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2018\PM\PM_2018\I SEGUIMIENTO 2018_EXTERNO\Informe\Publicación\"/>
    </mc:Choice>
  </mc:AlternateContent>
  <bookViews>
    <workbookView xWindow="0" yWindow="-195" windowWidth="15480" windowHeight="6180" tabRatio="586"/>
  </bookViews>
  <sheets>
    <sheet name="CCSE-FT-019_PM" sheetId="1" r:id="rId1"/>
    <sheet name="Datos." sheetId="3" state="hidden" r:id="rId2"/>
  </sheets>
  <externalReferences>
    <externalReference r:id="rId3"/>
  </externalReferences>
  <definedNames>
    <definedName name="_xlnm._FilterDatabase" localSheetId="0" hidden="1">'CCSE-FT-019_PM'!$A$9:$BM$23</definedName>
    <definedName name="origen">[1]Datos!$B$3:$B$19</definedName>
    <definedName name="_xlnm.Print_Titles" localSheetId="0">'CCSE-FT-019_PM'!$1:$9</definedName>
  </definedNames>
  <calcPr calcId="162913" iterate="1"/>
</workbook>
</file>

<file path=xl/calcChain.xml><?xml version="1.0" encoding="utf-8"?>
<calcChain xmlns="http://schemas.openxmlformats.org/spreadsheetml/2006/main">
  <c r="S10" i="1" l="1"/>
  <c r="T10" i="1"/>
  <c r="Y10" i="1"/>
  <c r="Z10" i="1" s="1"/>
  <c r="AI10" i="1"/>
  <c r="AJ10" i="1" s="1"/>
  <c r="AK10" i="1"/>
  <c r="AL10" i="1"/>
  <c r="AM10" i="1"/>
  <c r="AS10" i="1"/>
  <c r="AT10" i="1" s="1"/>
  <c r="AU10" i="1"/>
  <c r="AV10" i="1"/>
  <c r="AW10" i="1"/>
  <c r="BC10" i="1"/>
  <c r="BD10" i="1" s="1"/>
  <c r="BF10" i="1" s="1"/>
  <c r="BE10" i="1"/>
  <c r="BG10" i="1" s="1"/>
  <c r="AA10" i="1" l="1"/>
  <c r="BJ10" i="1"/>
  <c r="AB10" i="1"/>
  <c r="AC10" i="1" l="1"/>
  <c r="BC11" i="1"/>
  <c r="BD11" i="1" s="1"/>
  <c r="BE11" i="1"/>
  <c r="BF11" i="1"/>
  <c r="BG11" i="1"/>
  <c r="BC12" i="1"/>
  <c r="BD12" i="1" s="1"/>
  <c r="BE12" i="1"/>
  <c r="BF12" i="1"/>
  <c r="BG12" i="1"/>
  <c r="BC13" i="1"/>
  <c r="BD13" i="1" s="1"/>
  <c r="BE13" i="1"/>
  <c r="BF13" i="1"/>
  <c r="BG13" i="1"/>
  <c r="BC14" i="1"/>
  <c r="BD14" i="1" s="1"/>
  <c r="BE14" i="1"/>
  <c r="BF14" i="1"/>
  <c r="BG14" i="1"/>
  <c r="BC15" i="1"/>
  <c r="BD15" i="1" s="1"/>
  <c r="BE15" i="1"/>
  <c r="BF15" i="1"/>
  <c r="BG15" i="1"/>
  <c r="BC16" i="1"/>
  <c r="BD16" i="1" s="1"/>
  <c r="BE16" i="1"/>
  <c r="BF16" i="1"/>
  <c r="BG16" i="1"/>
  <c r="BC17" i="1"/>
  <c r="BD17" i="1" s="1"/>
  <c r="BE17" i="1"/>
  <c r="BF17" i="1"/>
  <c r="BG17" i="1"/>
  <c r="BC18" i="1"/>
  <c r="BD18" i="1" s="1"/>
  <c r="BE18" i="1"/>
  <c r="BF18" i="1"/>
  <c r="BG18" i="1"/>
  <c r="BC19" i="1"/>
  <c r="BD19" i="1" s="1"/>
  <c r="BE19" i="1"/>
  <c r="BF19" i="1"/>
  <c r="BG19" i="1"/>
  <c r="BC20" i="1"/>
  <c r="BD20" i="1" s="1"/>
  <c r="BE20" i="1"/>
  <c r="BF20" i="1"/>
  <c r="BG20" i="1"/>
  <c r="BC21" i="1"/>
  <c r="BD21" i="1" s="1"/>
  <c r="BE21" i="1"/>
  <c r="BF21" i="1"/>
  <c r="BG21" i="1"/>
  <c r="BC22" i="1"/>
  <c r="BD22" i="1" s="1"/>
  <c r="BE22" i="1"/>
  <c r="BF22" i="1"/>
  <c r="BG22" i="1"/>
  <c r="BC23" i="1"/>
  <c r="BD23" i="1" s="1"/>
  <c r="BE23" i="1"/>
  <c r="BF23" i="1"/>
  <c r="BG23" i="1"/>
  <c r="AS11" i="1"/>
  <c r="AT11" i="1" s="1"/>
  <c r="AU11" i="1"/>
  <c r="AV11" i="1"/>
  <c r="AW11" i="1"/>
  <c r="AS12" i="1"/>
  <c r="AT12" i="1" s="1"/>
  <c r="AU12" i="1"/>
  <c r="AV12" i="1"/>
  <c r="AW12" i="1"/>
  <c r="AS13" i="1"/>
  <c r="AT13" i="1" s="1"/>
  <c r="AU13" i="1"/>
  <c r="AV13" i="1"/>
  <c r="AW13" i="1"/>
  <c r="AS14" i="1"/>
  <c r="AT14" i="1" s="1"/>
  <c r="AU14" i="1"/>
  <c r="AV14" i="1"/>
  <c r="AW14" i="1"/>
  <c r="AS15" i="1"/>
  <c r="AT15" i="1" s="1"/>
  <c r="AU15" i="1"/>
  <c r="AV15" i="1"/>
  <c r="AW15" i="1"/>
  <c r="AS16" i="1"/>
  <c r="AT16" i="1" s="1"/>
  <c r="AU16" i="1"/>
  <c r="AV16" i="1"/>
  <c r="AW16" i="1"/>
  <c r="AS17" i="1"/>
  <c r="AT17" i="1" s="1"/>
  <c r="AU17" i="1"/>
  <c r="AV17" i="1"/>
  <c r="AW17" i="1"/>
  <c r="AS18" i="1"/>
  <c r="AT18" i="1" s="1"/>
  <c r="AU18" i="1"/>
  <c r="AV18" i="1"/>
  <c r="AW18" i="1"/>
  <c r="AS19" i="1"/>
  <c r="AT19" i="1" s="1"/>
  <c r="AU19" i="1"/>
  <c r="AV19" i="1"/>
  <c r="AW19" i="1"/>
  <c r="AS20" i="1"/>
  <c r="AT20" i="1" s="1"/>
  <c r="AU20" i="1"/>
  <c r="AV20" i="1"/>
  <c r="AW20" i="1"/>
  <c r="AS21" i="1"/>
  <c r="AT21" i="1" s="1"/>
  <c r="AU21" i="1"/>
  <c r="AV21" i="1"/>
  <c r="AW21" i="1"/>
  <c r="AS22" i="1"/>
  <c r="AT22" i="1" s="1"/>
  <c r="AU22" i="1"/>
  <c r="AV22" i="1"/>
  <c r="AW22" i="1"/>
  <c r="AS23" i="1"/>
  <c r="AT23" i="1" s="1"/>
  <c r="AU23" i="1"/>
  <c r="AV23" i="1"/>
  <c r="AW23" i="1"/>
  <c r="AI11" i="1"/>
  <c r="AJ11" i="1" s="1"/>
  <c r="AK11" i="1"/>
  <c r="AL11" i="1"/>
  <c r="AM11" i="1"/>
  <c r="AI12" i="1"/>
  <c r="AJ12" i="1" s="1"/>
  <c r="AK12" i="1"/>
  <c r="AL12" i="1"/>
  <c r="AM12" i="1"/>
  <c r="AI13" i="1"/>
  <c r="AJ13" i="1" s="1"/>
  <c r="AK13" i="1"/>
  <c r="AL13" i="1"/>
  <c r="AM13" i="1"/>
  <c r="AI14" i="1"/>
  <c r="AJ14" i="1" s="1"/>
  <c r="AK14" i="1"/>
  <c r="AL14" i="1"/>
  <c r="AM14" i="1"/>
  <c r="AI15" i="1"/>
  <c r="AJ15" i="1" s="1"/>
  <c r="AK15" i="1"/>
  <c r="AL15" i="1"/>
  <c r="AM15" i="1"/>
  <c r="AI16" i="1"/>
  <c r="AJ16" i="1" s="1"/>
  <c r="AK16" i="1"/>
  <c r="AL16" i="1"/>
  <c r="AM16" i="1"/>
  <c r="AI17" i="1"/>
  <c r="AJ17" i="1" s="1"/>
  <c r="AK17" i="1"/>
  <c r="AL17" i="1"/>
  <c r="AM17" i="1"/>
  <c r="AI18" i="1"/>
  <c r="AJ18" i="1" s="1"/>
  <c r="AK18" i="1"/>
  <c r="AL18" i="1"/>
  <c r="AM18" i="1"/>
  <c r="AI19" i="1"/>
  <c r="AJ19" i="1" s="1"/>
  <c r="AK19" i="1"/>
  <c r="AL19" i="1"/>
  <c r="AM19" i="1"/>
  <c r="AI20" i="1"/>
  <c r="AJ20" i="1" s="1"/>
  <c r="AK20" i="1"/>
  <c r="AL20" i="1"/>
  <c r="AM20" i="1"/>
  <c r="AI21" i="1"/>
  <c r="AJ21" i="1" s="1"/>
  <c r="AK21" i="1"/>
  <c r="AL21" i="1"/>
  <c r="AM21" i="1"/>
  <c r="AI22" i="1"/>
  <c r="AJ22" i="1" s="1"/>
  <c r="AK22" i="1"/>
  <c r="AL22" i="1"/>
  <c r="AM22" i="1"/>
  <c r="AI23" i="1"/>
  <c r="AJ23" i="1" s="1"/>
  <c r="AK23" i="1"/>
  <c r="AL23" i="1"/>
  <c r="AM23" i="1"/>
  <c r="Y11" i="1"/>
  <c r="Z11" i="1" s="1"/>
  <c r="AA11" i="1" s="1"/>
  <c r="AC11" i="1" s="1"/>
  <c r="AB11" i="1"/>
  <c r="Y12" i="1"/>
  <c r="Z12" i="1" s="1"/>
  <c r="AA12" i="1" s="1"/>
  <c r="AC12" i="1" s="1"/>
  <c r="AB12" i="1"/>
  <c r="Y13" i="1"/>
  <c r="Z13" i="1" s="1"/>
  <c r="AA13" i="1" s="1"/>
  <c r="AC13" i="1" s="1"/>
  <c r="AB13" i="1"/>
  <c r="Y14" i="1"/>
  <c r="Z14" i="1" s="1"/>
  <c r="AA14" i="1" s="1"/>
  <c r="AC14" i="1" s="1"/>
  <c r="AB14" i="1"/>
  <c r="Y15" i="1"/>
  <c r="Z15" i="1" s="1"/>
  <c r="AA15" i="1" s="1"/>
  <c r="AC15" i="1" s="1"/>
  <c r="AB15" i="1"/>
  <c r="Y16" i="1"/>
  <c r="Z16" i="1" s="1"/>
  <c r="AA16" i="1" s="1"/>
  <c r="AC16" i="1" s="1"/>
  <c r="AB16" i="1"/>
  <c r="Y17" i="1"/>
  <c r="Z17" i="1" s="1"/>
  <c r="AA17" i="1" s="1"/>
  <c r="AC17" i="1" s="1"/>
  <c r="AB17" i="1"/>
  <c r="Y18" i="1"/>
  <c r="Z18" i="1" s="1"/>
  <c r="AA18" i="1" s="1"/>
  <c r="AC18" i="1" s="1"/>
  <c r="AB18" i="1"/>
  <c r="Y19" i="1"/>
  <c r="Z19" i="1" s="1"/>
  <c r="AA19" i="1" s="1"/>
  <c r="AC19" i="1" s="1"/>
  <c r="AB19" i="1"/>
  <c r="Y20" i="1"/>
  <c r="Z20" i="1" s="1"/>
  <c r="AA20" i="1" s="1"/>
  <c r="AC20" i="1" s="1"/>
  <c r="AB20" i="1"/>
  <c r="Y21" i="1"/>
  <c r="Z21" i="1" s="1"/>
  <c r="AA21" i="1" s="1"/>
  <c r="AC21" i="1" s="1"/>
  <c r="AB21" i="1"/>
  <c r="Y22" i="1"/>
  <c r="Z22" i="1" s="1"/>
  <c r="AA22" i="1" s="1"/>
  <c r="AC22" i="1" s="1"/>
  <c r="AB22" i="1"/>
  <c r="Y23" i="1"/>
  <c r="Z23" i="1" s="1"/>
  <c r="AA23" i="1" s="1"/>
  <c r="AC23" i="1" s="1"/>
  <c r="AB23" i="1"/>
  <c r="S11" i="1"/>
  <c r="T11" i="1"/>
  <c r="S12" i="1"/>
  <c r="T12" i="1"/>
  <c r="S18" i="1"/>
  <c r="T18" i="1"/>
  <c r="S23" i="1"/>
  <c r="T23" i="1"/>
  <c r="BJ16" i="1" l="1"/>
  <c r="BJ14" i="1"/>
  <c r="BJ13" i="1"/>
  <c r="BJ11" i="1"/>
  <c r="BJ21" i="1"/>
  <c r="BJ23" i="1"/>
  <c r="BJ22" i="1"/>
  <c r="BJ20" i="1"/>
  <c r="BJ19" i="1"/>
  <c r="BJ18" i="1"/>
  <c r="BJ17" i="1"/>
  <c r="BJ15" i="1"/>
  <c r="BJ12" i="1"/>
</calcChain>
</file>

<file path=xl/sharedStrings.xml><?xml version="1.0" encoding="utf-8"?>
<sst xmlns="http://schemas.openxmlformats.org/spreadsheetml/2006/main" count="598" uniqueCount="303">
  <si>
    <t>No. solicitud</t>
  </si>
  <si>
    <t>fecha de solicitud</t>
  </si>
  <si>
    <t>Detalle de la fuente</t>
  </si>
  <si>
    <t>Código o capítulo</t>
  </si>
  <si>
    <t>Proceso afectado</t>
  </si>
  <si>
    <t>(DD-MM-AA)</t>
  </si>
  <si>
    <t>(Seleccione de la lista desplegable)</t>
  </si>
  <si>
    <t>(Utilice cualquier técnica: 5 ¿por qué?, espina pescado, lluvia de ideas etc.)</t>
  </si>
  <si>
    <t>ESTABLECIMIENTO ACCIONES DE MEJORA</t>
  </si>
  <si>
    <t>ACCIÓN</t>
  </si>
  <si>
    <t>(Cantidad de actividades de la acción - Columna J).</t>
  </si>
  <si>
    <t>Tipo de acción Propuesta</t>
  </si>
  <si>
    <t>Área responsable de ejecución</t>
  </si>
  <si>
    <t>Fórmula del indicador</t>
  </si>
  <si>
    <t>(Información automática)</t>
  </si>
  <si>
    <t>(Si ya hay acción formulada digite No. de solicitud)</t>
  </si>
  <si>
    <t>(Formule acorde con cantidad de actividades de la Columna K)</t>
  </si>
  <si>
    <t>Origen Externo</t>
  </si>
  <si>
    <t>Ente externo</t>
  </si>
  <si>
    <t>Corrección</t>
  </si>
  <si>
    <t>Correctiva</t>
  </si>
  <si>
    <t>Preventiva</t>
  </si>
  <si>
    <t>% que se espera alcanzar de la meta</t>
  </si>
  <si>
    <t>¿Hay acción formulada?</t>
  </si>
  <si>
    <t>Fecha terminación</t>
  </si>
  <si>
    <t>Fecha de inicio</t>
  </si>
  <si>
    <t>(Asignado por la Oficina de Control Interno)</t>
  </si>
  <si>
    <t>Contabilidad</t>
  </si>
  <si>
    <t>Tesorería</t>
  </si>
  <si>
    <t>Presupuesto</t>
  </si>
  <si>
    <t>Sistemas</t>
  </si>
  <si>
    <t>Planeación</t>
  </si>
  <si>
    <t>CIERRES ACCION / HALLAZGO</t>
  </si>
  <si>
    <t>1.Fecha seguimiento</t>
  </si>
  <si>
    <t>1.Evidencias o soportes ejecución acción de mejora</t>
  </si>
  <si>
    <t>1.Actividades realizadas  a la fecha</t>
  </si>
  <si>
    <t>1.Resultado del indicador</t>
  </si>
  <si>
    <t>1. % avance en ejecución de la meta</t>
  </si>
  <si>
    <t>1.Alerta</t>
  </si>
  <si>
    <t>1.Analisis - Seguimiento OCI</t>
  </si>
  <si>
    <t>1.Auditor que realizó el seguimiento</t>
  </si>
  <si>
    <t>2.Fecha seguimiento</t>
  </si>
  <si>
    <t>2.Evidencias o soportes ejecución acción de mejora</t>
  </si>
  <si>
    <t>2.Actividades realizadas  a la fecha</t>
  </si>
  <si>
    <t>2.Resultado del indicador</t>
  </si>
  <si>
    <t>2. % avance en ejecución de la meta</t>
  </si>
  <si>
    <t>2.Alerta</t>
  </si>
  <si>
    <t>2.Analisis - Seguimiento OCI</t>
  </si>
  <si>
    <t>2.Auditor que realizó el seguimiento</t>
  </si>
  <si>
    <t>3.Fecha seguimiento</t>
  </si>
  <si>
    <t>3.Evidencias o soportes ejecución acción de mejora</t>
  </si>
  <si>
    <t>3.Actividades realizadas  a la fecha</t>
  </si>
  <si>
    <t>3.Resultado del indicador</t>
  </si>
  <si>
    <t>3. % avance en ejecución de la meta</t>
  </si>
  <si>
    <t>3.Alerta</t>
  </si>
  <si>
    <t>3.Analisis - Seguimiento OCI</t>
  </si>
  <si>
    <t>3.Auditor que realizó el seguimiento</t>
  </si>
  <si>
    <t>4.Fecha seguimiento</t>
  </si>
  <si>
    <t>4.Evidencias o soportes ejecución acción de mejora</t>
  </si>
  <si>
    <t>4.Actividades realizadas  a la fecha</t>
  </si>
  <si>
    <t>4.Resultado del indicador</t>
  </si>
  <si>
    <t>4. % avance en ejecución de la meta</t>
  </si>
  <si>
    <t>4.Alerta</t>
  </si>
  <si>
    <t>4.Analisis - Seguimiento OCI</t>
  </si>
  <si>
    <t>4.Auditor que realizó el seguimiento</t>
  </si>
  <si>
    <t>Estado de la acción</t>
  </si>
  <si>
    <t>(Relacione los documentos  que soportan y evidencian avances de ejecución)</t>
  </si>
  <si>
    <t>(No. actividades realizadas de las indicadas en la columna K).</t>
  </si>
  <si>
    <t>(Cálculo automático)</t>
  </si>
  <si>
    <t>(Información del análisis adelantado por el auditor que realizó el seguimiento)</t>
  </si>
  <si>
    <t>(Resultado automático)</t>
  </si>
  <si>
    <t>De mejora</t>
  </si>
  <si>
    <t>Universo</t>
  </si>
  <si>
    <t>TERCER SEGUIMIENTO DE 20XX</t>
  </si>
  <si>
    <t>CUARTO SEGUIMIENTO DE 20XX</t>
  </si>
  <si>
    <t>SEGUNDO SEGUIMIENTO DE 20XX</t>
  </si>
  <si>
    <t>Detalle de Actividades para ejecutar la acción</t>
  </si>
  <si>
    <t>Director Operativo</t>
  </si>
  <si>
    <t>Subdirector Financiero</t>
  </si>
  <si>
    <t>Coordinador Jurídico</t>
  </si>
  <si>
    <t xml:space="preserve">Subdirector Administrativo </t>
  </si>
  <si>
    <t>Técnico de Servicios Administrativos</t>
  </si>
  <si>
    <t>Secretario General</t>
  </si>
  <si>
    <t>Coordinador de Programación</t>
  </si>
  <si>
    <t>Coordinador Técnico</t>
  </si>
  <si>
    <t>RESPONSABLE: CONTROL INTERNO</t>
  </si>
  <si>
    <t>PLAN DE MEJORAMIENTO</t>
  </si>
  <si>
    <t>Gerente General</t>
  </si>
  <si>
    <t>Jefe Oficina de Control Interno</t>
  </si>
  <si>
    <t>Gerencia General</t>
  </si>
  <si>
    <t>Oficina de Control Interno</t>
  </si>
  <si>
    <t>Coordinación de Prensa y Comunicaciones</t>
  </si>
  <si>
    <t>Dirección Operativa</t>
  </si>
  <si>
    <t>Secretaría General</t>
  </si>
  <si>
    <t>Coordinación de Producción</t>
  </si>
  <si>
    <t>Coordinación de Programación</t>
  </si>
  <si>
    <t>Coordinación Técnica</t>
  </si>
  <si>
    <t>Ventas y Mercadeo</t>
  </si>
  <si>
    <t>Subdirección Financiera</t>
  </si>
  <si>
    <t>Subdirección Administrativa</t>
  </si>
  <si>
    <t>Servicios Administrativos</t>
  </si>
  <si>
    <t>Coordinador de Producción</t>
  </si>
  <si>
    <t>Subdirector Administrativo</t>
  </si>
  <si>
    <t>Cargo del Líder proceso</t>
  </si>
  <si>
    <t>CÓDIGO: CCSE-FT-019</t>
  </si>
  <si>
    <t>Coordinador de Prensa y Comunicaciones</t>
  </si>
  <si>
    <t>Nelson Jairo Rincón Martínez</t>
  </si>
  <si>
    <t>Atención al Ciudadano</t>
  </si>
  <si>
    <t>Cargo del responsable de ejecución</t>
  </si>
  <si>
    <t>Meta de la acción</t>
  </si>
  <si>
    <t>(Detalle el resultado que se espera obtener)</t>
  </si>
  <si>
    <t xml:space="preserve">No. Solicitud </t>
  </si>
  <si>
    <t>Fuente de Hallazgo</t>
  </si>
  <si>
    <t>Proceso</t>
  </si>
  <si>
    <t xml:space="preserve">Tipo de acción </t>
  </si>
  <si>
    <t xml:space="preserve">Lider del Proceso </t>
  </si>
  <si>
    <t xml:space="preserve">Área responsable </t>
  </si>
  <si>
    <t xml:space="preserve">Cargo del líder de área responsable </t>
  </si>
  <si>
    <t>Meta</t>
  </si>
  <si>
    <t xml:space="preserve">Actividades </t>
  </si>
  <si>
    <t>Acción Fomulada</t>
  </si>
  <si>
    <t xml:space="preserve">Auditor </t>
  </si>
  <si>
    <t xml:space="preserve">Cierre Hallazgo </t>
  </si>
  <si>
    <t xml:space="preserve">Origen Interno </t>
  </si>
  <si>
    <t>Planeación Estratégica</t>
  </si>
  <si>
    <t>Gerente</t>
  </si>
  <si>
    <t>Si</t>
  </si>
  <si>
    <t>Gestión de Comunicaciones</t>
  </si>
  <si>
    <t>No</t>
  </si>
  <si>
    <t>Néstor Fernando Avella Avella</t>
  </si>
  <si>
    <t>Diseño y Creación de Contenidos</t>
  </si>
  <si>
    <t>Profesional Universitario de Planeación</t>
  </si>
  <si>
    <t xml:space="preserve">José Leonardo Ibarra Quiroga </t>
  </si>
  <si>
    <t>Comercialización</t>
  </si>
  <si>
    <t>Gloria Marcela Morales Páez</t>
  </si>
  <si>
    <t>Producción de Televisión</t>
  </si>
  <si>
    <t xml:space="preserve">Jizeth Hael González Ramírez </t>
  </si>
  <si>
    <t>Emisión de Contenidos</t>
  </si>
  <si>
    <t>Gestión Financiera y Facturación</t>
  </si>
  <si>
    <t>Gestión Jurídica y Contractual</t>
  </si>
  <si>
    <t>Gestión de Recursos y Administración de la Información</t>
  </si>
  <si>
    <t>Gestión de Talento Humano</t>
  </si>
  <si>
    <t>Profesional Universitario de Ventas y Mercadeo</t>
  </si>
  <si>
    <t>Atención al Usuario y Defensor del Televidente</t>
  </si>
  <si>
    <t>Coordinación Jurídica</t>
  </si>
  <si>
    <t>Control, Seguimiento y Evaluación</t>
  </si>
  <si>
    <t>Proceso de Participación Ciudadana y Control Social</t>
  </si>
  <si>
    <t>Prestación/Emisión Servicio de Televisión</t>
  </si>
  <si>
    <t>Profesional Universitario de Contabilidad</t>
  </si>
  <si>
    <t>Profesional Universitario de Tesoreria</t>
  </si>
  <si>
    <t>Profesional Universitario de Presupuesto</t>
  </si>
  <si>
    <t>Facturación</t>
  </si>
  <si>
    <t>Profesional Universitario de Facturación</t>
  </si>
  <si>
    <t xml:space="preserve">Talento Humano </t>
  </si>
  <si>
    <t>Profesional Universitario de Recursos Humanos</t>
  </si>
  <si>
    <t>Profesional Universitario de Sistemas</t>
  </si>
  <si>
    <t>Delegado para la Atención al Ciudadano</t>
  </si>
  <si>
    <t>Archivo</t>
  </si>
  <si>
    <t>Responsable de Archivo</t>
  </si>
  <si>
    <t xml:space="preserve">Cargo responsable </t>
  </si>
  <si>
    <t>Líder responsable</t>
  </si>
  <si>
    <t>Jefe Oficina de Control Interno Interno</t>
  </si>
  <si>
    <t xml:space="preserve">Director Operativo </t>
  </si>
  <si>
    <t>Fechas 2018</t>
  </si>
  <si>
    <t>Fechas previas a 2018</t>
  </si>
  <si>
    <t>Observaciones</t>
  </si>
  <si>
    <t>(Información del análisis del estado de la acción)</t>
  </si>
  <si>
    <t>VERSIÓN: 8</t>
  </si>
  <si>
    <t>FECHA DE APROBACIÓN: 24/04/2018</t>
  </si>
  <si>
    <t>IDENTIFICACIÓN DE LA OBSERVACIÓN Y/O HALLAZGO</t>
  </si>
  <si>
    <t>Fuente de la Observación y/o hallazgo</t>
  </si>
  <si>
    <t>(Nombre completo del informe origen de la observación y/o hallazgo)</t>
  </si>
  <si>
    <t>(Identificación de la observación y/o hallazgo, en el informe)</t>
  </si>
  <si>
    <t>Observación y/o Hallazgo detectado</t>
  </si>
  <si>
    <t>(Transcripción de la observación y/o hallazgo)</t>
  </si>
  <si>
    <t>(Detalle todas las actividades que ejecutarán para eliminar la(s) causa(s) de la(s) observación(es) y/o hallazgo(s))</t>
  </si>
  <si>
    <t>Causa(s) de la observación y/o hallazgo</t>
  </si>
  <si>
    <t>Cierre de la observación y/o Hallazgo</t>
  </si>
  <si>
    <t>Auditor que cierra la observación y/o hallazgo</t>
  </si>
  <si>
    <t>(Escriba el nombre del Auditor que realiza el seguimiento)</t>
  </si>
  <si>
    <t>(Escriba el nombre del Auditor que cierra la observación)</t>
  </si>
  <si>
    <t>Auxiliar de Atención al Ciudadano</t>
  </si>
  <si>
    <t xml:space="preserve">Líder Gestión Doumental </t>
  </si>
  <si>
    <t>ABIERTA</t>
  </si>
  <si>
    <t>CERRADA</t>
  </si>
  <si>
    <t>Fecha de la observación y/o hallazgo</t>
  </si>
  <si>
    <t>Informe Final Auditoría de Desempeño PAD 2017</t>
  </si>
  <si>
    <t>3.1.1</t>
  </si>
  <si>
    <t>3.1.2</t>
  </si>
  <si>
    <t>3.1.3</t>
  </si>
  <si>
    <t>3.1.4</t>
  </si>
  <si>
    <t>3.2.1</t>
  </si>
  <si>
    <t>3.2.2</t>
  </si>
  <si>
    <t>3.2.3</t>
  </si>
  <si>
    <t>3.2.4</t>
  </si>
  <si>
    <t>3.2.5</t>
  </si>
  <si>
    <t>4.1.1</t>
  </si>
  <si>
    <t>Hallazgo administrativo con presunta incidencia disciplinaria, por inconsistencias en la estructura del manual de contratación de canal capital seleccionado en la muestra.</t>
  </si>
  <si>
    <t>Hallazgo administrativo con presunta incidencia disciplinaria, con ocasión del incumplimiento del principio de transparencia establecido por el estatuto de contratación en los contratos de prestación de servicios seleccionados en la muestra</t>
  </si>
  <si>
    <t>Hallazgo administrativo con presunta incidencia disciplinaria, debido a que los contratos de prestación de servicios relacionados en el cuadro, durante el periodo comprendido entre el 1 y el 30 de diciembre de 2016, se expidieron las certificaciones de cumplimiento por parte de los supervisores respectivos, antes de finalizar la ejecución contractual</t>
  </si>
  <si>
    <t>Hallazgo administrativo con presunta incidencia disciplinaria en contratos de prestación de servicios, al omitir la exigencia de la afiliación a la administradora de riesgos laborales – arl en los términos de los contratos celebrados</t>
  </si>
  <si>
    <t>Hallazgo administrativo con presunta incidencia disciplinaria por la falta de gestión para tramitar la garantía de cumplimiento en la ejecución del contrato de prestación de servicios no.691 de 2015</t>
  </si>
  <si>
    <t>Hallazgo administrativo con presunta incidencia disciplinaria al no determinarse en los estudios previos la necesidad en la adquisición de equipos de cómputo con especificaciones técnicas especiales, lo que deriva a una falta en el principio de planeación en la celebración del contrato de suministro no.421 de 201</t>
  </si>
  <si>
    <t>Hallazgo administrativo por la presentación de un informe de actividades a cargo del contratista en el primer periodo con información que no corresponde al contrato de prestación de servicios no. 472 de 2016</t>
  </si>
  <si>
    <t>Hallazgo administrativo: en los contratos 144, 157, 382 y 651 de 2016, no se evidencia el certificado mencionado en el decreto 1070 de 2013</t>
  </si>
  <si>
    <t>Hallazgo administrativo por error en la aplicación de la tarifa del impuesto de industria y comercio en el contrato por prestación de servicios</t>
  </si>
  <si>
    <t>Hallazgo administrativo con presunta incidencia disciplinaria, penal, y fiscal en cuantía total de $207.294.190, por una gestión fiscal antieconómica, ineficaz, ineficiente e inoportuna</t>
  </si>
  <si>
    <t>Diferencias de criterio en la interpretación de la norma sobre el régimen de contratación de las empresas industriales y comerciales del estado.</t>
  </si>
  <si>
    <t>Aplicación de la autonomía de la voluntad, en relación con la aplicación del parágrafo de cierre fiscal incluido en la cláusula de forma de pago.</t>
  </si>
  <si>
    <t>Transición en la aplicación de la norma referente a la afiliación a las administradoras de riesgos laborales .</t>
  </si>
  <si>
    <t>Se encuentra vigente el plazo de liquidación del contrato 691 de 2015 y en consecuencia están en curso las actividades previas que deben realizarse para dicha liquidación,</t>
  </si>
  <si>
    <t>Presunta omisión al cumplimiento del principio de planeación, toda vez que se cambia la naturaleza de la contratación acordada desde los estudios previos, lo que deriva en negligencia, improvisación y falta de criterios de planeación de la administración</t>
  </si>
  <si>
    <t>Presunción de omisión en el cumplimiento de la  ley 1474 de 2011 al presentarse inconsistencia en los informes de avance de ejecución presentados en cumplimiento de la ejecución del contrato de prestación de servicios no. 472 de 2016, los cuales no fueron objetados por en la supervisión.</t>
  </si>
  <si>
    <t>Falta del formato de certificación preestablecido, como lo estipula el artículo 1 del decreto 1070, modificado por el decreto 3032 de 2013 para la determinación de la clasificación de las personas naturales en las categorías tributarias establecidas en el artículo 329 del estatuto tributario.</t>
  </si>
  <si>
    <t>Inadecuada parametrización del tercero en relación con la información tributaria, (código ciiu).</t>
  </si>
  <si>
    <t>Diferencias de criterio en la interpretación de las normas citadas en el hallazgo.</t>
  </si>
  <si>
    <t>Solicitar concepto ante la autoridad competente.</t>
  </si>
  <si>
    <t>Introducir una condición especial en el parágrafo de cierre fiscal contenido en la cláusula de forma de pago de los contratos suscritos por el canal, que permita un pago parcial durante diciembre.</t>
  </si>
  <si>
    <t>Dirigir una instrucción a los abogados de la coordinación jurídica indicando que en las minutas de los contratos, deberá mantenerse la afiliación a la arl como un requisito de ejecución, siempre que por ley esta sea necesaria.</t>
  </si>
  <si>
    <t>Emitir una circular en la que se recuerde a los supervisores y demás personas involucradas en la ejecución de los contratos, los requisitos indispensables para la ejecución de los contratos.</t>
  </si>
  <si>
    <t>Liquidar el contrato en el marco de lo establecido en la cláusula 23 del mismo.</t>
  </si>
  <si>
    <t>Revisar y en caso de ser necesario, actualizar los procedimientos relacionados con la contratación.</t>
  </si>
  <si>
    <t>Socializar entre los supervisores los ajustes o actualizaciones realizados.</t>
  </si>
  <si>
    <t>Realizar la adquisición de tecnología con base en el plan anual de adquisiciones, teniendo en cuenta que los proyectos marco en ti serán aquellos relacionados en el plan estratégico de tecnología de la información y las comunicaciones 2017-2020 y aquellos que en relación a las necesidades técnicas y estratégicas que se presenten.</t>
  </si>
  <si>
    <t>Fortalecer la identificación de las necesidades tecnológicas fundamentadas en el petic del canal para la adquisición de tecnología</t>
  </si>
  <si>
    <t>Construir un repositorio único, para la subdirección administrativa en el cual quede el soporte digital de actividades de contratistas en el ejercicio de su ejecución contractual previa verificación del supervisor del contrato.</t>
  </si>
  <si>
    <t>Solicitar a los contratistas el certificado establecido en el artículo 1 del decreto 1070, modificado por el decreto 3032 de 2013.</t>
  </si>
  <si>
    <t>Solicitar concepto ante la autoridad competente para determinar la aplicabilidad de la normatividad citada en el hallazgo y la exclusión del iva dentro del concepto de honorarios.</t>
  </si>
  <si>
    <t>Solicitud de concepto / 1</t>
  </si>
  <si>
    <t>Formato de minuta de contrato con la condición especial para el cierre fiscal / 1</t>
  </si>
  <si>
    <t>Contratos con requerimiento de arl / total de contratos</t>
  </si>
  <si>
    <t>Circular interna / 1</t>
  </si>
  <si>
    <t>Acta de liquidación / 1</t>
  </si>
  <si>
    <t>Revisión de procedimientos / total de procedimientos de contratación</t>
  </si>
  <si>
    <t>Socializar los procedimientos actualizados</t>
  </si>
  <si>
    <t>Proyectos ejecutados / proyectos planeados en el plan de inversión</t>
  </si>
  <si>
    <t>Revisión anual de los proyectos del plan estratégico.</t>
  </si>
  <si>
    <t>Repositorio único de evidencias para informes de actividades de contratistas</t>
  </si>
  <si>
    <t>Solicitud del certificado para primer pago / 1</t>
  </si>
  <si>
    <t>Verificación del código ciiu y tarifa a aplicar / 1</t>
  </si>
  <si>
    <t>Solicitud de concepto</t>
  </si>
  <si>
    <t>Condición especial en cierre fiscal en el formato de minuta de contrato</t>
  </si>
  <si>
    <t>Arl como requisito de perfeccionamiento</t>
  </si>
  <si>
    <t>Circular interna</t>
  </si>
  <si>
    <t>Liquidación de contrato</t>
  </si>
  <si>
    <t>Revisión de procedimientos</t>
  </si>
  <si>
    <t>Procedimientos socializados</t>
  </si>
  <si>
    <t>Plan anual de adquisiciones.</t>
  </si>
  <si>
    <t>Actualización de la estrategia institucional de ti del canal</t>
  </si>
  <si>
    <t>Repositorio digital de informes de actividades y evidencias contractuales (autocontrol)</t>
  </si>
  <si>
    <t>Solicitud del certificado para el primer pago del contrato</t>
  </si>
  <si>
    <t>Verificación del código ciiu y tarifa a aplicar en el primer pago.</t>
  </si>
  <si>
    <t>2018-02-15</t>
  </si>
  <si>
    <t>2019-01-30</t>
  </si>
  <si>
    <t>2018-02-28</t>
  </si>
  <si>
    <t>Secretaría general</t>
  </si>
  <si>
    <t>Coordinación jurídica</t>
  </si>
  <si>
    <t>Subdirección administrativa</t>
  </si>
  <si>
    <t>Subdirección administrativa - sistemas</t>
  </si>
  <si>
    <t>Subdirección financiera - contabilidad</t>
  </si>
  <si>
    <t>Secretaría general 
coordinación jurídica</t>
  </si>
  <si>
    <t>Subdirección administrativa 
secretaría general  
coordinación jurídica</t>
  </si>
  <si>
    <t xml:space="preserve">Secretario General
Coordinador Jurídico </t>
  </si>
  <si>
    <t>Subdirector Administrativo
Secretario General
Coordinador Jurídico</t>
  </si>
  <si>
    <t xml:space="preserve">Profesional Universitario de Sistemas </t>
  </si>
  <si>
    <t>Subdirectora Financiera</t>
  </si>
  <si>
    <t>Validar la coherencia de la información tributaria entre el Rut y el rit durante el proceso de contratación y actualización de los terceros, de ser el caso.</t>
  </si>
  <si>
    <t>PRIMER SEGUIMIENTO DE 2018</t>
  </si>
  <si>
    <t xml:space="preserve">1. Oficio mediante el cual se solicitó a Colombia Compra Eficiente. 
2. Oficio mediante el cual Colombia Compra Eficiente atiende a la solicitud de concepto hecha por Canal Capital. </t>
  </si>
  <si>
    <t>Jizeth González</t>
  </si>
  <si>
    <t xml:space="preserve">Falta verificar que los términos establecidos en el concepto sean contemplados en el Manual de Contratación del Canal. </t>
  </si>
  <si>
    <t>1. Solicitud de Concepto a Colombia Compra Eficiente.</t>
  </si>
  <si>
    <r>
      <rPr>
        <b/>
        <sz val="9"/>
        <rFont val="Tahoma"/>
        <family val="2"/>
      </rPr>
      <t>Reporte Jurídica:</t>
    </r>
    <r>
      <rPr>
        <sz val="9"/>
        <rFont val="Tahoma"/>
        <family val="2"/>
      </rPr>
      <t xml:space="preserve"> Se solicitó a Colombia Compra Eficiente, concepto sobre la aplicación de tabla de honorarios atendiendo la naturaleza jurídica de Canal Capital. 
</t>
    </r>
    <r>
      <rPr>
        <b/>
        <sz val="9"/>
        <rFont val="Tahoma"/>
        <family val="2"/>
      </rPr>
      <t xml:space="preserve">Análisis OCI: </t>
    </r>
    <r>
      <rPr>
        <sz val="9"/>
        <rFont val="Tahoma"/>
        <family val="2"/>
      </rPr>
      <t xml:space="preserve">Se evidencia la solicitud del concepto a Colombia Compra Eficiente en lo referente a las tablas de honorarios con fecha del 29 de junio de 2018, sin embargo, se encuentra pendiente la respuesta con los parámetros de aplicabilidad a la entidad.                                </t>
    </r>
  </si>
  <si>
    <t xml:space="preserve">Falta verificar que el direccionamiento impartido a los abogados del área Jurídica sea efectiva en la minuta de contratos. </t>
  </si>
  <si>
    <t>Falta verificar que dichos requisitos se cumplan para la ejecución de los contratos.</t>
  </si>
  <si>
    <t xml:space="preserve">1. Circular No. 005 de 2018
2. Correos de Socialización de la Circular </t>
  </si>
  <si>
    <r>
      <rPr>
        <b/>
        <sz val="9"/>
        <rFont val="Tahoma"/>
        <family val="2"/>
      </rPr>
      <t xml:space="preserve">Reporte Jurídica: </t>
    </r>
    <r>
      <rPr>
        <sz val="9"/>
        <rFont val="Tahoma"/>
        <family val="2"/>
      </rPr>
      <t xml:space="preserve">El día 15 de febrero de 2018, se expidió por parte del Secretario general  la Circular 005 de 2018, dirigida a los supervisores de contratos con la finalidad de recordarle la verificación de requisitos para el inicio de ejecución de contratos. 
</t>
    </r>
    <r>
      <rPr>
        <b/>
        <sz val="9"/>
        <rFont val="Tahoma"/>
        <family val="2"/>
      </rPr>
      <t xml:space="preserve">Análisis OCI: </t>
    </r>
    <r>
      <rPr>
        <sz val="9"/>
        <rFont val="Tahoma"/>
        <family val="2"/>
      </rPr>
      <t xml:space="preserve">Se evidencia circular No.005 del 15 de febrero de 2018 emitida por el Secretario General con los requisitos para ejecución de los contratos, dirigida al personal de planta y su posterior publicación por Comunicaciones vía correo el día 20 de febrero de 2018. </t>
    </r>
  </si>
  <si>
    <t xml:space="preserve">1. Oficio mediante el cual se solicitó a la DIAN, concepto sobre la exclusión del iva dentro del concepto de honorarios </t>
  </si>
  <si>
    <t xml:space="preserve">Jizeth González </t>
  </si>
  <si>
    <t xml:space="preserve">1. Contrato 251_2018 Compra de equipos
2. Estudios previos actualización datacenter
3. plan de regularización
4. Contrato 251-2018 (Distribución de equipos periféricos) 
5.Contrato 292 - 2018 (Distribución de licenciamiento) </t>
  </si>
  <si>
    <t xml:space="preserve">Pendiente verificar el cumplimiento de los contratos suscritos. </t>
  </si>
  <si>
    <t>1. O.P 396.                                                                                                                        2. O.P. 418.                                                                                                                   3. O.P.430.                                                                                                      4.O.P. 432.                                                                                                       5.O.P.446.                                                                                                              6. O.P. 480.                                                                                                            7.O.P. 510.                                                                                     8.O.P.564.                                                                                                             9. O.P. 691.                                                                                         10.O.P.705.                                                                                                     11.O.P. 706.                                                                                                       12. O.P.721                                                                                 13.O.P. 742.                                                                                                                   14.O.P. 772                                                                                                         15.O.P.774.                                                                                                16.O.P.867.                                                                                                      17. Soportes diligenciamiento formato art. 1.</t>
  </si>
  <si>
    <t>No se registran soportes para este seguimiento</t>
  </si>
  <si>
    <r>
      <t xml:space="preserve">Reporte Administrativa: </t>
    </r>
    <r>
      <rPr>
        <sz val="9"/>
        <rFont val="Tahoma"/>
        <family val="2"/>
      </rPr>
      <t xml:space="preserve">Este procedimiento está a cargo del área Jurídica, quien debe revisar si se realiza el ajuste respectivo para el procedimiento de Contratación  y así mismo su  socialización en caso de que se requiera el ajuste .
</t>
    </r>
    <r>
      <rPr>
        <b/>
        <sz val="9"/>
        <rFont val="Tahoma"/>
        <family val="2"/>
      </rPr>
      <t xml:space="preserve">Análisis OCI: </t>
    </r>
    <r>
      <rPr>
        <sz val="9"/>
        <rFont val="Tahoma"/>
        <family val="2"/>
      </rPr>
      <t xml:space="preserve">No se reportan avances por las áreas responsables, al no concertar las actividades que permiten dar cumplimiento a las acciones planteadas. </t>
    </r>
  </si>
  <si>
    <r>
      <t xml:space="preserve">Reporte Administrativa: </t>
    </r>
    <r>
      <rPr>
        <sz val="9"/>
        <rFont val="Tahoma"/>
        <family val="2"/>
      </rPr>
      <t>Este procedimiento está a cargo del área Jurídica, quien debe revisar si se realiza el ajuste respectivo para el procedimiento de Contratación  y así mismo su  socialización en caso de que se requiera el ajuste .</t>
    </r>
    <r>
      <rPr>
        <b/>
        <sz val="9"/>
        <rFont val="Tahoma"/>
        <family val="2"/>
      </rPr>
      <t xml:space="preserve">
Análisis OCI: </t>
    </r>
    <r>
      <rPr>
        <sz val="9"/>
        <rFont val="Tahoma"/>
        <family val="2"/>
      </rPr>
      <t xml:space="preserve">No se reportan avances por las áreas responsables, al no concertar las actividades que permiten dar cumplimiento a las acciones planteadas. </t>
    </r>
  </si>
  <si>
    <t>1. Coherencia de la información tributaria</t>
  </si>
  <si>
    <r>
      <t xml:space="preserve">Reporte Jurídica: </t>
    </r>
    <r>
      <rPr>
        <sz val="9"/>
        <rFont val="Tahoma"/>
        <family val="2"/>
      </rPr>
      <t xml:space="preserve">Se solicito a Colombia Compra eficiente, concepto sobre el régimen aplicable a las Empresas Industriales y Comerciales del Estado. 
</t>
    </r>
    <r>
      <rPr>
        <b/>
        <sz val="9"/>
        <rFont val="Tahoma"/>
        <family val="2"/>
      </rPr>
      <t xml:space="preserve">Análisis OCI: </t>
    </r>
    <r>
      <rPr>
        <sz val="9"/>
        <rFont val="Tahoma"/>
        <family val="2"/>
      </rPr>
      <t xml:space="preserve">Se evidencia la solicitud del concepto con fecha del 31 de enero de 2018 y radicación del 2 de febrero de 2018 en el que se eleva la consulta sobre la prohibición de Contratación Directa contemplada en el artículo 33 de la Ley 996 de 2005.  </t>
    </r>
  </si>
  <si>
    <t xml:space="preserve">1.  Parte de la minuta donde quedó plasmado el Parágrafo segundo. </t>
  </si>
  <si>
    <r>
      <t xml:space="preserve">Reporte Jurídica: </t>
    </r>
    <r>
      <rPr>
        <sz val="9"/>
        <rFont val="Tahoma"/>
        <family val="2"/>
      </rPr>
      <t xml:space="preserve">Se propone  una redacción especial en el parágrafo del Cierre de Vigencia Fiscal, contenido en el Clausula Sexta- Forma de pago. 
</t>
    </r>
    <r>
      <rPr>
        <b/>
        <sz val="9"/>
        <rFont val="Tahoma"/>
        <family val="2"/>
      </rPr>
      <t xml:space="preserve">Análisis OCI: </t>
    </r>
    <r>
      <rPr>
        <sz val="9"/>
        <rFont val="Tahoma"/>
        <family val="2"/>
      </rPr>
      <t xml:space="preserve">Se verifica la redacción e inclusión del parágrafo de cierre de vigencia fiscal en el formato de minuta de contrato, sin embargo, es imperante verificar que se esté incluyendo en los contratos en los que aplique y que estén suscritos posterior a la inclusión del mismo. </t>
    </r>
  </si>
  <si>
    <t xml:space="preserve">Pendiente verificar la aplicación en los contratos suscritos posterior a la inclusión del parágrafo. </t>
  </si>
  <si>
    <t xml:space="preserve">1. Correo electrónico mediante se hizo el análisis de la norma respectiva.
2. Correo electrónico de la asesora de la secretaría general solicitando a la Coordinadora Jurídica, que se imparta la instrucción a los abogados
3. Acta de reunión con los abogados de la Coordinación Jurídica. </t>
  </si>
  <si>
    <r>
      <t xml:space="preserve">Reporte Jurídica: </t>
    </r>
    <r>
      <rPr>
        <sz val="9"/>
        <rFont val="Tahoma"/>
        <family val="2"/>
      </rPr>
      <t xml:space="preserve">El día 23 de febrero de 2018 se procedió a impartir instrucción por parte de la Coordinadora Jurídica respecto a la afiliación de la ARL como un requisito de ejecución. 
</t>
    </r>
    <r>
      <rPr>
        <b/>
        <sz val="9"/>
        <rFont val="Tahoma"/>
        <family val="2"/>
      </rPr>
      <t xml:space="preserve">
Análisis OCI: </t>
    </r>
    <r>
      <rPr>
        <sz val="9"/>
        <rFont val="Tahoma"/>
        <family val="2"/>
      </rPr>
      <t xml:space="preserve">Se evidencian correos electrónicos con fecha del 20 y 21 de febrero de 2018 en el que se solicita a la Coordinación Jurídica la remisión de la directriz vía correo electrónico en lo concerniente a la inclusión de la afiliación de la ARL como requisito de ejecución de los contratos que lo requieran, sin embargo, esta directriz no se remitió vía correo, sino que fue impartida en reunión del día 23 de febrero de 2018 con los abogados del área jurídica. </t>
    </r>
  </si>
  <si>
    <t>1. Correos electrónicos entre la Subdirección Administrativa y la Coordinación del área jurídica donde se remite el informe final y las correcciones al mismo.
2. Análisis jurídico sobre Acuerdo Directo como Mecanismo Alternativo de Solución de Conflictos.</t>
  </si>
  <si>
    <r>
      <rPr>
        <b/>
        <sz val="9"/>
        <rFont val="Tahoma"/>
        <family val="2"/>
      </rPr>
      <t xml:space="preserve">Reporte jurídica: </t>
    </r>
    <r>
      <rPr>
        <sz val="9"/>
        <rFont val="Tahoma"/>
        <family val="2"/>
      </rPr>
      <t xml:space="preserve">El día 14 de Junio de 2018, se sostuvo reunión con la Subdirección Administrativa con la finalidad de evaluar el acuerdo directo que se realizó dentro del contrato 691 de 2015. 
Así mismo, se genero un análisis jurídico donde se determinó si era posible que se diera el acuerdo directo. 
Posteriormente, la Subdirección Administrativa remitió el informe final para revisión del área jurídica, el cual fue devuelto a esta subdirección con los comentarios pertinentes al mismo, para proceder así a su liquidación. 
</t>
    </r>
    <r>
      <rPr>
        <b/>
        <sz val="9"/>
        <rFont val="Tahoma"/>
        <family val="2"/>
      </rPr>
      <t xml:space="preserve">Análisis OCI: </t>
    </r>
    <r>
      <rPr>
        <sz val="9"/>
        <rFont val="Tahoma"/>
        <family val="2"/>
      </rPr>
      <t xml:space="preserve">Se verifican las evidencias remitidas, en las que se da cuenta de la trazabilidad de la construcción del análisis jurídico que permita proceder a la liquidación del contrato No.691 de 2015. Sin embargo, a la fecha no se ha efectuado el Acta de liquidación el Contrato con el que se pueda dar cumplimiento a la acción. </t>
    </r>
  </si>
  <si>
    <r>
      <rPr>
        <b/>
        <sz val="9"/>
        <rFont val="Tahoma"/>
        <family val="2"/>
      </rPr>
      <t xml:space="preserve">Reporte Administrativa: </t>
    </r>
    <r>
      <rPr>
        <sz val="9"/>
        <rFont val="Tahoma"/>
        <family val="2"/>
      </rPr>
      <t xml:space="preserve">El área de sistemas ha adelantado sus actividades orientadas a la actualización tecnológica de equipos de computo, datacenter y software con base en los proyectos descritos y aprobados en el  PETIC para la vigencia 2018.
</t>
    </r>
    <r>
      <rPr>
        <b/>
        <sz val="9"/>
        <rFont val="Tahoma"/>
        <family val="2"/>
      </rPr>
      <t xml:space="preserve">Análisis OCI: </t>
    </r>
    <r>
      <rPr>
        <sz val="9"/>
        <rFont val="Tahoma"/>
        <family val="2"/>
      </rPr>
      <t xml:space="preserve">Se evidencia que dentro de las actividades programadas para 2018 en el PETIC se han adelantado los ítems de licenciamiento mediante contrato 251-2018 suscrito el 22 de enero de la presente vigencia y renovación tecnológica con el contrato 292-2018 suscrito el 24 de enero de 2018. Referente a la implementación de Datacenter ya se cuenta con los estudios previos del contrato y este se suscribirá en el mes de Agosto. </t>
    </r>
  </si>
  <si>
    <t xml:space="preserve">Pendiente Acta de liquidación del contrato. </t>
  </si>
  <si>
    <t xml:space="preserve">Pendiente validar un aleatorio de la OCI para verificar el cumplimiento de la acción. </t>
  </si>
  <si>
    <r>
      <rPr>
        <b/>
        <sz val="9"/>
        <rFont val="Tahoma"/>
        <family val="2"/>
      </rPr>
      <t xml:space="preserve">Reporte Jurídica: </t>
    </r>
    <r>
      <rPr>
        <sz val="9"/>
        <rFont val="Tahoma"/>
        <family val="2"/>
      </rPr>
      <t xml:space="preserve">Solicitud de concepto jurídico a la DIAN sobre el impuesto a las ventas en los contratos de prestación de servicios profesionales y de apoyo a la gestión.
</t>
    </r>
    <r>
      <rPr>
        <b/>
        <sz val="9"/>
        <rFont val="Tahoma"/>
        <family val="2"/>
      </rPr>
      <t xml:space="preserve">Análisis OCI: </t>
    </r>
    <r>
      <rPr>
        <sz val="9"/>
        <rFont val="Tahoma"/>
        <family val="2"/>
      </rPr>
      <t xml:space="preserve">Se evidencia solicitud de concepto con fecha del 29 de junio de 2018  y radicación en la DIAN el día 4 de julio de 2018, sin embargo, se encuentra pendiente la respuesta con el fin de verificar su aplicabilidad. </t>
    </r>
  </si>
  <si>
    <r>
      <t xml:space="preserve">Reporte Financiera: </t>
    </r>
    <r>
      <rPr>
        <sz val="9"/>
        <rFont val="Tahoma"/>
        <family val="2"/>
      </rPr>
      <t xml:space="preserve">Se detalla avance en la verificación de la información tributaria entre el Rut y rit, mediante el análisis de la actividad económica detallada en los documentos mencionados anteriormente y el objeto contractual vigente para los primeros pagos, y de esta manera realizar la retención de Ica correctamente.
</t>
    </r>
    <r>
      <rPr>
        <b/>
        <sz val="9"/>
        <rFont val="Tahoma"/>
        <family val="2"/>
      </rPr>
      <t xml:space="preserve">Análisis OCI: </t>
    </r>
    <r>
      <rPr>
        <sz val="9"/>
        <rFont val="Tahoma"/>
        <family val="2"/>
      </rPr>
      <t>Se evidencia documento con tabla de verificación de un muestreo aleatorio suministrado por la Subdirección Financiera en la que se efectúa la comparación tributaria por mes contemplando el Rut y la actividad relacionada en dicho documento en comparación con la registrada en el Rit, ubicada en la tabla de contratistas del Orpago para los primeros pagos a efectuar.</t>
    </r>
  </si>
  <si>
    <r>
      <rPr>
        <b/>
        <sz val="9"/>
        <rFont val="Tahoma"/>
        <family val="2"/>
      </rPr>
      <t xml:space="preserve">Reporte Financiera: </t>
    </r>
    <r>
      <rPr>
        <sz val="9"/>
        <rFont val="Tahoma"/>
        <family val="2"/>
      </rPr>
      <t xml:space="preserve">Se registra avance en concordancia con la acción, mediante el diligenciamiento y firma del modelo de carta relacionado con el artículo 1 de decreto 1070, modificado por el decreto 3032 de 2013, para los primeros pagos de cada contrato.
</t>
    </r>
    <r>
      <rPr>
        <b/>
        <sz val="9"/>
        <rFont val="Tahoma"/>
        <family val="2"/>
      </rPr>
      <t xml:space="preserve">Análisis OCI: </t>
    </r>
    <r>
      <rPr>
        <sz val="9"/>
        <rFont val="Tahoma"/>
        <family val="2"/>
      </rPr>
      <t xml:space="preserve">Se evidencian los correos remitidos en el mes de abril en los que se requiere la radicación de la carta en cumplimiento del artículo 1  del Decreto 3032 de 2013, así mismo se verifican (16) Órdenes de Pago remitidas por muestreo aleatorio por parte de la Subdirección Financiera en las que se evidencian las cartas estructuradas en cumplimiento del Decreto mencionado para el primer pago de la vigencia. </t>
    </r>
  </si>
  <si>
    <t xml:space="preserve">1. Unidad de equipo Gestión Documental
2. Unidad de equipo Recursos Humanos 
3. Unidad de equipo Sistemas 
4. Unidad de equipo Servicios administrativos 
5. Unidad de equipo Subdirección administrativa
Link: https://drive.google.com/drive/team-drives?ogsrc=32 </t>
  </si>
  <si>
    <r>
      <t xml:space="preserve">Reporte Sistemas: </t>
    </r>
    <r>
      <rPr>
        <sz val="9"/>
        <rFont val="Tahoma"/>
        <family val="2"/>
      </rPr>
      <t xml:space="preserve">Se encuentra en proceso de construcción y posterior socialización con la subdirección administrativa el repositorio único de documentos de contratación donde repose la información de los procesos precontractuales, contractuales y de ejecución de personas naturales y jurídicas.
</t>
    </r>
    <r>
      <rPr>
        <b/>
        <sz val="9"/>
        <rFont val="Tahoma"/>
        <family val="2"/>
      </rPr>
      <t xml:space="preserve">Análisis OCI: </t>
    </r>
    <r>
      <rPr>
        <sz val="9"/>
        <rFont val="Tahoma"/>
        <family val="2"/>
      </rPr>
      <t>Se evidencia la construcción de las unidades de equipo que componen el repositorio que se viene estructurando desde el área de sistemas, este se compone a la fecha</t>
    </r>
    <r>
      <rPr>
        <sz val="9"/>
        <color rgb="FFFF0000"/>
        <rFont val="Tahoma"/>
        <family val="2"/>
      </rPr>
      <t xml:space="preserve"> </t>
    </r>
    <r>
      <rPr>
        <sz val="9"/>
        <rFont val="Tahoma"/>
        <family val="2"/>
      </rPr>
      <t xml:space="preserve">por cinco (5) carpetas: Gestión Documental, Recursos Humanos, Sistemas, Servicios Administrativos y Subdirección Administrativa en las cuales se vienen adjuntando los soportes de ejecución contractual.  </t>
    </r>
  </si>
  <si>
    <r>
      <rPr>
        <b/>
        <sz val="9"/>
        <rFont val="Tahoma"/>
        <family val="2"/>
      </rPr>
      <t xml:space="preserve">Reporte Sistemas: </t>
    </r>
    <r>
      <rPr>
        <sz val="9"/>
        <rFont val="Tahoma"/>
        <family val="2"/>
      </rPr>
      <t xml:space="preserve">El área de sistemas ha adelantado sus actividades orientadas a la actualización tecnológica de equipos de computo, datacenter y software con base en los proyectos descritos y aprobados en el PETIC para la vigencia 2018.
</t>
    </r>
    <r>
      <rPr>
        <b/>
        <sz val="9"/>
        <rFont val="Tahoma"/>
        <family val="2"/>
      </rPr>
      <t xml:space="preserve">Análisis OCI: </t>
    </r>
    <r>
      <rPr>
        <sz val="9"/>
        <rFont val="Tahoma"/>
        <family val="2"/>
      </rPr>
      <t xml:space="preserve">Si bien se evidencia que se han venido adelantando acciones en la ejecución de los proyectos contemplados en la adquisición de tecnología con base en el plan anual de adquisiciones, teniendo en cuenta que los proyectos marco en TI serán aquellos relacionados en el plan estratégico de tecnología de la información y las comunicaciones 2017-2020, como registra en el hallazgo 3.2.2 - acción 1, se requiere que se efectúe el desarrollo de la acción correspondiente a la identificación de las necesidades tecnológicas fundamentadas en el PETIC ajustandolo a las necesidades que se evidencien.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</si>
</sst>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8" x14ac:knownFonts="1">
    <font>
      <sz val="11"/>
      <color theme="1"/>
      <name val="Calibri"/>
      <family val="2"/>
      <scheme val="minor"/>
    </font>
    <font>
      <sz val="11"/>
      <color theme="1"/>
      <name val="Calibri"/>
      <family val="2"/>
      <scheme val="minor"/>
    </font>
    <font>
      <sz val="10"/>
      <name val="Arial"/>
      <family val="2"/>
    </font>
    <font>
      <b/>
      <sz val="9"/>
      <color theme="1"/>
      <name val="Tahoma"/>
      <family val="2"/>
    </font>
    <font>
      <sz val="9"/>
      <color theme="1"/>
      <name val="Tahoma"/>
      <family val="2"/>
    </font>
    <font>
      <sz val="11"/>
      <color theme="1"/>
      <name val="Tahoma"/>
      <family val="2"/>
    </font>
    <font>
      <sz val="10"/>
      <name val="Tahoma"/>
      <family val="2"/>
    </font>
    <font>
      <b/>
      <sz val="9"/>
      <color theme="0"/>
      <name val="Tahoma"/>
      <family val="2"/>
    </font>
    <font>
      <sz val="10"/>
      <color theme="1"/>
      <name val="Tahoma"/>
      <family val="2"/>
    </font>
    <font>
      <b/>
      <sz val="10"/>
      <color theme="1"/>
      <name val="Tahoma"/>
      <family val="2"/>
    </font>
    <font>
      <sz val="10"/>
      <color indexed="8"/>
      <name val="Tahoma"/>
      <family val="2"/>
    </font>
    <font>
      <b/>
      <sz val="14"/>
      <color theme="1"/>
      <name val="Tahoma"/>
      <family val="2"/>
    </font>
    <font>
      <b/>
      <sz val="12"/>
      <color theme="1"/>
      <name val="Tahoma"/>
      <family val="2"/>
    </font>
    <font>
      <sz val="9"/>
      <color rgb="FF000000"/>
      <name val="Tahoma"/>
      <family val="2"/>
    </font>
    <font>
      <sz val="9"/>
      <color indexed="8"/>
      <name val="Tahoma"/>
      <family val="2"/>
    </font>
    <font>
      <sz val="9"/>
      <name val="Tahoma"/>
      <family val="2"/>
    </font>
    <font>
      <b/>
      <sz val="9"/>
      <name val="Tahoma"/>
      <family val="2"/>
    </font>
    <font>
      <sz val="9"/>
      <color rgb="FFFF0000"/>
      <name val="Tahoma"/>
      <family val="2"/>
    </font>
  </fonts>
  <fills count="23">
    <fill>
      <patternFill patternType="none"/>
    </fill>
    <fill>
      <patternFill patternType="gray125"/>
    </fill>
    <fill>
      <patternFill patternType="solid">
        <fgColor theme="3" tint="0.59999389629810485"/>
        <bgColor indexed="64"/>
      </patternFill>
    </fill>
    <fill>
      <patternFill patternType="solid">
        <fgColor theme="3" tint="0.39997558519241921"/>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5" tint="-0.499984740745262"/>
        <bgColor indexed="64"/>
      </patternFill>
    </fill>
    <fill>
      <patternFill patternType="solid">
        <fgColor theme="6" tint="-0.499984740745262"/>
        <bgColor indexed="64"/>
      </patternFill>
    </fill>
    <fill>
      <patternFill patternType="solid">
        <fgColor rgb="FF002060"/>
        <bgColor indexed="64"/>
      </patternFill>
    </fill>
    <fill>
      <patternFill patternType="solid">
        <fgColor theme="7" tint="-0.499984740745262"/>
        <bgColor indexed="64"/>
      </patternFill>
    </fill>
    <fill>
      <patternFill patternType="solid">
        <fgColor theme="4" tint="-0.499984740745262"/>
        <bgColor indexed="64"/>
      </patternFill>
    </fill>
    <fill>
      <patternFill patternType="solid">
        <fgColor theme="9" tint="-0.499984740745262"/>
        <bgColor indexed="64"/>
      </patternFill>
    </fill>
    <fill>
      <patternFill patternType="solid">
        <fgColor theme="0" tint="-0.499984740745262"/>
        <bgColor indexed="64"/>
      </patternFill>
    </fill>
  </fills>
  <borders count="61">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thin">
        <color theme="1" tint="0.499984740745262"/>
      </left>
      <right style="thin">
        <color theme="1" tint="0.499984740745262"/>
      </right>
      <top/>
      <bottom/>
      <diagonal/>
    </border>
    <border>
      <left style="medium">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indexed="64"/>
      </right>
      <top/>
      <bottom style="thin">
        <color theme="0"/>
      </bottom>
      <diagonal/>
    </border>
    <border>
      <left style="thin">
        <color theme="0"/>
      </left>
      <right style="thin">
        <color theme="0"/>
      </right>
      <top style="medium">
        <color indexed="64"/>
      </top>
      <bottom/>
      <diagonal/>
    </border>
    <border>
      <left style="thin">
        <color theme="0"/>
      </left>
      <right style="thin">
        <color theme="0"/>
      </right>
      <top/>
      <bottom/>
      <diagonal/>
    </border>
    <border>
      <left style="thin">
        <color indexed="64"/>
      </left>
      <right style="thin">
        <color indexed="64"/>
      </right>
      <top/>
      <bottom style="thin">
        <color indexed="64"/>
      </bottom>
      <diagonal/>
    </border>
    <border>
      <left style="medium">
        <color indexed="64"/>
      </left>
      <right style="thin">
        <color theme="0"/>
      </right>
      <top style="medium">
        <color theme="1"/>
      </top>
      <bottom style="medium">
        <color indexed="64"/>
      </bottom>
      <diagonal/>
    </border>
    <border>
      <left style="thin">
        <color theme="0"/>
      </left>
      <right style="thin">
        <color theme="0"/>
      </right>
      <top style="medium">
        <color theme="1"/>
      </top>
      <bottom style="medium">
        <color indexed="64"/>
      </bottom>
      <diagonal/>
    </border>
    <border>
      <left style="thin">
        <color theme="0"/>
      </left>
      <right style="medium">
        <color indexed="64"/>
      </right>
      <top style="medium">
        <color theme="1"/>
      </top>
      <bottom style="medium">
        <color indexed="64"/>
      </bottom>
      <diagonal/>
    </border>
    <border>
      <left style="thin">
        <color theme="0"/>
      </left>
      <right style="medium">
        <color theme="1"/>
      </right>
      <top style="medium">
        <color theme="1"/>
      </top>
      <bottom style="medium">
        <color indexed="64"/>
      </bottom>
      <diagonal/>
    </border>
    <border>
      <left style="thin">
        <color theme="0"/>
      </left>
      <right style="medium">
        <color theme="1"/>
      </right>
      <top/>
      <bottom style="thin">
        <color theme="0"/>
      </bottom>
      <diagonal/>
    </border>
    <border>
      <left style="thin">
        <color theme="0"/>
      </left>
      <right style="medium">
        <color theme="1"/>
      </right>
      <top style="thin">
        <color theme="0"/>
      </top>
      <bottom style="thin">
        <color theme="0"/>
      </bottom>
      <diagonal/>
    </border>
    <border>
      <left style="thin">
        <color theme="0"/>
      </left>
      <right style="thin">
        <color theme="0"/>
      </right>
      <top style="thin">
        <color theme="0"/>
      </top>
      <bottom style="medium">
        <color theme="1"/>
      </bottom>
      <diagonal/>
    </border>
    <border>
      <left style="thin">
        <color theme="0"/>
      </left>
      <right style="medium">
        <color indexed="64"/>
      </right>
      <top style="thin">
        <color theme="0"/>
      </top>
      <bottom style="medium">
        <color theme="1"/>
      </bottom>
      <diagonal/>
    </border>
    <border>
      <left style="medium">
        <color indexed="64"/>
      </left>
      <right style="thin">
        <color theme="0"/>
      </right>
      <top style="thin">
        <color theme="0"/>
      </top>
      <bottom style="medium">
        <color theme="1"/>
      </bottom>
      <diagonal/>
    </border>
    <border>
      <left style="thin">
        <color theme="0"/>
      </left>
      <right style="thin">
        <color theme="0"/>
      </right>
      <top/>
      <bottom style="medium">
        <color theme="1"/>
      </bottom>
      <diagonal/>
    </border>
    <border>
      <left style="thin">
        <color theme="0"/>
      </left>
      <right style="medium">
        <color theme="1"/>
      </right>
      <top style="thin">
        <color theme="0"/>
      </top>
      <bottom style="medium">
        <color theme="1"/>
      </bottom>
      <diagonal/>
    </border>
    <border>
      <left style="thin">
        <color rgb="FF000000"/>
      </left>
      <right/>
      <top style="thin">
        <color rgb="FF000000"/>
      </top>
      <bottom style="thin">
        <color rgb="FF000000"/>
      </bottom>
      <diagonal/>
    </border>
    <border>
      <left/>
      <right style="thin">
        <color indexed="64"/>
      </right>
      <top/>
      <bottom style="thin">
        <color indexed="64"/>
      </bottom>
      <diagonal/>
    </border>
    <border>
      <left style="thin">
        <color rgb="FF000000"/>
      </left>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theme="0"/>
      </left>
      <right style="medium">
        <color indexed="64"/>
      </right>
      <top style="medium">
        <color indexed="64"/>
      </top>
      <bottom/>
      <diagonal/>
    </border>
  </borders>
  <cellStyleXfs count="7">
    <xf numFmtId="0" fontId="0" fillId="0" borderId="0"/>
    <xf numFmtId="9" fontId="1"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cellStyleXfs>
  <cellXfs count="190">
    <xf numFmtId="0" fontId="0" fillId="0" borderId="0" xfId="0"/>
    <xf numFmtId="0" fontId="8" fillId="0" borderId="0" xfId="0" applyFont="1" applyAlignment="1">
      <alignment horizontal="center" vertical="center"/>
    </xf>
    <xf numFmtId="0" fontId="8" fillId="0" borderId="0" xfId="0" applyFont="1"/>
    <xf numFmtId="0" fontId="8" fillId="0" borderId="0" xfId="0" applyFont="1" applyAlignment="1">
      <alignment vertical="center"/>
    </xf>
    <xf numFmtId="0" fontId="8" fillId="0" borderId="0" xfId="0" applyFont="1" applyFill="1"/>
    <xf numFmtId="9" fontId="8" fillId="0" borderId="0" xfId="1" applyFont="1" applyFill="1" applyAlignment="1">
      <alignment horizontal="center" vertical="center"/>
    </xf>
    <xf numFmtId="9" fontId="8" fillId="0" borderId="0" xfId="1" applyFont="1" applyAlignment="1">
      <alignment horizontal="center" vertical="center"/>
    </xf>
    <xf numFmtId="0" fontId="9" fillId="0" borderId="0" xfId="0" applyFont="1" applyAlignment="1">
      <alignment horizontal="center" vertical="center"/>
    </xf>
    <xf numFmtId="9" fontId="9" fillId="0" borderId="0" xfId="1" applyFont="1" applyAlignment="1">
      <alignment horizontal="center" vertical="center"/>
    </xf>
    <xf numFmtId="0" fontId="10" fillId="0" borderId="0" xfId="2" applyFont="1" applyFill="1" applyBorder="1" applyAlignment="1">
      <alignment vertical="center"/>
    </xf>
    <xf numFmtId="0" fontId="10" fillId="0" borderId="0" xfId="2" applyFont="1" applyFill="1" applyBorder="1" applyAlignment="1"/>
    <xf numFmtId="0" fontId="10" fillId="0" borderId="0" xfId="2" applyFont="1" applyFill="1" applyBorder="1"/>
    <xf numFmtId="1" fontId="8" fillId="0" borderId="0" xfId="1" applyNumberFormat="1" applyFont="1" applyAlignment="1">
      <alignment horizontal="center" vertical="center"/>
    </xf>
    <xf numFmtId="0" fontId="10" fillId="0" borderId="0" xfId="2" applyFont="1" applyFill="1" applyBorder="1" applyAlignment="1">
      <alignment vertical="center" wrapText="1"/>
    </xf>
    <xf numFmtId="0" fontId="6" fillId="0" borderId="0" xfId="2" applyFont="1"/>
    <xf numFmtId="9" fontId="9" fillId="0" borderId="0" xfId="1" applyFont="1" applyFill="1" applyAlignment="1">
      <alignment horizontal="center" vertical="center"/>
    </xf>
    <xf numFmtId="0" fontId="4" fillId="8" borderId="36" xfId="0" applyFont="1" applyFill="1" applyBorder="1" applyAlignment="1" applyProtection="1">
      <alignment horizontal="center" vertical="center" wrapText="1"/>
    </xf>
    <xf numFmtId="0" fontId="14" fillId="0" borderId="39" xfId="0" applyNumberFormat="1" applyFont="1" applyFill="1" applyBorder="1" applyAlignment="1" applyProtection="1">
      <alignment horizontal="center" vertical="center" wrapText="1"/>
    </xf>
    <xf numFmtId="0" fontId="14" fillId="0" borderId="37" xfId="0" applyNumberFormat="1" applyFont="1" applyFill="1" applyBorder="1" applyAlignment="1" applyProtection="1">
      <alignment horizontal="center" vertical="center" wrapText="1"/>
    </xf>
    <xf numFmtId="14" fontId="14" fillId="0" borderId="3" xfId="0" applyNumberFormat="1" applyFont="1" applyFill="1" applyBorder="1" applyAlignment="1" applyProtection="1">
      <alignment horizontal="center" vertical="center" wrapText="1"/>
    </xf>
    <xf numFmtId="14" fontId="14" fillId="0" borderId="11" xfId="0" applyNumberFormat="1" applyFont="1" applyFill="1" applyBorder="1" applyAlignment="1" applyProtection="1">
      <alignment horizontal="center" vertical="center" wrapText="1"/>
    </xf>
    <xf numFmtId="0" fontId="8" fillId="0" borderId="0" xfId="0" applyFont="1" applyAlignment="1" applyProtection="1">
      <alignment horizontal="center" vertical="center"/>
    </xf>
    <xf numFmtId="0" fontId="5" fillId="0" borderId="0" xfId="0" applyFont="1" applyBorder="1" applyAlignment="1" applyProtection="1">
      <alignment horizontal="center" vertical="center"/>
    </xf>
    <xf numFmtId="0" fontId="5" fillId="0" borderId="0" xfId="0" applyFont="1" applyAlignment="1" applyProtection="1">
      <alignment horizontal="center" vertical="center"/>
    </xf>
    <xf numFmtId="0" fontId="3" fillId="5" borderId="17" xfId="0" applyFont="1" applyFill="1" applyBorder="1" applyAlignment="1" applyProtection="1">
      <alignment horizontal="center" vertical="center" wrapText="1"/>
    </xf>
    <xf numFmtId="0" fontId="4" fillId="2" borderId="43" xfId="0" applyFont="1" applyFill="1" applyBorder="1" applyAlignment="1" applyProtection="1">
      <alignment horizontal="center" vertical="center" wrapText="1"/>
    </xf>
    <xf numFmtId="0" fontId="4" fillId="2" borderId="44" xfId="0" applyFont="1" applyFill="1" applyBorder="1" applyAlignment="1" applyProtection="1">
      <alignment horizontal="center" vertical="center" wrapText="1"/>
    </xf>
    <xf numFmtId="0" fontId="4" fillId="2" borderId="45" xfId="0" applyFont="1" applyFill="1" applyBorder="1" applyAlignment="1" applyProtection="1">
      <alignment horizontal="center" vertical="center" wrapText="1"/>
    </xf>
    <xf numFmtId="0" fontId="4" fillId="4" borderId="43" xfId="0" applyFont="1" applyFill="1" applyBorder="1" applyAlignment="1" applyProtection="1">
      <alignment horizontal="center" vertical="center" wrapText="1"/>
    </xf>
    <xf numFmtId="0" fontId="4" fillId="4" borderId="44" xfId="0" applyFont="1" applyFill="1" applyBorder="1" applyAlignment="1" applyProtection="1">
      <alignment horizontal="center" vertical="center" wrapText="1"/>
    </xf>
    <xf numFmtId="0" fontId="4" fillId="4" borderId="45" xfId="0" applyFont="1" applyFill="1" applyBorder="1" applyAlignment="1" applyProtection="1">
      <alignment horizontal="center" vertical="center" wrapText="1"/>
    </xf>
    <xf numFmtId="0" fontId="4" fillId="6" borderId="34" xfId="0" applyFont="1" applyFill="1" applyBorder="1" applyAlignment="1" applyProtection="1">
      <alignment horizontal="center" vertical="center" wrapText="1"/>
    </xf>
    <xf numFmtId="0" fontId="4" fillId="6" borderId="32" xfId="0" applyFont="1" applyFill="1" applyBorder="1" applyAlignment="1" applyProtection="1">
      <alignment horizontal="center" vertical="center" wrapText="1"/>
    </xf>
    <xf numFmtId="0" fontId="4" fillId="6" borderId="33" xfId="0" applyFont="1" applyFill="1" applyBorder="1" applyAlignment="1" applyProtection="1">
      <alignment horizontal="center" vertical="center" wrapText="1"/>
    </xf>
    <xf numFmtId="0" fontId="4" fillId="13" borderId="34" xfId="0" applyFont="1" applyFill="1" applyBorder="1" applyAlignment="1" applyProtection="1">
      <alignment horizontal="center" vertical="center" wrapText="1"/>
    </xf>
    <xf numFmtId="0" fontId="4" fillId="13" borderId="32" xfId="0" applyFont="1" applyFill="1" applyBorder="1" applyAlignment="1" applyProtection="1">
      <alignment horizontal="center" vertical="center" wrapText="1"/>
    </xf>
    <xf numFmtId="0" fontId="4" fillId="13" borderId="33" xfId="0" applyFont="1" applyFill="1" applyBorder="1" applyAlignment="1" applyProtection="1">
      <alignment horizontal="center" vertical="center" wrapText="1"/>
    </xf>
    <xf numFmtId="0" fontId="4" fillId="14" borderId="34" xfId="0" applyFont="1" applyFill="1" applyBorder="1" applyAlignment="1" applyProtection="1">
      <alignment horizontal="center" vertical="center" wrapText="1"/>
    </xf>
    <xf numFmtId="0" fontId="4" fillId="14" borderId="32" xfId="0" applyFont="1" applyFill="1" applyBorder="1" applyAlignment="1" applyProtection="1">
      <alignment horizontal="center" vertical="center" wrapText="1"/>
    </xf>
    <xf numFmtId="0" fontId="4" fillId="14" borderId="33" xfId="0" applyFont="1" applyFill="1" applyBorder="1" applyAlignment="1" applyProtection="1">
      <alignment horizontal="center" vertical="center" wrapText="1"/>
    </xf>
    <xf numFmtId="0" fontId="4" fillId="15" borderId="34" xfId="0" applyFont="1" applyFill="1" applyBorder="1" applyAlignment="1" applyProtection="1">
      <alignment horizontal="center" vertical="center" wrapText="1"/>
    </xf>
    <xf numFmtId="0" fontId="4" fillId="15" borderId="32" xfId="0" applyFont="1" applyFill="1" applyBorder="1" applyAlignment="1" applyProtection="1">
      <alignment horizontal="center" vertical="center" wrapText="1"/>
    </xf>
    <xf numFmtId="0" fontId="4" fillId="15" borderId="33" xfId="0" applyFont="1" applyFill="1" applyBorder="1" applyAlignment="1" applyProtection="1">
      <alignment horizontal="center" vertical="center" wrapText="1"/>
    </xf>
    <xf numFmtId="0" fontId="4" fillId="8" borderId="34" xfId="0" applyFont="1" applyFill="1" applyBorder="1" applyAlignment="1" applyProtection="1">
      <alignment horizontal="center" vertical="center" wrapText="1"/>
    </xf>
    <xf numFmtId="0" fontId="4" fillId="8" borderId="32" xfId="0" applyFont="1" applyFill="1" applyBorder="1" applyAlignment="1" applyProtection="1">
      <alignment horizontal="center" vertical="center" wrapText="1"/>
    </xf>
    <xf numFmtId="0" fontId="4" fillId="0" borderId="25" xfId="0" applyFont="1" applyBorder="1" applyAlignment="1" applyProtection="1">
      <alignment horizontal="center" vertical="center" wrapText="1"/>
    </xf>
    <xf numFmtId="15" fontId="4" fillId="0" borderId="25" xfId="0" applyNumberFormat="1" applyFont="1" applyBorder="1" applyAlignment="1" applyProtection="1">
      <alignment horizontal="center" vertical="center" wrapText="1"/>
    </xf>
    <xf numFmtId="0" fontId="13" fillId="0" borderId="25" xfId="0" applyFont="1" applyBorder="1" applyAlignment="1" applyProtection="1">
      <alignment horizontal="justify" vertical="center" wrapText="1"/>
    </xf>
    <xf numFmtId="0" fontId="4" fillId="0" borderId="46" xfId="0" applyFont="1" applyBorder="1" applyAlignment="1" applyProtection="1">
      <alignment horizontal="center" vertical="center" wrapText="1"/>
    </xf>
    <xf numFmtId="0" fontId="13" fillId="0" borderId="47" xfId="0" applyFont="1" applyBorder="1" applyAlignment="1" applyProtection="1">
      <alignment horizontal="justify" vertical="center" wrapText="1"/>
    </xf>
    <xf numFmtId="0" fontId="4" fillId="0" borderId="38" xfId="0" applyFont="1" applyFill="1" applyBorder="1" applyAlignment="1" applyProtection="1">
      <alignment horizontal="center" vertical="center" wrapText="1"/>
    </xf>
    <xf numFmtId="0" fontId="4" fillId="0" borderId="47" xfId="0" applyFont="1" applyFill="1" applyBorder="1" applyAlignment="1" applyProtection="1">
      <alignment horizontal="center" vertical="center" wrapText="1"/>
    </xf>
    <xf numFmtId="0" fontId="13" fillId="0" borderId="47" xfId="0" applyFont="1" applyBorder="1" applyAlignment="1" applyProtection="1">
      <alignment horizontal="center" vertical="center" wrapText="1"/>
    </xf>
    <xf numFmtId="0" fontId="13" fillId="0" borderId="25" xfId="0" applyFont="1" applyBorder="1" applyAlignment="1" applyProtection="1">
      <alignment horizontal="center" vertical="center" wrapText="1"/>
    </xf>
    <xf numFmtId="164" fontId="4" fillId="0" borderId="38" xfId="1" applyNumberFormat="1" applyFont="1" applyFill="1" applyBorder="1" applyAlignment="1" applyProtection="1">
      <alignment horizontal="center" vertical="center" wrapText="1"/>
    </xf>
    <xf numFmtId="0" fontId="4" fillId="0" borderId="25" xfId="0" applyFont="1" applyFill="1" applyBorder="1" applyAlignment="1" applyProtection="1">
      <alignment horizontal="center" vertical="center" wrapText="1"/>
    </xf>
    <xf numFmtId="15" fontId="4" fillId="0" borderId="25" xfId="0" applyNumberFormat="1" applyFont="1" applyFill="1" applyBorder="1" applyAlignment="1" applyProtection="1">
      <alignment horizontal="center" vertical="center" wrapText="1"/>
    </xf>
    <xf numFmtId="0" fontId="4" fillId="0" borderId="25" xfId="0" applyFont="1" applyFill="1" applyBorder="1" applyAlignment="1" applyProtection="1">
      <alignment horizontal="justify" vertical="center" wrapText="1"/>
    </xf>
    <xf numFmtId="2" fontId="4" fillId="0" borderId="25" xfId="0" applyNumberFormat="1" applyFont="1" applyFill="1" applyBorder="1" applyAlignment="1" applyProtection="1">
      <alignment horizontal="center" vertical="center" wrapText="1"/>
    </xf>
    <xf numFmtId="164" fontId="4" fillId="0" borderId="25" xfId="0" applyNumberFormat="1" applyFont="1" applyFill="1" applyBorder="1" applyAlignment="1" applyProtection="1">
      <alignment horizontal="center" vertical="center" wrapText="1"/>
    </xf>
    <xf numFmtId="0" fontId="3" fillId="0" borderId="25" xfId="0" applyFont="1" applyFill="1" applyBorder="1" applyAlignment="1" applyProtection="1">
      <alignment horizontal="center" vertical="center" wrapText="1"/>
    </xf>
    <xf numFmtId="0" fontId="16" fillId="0" borderId="25" xfId="0" applyFont="1" applyFill="1" applyBorder="1" applyAlignment="1" applyProtection="1">
      <alignment horizontal="left" vertical="center" wrapText="1"/>
    </xf>
    <xf numFmtId="0" fontId="4" fillId="0" borderId="0" xfId="0" applyFont="1" applyAlignment="1" applyProtection="1">
      <alignment horizontal="center" vertical="center"/>
    </xf>
    <xf numFmtId="0" fontId="4" fillId="0" borderId="3" xfId="0" applyFont="1" applyBorder="1" applyAlignment="1" applyProtection="1">
      <alignment horizontal="center" vertical="center" wrapText="1"/>
    </xf>
    <xf numFmtId="0" fontId="13" fillId="0" borderId="3" xfId="0" applyFont="1" applyBorder="1" applyAlignment="1" applyProtection="1">
      <alignment horizontal="justify" vertical="center" wrapText="1"/>
    </xf>
    <xf numFmtId="0" fontId="4" fillId="0" borderId="12" xfId="0" applyFont="1" applyBorder="1" applyAlignment="1" applyProtection="1">
      <alignment horizontal="center" vertical="center" wrapText="1"/>
    </xf>
    <xf numFmtId="0" fontId="13" fillId="0" borderId="11" xfId="0" applyFont="1" applyBorder="1" applyAlignment="1" applyProtection="1">
      <alignment horizontal="justify" vertical="center" wrapText="1"/>
    </xf>
    <xf numFmtId="0" fontId="4" fillId="0" borderId="13" xfId="0" applyFont="1" applyFill="1" applyBorder="1" applyAlignment="1" applyProtection="1">
      <alignment horizontal="center" vertical="center" wrapText="1"/>
    </xf>
    <xf numFmtId="0" fontId="13" fillId="0" borderId="11" xfId="0" applyFont="1" applyBorder="1" applyAlignment="1" applyProtection="1">
      <alignment horizontal="center" vertical="center" wrapText="1"/>
    </xf>
    <xf numFmtId="0" fontId="13" fillId="0" borderId="3" xfId="0" applyFont="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3" xfId="0" applyFont="1" applyFill="1" applyBorder="1" applyAlignment="1" applyProtection="1">
      <alignment horizontal="left" vertical="center" wrapText="1"/>
    </xf>
    <xf numFmtId="2" fontId="4" fillId="0" borderId="3" xfId="0" applyNumberFormat="1" applyFont="1" applyFill="1" applyBorder="1" applyAlignment="1" applyProtection="1">
      <alignment horizontal="center" vertical="center" wrapText="1"/>
    </xf>
    <xf numFmtId="164" fontId="4" fillId="0" borderId="3" xfId="0" applyNumberFormat="1"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15" fillId="0" borderId="3" xfId="0" applyFont="1" applyFill="1" applyBorder="1" applyAlignment="1" applyProtection="1">
      <alignment horizontal="left" vertical="center" wrapText="1"/>
    </xf>
    <xf numFmtId="15" fontId="4" fillId="0" borderId="3" xfId="0" applyNumberFormat="1" applyFont="1" applyFill="1" applyBorder="1" applyAlignment="1" applyProtection="1">
      <alignment horizontal="center" vertical="center" wrapText="1"/>
    </xf>
    <xf numFmtId="0" fontId="16" fillId="0" borderId="3" xfId="0" applyFont="1" applyFill="1" applyBorder="1" applyAlignment="1" applyProtection="1">
      <alignment horizontal="left" vertical="center" wrapText="1"/>
    </xf>
    <xf numFmtId="0" fontId="15" fillId="0" borderId="3" xfId="0" applyFont="1" applyFill="1" applyBorder="1" applyAlignment="1" applyProtection="1">
      <alignment horizontal="justify" vertical="center" wrapText="1"/>
    </xf>
    <xf numFmtId="0" fontId="16" fillId="0" borderId="3" xfId="0" applyFont="1" applyFill="1" applyBorder="1" applyAlignment="1" applyProtection="1">
      <alignment horizontal="justify" vertical="center" wrapText="1"/>
    </xf>
    <xf numFmtId="0" fontId="15" fillId="0" borderId="3" xfId="0" applyFont="1" applyFill="1" applyBorder="1" applyAlignment="1" applyProtection="1">
      <alignment horizontal="center" vertical="center" wrapText="1"/>
    </xf>
    <xf numFmtId="0" fontId="5" fillId="0" borderId="0" xfId="0" applyFont="1" applyFill="1" applyAlignment="1" applyProtection="1">
      <alignment horizontal="center" vertical="center"/>
    </xf>
    <xf numFmtId="0" fontId="12" fillId="0" borderId="57" xfId="0" applyFont="1" applyFill="1" applyBorder="1" applyAlignment="1" applyProtection="1">
      <alignment horizontal="left" vertical="center"/>
    </xf>
    <xf numFmtId="0" fontId="12" fillId="0" borderId="10" xfId="0" applyFont="1" applyFill="1" applyBorder="1" applyAlignment="1" applyProtection="1">
      <alignment horizontal="left" vertical="center"/>
    </xf>
    <xf numFmtId="0" fontId="12" fillId="0" borderId="54" xfId="0" applyFont="1" applyFill="1" applyBorder="1" applyAlignment="1" applyProtection="1">
      <alignment horizontal="left" vertical="center"/>
    </xf>
    <xf numFmtId="0" fontId="12" fillId="0" borderId="58" xfId="0" applyFont="1" applyFill="1" applyBorder="1" applyAlignment="1" applyProtection="1">
      <alignment horizontal="left" vertical="center"/>
    </xf>
    <xf numFmtId="0" fontId="12" fillId="0" borderId="12" xfId="0" applyFont="1" applyFill="1" applyBorder="1" applyAlignment="1" applyProtection="1">
      <alignment horizontal="left" vertical="center"/>
    </xf>
    <xf numFmtId="0" fontId="12" fillId="0" borderId="55" xfId="0" applyFont="1" applyFill="1" applyBorder="1" applyAlignment="1" applyProtection="1">
      <alignment horizontal="left" vertical="center"/>
    </xf>
    <xf numFmtId="0" fontId="12" fillId="0" borderId="59" xfId="0" applyFont="1" applyFill="1" applyBorder="1" applyAlignment="1" applyProtection="1">
      <alignment horizontal="left" vertical="center"/>
    </xf>
    <xf numFmtId="0" fontId="12" fillId="0" borderId="15" xfId="0" applyFont="1" applyFill="1" applyBorder="1" applyAlignment="1" applyProtection="1">
      <alignment horizontal="left" vertical="center"/>
    </xf>
    <xf numFmtId="0" fontId="12" fillId="0" borderId="56" xfId="0" applyFont="1" applyFill="1" applyBorder="1" applyAlignment="1" applyProtection="1">
      <alignment horizontal="left" vertical="center"/>
    </xf>
    <xf numFmtId="0" fontId="3" fillId="5" borderId="22" xfId="0" applyFont="1" applyFill="1" applyBorder="1" applyAlignment="1" applyProtection="1">
      <alignment horizontal="center" vertical="center" wrapText="1"/>
    </xf>
    <xf numFmtId="0" fontId="3" fillId="5" borderId="18" xfId="0" applyFont="1" applyFill="1" applyBorder="1" applyAlignment="1" applyProtection="1">
      <alignment horizontal="center" vertical="center" wrapText="1"/>
    </xf>
    <xf numFmtId="0" fontId="3" fillId="5" borderId="21" xfId="0" applyFont="1" applyFill="1" applyBorder="1" applyAlignment="1" applyProtection="1">
      <alignment horizontal="center" vertical="center" wrapText="1"/>
    </xf>
    <xf numFmtId="0" fontId="3" fillId="5" borderId="17" xfId="0" applyFont="1" applyFill="1" applyBorder="1" applyAlignment="1" applyProtection="1">
      <alignment horizontal="center" vertical="center" wrapText="1"/>
    </xf>
    <xf numFmtId="0" fontId="8" fillId="0" borderId="4" xfId="0"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9"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3" xfId="0" applyFont="1" applyBorder="1" applyAlignment="1" applyProtection="1">
      <alignment horizontal="center" vertical="center"/>
    </xf>
    <xf numFmtId="0" fontId="8" fillId="0" borderId="11" xfId="0" applyFont="1" applyBorder="1" applyAlignment="1" applyProtection="1">
      <alignment horizontal="center" vertical="center"/>
    </xf>
    <xf numFmtId="0" fontId="8" fillId="0" borderId="7" xfId="0" applyFont="1" applyBorder="1" applyAlignment="1" applyProtection="1">
      <alignment horizontal="center" vertical="center"/>
    </xf>
    <xf numFmtId="0" fontId="8" fillId="0" borderId="8" xfId="0" applyFont="1" applyBorder="1" applyAlignment="1" applyProtection="1">
      <alignment horizontal="center" vertical="center"/>
    </xf>
    <xf numFmtId="0" fontId="8" fillId="0" borderId="14" xfId="0" applyFont="1" applyBorder="1" applyAlignment="1" applyProtection="1">
      <alignment horizontal="center" vertical="center"/>
    </xf>
    <xf numFmtId="0" fontId="8" fillId="0" borderId="54" xfId="0" applyFont="1" applyBorder="1" applyAlignment="1" applyProtection="1">
      <alignment horizontal="center" vertical="center"/>
    </xf>
    <xf numFmtId="0" fontId="8" fillId="0" borderId="55" xfId="0" applyFont="1" applyBorder="1" applyAlignment="1" applyProtection="1">
      <alignment horizontal="center" vertical="center"/>
    </xf>
    <xf numFmtId="0" fontId="8" fillId="0" borderId="56" xfId="0" applyFont="1" applyBorder="1" applyAlignment="1" applyProtection="1">
      <alignment horizontal="center" vertical="center"/>
    </xf>
    <xf numFmtId="0" fontId="11" fillId="0" borderId="48"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49" xfId="0" applyFont="1" applyBorder="1" applyAlignment="1" applyProtection="1">
      <alignment horizontal="center" vertical="center"/>
    </xf>
    <xf numFmtId="0" fontId="11" fillId="0" borderId="50"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51" xfId="0" applyFont="1" applyBorder="1" applyAlignment="1" applyProtection="1">
      <alignment horizontal="center" vertical="center"/>
    </xf>
    <xf numFmtId="0" fontId="11" fillId="0" borderId="52" xfId="0" applyFont="1" applyBorder="1" applyAlignment="1" applyProtection="1">
      <alignment horizontal="center" vertical="center"/>
    </xf>
    <xf numFmtId="0" fontId="11" fillId="0" borderId="2" xfId="0" applyFont="1" applyBorder="1" applyAlignment="1" applyProtection="1">
      <alignment horizontal="center" vertical="center"/>
    </xf>
    <xf numFmtId="0" fontId="11" fillId="0" borderId="53" xfId="0" applyFont="1" applyBorder="1" applyAlignment="1" applyProtection="1">
      <alignment horizontal="center" vertical="center"/>
    </xf>
    <xf numFmtId="0" fontId="3" fillId="3" borderId="20" xfId="0" applyFont="1" applyFill="1" applyBorder="1" applyAlignment="1" applyProtection="1">
      <alignment horizontal="center" vertical="center" wrapText="1"/>
    </xf>
    <xf numFmtId="0" fontId="3" fillId="3" borderId="16" xfId="0" applyFont="1" applyFill="1" applyBorder="1" applyAlignment="1" applyProtection="1">
      <alignment horizontal="center" vertical="center" wrapText="1"/>
    </xf>
    <xf numFmtId="0" fontId="3" fillId="3" borderId="21" xfId="0" applyFont="1" applyFill="1" applyBorder="1" applyAlignment="1" applyProtection="1">
      <alignment horizontal="center" vertical="center" wrapText="1"/>
    </xf>
    <xf numFmtId="0" fontId="3" fillId="3" borderId="17" xfId="0" applyFont="1" applyFill="1" applyBorder="1" applyAlignment="1" applyProtection="1">
      <alignment horizontal="center" vertical="center" wrapText="1"/>
    </xf>
    <xf numFmtId="0" fontId="3" fillId="3" borderId="22" xfId="0" applyFont="1" applyFill="1" applyBorder="1" applyAlignment="1" applyProtection="1">
      <alignment horizontal="center" vertical="center" wrapText="1"/>
    </xf>
    <xf numFmtId="0" fontId="3" fillId="3" borderId="18" xfId="0" applyFont="1" applyFill="1" applyBorder="1" applyAlignment="1" applyProtection="1">
      <alignment horizontal="center" vertical="center" wrapText="1"/>
    </xf>
    <xf numFmtId="0" fontId="3" fillId="5" borderId="20" xfId="0" applyFont="1" applyFill="1" applyBorder="1" applyAlignment="1" applyProtection="1">
      <alignment horizontal="center" vertical="center" wrapText="1"/>
    </xf>
    <xf numFmtId="0" fontId="3" fillId="5" borderId="16" xfId="0" applyFont="1" applyFill="1" applyBorder="1" applyAlignment="1" applyProtection="1">
      <alignment horizontal="center" vertical="center" wrapText="1"/>
    </xf>
    <xf numFmtId="0" fontId="3" fillId="5" borderId="21" xfId="0" applyFont="1" applyFill="1" applyBorder="1" applyAlignment="1" applyProtection="1">
      <alignment horizontal="center" vertical="center"/>
    </xf>
    <xf numFmtId="0" fontId="7" fillId="19" borderId="26" xfId="0" applyFont="1" applyFill="1" applyBorder="1" applyAlignment="1" applyProtection="1">
      <alignment horizontal="center" vertical="center" wrapText="1"/>
    </xf>
    <xf numFmtId="0" fontId="7" fillId="19" borderId="27" xfId="0" applyFont="1" applyFill="1" applyBorder="1" applyAlignment="1" applyProtection="1">
      <alignment horizontal="center" vertical="center" wrapText="1"/>
    </xf>
    <xf numFmtId="0" fontId="7" fillId="19" borderId="28" xfId="0" applyFont="1" applyFill="1" applyBorder="1" applyAlignment="1" applyProtection="1">
      <alignment horizontal="center" vertical="center" wrapText="1"/>
    </xf>
    <xf numFmtId="0" fontId="7" fillId="17" borderId="26" xfId="0" applyFont="1" applyFill="1" applyBorder="1" applyAlignment="1" applyProtection="1">
      <alignment horizontal="center" vertical="center" wrapText="1"/>
    </xf>
    <xf numFmtId="0" fontId="7" fillId="17" borderId="27" xfId="0" applyFont="1" applyFill="1" applyBorder="1" applyAlignment="1" applyProtection="1">
      <alignment horizontal="center" vertical="center" wrapText="1"/>
    </xf>
    <xf numFmtId="0" fontId="7" fillId="17" borderId="28" xfId="0" applyFont="1" applyFill="1" applyBorder="1" applyAlignment="1" applyProtection="1">
      <alignment horizontal="center" vertical="center" wrapText="1"/>
    </xf>
    <xf numFmtId="0" fontId="7" fillId="20" borderId="26" xfId="0" applyFont="1" applyFill="1" applyBorder="1" applyAlignment="1" applyProtection="1">
      <alignment horizontal="center" vertical="center" wrapText="1"/>
    </xf>
    <xf numFmtId="0" fontId="7" fillId="20" borderId="27" xfId="0" applyFont="1" applyFill="1" applyBorder="1" applyAlignment="1" applyProtection="1">
      <alignment horizontal="center" vertical="center" wrapText="1"/>
    </xf>
    <xf numFmtId="0" fontId="7" fillId="20" borderId="28" xfId="0" applyFont="1" applyFill="1" applyBorder="1" applyAlignment="1" applyProtection="1">
      <alignment horizontal="center" vertical="center" wrapText="1"/>
    </xf>
    <xf numFmtId="0" fontId="7" fillId="21" borderId="26" xfId="0" applyFont="1" applyFill="1" applyBorder="1" applyAlignment="1" applyProtection="1">
      <alignment horizontal="center" vertical="center" wrapText="1"/>
    </xf>
    <xf numFmtId="0" fontId="7" fillId="21" borderId="27" xfId="0" applyFont="1" applyFill="1" applyBorder="1" applyAlignment="1" applyProtection="1">
      <alignment horizontal="center" vertical="center" wrapText="1"/>
    </xf>
    <xf numFmtId="0" fontId="7" fillId="21" borderId="28" xfId="0" applyFont="1" applyFill="1" applyBorder="1" applyAlignment="1" applyProtection="1">
      <alignment horizontal="center" vertical="center" wrapText="1"/>
    </xf>
    <xf numFmtId="0" fontId="7" fillId="22" borderId="26" xfId="0" applyFont="1" applyFill="1" applyBorder="1" applyAlignment="1" applyProtection="1">
      <alignment horizontal="center" vertical="center"/>
    </xf>
    <xf numFmtId="0" fontId="7" fillId="22" borderId="27" xfId="0" applyFont="1" applyFill="1" applyBorder="1" applyAlignment="1" applyProtection="1">
      <alignment horizontal="center" vertical="center"/>
    </xf>
    <xf numFmtId="0" fontId="7" fillId="22" borderId="29" xfId="0" applyFont="1" applyFill="1" applyBorder="1" applyAlignment="1" applyProtection="1">
      <alignment horizontal="center" vertical="center"/>
    </xf>
    <xf numFmtId="0" fontId="3" fillId="9" borderId="20" xfId="0" applyFont="1" applyFill="1" applyBorder="1" applyAlignment="1" applyProtection="1">
      <alignment horizontal="center" vertical="center" wrapText="1"/>
    </xf>
    <xf numFmtId="0" fontId="3" fillId="9" borderId="16" xfId="0" applyFont="1" applyFill="1" applyBorder="1" applyAlignment="1" applyProtection="1">
      <alignment horizontal="center" vertical="center" wrapText="1"/>
    </xf>
    <xf numFmtId="0" fontId="3" fillId="9" borderId="21" xfId="0" applyFont="1" applyFill="1" applyBorder="1" applyAlignment="1" applyProtection="1">
      <alignment horizontal="center" vertical="center" wrapText="1"/>
    </xf>
    <xf numFmtId="0" fontId="3" fillId="9" borderId="17" xfId="0" applyFont="1" applyFill="1" applyBorder="1" applyAlignment="1" applyProtection="1">
      <alignment horizontal="center" vertical="center" wrapText="1"/>
    </xf>
    <xf numFmtId="0" fontId="3" fillId="9" borderId="22" xfId="0" applyFont="1" applyFill="1" applyBorder="1" applyAlignment="1" applyProtection="1">
      <alignment horizontal="center" vertical="center" wrapText="1"/>
    </xf>
    <xf numFmtId="0" fontId="3" fillId="9" borderId="18" xfId="0" applyFont="1" applyFill="1" applyBorder="1" applyAlignment="1" applyProtection="1">
      <alignment horizontal="center" vertical="center" wrapText="1"/>
    </xf>
    <xf numFmtId="0" fontId="3" fillId="7" borderId="20" xfId="0" applyFont="1" applyFill="1" applyBorder="1" applyAlignment="1" applyProtection="1">
      <alignment horizontal="center" vertical="center" wrapText="1"/>
    </xf>
    <xf numFmtId="0" fontId="3" fillId="7" borderId="16" xfId="0" applyFont="1" applyFill="1" applyBorder="1" applyAlignment="1" applyProtection="1">
      <alignment horizontal="center" vertical="center" wrapText="1"/>
    </xf>
    <xf numFmtId="0" fontId="3" fillId="7" borderId="21" xfId="0" applyFont="1" applyFill="1" applyBorder="1" applyAlignment="1" applyProtection="1">
      <alignment horizontal="center" vertical="center" wrapText="1"/>
    </xf>
    <xf numFmtId="0" fontId="3" fillId="7" borderId="17" xfId="0" applyFont="1" applyFill="1" applyBorder="1" applyAlignment="1" applyProtection="1">
      <alignment horizontal="center" vertical="center" wrapText="1"/>
    </xf>
    <xf numFmtId="0" fontId="7" fillId="18" borderId="40" xfId="0" applyFont="1" applyFill="1" applyBorder="1" applyAlignment="1" applyProtection="1">
      <alignment horizontal="center" vertical="center" wrapText="1"/>
    </xf>
    <xf numFmtId="0" fontId="7" fillId="18" borderId="41" xfId="0" applyFont="1" applyFill="1" applyBorder="1" applyAlignment="1" applyProtection="1">
      <alignment horizontal="center" vertical="center" wrapText="1"/>
    </xf>
    <xf numFmtId="0" fontId="7" fillId="18" borderId="42" xfId="0" applyFont="1" applyFill="1" applyBorder="1" applyAlignment="1" applyProtection="1">
      <alignment horizontal="center" vertical="center" wrapText="1"/>
    </xf>
    <xf numFmtId="0" fontId="7" fillId="16" borderId="40" xfId="0" applyFont="1" applyFill="1" applyBorder="1" applyAlignment="1" applyProtection="1">
      <alignment horizontal="center" vertical="center" wrapText="1"/>
    </xf>
    <xf numFmtId="0" fontId="7" fillId="16" borderId="41" xfId="0" applyFont="1" applyFill="1" applyBorder="1" applyAlignment="1" applyProtection="1">
      <alignment horizontal="center" vertical="center" wrapText="1"/>
    </xf>
    <xf numFmtId="0" fontId="7" fillId="16" borderId="42" xfId="0" applyFont="1" applyFill="1" applyBorder="1" applyAlignment="1" applyProtection="1">
      <alignment horizontal="center" vertical="center" wrapText="1"/>
    </xf>
    <xf numFmtId="0" fontId="3" fillId="12" borderId="30" xfId="0" applyFont="1" applyFill="1" applyBorder="1" applyAlignment="1" applyProtection="1">
      <alignment horizontal="center" vertical="center" wrapText="1"/>
    </xf>
    <xf numFmtId="0" fontId="3" fillId="12" borderId="31" xfId="0" applyFont="1" applyFill="1" applyBorder="1" applyAlignment="1" applyProtection="1">
      <alignment horizontal="center" vertical="center" wrapText="1"/>
    </xf>
    <xf numFmtId="0" fontId="3" fillId="11" borderId="23" xfId="0" applyFont="1" applyFill="1" applyBorder="1" applyAlignment="1" applyProtection="1">
      <alignment horizontal="center" vertical="center" wrapText="1"/>
    </xf>
    <xf numFmtId="0" fontId="3" fillId="11" borderId="21" xfId="0" applyFont="1" applyFill="1" applyBorder="1" applyAlignment="1" applyProtection="1">
      <alignment horizontal="center" vertical="center" wrapText="1"/>
    </xf>
    <xf numFmtId="0" fontId="3" fillId="11" borderId="60" xfId="0" applyFont="1" applyFill="1" applyBorder="1" applyAlignment="1" applyProtection="1">
      <alignment horizontal="center" vertical="center" wrapText="1"/>
    </xf>
    <xf numFmtId="0" fontId="3" fillId="11" borderId="22" xfId="0" applyFont="1" applyFill="1" applyBorder="1" applyAlignment="1" applyProtection="1">
      <alignment horizontal="center" vertical="center" wrapText="1"/>
    </xf>
    <xf numFmtId="0" fontId="3" fillId="12" borderId="20" xfId="0" applyFont="1" applyFill="1" applyBorder="1" applyAlignment="1" applyProtection="1">
      <alignment horizontal="center" vertical="center" wrapText="1"/>
    </xf>
    <xf numFmtId="0" fontId="3" fillId="12" borderId="16" xfId="0" applyFont="1" applyFill="1" applyBorder="1" applyAlignment="1" applyProtection="1">
      <alignment horizontal="center" vertical="center" wrapText="1"/>
    </xf>
    <xf numFmtId="0" fontId="3" fillId="12" borderId="21" xfId="0" applyFont="1" applyFill="1" applyBorder="1" applyAlignment="1" applyProtection="1">
      <alignment horizontal="center" vertical="center" wrapText="1"/>
    </xf>
    <xf numFmtId="0" fontId="3" fillId="12" borderId="17" xfId="0" applyFont="1" applyFill="1" applyBorder="1" applyAlignment="1" applyProtection="1">
      <alignment horizontal="center" vertical="center" wrapText="1"/>
    </xf>
    <xf numFmtId="0" fontId="3" fillId="11" borderId="17" xfId="0" applyFont="1" applyFill="1" applyBorder="1" applyAlignment="1" applyProtection="1">
      <alignment horizontal="center" vertical="center" wrapText="1"/>
    </xf>
    <xf numFmtId="0" fontId="3" fillId="10" borderId="21" xfId="0" applyFont="1" applyFill="1" applyBorder="1" applyAlignment="1" applyProtection="1">
      <alignment horizontal="center" vertical="center" wrapText="1"/>
    </xf>
    <xf numFmtId="0" fontId="3" fillId="10" borderId="17" xfId="0" applyFont="1" applyFill="1" applyBorder="1" applyAlignment="1" applyProtection="1">
      <alignment horizontal="center" vertical="center" wrapText="1"/>
    </xf>
    <xf numFmtId="0" fontId="3" fillId="5" borderId="19" xfId="0" applyFont="1" applyFill="1" applyBorder="1" applyAlignment="1" applyProtection="1">
      <alignment horizontal="center" vertical="center" wrapText="1"/>
    </xf>
    <xf numFmtId="0" fontId="3" fillId="15" borderId="23" xfId="0" applyFont="1" applyFill="1" applyBorder="1" applyAlignment="1" applyProtection="1">
      <alignment horizontal="center" vertical="center" wrapText="1"/>
    </xf>
    <xf numFmtId="0" fontId="3" fillId="15" borderId="24" xfId="0" applyFont="1" applyFill="1" applyBorder="1" applyAlignment="1" applyProtection="1">
      <alignment horizontal="center" vertical="center" wrapText="1"/>
    </xf>
    <xf numFmtId="0" fontId="3" fillId="15" borderId="35" xfId="0" applyFont="1" applyFill="1" applyBorder="1" applyAlignment="1" applyProtection="1">
      <alignment horizontal="center" vertical="center" wrapText="1"/>
    </xf>
    <xf numFmtId="0" fontId="3" fillId="9" borderId="23" xfId="0" applyFont="1" applyFill="1" applyBorder="1" applyAlignment="1" applyProtection="1">
      <alignment horizontal="center" vertical="center" wrapText="1"/>
    </xf>
    <xf numFmtId="0" fontId="3" fillId="9" borderId="24" xfId="0" applyFont="1" applyFill="1" applyBorder="1" applyAlignment="1" applyProtection="1">
      <alignment horizontal="center" vertical="center" wrapText="1"/>
    </xf>
    <xf numFmtId="0" fontId="3" fillId="9" borderId="35" xfId="0" applyFont="1" applyFill="1" applyBorder="1" applyAlignment="1" applyProtection="1">
      <alignment horizontal="center" vertical="center" wrapText="1"/>
    </xf>
    <xf numFmtId="0" fontId="3" fillId="7" borderId="23" xfId="0" applyFont="1" applyFill="1" applyBorder="1" applyAlignment="1" applyProtection="1">
      <alignment horizontal="center" vertical="center" wrapText="1"/>
    </xf>
    <xf numFmtId="0" fontId="3" fillId="7" borderId="24" xfId="0" applyFont="1" applyFill="1" applyBorder="1" applyAlignment="1" applyProtection="1">
      <alignment horizontal="center" vertical="center" wrapText="1"/>
    </xf>
    <xf numFmtId="0" fontId="3" fillId="7" borderId="35" xfId="0" applyFont="1" applyFill="1" applyBorder="1" applyAlignment="1" applyProtection="1">
      <alignment horizontal="center" vertical="center" wrapText="1"/>
    </xf>
    <xf numFmtId="0" fontId="3" fillId="10" borderId="22" xfId="0" applyFont="1" applyFill="1" applyBorder="1" applyAlignment="1" applyProtection="1">
      <alignment horizontal="center" vertical="center" wrapText="1"/>
    </xf>
    <xf numFmtId="0" fontId="3" fillId="10" borderId="18" xfId="0" applyFont="1" applyFill="1" applyBorder="1" applyAlignment="1" applyProtection="1">
      <alignment horizontal="center" vertical="center" wrapText="1"/>
    </xf>
    <xf numFmtId="0" fontId="3" fillId="11" borderId="20" xfId="0" applyFont="1" applyFill="1" applyBorder="1" applyAlignment="1" applyProtection="1">
      <alignment horizontal="center" vertical="center" wrapText="1"/>
    </xf>
    <xf numFmtId="0" fontId="3" fillId="11" borderId="16" xfId="0" applyFont="1" applyFill="1" applyBorder="1" applyAlignment="1" applyProtection="1">
      <alignment horizontal="center" vertical="center" wrapText="1"/>
    </xf>
    <xf numFmtId="0" fontId="3" fillId="7" borderId="22" xfId="0" applyFont="1" applyFill="1" applyBorder="1" applyAlignment="1" applyProtection="1">
      <alignment horizontal="center" vertical="center" wrapText="1"/>
    </xf>
    <xf numFmtId="0" fontId="3" fillId="7" borderId="18" xfId="0" applyFont="1" applyFill="1" applyBorder="1" applyAlignment="1" applyProtection="1">
      <alignment horizontal="center" vertical="center" wrapText="1"/>
    </xf>
    <xf numFmtId="0" fontId="3" fillId="10" borderId="20" xfId="0" applyFont="1" applyFill="1" applyBorder="1" applyAlignment="1" applyProtection="1">
      <alignment horizontal="center" vertical="center" wrapText="1"/>
    </xf>
    <xf numFmtId="0" fontId="3" fillId="10" borderId="16" xfId="0" applyFont="1" applyFill="1" applyBorder="1" applyAlignment="1" applyProtection="1">
      <alignment horizontal="center" vertical="center" wrapText="1"/>
    </xf>
    <xf numFmtId="0" fontId="3" fillId="14" borderId="23" xfId="0" applyFont="1" applyFill="1" applyBorder="1" applyAlignment="1" applyProtection="1">
      <alignment horizontal="center" vertical="center" wrapText="1"/>
    </xf>
    <xf numFmtId="0" fontId="3" fillId="14" borderId="24" xfId="0" applyFont="1" applyFill="1" applyBorder="1" applyAlignment="1" applyProtection="1">
      <alignment horizontal="center" vertical="center" wrapText="1"/>
    </xf>
    <xf numFmtId="0" fontId="3" fillId="14" borderId="35" xfId="0" applyFont="1" applyFill="1" applyBorder="1" applyAlignment="1" applyProtection="1">
      <alignment horizontal="center" vertical="center" wrapText="1"/>
    </xf>
  </cellXfs>
  <cellStyles count="7">
    <cellStyle name="Normal" xfId="0" builtinId="0"/>
    <cellStyle name="Normal 2" xfId="2"/>
    <cellStyle name="Normal 2 2" xfId="3"/>
    <cellStyle name="Normal 3" xfId="5"/>
    <cellStyle name="Normal 5" xfId="4"/>
    <cellStyle name="Porcentaje" xfId="1" builtinId="5"/>
    <cellStyle name="Porcentual 10" xfId="6"/>
  </cellStyles>
  <dxfs count="12">
    <dxf>
      <font>
        <b/>
        <i val="0"/>
        <strike val="0"/>
        <color theme="0"/>
      </font>
      <fill>
        <patternFill>
          <bgColor rgb="FFC00000"/>
        </patternFill>
      </fill>
    </dxf>
    <dxf>
      <font>
        <b/>
        <i val="0"/>
        <strike val="0"/>
        <color theme="0"/>
      </font>
      <fill>
        <patternFill>
          <bgColor rgb="FFC00000"/>
        </patternFill>
      </fill>
    </dxf>
    <dxf>
      <font>
        <b/>
        <i val="0"/>
        <strike val="0"/>
        <color auto="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ill>
        <patternFill>
          <bgColor rgb="FFC00000"/>
        </patternFill>
      </fill>
    </dxf>
    <dxf>
      <fill>
        <patternFill>
          <bgColor rgb="FF00B050"/>
        </patternFill>
      </fill>
    </dxf>
    <dxf>
      <font>
        <b val="0"/>
        <i/>
      </font>
      <fill>
        <patternFill>
          <bgColor theme="9"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296332</xdr:colOff>
      <xdr:row>0</xdr:row>
      <xdr:rowOff>148167</xdr:rowOff>
    </xdr:from>
    <xdr:to>
      <xdr:col>2</xdr:col>
      <xdr:colOff>63500</xdr:colOff>
      <xdr:row>3</xdr:row>
      <xdr:rowOff>52917</xdr:rowOff>
    </xdr:to>
    <xdr:pic>
      <xdr:nvPicPr>
        <xdr:cNvPr id="6"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6332" y="148167"/>
          <a:ext cx="1333501" cy="698500"/>
        </a:xfrm>
        <a:prstGeom prst="rect">
          <a:avLst/>
        </a:prstGeom>
      </xdr:spPr>
    </xdr:pic>
    <xdr:clientData/>
  </xdr:twoCellAnchor>
  <xdr:twoCellAnchor editAs="oneCell">
    <xdr:from>
      <xdr:col>64</xdr:col>
      <xdr:colOff>95250</xdr:colOff>
      <xdr:row>0</xdr:row>
      <xdr:rowOff>137584</xdr:rowOff>
    </xdr:from>
    <xdr:to>
      <xdr:col>64</xdr:col>
      <xdr:colOff>1418167</xdr:colOff>
      <xdr:row>3</xdr:row>
      <xdr:rowOff>31750</xdr:rowOff>
    </xdr:to>
    <xdr:pic>
      <xdr:nvPicPr>
        <xdr:cNvPr id="7" name="0 Imagen"/>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102750" y="137584"/>
          <a:ext cx="1322917" cy="6879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ranet.canalcapital.gov.co/Users/cgarzon/Documents/UAECOBB1/Auditor&#237;as%202013/Plan%20de%20mejoramiento/Plan%20mejoramiento-0110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
      <sheetName val="formulas"/>
      <sheetName val="cerradas"/>
    </sheetNames>
    <sheetDataSet>
      <sheetData sheetId="0">
        <row r="3">
          <cell r="B3" t="str">
            <v>Acto inseguro</v>
          </cell>
        </row>
        <row r="4">
          <cell r="B4" t="str">
            <v>Análisis de indicadores</v>
          </cell>
        </row>
        <row r="5">
          <cell r="B5" t="str">
            <v>Auditoria Externa</v>
          </cell>
        </row>
        <row r="6">
          <cell r="B6" t="str">
            <v>Auditoría interna</v>
          </cell>
        </row>
        <row r="7">
          <cell r="B7" t="str">
            <v>Encuestas de satisfacción del cliente</v>
          </cell>
        </row>
        <row r="8">
          <cell r="B8" t="str">
            <v>Incidente de trabajo</v>
          </cell>
        </row>
        <row r="9">
          <cell r="B9" t="str">
            <v>Informe de Inspecciones planeadas</v>
          </cell>
        </row>
        <row r="10">
          <cell r="B10" t="str">
            <v>Informe del producto y/o servicio no conforme</v>
          </cell>
        </row>
        <row r="11">
          <cell r="B11" t="str">
            <v>Mapa de Riesgos</v>
          </cell>
        </row>
        <row r="12">
          <cell r="B12" t="str">
            <v>No conformidades reportadas por los responsables de la prestación del servicio</v>
          </cell>
        </row>
        <row r="13">
          <cell r="B13" t="str">
            <v>Prestación de servicios o procesos</v>
          </cell>
        </row>
        <row r="14">
          <cell r="B14" t="str">
            <v>Quejas, reclamos o sugerencias</v>
          </cell>
        </row>
        <row r="15">
          <cell r="B15" t="str">
            <v>Resultados de auto evaluaciones</v>
          </cell>
        </row>
        <row r="16">
          <cell r="B16" t="str">
            <v>Revisiones de la dirección</v>
          </cell>
        </row>
        <row r="17">
          <cell r="B17" t="str">
            <v>Casos de estudio</v>
          </cell>
        </row>
        <row r="18">
          <cell r="B18" t="str">
            <v>Evaluación de servicios</v>
          </cell>
        </row>
        <row r="19">
          <cell r="B19" t="str">
            <v>Plan de Acción</v>
          </cell>
        </row>
      </sheetData>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49"/>
  <sheetViews>
    <sheetView tabSelected="1" zoomScaleNormal="100" workbookViewId="0">
      <selection sqref="A1:C4"/>
    </sheetView>
  </sheetViews>
  <sheetFormatPr baseColWidth="10" defaultRowHeight="14.25" x14ac:dyDescent="0.25"/>
  <cols>
    <col min="1" max="1" width="10.85546875" style="21" customWidth="1"/>
    <col min="2" max="3" width="12.7109375" style="21" customWidth="1"/>
    <col min="4" max="4" width="22.28515625" style="21" customWidth="1"/>
    <col min="5" max="5" width="13.42578125" style="21" customWidth="1"/>
    <col min="6" max="6" width="14.85546875" style="21" customWidth="1"/>
    <col min="7" max="7" width="37.5703125" style="21" customWidth="1"/>
    <col min="8" max="8" width="20.7109375" style="21" hidden="1" customWidth="1"/>
    <col min="9" max="9" width="27" style="21" customWidth="1"/>
    <col min="10" max="10" width="33.28515625" style="21" customWidth="1"/>
    <col min="11" max="11" width="13.140625" style="21" customWidth="1"/>
    <col min="12" max="12" width="13.7109375" style="21" customWidth="1"/>
    <col min="13" max="13" width="15.7109375" style="21" customWidth="1"/>
    <col min="14" max="14" width="17.85546875" style="23" customWidth="1"/>
    <col min="15" max="15" width="15" style="21" customWidth="1"/>
    <col min="16" max="16" width="13" style="21" customWidth="1"/>
    <col min="17" max="17" width="12.28515625" style="21" customWidth="1"/>
    <col min="18" max="20" width="18.7109375" style="21" customWidth="1"/>
    <col min="21" max="21" width="6.7109375" style="21" hidden="1" customWidth="1"/>
    <col min="22" max="22" width="12.7109375" style="21" customWidth="1"/>
    <col min="23" max="23" width="42.7109375" style="21" customWidth="1"/>
    <col min="24" max="24" width="14.28515625" style="21" customWidth="1"/>
    <col min="25" max="25" width="12.7109375" style="21" customWidth="1"/>
    <col min="26" max="26" width="16.7109375" style="21" customWidth="1"/>
    <col min="27" max="28" width="16.7109375" style="21" hidden="1" customWidth="1"/>
    <col min="29" max="29" width="17.7109375" style="21" customWidth="1"/>
    <col min="30" max="30" width="45.28515625" style="21" customWidth="1"/>
    <col min="31" max="31" width="19.5703125" style="21" customWidth="1"/>
    <col min="32" max="32" width="12.7109375" style="21" hidden="1" customWidth="1"/>
    <col min="33" max="33" width="42.7109375" style="21" hidden="1" customWidth="1"/>
    <col min="34" max="34" width="14.28515625" style="21" hidden="1" customWidth="1"/>
    <col min="35" max="35" width="13.7109375" style="21" hidden="1" customWidth="1"/>
    <col min="36" max="38" width="16.7109375" style="21" hidden="1" customWidth="1"/>
    <col min="39" max="39" width="17.7109375" style="21" hidden="1" customWidth="1"/>
    <col min="40" max="40" width="42.7109375" style="21" hidden="1" customWidth="1"/>
    <col min="41" max="41" width="19.5703125" style="21" hidden="1" customWidth="1"/>
    <col min="42" max="42" width="12.7109375" style="21" hidden="1" customWidth="1"/>
    <col min="43" max="43" width="42.7109375" style="21" hidden="1" customWidth="1"/>
    <col min="44" max="44" width="14.28515625" style="21" hidden="1" customWidth="1"/>
    <col min="45" max="46" width="12.7109375" style="21" hidden="1" customWidth="1"/>
    <col min="47" max="48" width="16.7109375" style="21" hidden="1" customWidth="1"/>
    <col min="49" max="49" width="17.7109375" style="21" hidden="1" customWidth="1"/>
    <col min="50" max="50" width="42.7109375" style="21" hidden="1" customWidth="1"/>
    <col min="51" max="51" width="19.5703125" style="21" hidden="1" customWidth="1"/>
    <col min="52" max="52" width="12.7109375" style="21" hidden="1" customWidth="1"/>
    <col min="53" max="53" width="42.7109375" style="21" hidden="1" customWidth="1"/>
    <col min="54" max="54" width="14.28515625" style="21" hidden="1" customWidth="1"/>
    <col min="55" max="55" width="12.7109375" style="21" hidden="1" customWidth="1"/>
    <col min="56" max="56" width="12.85546875" style="21" hidden="1" customWidth="1"/>
    <col min="57" max="58" width="16.7109375" style="21" hidden="1" customWidth="1"/>
    <col min="59" max="59" width="17.7109375" style="21" hidden="1" customWidth="1"/>
    <col min="60" max="60" width="2.28515625" style="21" hidden="1" customWidth="1"/>
    <col min="61" max="61" width="3.85546875" style="21" hidden="1" customWidth="1"/>
    <col min="62" max="64" width="15.28515625" style="21" customWidth="1"/>
    <col min="65" max="65" width="23.140625" style="21" customWidth="1"/>
    <col min="66" max="16384" width="11.42578125" style="21"/>
  </cols>
  <sheetData>
    <row r="1" spans="1:65" ht="21" customHeight="1" x14ac:dyDescent="0.25">
      <c r="A1" s="95"/>
      <c r="B1" s="96"/>
      <c r="C1" s="97"/>
      <c r="D1" s="107" t="s">
        <v>86</v>
      </c>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c r="AN1" s="108"/>
      <c r="AO1" s="108"/>
      <c r="AP1" s="108"/>
      <c r="AQ1" s="108"/>
      <c r="AR1" s="108"/>
      <c r="AS1" s="108"/>
      <c r="AT1" s="108"/>
      <c r="AU1" s="108"/>
      <c r="AV1" s="108"/>
      <c r="AW1" s="108"/>
      <c r="AX1" s="108"/>
      <c r="AY1" s="108"/>
      <c r="AZ1" s="108"/>
      <c r="BA1" s="108"/>
      <c r="BB1" s="108"/>
      <c r="BC1" s="108"/>
      <c r="BD1" s="108"/>
      <c r="BE1" s="108"/>
      <c r="BF1" s="108"/>
      <c r="BG1" s="108"/>
      <c r="BH1" s="109"/>
      <c r="BJ1" s="82" t="s">
        <v>104</v>
      </c>
      <c r="BK1" s="83"/>
      <c r="BL1" s="84"/>
      <c r="BM1" s="104"/>
    </row>
    <row r="2" spans="1:65" ht="21" customHeight="1" x14ac:dyDescent="0.25">
      <c r="A2" s="98"/>
      <c r="B2" s="99"/>
      <c r="C2" s="100"/>
      <c r="D2" s="110"/>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c r="BD2" s="111"/>
      <c r="BE2" s="111"/>
      <c r="BF2" s="111"/>
      <c r="BG2" s="111"/>
      <c r="BH2" s="112"/>
      <c r="BJ2" s="85" t="s">
        <v>167</v>
      </c>
      <c r="BK2" s="86"/>
      <c r="BL2" s="87"/>
      <c r="BM2" s="105"/>
    </row>
    <row r="3" spans="1:65" ht="21" customHeight="1" x14ac:dyDescent="0.25">
      <c r="A3" s="98"/>
      <c r="B3" s="99"/>
      <c r="C3" s="100"/>
      <c r="D3" s="110"/>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c r="BD3" s="111"/>
      <c r="BE3" s="111"/>
      <c r="BF3" s="111"/>
      <c r="BG3" s="111"/>
      <c r="BH3" s="112"/>
      <c r="BJ3" s="85" t="s">
        <v>168</v>
      </c>
      <c r="BK3" s="86"/>
      <c r="BL3" s="87"/>
      <c r="BM3" s="105"/>
    </row>
    <row r="4" spans="1:65" ht="21" customHeight="1" thickBot="1" x14ac:dyDescent="0.3">
      <c r="A4" s="101"/>
      <c r="B4" s="102"/>
      <c r="C4" s="103"/>
      <c r="D4" s="113"/>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c r="AU4" s="114"/>
      <c r="AV4" s="114"/>
      <c r="AW4" s="114"/>
      <c r="AX4" s="114"/>
      <c r="AY4" s="114"/>
      <c r="AZ4" s="114"/>
      <c r="BA4" s="114"/>
      <c r="BB4" s="114"/>
      <c r="BC4" s="114"/>
      <c r="BD4" s="114"/>
      <c r="BE4" s="114"/>
      <c r="BF4" s="114"/>
      <c r="BG4" s="114"/>
      <c r="BH4" s="115"/>
      <c r="BJ4" s="88" t="s">
        <v>85</v>
      </c>
      <c r="BK4" s="89"/>
      <c r="BL4" s="90"/>
      <c r="BM4" s="106"/>
    </row>
    <row r="5" spans="1:65" ht="6" customHeight="1" thickBot="1" x14ac:dyDescent="0.3">
      <c r="N5" s="22"/>
    </row>
    <row r="6" spans="1:65" s="23" customFormat="1" ht="22.5" customHeight="1" thickBot="1" x14ac:dyDescent="0.3">
      <c r="A6" s="150" t="s">
        <v>169</v>
      </c>
      <c r="B6" s="151"/>
      <c r="C6" s="151"/>
      <c r="D6" s="151"/>
      <c r="E6" s="151"/>
      <c r="F6" s="151"/>
      <c r="G6" s="151"/>
      <c r="H6" s="152"/>
      <c r="I6" s="153" t="s">
        <v>8</v>
      </c>
      <c r="J6" s="154"/>
      <c r="K6" s="154"/>
      <c r="L6" s="154"/>
      <c r="M6" s="154"/>
      <c r="N6" s="154"/>
      <c r="O6" s="154"/>
      <c r="P6" s="154"/>
      <c r="Q6" s="154"/>
      <c r="R6" s="154"/>
      <c r="S6" s="154"/>
      <c r="T6" s="154"/>
      <c r="U6" s="155"/>
      <c r="V6" s="125" t="s">
        <v>267</v>
      </c>
      <c r="W6" s="126"/>
      <c r="X6" s="126"/>
      <c r="Y6" s="126"/>
      <c r="Z6" s="126"/>
      <c r="AA6" s="126"/>
      <c r="AB6" s="126"/>
      <c r="AC6" s="126"/>
      <c r="AD6" s="126"/>
      <c r="AE6" s="127"/>
      <c r="AF6" s="128" t="s">
        <v>75</v>
      </c>
      <c r="AG6" s="129"/>
      <c r="AH6" s="129"/>
      <c r="AI6" s="129"/>
      <c r="AJ6" s="129"/>
      <c r="AK6" s="129"/>
      <c r="AL6" s="129"/>
      <c r="AM6" s="129"/>
      <c r="AN6" s="129"/>
      <c r="AO6" s="130"/>
      <c r="AP6" s="131" t="s">
        <v>73</v>
      </c>
      <c r="AQ6" s="132"/>
      <c r="AR6" s="132"/>
      <c r="AS6" s="132"/>
      <c r="AT6" s="132"/>
      <c r="AU6" s="132"/>
      <c r="AV6" s="132"/>
      <c r="AW6" s="132"/>
      <c r="AX6" s="132"/>
      <c r="AY6" s="133"/>
      <c r="AZ6" s="134" t="s">
        <v>74</v>
      </c>
      <c r="BA6" s="135"/>
      <c r="BB6" s="135"/>
      <c r="BC6" s="135"/>
      <c r="BD6" s="135"/>
      <c r="BE6" s="135"/>
      <c r="BF6" s="135"/>
      <c r="BG6" s="135"/>
      <c r="BH6" s="135"/>
      <c r="BI6" s="136"/>
      <c r="BJ6" s="137" t="s">
        <v>32</v>
      </c>
      <c r="BK6" s="138"/>
      <c r="BL6" s="138"/>
      <c r="BM6" s="139"/>
    </row>
    <row r="7" spans="1:65" s="23" customFormat="1" ht="21" customHeight="1" x14ac:dyDescent="0.25">
      <c r="A7" s="116" t="s">
        <v>0</v>
      </c>
      <c r="B7" s="118" t="s">
        <v>1</v>
      </c>
      <c r="C7" s="118" t="s">
        <v>170</v>
      </c>
      <c r="D7" s="118" t="s">
        <v>2</v>
      </c>
      <c r="E7" s="118" t="s">
        <v>185</v>
      </c>
      <c r="F7" s="118" t="s">
        <v>3</v>
      </c>
      <c r="G7" s="118" t="s">
        <v>173</v>
      </c>
      <c r="H7" s="120" t="s">
        <v>4</v>
      </c>
      <c r="I7" s="122" t="s">
        <v>176</v>
      </c>
      <c r="J7" s="124" t="s">
        <v>9</v>
      </c>
      <c r="K7" s="124"/>
      <c r="L7" s="93" t="s">
        <v>11</v>
      </c>
      <c r="M7" s="93" t="s">
        <v>13</v>
      </c>
      <c r="N7" s="169" t="s">
        <v>109</v>
      </c>
      <c r="O7" s="93" t="s">
        <v>22</v>
      </c>
      <c r="P7" s="93" t="s">
        <v>25</v>
      </c>
      <c r="Q7" s="93" t="s">
        <v>24</v>
      </c>
      <c r="R7" s="93" t="s">
        <v>12</v>
      </c>
      <c r="S7" s="93" t="s">
        <v>103</v>
      </c>
      <c r="T7" s="93" t="s">
        <v>108</v>
      </c>
      <c r="U7" s="91" t="s">
        <v>23</v>
      </c>
      <c r="V7" s="140" t="s">
        <v>33</v>
      </c>
      <c r="W7" s="142" t="s">
        <v>34</v>
      </c>
      <c r="X7" s="142" t="s">
        <v>35</v>
      </c>
      <c r="Y7" s="142" t="s">
        <v>36</v>
      </c>
      <c r="Z7" s="142" t="s">
        <v>37</v>
      </c>
      <c r="AA7" s="173" t="s">
        <v>163</v>
      </c>
      <c r="AB7" s="173" t="s">
        <v>164</v>
      </c>
      <c r="AC7" s="142" t="s">
        <v>38</v>
      </c>
      <c r="AD7" s="142" t="s">
        <v>39</v>
      </c>
      <c r="AE7" s="144" t="s">
        <v>40</v>
      </c>
      <c r="AF7" s="146" t="s">
        <v>41</v>
      </c>
      <c r="AG7" s="148" t="s">
        <v>42</v>
      </c>
      <c r="AH7" s="148" t="s">
        <v>43</v>
      </c>
      <c r="AI7" s="148" t="s">
        <v>44</v>
      </c>
      <c r="AJ7" s="148" t="s">
        <v>45</v>
      </c>
      <c r="AK7" s="176" t="s">
        <v>163</v>
      </c>
      <c r="AL7" s="176" t="s">
        <v>164</v>
      </c>
      <c r="AM7" s="148" t="s">
        <v>46</v>
      </c>
      <c r="AN7" s="148" t="s">
        <v>47</v>
      </c>
      <c r="AO7" s="183" t="s">
        <v>48</v>
      </c>
      <c r="AP7" s="185" t="s">
        <v>49</v>
      </c>
      <c r="AQ7" s="167" t="s">
        <v>50</v>
      </c>
      <c r="AR7" s="167" t="s">
        <v>51</v>
      </c>
      <c r="AS7" s="167" t="s">
        <v>52</v>
      </c>
      <c r="AT7" s="167" t="s">
        <v>53</v>
      </c>
      <c r="AU7" s="187" t="s">
        <v>163</v>
      </c>
      <c r="AV7" s="187" t="s">
        <v>164</v>
      </c>
      <c r="AW7" s="167" t="s">
        <v>54</v>
      </c>
      <c r="AX7" s="167" t="s">
        <v>55</v>
      </c>
      <c r="AY7" s="179" t="s">
        <v>56</v>
      </c>
      <c r="AZ7" s="181" t="s">
        <v>57</v>
      </c>
      <c r="BA7" s="159" t="s">
        <v>58</v>
      </c>
      <c r="BB7" s="159" t="s">
        <v>59</v>
      </c>
      <c r="BC7" s="159" t="s">
        <v>60</v>
      </c>
      <c r="BD7" s="159" t="s">
        <v>61</v>
      </c>
      <c r="BE7" s="170" t="s">
        <v>163</v>
      </c>
      <c r="BF7" s="170" t="s">
        <v>164</v>
      </c>
      <c r="BG7" s="159" t="s">
        <v>62</v>
      </c>
      <c r="BH7" s="158" t="s">
        <v>63</v>
      </c>
      <c r="BI7" s="160" t="s">
        <v>64</v>
      </c>
      <c r="BJ7" s="162" t="s">
        <v>65</v>
      </c>
      <c r="BK7" s="164" t="s">
        <v>165</v>
      </c>
      <c r="BL7" s="164" t="s">
        <v>177</v>
      </c>
      <c r="BM7" s="156" t="s">
        <v>178</v>
      </c>
    </row>
    <row r="8" spans="1:65" s="23" customFormat="1" ht="22.5" x14ac:dyDescent="0.25">
      <c r="A8" s="117"/>
      <c r="B8" s="119"/>
      <c r="C8" s="119"/>
      <c r="D8" s="119"/>
      <c r="E8" s="119"/>
      <c r="F8" s="119"/>
      <c r="G8" s="119"/>
      <c r="H8" s="121"/>
      <c r="I8" s="123"/>
      <c r="J8" s="24" t="s">
        <v>76</v>
      </c>
      <c r="K8" s="24" t="s">
        <v>72</v>
      </c>
      <c r="L8" s="94"/>
      <c r="M8" s="94"/>
      <c r="N8" s="169"/>
      <c r="O8" s="94"/>
      <c r="P8" s="94"/>
      <c r="Q8" s="94"/>
      <c r="R8" s="94"/>
      <c r="S8" s="94"/>
      <c r="T8" s="94"/>
      <c r="U8" s="92"/>
      <c r="V8" s="141"/>
      <c r="W8" s="143"/>
      <c r="X8" s="143"/>
      <c r="Y8" s="143"/>
      <c r="Z8" s="143"/>
      <c r="AA8" s="174"/>
      <c r="AB8" s="174"/>
      <c r="AC8" s="143"/>
      <c r="AD8" s="143"/>
      <c r="AE8" s="145"/>
      <c r="AF8" s="147"/>
      <c r="AG8" s="149"/>
      <c r="AH8" s="149"/>
      <c r="AI8" s="149"/>
      <c r="AJ8" s="149"/>
      <c r="AK8" s="177"/>
      <c r="AL8" s="177"/>
      <c r="AM8" s="149"/>
      <c r="AN8" s="149"/>
      <c r="AO8" s="184"/>
      <c r="AP8" s="186"/>
      <c r="AQ8" s="168"/>
      <c r="AR8" s="168"/>
      <c r="AS8" s="168"/>
      <c r="AT8" s="168"/>
      <c r="AU8" s="188"/>
      <c r="AV8" s="188"/>
      <c r="AW8" s="168"/>
      <c r="AX8" s="168"/>
      <c r="AY8" s="180"/>
      <c r="AZ8" s="182"/>
      <c r="BA8" s="166"/>
      <c r="BB8" s="166"/>
      <c r="BC8" s="166"/>
      <c r="BD8" s="166"/>
      <c r="BE8" s="171"/>
      <c r="BF8" s="171"/>
      <c r="BG8" s="166"/>
      <c r="BH8" s="159"/>
      <c r="BI8" s="161"/>
      <c r="BJ8" s="163"/>
      <c r="BK8" s="165"/>
      <c r="BL8" s="165"/>
      <c r="BM8" s="157"/>
    </row>
    <row r="9" spans="1:65" s="23" customFormat="1" ht="55.5" customHeight="1" thickBot="1" x14ac:dyDescent="0.3">
      <c r="A9" s="25" t="s">
        <v>26</v>
      </c>
      <c r="B9" s="26" t="s">
        <v>5</v>
      </c>
      <c r="C9" s="26" t="s">
        <v>6</v>
      </c>
      <c r="D9" s="26" t="s">
        <v>171</v>
      </c>
      <c r="E9" s="26" t="s">
        <v>5</v>
      </c>
      <c r="F9" s="26" t="s">
        <v>172</v>
      </c>
      <c r="G9" s="26" t="s">
        <v>174</v>
      </c>
      <c r="H9" s="27" t="s">
        <v>6</v>
      </c>
      <c r="I9" s="28" t="s">
        <v>7</v>
      </c>
      <c r="J9" s="29" t="s">
        <v>175</v>
      </c>
      <c r="K9" s="29" t="s">
        <v>10</v>
      </c>
      <c r="L9" s="29" t="s">
        <v>6</v>
      </c>
      <c r="M9" s="29" t="s">
        <v>16</v>
      </c>
      <c r="N9" s="29" t="s">
        <v>110</v>
      </c>
      <c r="O9" s="29" t="s">
        <v>6</v>
      </c>
      <c r="P9" s="29" t="s">
        <v>5</v>
      </c>
      <c r="Q9" s="29" t="s">
        <v>5</v>
      </c>
      <c r="R9" s="29" t="s">
        <v>6</v>
      </c>
      <c r="S9" s="29" t="s">
        <v>14</v>
      </c>
      <c r="T9" s="29" t="s">
        <v>14</v>
      </c>
      <c r="U9" s="30" t="s">
        <v>15</v>
      </c>
      <c r="V9" s="31" t="s">
        <v>5</v>
      </c>
      <c r="W9" s="32" t="s">
        <v>66</v>
      </c>
      <c r="X9" s="32" t="s">
        <v>67</v>
      </c>
      <c r="Y9" s="32" t="s">
        <v>68</v>
      </c>
      <c r="Z9" s="32" t="s">
        <v>68</v>
      </c>
      <c r="AA9" s="175"/>
      <c r="AB9" s="175"/>
      <c r="AC9" s="32" t="s">
        <v>14</v>
      </c>
      <c r="AD9" s="32" t="s">
        <v>69</v>
      </c>
      <c r="AE9" s="33" t="s">
        <v>179</v>
      </c>
      <c r="AF9" s="34" t="s">
        <v>5</v>
      </c>
      <c r="AG9" s="35" t="s">
        <v>66</v>
      </c>
      <c r="AH9" s="35" t="s">
        <v>67</v>
      </c>
      <c r="AI9" s="35" t="s">
        <v>68</v>
      </c>
      <c r="AJ9" s="35" t="s">
        <v>68</v>
      </c>
      <c r="AK9" s="178"/>
      <c r="AL9" s="178"/>
      <c r="AM9" s="35" t="s">
        <v>14</v>
      </c>
      <c r="AN9" s="35" t="s">
        <v>69</v>
      </c>
      <c r="AO9" s="36" t="s">
        <v>179</v>
      </c>
      <c r="AP9" s="37" t="s">
        <v>5</v>
      </c>
      <c r="AQ9" s="38" t="s">
        <v>66</v>
      </c>
      <c r="AR9" s="38" t="s">
        <v>67</v>
      </c>
      <c r="AS9" s="38" t="s">
        <v>68</v>
      </c>
      <c r="AT9" s="38" t="s">
        <v>68</v>
      </c>
      <c r="AU9" s="189"/>
      <c r="AV9" s="189"/>
      <c r="AW9" s="38" t="s">
        <v>14</v>
      </c>
      <c r="AX9" s="38" t="s">
        <v>69</v>
      </c>
      <c r="AY9" s="39" t="s">
        <v>179</v>
      </c>
      <c r="AZ9" s="40" t="s">
        <v>5</v>
      </c>
      <c r="BA9" s="41" t="s">
        <v>66</v>
      </c>
      <c r="BB9" s="41" t="s">
        <v>67</v>
      </c>
      <c r="BC9" s="41" t="s">
        <v>68</v>
      </c>
      <c r="BD9" s="41" t="s">
        <v>68</v>
      </c>
      <c r="BE9" s="172"/>
      <c r="BF9" s="172"/>
      <c r="BG9" s="41" t="s">
        <v>14</v>
      </c>
      <c r="BH9" s="41" t="s">
        <v>69</v>
      </c>
      <c r="BI9" s="42" t="s">
        <v>179</v>
      </c>
      <c r="BJ9" s="43" t="s">
        <v>70</v>
      </c>
      <c r="BK9" s="44" t="s">
        <v>166</v>
      </c>
      <c r="BL9" s="44" t="s">
        <v>6</v>
      </c>
      <c r="BM9" s="16" t="s">
        <v>180</v>
      </c>
    </row>
    <row r="10" spans="1:65" s="62" customFormat="1" ht="107.25" customHeight="1" x14ac:dyDescent="0.25">
      <c r="A10" s="45">
        <v>1</v>
      </c>
      <c r="B10" s="46">
        <v>43131</v>
      </c>
      <c r="C10" s="45" t="s">
        <v>17</v>
      </c>
      <c r="D10" s="45" t="s">
        <v>186</v>
      </c>
      <c r="E10" s="46">
        <v>43131</v>
      </c>
      <c r="F10" s="17" t="s">
        <v>187</v>
      </c>
      <c r="G10" s="47" t="s">
        <v>197</v>
      </c>
      <c r="H10" s="48"/>
      <c r="I10" s="49" t="s">
        <v>207</v>
      </c>
      <c r="J10" s="47" t="s">
        <v>216</v>
      </c>
      <c r="K10" s="50">
        <v>1</v>
      </c>
      <c r="L10" s="51" t="s">
        <v>71</v>
      </c>
      <c r="M10" s="52" t="s">
        <v>228</v>
      </c>
      <c r="N10" s="53" t="s">
        <v>240</v>
      </c>
      <c r="O10" s="54">
        <v>1</v>
      </c>
      <c r="P10" s="19" t="s">
        <v>252</v>
      </c>
      <c r="Q10" s="20" t="s">
        <v>253</v>
      </c>
      <c r="R10" s="53" t="s">
        <v>255</v>
      </c>
      <c r="S10" s="50" t="str">
        <f>IF(R10="","",VLOOKUP(R10,Datos.!$G$28:$H$49,2,FALSE))</f>
        <v>Secretario General</v>
      </c>
      <c r="T10" s="55" t="str">
        <f>IF(R10="","",VLOOKUP(R10,Datos.!$J$28:$K$49,2,FALSE))</f>
        <v>Secretario General</v>
      </c>
      <c r="U10" s="55"/>
      <c r="V10" s="56">
        <v>43281</v>
      </c>
      <c r="W10" s="57" t="s">
        <v>268</v>
      </c>
      <c r="X10" s="55">
        <v>1</v>
      </c>
      <c r="Y10" s="58">
        <f>IF(X10="","",IF(OR($K10=0,$K10="",V10=""),"",X10/$K10))</f>
        <v>1</v>
      </c>
      <c r="Z10" s="59">
        <f>IF(OR($O10="",Y10=""),"",IF(OR($O10=0,Y10=0),0,IF((Y10*100%)/$O10&gt;100%,100%,(Y10*100%)/$O10)))</f>
        <v>1</v>
      </c>
      <c r="AA10" s="59" t="str">
        <f>IF(X10="","",IF(V10&lt;=Q10,IF(Z10=0%,"SIN INICIAR",IF(Z10=100%,"TERMINADA",IF(Z10&gt;0%,"EN PROCESO",IF(Z10&lt;0%,"INCUMPLIDA"))))))</f>
        <v>TERMINADA</v>
      </c>
      <c r="AB10" s="59" t="b">
        <f>IF(X10="","",IF(V10&gt;=Q10,IF(Z10&lt;100%,"INCUMPLIDA",IF(Z10=100%,"TERMINADA EXTEMPORANEA"))))</f>
        <v>0</v>
      </c>
      <c r="AC10" s="60" t="str">
        <f>IF(X10="","",IF(V10&lt;=Q10,AA10,IF(V10&gt;=Q10,AB10)))</f>
        <v>TERMINADA</v>
      </c>
      <c r="AD10" s="61" t="s">
        <v>286</v>
      </c>
      <c r="AE10" s="55" t="s">
        <v>269</v>
      </c>
      <c r="AF10" s="56"/>
      <c r="AG10" s="55"/>
      <c r="AH10" s="55"/>
      <c r="AI10" s="58" t="str">
        <f>IF(AH10="","",IF(OR($K10=0,$K10="",AF10=""),"",AH10/$K10))</f>
        <v/>
      </c>
      <c r="AJ10" s="59" t="str">
        <f>IF(OR($O10="",AI10=""),"",IF(OR($O10=0,AI10=0),0,IF((AI10*100%)/$O10&gt;100%,100%,(AI10*100%)/$O10)))</f>
        <v/>
      </c>
      <c r="AK10" s="59" t="str">
        <f>IF(AH10="","",IF(AF10&lt;=AA10,IF(AJ10=0%,"SIN INICIAR",IF(AJ10=100%,"TERMINADA",IF(AJ10&gt;0%,"EN PROCESO",IF(AJ10&lt;0%,"INCUMPLIDA"))))))</f>
        <v/>
      </c>
      <c r="AL10" s="59" t="str">
        <f>IF(AH10="","",IF(AF10&gt;=AA10,IF(AJ10&lt;100%,"INCUMPLIDA",IF(AJ10=100%,"TERMINADA EXTEMPORANEA"))))</f>
        <v/>
      </c>
      <c r="AM10" s="60" t="str">
        <f>IF(AH10="","",IF(AF10&lt;=AA10,AK10,IF(AF10&gt;=AA10,AL10)))</f>
        <v/>
      </c>
      <c r="AN10" s="55"/>
      <c r="AO10" s="55"/>
      <c r="AP10" s="56"/>
      <c r="AQ10" s="55"/>
      <c r="AR10" s="55"/>
      <c r="AS10" s="58" t="str">
        <f>IF(AR10="","",IF(OR($K10=0,$K10="",AP10=""),"",AR10/$K10))</f>
        <v/>
      </c>
      <c r="AT10" s="59" t="str">
        <f>IF(OR($O10="",AS10=""),"",IF(OR($O10=0,AS10=0),0,IF((AS10*100%)/$O10&gt;100%,100%,(AS10*100%)/$O10)))</f>
        <v/>
      </c>
      <c r="AU10" s="59" t="str">
        <f>IF(AR10="","",IF(AP10&lt;=AK10,IF(AT10=0%,"SIN INICIAR",IF(AT10=100%,"TERMINADA",IF(AT10&gt;0%,"EN PROCESO",IF(AT10&lt;0%,"INCUMPLIDA"))))))</f>
        <v/>
      </c>
      <c r="AV10" s="59" t="str">
        <f>IF(AR10="","",IF(AP10&gt;=AK10,IF(AT10&lt;100%,"INCUMPLIDA",IF(AT10=100%,"TERMINADA EXTEMPORANEA"))))</f>
        <v/>
      </c>
      <c r="AW10" s="60" t="str">
        <f>IF(AR10="","",IF(AP10&lt;=AK10,AU10,IF(AP10&gt;=AK10,AV10)))</f>
        <v/>
      </c>
      <c r="AX10" s="55"/>
      <c r="AY10" s="55"/>
      <c r="AZ10" s="56"/>
      <c r="BA10" s="55"/>
      <c r="BB10" s="55"/>
      <c r="BC10" s="58" t="str">
        <f>IF(BB10="","",IF(OR($K10=0,$K10="",AZ10=""),"",BB10/$K10))</f>
        <v/>
      </c>
      <c r="BD10" s="59" t="str">
        <f>IF(OR($O10="",BC10=""),"",IF(OR($O10=0,BC10=0),0,IF((BC10*100%)/$O10&gt;100%,100%,(BC10*100%)/$O10)))</f>
        <v/>
      </c>
      <c r="BE10" s="59" t="str">
        <f>IF(BB10="","",IF(AZ10&lt;=AU10,IF(BD10=0%,"SIN INICIAR",IF(BD10=100%,"TERMINADA",IF(BD10&gt;0%,"EN PROCESO",IF(BD10&lt;0%,"INCUMPLIDA"))))))</f>
        <v/>
      </c>
      <c r="BF10" s="59" t="str">
        <f>IF(BB10="","",IF(AZ10&gt;=AU10,IF(BD10&lt;100%,"INCUMPLIDA",IF(BD10=100%,"TERMINADA EXTEMPORANEA"))))</f>
        <v/>
      </c>
      <c r="BG10" s="60" t="str">
        <f>IF(BB10="","",IF(AZ10&lt;=AU10,BE10,IF(AZ10&gt;=AU10,BF10)))</f>
        <v/>
      </c>
      <c r="BH10" s="55"/>
      <c r="BI10" s="55"/>
      <c r="BJ10" s="55" t="str">
        <f>IF(G10="","",IF(OR(Z10=100%,AJ10=100%,AT10=100%,BD10=100%),"CUMPLIDA","PENDIENTE"))</f>
        <v>CUMPLIDA</v>
      </c>
      <c r="BK10" s="55" t="s">
        <v>270</v>
      </c>
      <c r="BL10" s="45" t="s">
        <v>183</v>
      </c>
      <c r="BM10" s="45"/>
    </row>
    <row r="11" spans="1:65" s="62" customFormat="1" ht="117.75" customHeight="1" x14ac:dyDescent="0.25">
      <c r="A11" s="63">
        <v>2</v>
      </c>
      <c r="B11" s="46">
        <v>43131</v>
      </c>
      <c r="C11" s="45" t="s">
        <v>17</v>
      </c>
      <c r="D11" s="45" t="s">
        <v>186</v>
      </c>
      <c r="E11" s="46">
        <v>43131</v>
      </c>
      <c r="F11" s="18" t="s">
        <v>188</v>
      </c>
      <c r="G11" s="64" t="s">
        <v>198</v>
      </c>
      <c r="H11" s="65"/>
      <c r="I11" s="66" t="s">
        <v>207</v>
      </c>
      <c r="J11" s="64" t="s">
        <v>216</v>
      </c>
      <c r="K11" s="67">
        <v>1</v>
      </c>
      <c r="L11" s="51" t="s">
        <v>71</v>
      </c>
      <c r="M11" s="68" t="s">
        <v>228</v>
      </c>
      <c r="N11" s="69" t="s">
        <v>240</v>
      </c>
      <c r="O11" s="54">
        <v>1</v>
      </c>
      <c r="P11" s="19" t="s">
        <v>252</v>
      </c>
      <c r="Q11" s="20" t="s">
        <v>253</v>
      </c>
      <c r="R11" s="69" t="s">
        <v>255</v>
      </c>
      <c r="S11" s="67" t="str">
        <f>IF(R11="","",VLOOKUP(R11,Datos.!$G$28:$H$49,2,FALSE))</f>
        <v>Secretario General</v>
      </c>
      <c r="T11" s="70" t="str">
        <f>IF(R11="","",VLOOKUP(R11,Datos.!$J$28:$K$49,2,FALSE))</f>
        <v>Secretario General</v>
      </c>
      <c r="U11" s="70"/>
      <c r="V11" s="56">
        <v>43281</v>
      </c>
      <c r="W11" s="71" t="s">
        <v>271</v>
      </c>
      <c r="X11" s="70">
        <v>0.5</v>
      </c>
      <c r="Y11" s="72">
        <f t="shared" ref="Y11:Y23" si="0">IF(X11="","",IF(OR($K11=0,$K11="",V11=""),"",X11/$K11))</f>
        <v>0.5</v>
      </c>
      <c r="Z11" s="73">
        <f t="shared" ref="Z11:Z23" si="1">IF(OR($O11="",Y11=""),"",IF(OR($O11=0,Y11=0),0,IF((Y11*100%)/$O11&gt;100%,100%,(Y11*100%)/$O11)))</f>
        <v>0.5</v>
      </c>
      <c r="AA11" s="73" t="str">
        <f t="shared" ref="AA11:AA23" si="2">IF(X11="","",IF(V11&lt;=Q11,IF(Z11=0%,"SIN INICIAR",IF(Z11=100%,"TERMINADA",IF(Z11&gt;0%,"EN PROCESO",IF(Z11&lt;0%,"INCUMPLIDA"))))))</f>
        <v>EN PROCESO</v>
      </c>
      <c r="AB11" s="73" t="b">
        <f t="shared" ref="AB11:AB23" si="3">IF(X11="","",IF(V11&gt;=Q11,IF(Z11&lt;100%,"INCUMPLIDA",IF(Z11=100%,"TERMINADA EXTEMPORANEA"))))</f>
        <v>0</v>
      </c>
      <c r="AC11" s="74" t="str">
        <f t="shared" ref="AC11:AC23" si="4">IF(X11="","",IF(V11&lt;=Q11,AA11,IF(V11&gt;=Q11,AB11)))</f>
        <v>EN PROCESO</v>
      </c>
      <c r="AD11" s="75" t="s">
        <v>272</v>
      </c>
      <c r="AE11" s="70" t="s">
        <v>269</v>
      </c>
      <c r="AF11" s="76"/>
      <c r="AG11" s="70"/>
      <c r="AH11" s="70"/>
      <c r="AI11" s="72" t="str">
        <f t="shared" ref="AI11:AI23" si="5">IF(AH11="","",IF(OR($K11=0,$K11="",AF11=""),"",AH11/$K11))</f>
        <v/>
      </c>
      <c r="AJ11" s="73" t="str">
        <f t="shared" ref="AJ11:AJ23" si="6">IF(OR($O11="",AI11=""),"",IF(OR($O11=0,AI11=0),0,IF((AI11*100%)/$O11&gt;100%,100%,(AI11*100%)/$O11)))</f>
        <v/>
      </c>
      <c r="AK11" s="73" t="str">
        <f t="shared" ref="AK11:AK23" si="7">IF(AH11="","",IF(AF11&lt;=AA11,IF(AJ11=0%,"SIN INICIAR",IF(AJ11=100%,"TERMINADA",IF(AJ11&gt;0%,"EN PROCESO",IF(AJ11&lt;0%,"INCUMPLIDA"))))))</f>
        <v/>
      </c>
      <c r="AL11" s="73" t="str">
        <f t="shared" ref="AL11:AL23" si="8">IF(AH11="","",IF(AF11&gt;=AA11,IF(AJ11&lt;100%,"INCUMPLIDA",IF(AJ11=100%,"TERMINADA EXTEMPORANEA"))))</f>
        <v/>
      </c>
      <c r="AM11" s="74" t="str">
        <f t="shared" ref="AM11:AM23" si="9">IF(AH11="","",IF(AF11&lt;=AA11,AK11,IF(AF11&gt;=AA11,AL11)))</f>
        <v/>
      </c>
      <c r="AN11" s="70"/>
      <c r="AO11" s="70"/>
      <c r="AP11" s="76"/>
      <c r="AQ11" s="70"/>
      <c r="AR11" s="70"/>
      <c r="AS11" s="72" t="str">
        <f t="shared" ref="AS11:AS23" si="10">IF(AR11="","",IF(OR($K11=0,$K11="",AP11=""),"",AR11/$K11))</f>
        <v/>
      </c>
      <c r="AT11" s="73" t="str">
        <f t="shared" ref="AT11:AT23" si="11">IF(OR($O11="",AS11=""),"",IF(OR($O11=0,AS11=0),0,IF((AS11*100%)/$O11&gt;100%,100%,(AS11*100%)/$O11)))</f>
        <v/>
      </c>
      <c r="AU11" s="73" t="str">
        <f t="shared" ref="AU11:AU23" si="12">IF(AR11="","",IF(AP11&lt;=AK11,IF(AT11=0%,"SIN INICIAR",IF(AT11=100%,"TERMINADA",IF(AT11&gt;0%,"EN PROCESO",IF(AT11&lt;0%,"INCUMPLIDA"))))))</f>
        <v/>
      </c>
      <c r="AV11" s="73" t="str">
        <f t="shared" ref="AV11:AV23" si="13">IF(AR11="","",IF(AP11&gt;=AK11,IF(AT11&lt;100%,"INCUMPLIDA",IF(AT11=100%,"TERMINADA EXTEMPORANEA"))))</f>
        <v/>
      </c>
      <c r="AW11" s="74" t="str">
        <f t="shared" ref="AW11:AW23" si="14">IF(AR11="","",IF(AP11&lt;=AK11,AU11,IF(AP11&gt;=AK11,AV11)))</f>
        <v/>
      </c>
      <c r="AX11" s="70"/>
      <c r="AY11" s="70"/>
      <c r="AZ11" s="76"/>
      <c r="BA11" s="70"/>
      <c r="BB11" s="70"/>
      <c r="BC11" s="72" t="str">
        <f t="shared" ref="BC11:BC23" si="15">IF(BB11="","",IF(OR($K11=0,$K11="",AZ11=""),"",BB11/$K11))</f>
        <v/>
      </c>
      <c r="BD11" s="73" t="str">
        <f t="shared" ref="BD11:BD23" si="16">IF(OR($O11="",BC11=""),"",IF(OR($O11=0,BC11=0),0,IF((BC11*100%)/$O11&gt;100%,100%,(BC11*100%)/$O11)))</f>
        <v/>
      </c>
      <c r="BE11" s="73" t="str">
        <f t="shared" ref="BE11:BE23" si="17">IF(BB11="","",IF(AZ11&lt;=AU11,IF(BD11=0%,"SIN INICIAR",IF(BD11=100%,"TERMINADA",IF(BD11&gt;0%,"EN PROCESO",IF(BD11&lt;0%,"INCUMPLIDA"))))))</f>
        <v/>
      </c>
      <c r="BF11" s="73" t="str">
        <f t="shared" ref="BF11:BF23" si="18">IF(BB11="","",IF(AZ11&gt;=AU11,IF(BD11&lt;100%,"INCUMPLIDA",IF(BD11=100%,"TERMINADA EXTEMPORANEA"))))</f>
        <v/>
      </c>
      <c r="BG11" s="74" t="str">
        <f t="shared" ref="BG11:BG23" si="19">IF(BB11="","",IF(AZ11&lt;=AU11,BE11,IF(AZ11&gt;=AU11,BF11)))</f>
        <v/>
      </c>
      <c r="BH11" s="70"/>
      <c r="BI11" s="70"/>
      <c r="BJ11" s="55" t="str">
        <f t="shared" ref="BJ11:BJ23" si="20">IF(G11="","",IF(OR(Z11=100%,AJ11=100%,AT11=100%,BD11=100%),"CUMPLIDA","PENDIENTE"))</f>
        <v>PENDIENTE</v>
      </c>
      <c r="BK11" s="70"/>
      <c r="BL11" s="63"/>
      <c r="BM11" s="63"/>
    </row>
    <row r="12" spans="1:65" s="62" customFormat="1" ht="108" customHeight="1" x14ac:dyDescent="0.25">
      <c r="A12" s="63">
        <v>3</v>
      </c>
      <c r="B12" s="46">
        <v>43131</v>
      </c>
      <c r="C12" s="45" t="s">
        <v>17</v>
      </c>
      <c r="D12" s="45" t="s">
        <v>186</v>
      </c>
      <c r="E12" s="46">
        <v>43131</v>
      </c>
      <c r="F12" s="18" t="s">
        <v>189</v>
      </c>
      <c r="G12" s="64" t="s">
        <v>199</v>
      </c>
      <c r="H12" s="65"/>
      <c r="I12" s="66" t="s">
        <v>208</v>
      </c>
      <c r="J12" s="64" t="s">
        <v>217</v>
      </c>
      <c r="K12" s="67">
        <v>1</v>
      </c>
      <c r="L12" s="51" t="s">
        <v>71</v>
      </c>
      <c r="M12" s="68" t="s">
        <v>229</v>
      </c>
      <c r="N12" s="69" t="s">
        <v>241</v>
      </c>
      <c r="O12" s="54">
        <v>1</v>
      </c>
      <c r="P12" s="19" t="s">
        <v>252</v>
      </c>
      <c r="Q12" s="20" t="s">
        <v>253</v>
      </c>
      <c r="R12" s="69" t="s">
        <v>256</v>
      </c>
      <c r="S12" s="67" t="str">
        <f>IF(R12="","",VLOOKUP(R12,Datos.!$G$28:$H$49,2,FALSE))</f>
        <v>Secretario General</v>
      </c>
      <c r="T12" s="70" t="str">
        <f>IF(R12="","",VLOOKUP(R12,Datos.!$J$28:$K$49,2,FALSE))</f>
        <v>Coordinador Jurídico</v>
      </c>
      <c r="U12" s="70"/>
      <c r="V12" s="56">
        <v>43281</v>
      </c>
      <c r="W12" s="71" t="s">
        <v>287</v>
      </c>
      <c r="X12" s="70">
        <v>1</v>
      </c>
      <c r="Y12" s="72">
        <f t="shared" si="0"/>
        <v>1</v>
      </c>
      <c r="Z12" s="73">
        <f t="shared" si="1"/>
        <v>1</v>
      </c>
      <c r="AA12" s="73" t="str">
        <f t="shared" si="2"/>
        <v>TERMINADA</v>
      </c>
      <c r="AB12" s="73" t="b">
        <f t="shared" si="3"/>
        <v>0</v>
      </c>
      <c r="AC12" s="74" t="str">
        <f t="shared" si="4"/>
        <v>TERMINADA</v>
      </c>
      <c r="AD12" s="77" t="s">
        <v>288</v>
      </c>
      <c r="AE12" s="70" t="s">
        <v>269</v>
      </c>
      <c r="AF12" s="76"/>
      <c r="AG12" s="70"/>
      <c r="AH12" s="70"/>
      <c r="AI12" s="72" t="str">
        <f t="shared" si="5"/>
        <v/>
      </c>
      <c r="AJ12" s="73" t="str">
        <f t="shared" si="6"/>
        <v/>
      </c>
      <c r="AK12" s="73" t="str">
        <f t="shared" si="7"/>
        <v/>
      </c>
      <c r="AL12" s="73" t="str">
        <f t="shared" si="8"/>
        <v/>
      </c>
      <c r="AM12" s="74" t="str">
        <f t="shared" si="9"/>
        <v/>
      </c>
      <c r="AN12" s="70"/>
      <c r="AO12" s="70"/>
      <c r="AP12" s="76"/>
      <c r="AQ12" s="70"/>
      <c r="AR12" s="70"/>
      <c r="AS12" s="72" t="str">
        <f t="shared" si="10"/>
        <v/>
      </c>
      <c r="AT12" s="73" t="str">
        <f t="shared" si="11"/>
        <v/>
      </c>
      <c r="AU12" s="73" t="str">
        <f t="shared" si="12"/>
        <v/>
      </c>
      <c r="AV12" s="73" t="str">
        <f t="shared" si="13"/>
        <v/>
      </c>
      <c r="AW12" s="74" t="str">
        <f t="shared" si="14"/>
        <v/>
      </c>
      <c r="AX12" s="70"/>
      <c r="AY12" s="70"/>
      <c r="AZ12" s="76"/>
      <c r="BA12" s="70"/>
      <c r="BB12" s="70"/>
      <c r="BC12" s="72" t="str">
        <f t="shared" si="15"/>
        <v/>
      </c>
      <c r="BD12" s="73" t="str">
        <f t="shared" si="16"/>
        <v/>
      </c>
      <c r="BE12" s="73" t="str">
        <f t="shared" si="17"/>
        <v/>
      </c>
      <c r="BF12" s="73" t="str">
        <f t="shared" si="18"/>
        <v/>
      </c>
      <c r="BG12" s="74" t="str">
        <f t="shared" si="19"/>
        <v/>
      </c>
      <c r="BH12" s="70"/>
      <c r="BI12" s="70"/>
      <c r="BJ12" s="55" t="str">
        <f t="shared" si="20"/>
        <v>CUMPLIDA</v>
      </c>
      <c r="BK12" s="70" t="s">
        <v>289</v>
      </c>
      <c r="BL12" s="63" t="s">
        <v>183</v>
      </c>
      <c r="BM12" s="63"/>
    </row>
    <row r="13" spans="1:65" s="62" customFormat="1" ht="164.25" customHeight="1" x14ac:dyDescent="0.25">
      <c r="A13" s="63">
        <v>4</v>
      </c>
      <c r="B13" s="46">
        <v>43131</v>
      </c>
      <c r="C13" s="45" t="s">
        <v>17</v>
      </c>
      <c r="D13" s="45" t="s">
        <v>186</v>
      </c>
      <c r="E13" s="46">
        <v>43131</v>
      </c>
      <c r="F13" s="18" t="s">
        <v>190</v>
      </c>
      <c r="G13" s="64" t="s">
        <v>200</v>
      </c>
      <c r="H13" s="65"/>
      <c r="I13" s="66" t="s">
        <v>209</v>
      </c>
      <c r="J13" s="64" t="s">
        <v>218</v>
      </c>
      <c r="K13" s="67">
        <v>1</v>
      </c>
      <c r="L13" s="51" t="s">
        <v>71</v>
      </c>
      <c r="M13" s="68" t="s">
        <v>230</v>
      </c>
      <c r="N13" s="69" t="s">
        <v>242</v>
      </c>
      <c r="O13" s="54">
        <v>1</v>
      </c>
      <c r="P13" s="19" t="s">
        <v>252</v>
      </c>
      <c r="Q13" s="20" t="s">
        <v>253</v>
      </c>
      <c r="R13" s="69" t="s">
        <v>260</v>
      </c>
      <c r="S13" s="67" t="s">
        <v>262</v>
      </c>
      <c r="T13" s="67" t="s">
        <v>262</v>
      </c>
      <c r="U13" s="70"/>
      <c r="V13" s="56">
        <v>43281</v>
      </c>
      <c r="W13" s="71" t="s">
        <v>290</v>
      </c>
      <c r="X13" s="70">
        <v>1</v>
      </c>
      <c r="Y13" s="72">
        <f t="shared" si="0"/>
        <v>1</v>
      </c>
      <c r="Z13" s="73">
        <f t="shared" si="1"/>
        <v>1</v>
      </c>
      <c r="AA13" s="73" t="str">
        <f t="shared" si="2"/>
        <v>TERMINADA</v>
      </c>
      <c r="AB13" s="73" t="b">
        <f t="shared" si="3"/>
        <v>0</v>
      </c>
      <c r="AC13" s="74" t="str">
        <f t="shared" si="4"/>
        <v>TERMINADA</v>
      </c>
      <c r="AD13" s="77" t="s">
        <v>291</v>
      </c>
      <c r="AE13" s="70" t="s">
        <v>269</v>
      </c>
      <c r="AF13" s="76"/>
      <c r="AG13" s="70"/>
      <c r="AH13" s="70"/>
      <c r="AI13" s="72" t="str">
        <f t="shared" si="5"/>
        <v/>
      </c>
      <c r="AJ13" s="73" t="str">
        <f t="shared" si="6"/>
        <v/>
      </c>
      <c r="AK13" s="73" t="str">
        <f t="shared" si="7"/>
        <v/>
      </c>
      <c r="AL13" s="73" t="str">
        <f t="shared" si="8"/>
        <v/>
      </c>
      <c r="AM13" s="74" t="str">
        <f t="shared" si="9"/>
        <v/>
      </c>
      <c r="AN13" s="70"/>
      <c r="AO13" s="70"/>
      <c r="AP13" s="76"/>
      <c r="AQ13" s="70"/>
      <c r="AR13" s="70"/>
      <c r="AS13" s="72" t="str">
        <f t="shared" si="10"/>
        <v/>
      </c>
      <c r="AT13" s="73" t="str">
        <f t="shared" si="11"/>
        <v/>
      </c>
      <c r="AU13" s="73" t="str">
        <f t="shared" si="12"/>
        <v/>
      </c>
      <c r="AV13" s="73" t="str">
        <f t="shared" si="13"/>
        <v/>
      </c>
      <c r="AW13" s="74" t="str">
        <f t="shared" si="14"/>
        <v/>
      </c>
      <c r="AX13" s="70"/>
      <c r="AY13" s="70"/>
      <c r="AZ13" s="76"/>
      <c r="BA13" s="70"/>
      <c r="BB13" s="70"/>
      <c r="BC13" s="72" t="str">
        <f t="shared" si="15"/>
        <v/>
      </c>
      <c r="BD13" s="73" t="str">
        <f t="shared" si="16"/>
        <v/>
      </c>
      <c r="BE13" s="73" t="str">
        <f t="shared" si="17"/>
        <v/>
      </c>
      <c r="BF13" s="73" t="str">
        <f t="shared" si="18"/>
        <v/>
      </c>
      <c r="BG13" s="74" t="str">
        <f t="shared" si="19"/>
        <v/>
      </c>
      <c r="BH13" s="70"/>
      <c r="BI13" s="70"/>
      <c r="BJ13" s="55" t="str">
        <f t="shared" si="20"/>
        <v>CUMPLIDA</v>
      </c>
      <c r="BK13" s="70" t="s">
        <v>273</v>
      </c>
      <c r="BL13" s="63" t="s">
        <v>183</v>
      </c>
      <c r="BM13" s="63"/>
    </row>
    <row r="14" spans="1:65" s="62" customFormat="1" ht="135" x14ac:dyDescent="0.25">
      <c r="A14" s="63">
        <v>5</v>
      </c>
      <c r="B14" s="46">
        <v>43131</v>
      </c>
      <c r="C14" s="45" t="s">
        <v>17</v>
      </c>
      <c r="D14" s="45" t="s">
        <v>186</v>
      </c>
      <c r="E14" s="46">
        <v>43131</v>
      </c>
      <c r="F14" s="18" t="s">
        <v>190</v>
      </c>
      <c r="G14" s="64" t="s">
        <v>200</v>
      </c>
      <c r="H14" s="65"/>
      <c r="I14" s="66" t="s">
        <v>209</v>
      </c>
      <c r="J14" s="64" t="s">
        <v>219</v>
      </c>
      <c r="K14" s="67">
        <v>1</v>
      </c>
      <c r="L14" s="51" t="s">
        <v>71</v>
      </c>
      <c r="M14" s="68" t="s">
        <v>231</v>
      </c>
      <c r="N14" s="69" t="s">
        <v>243</v>
      </c>
      <c r="O14" s="54">
        <v>1</v>
      </c>
      <c r="P14" s="19" t="s">
        <v>252</v>
      </c>
      <c r="Q14" s="20" t="s">
        <v>253</v>
      </c>
      <c r="R14" s="69" t="s">
        <v>260</v>
      </c>
      <c r="S14" s="67" t="s">
        <v>262</v>
      </c>
      <c r="T14" s="67" t="s">
        <v>262</v>
      </c>
      <c r="U14" s="70"/>
      <c r="V14" s="56">
        <v>43281</v>
      </c>
      <c r="W14" s="71" t="s">
        <v>275</v>
      </c>
      <c r="X14" s="70">
        <v>1</v>
      </c>
      <c r="Y14" s="72">
        <f t="shared" si="0"/>
        <v>1</v>
      </c>
      <c r="Z14" s="73">
        <f t="shared" si="1"/>
        <v>1</v>
      </c>
      <c r="AA14" s="73" t="str">
        <f t="shared" si="2"/>
        <v>TERMINADA</v>
      </c>
      <c r="AB14" s="73" t="b">
        <f t="shared" si="3"/>
        <v>0</v>
      </c>
      <c r="AC14" s="74" t="str">
        <f t="shared" si="4"/>
        <v>TERMINADA</v>
      </c>
      <c r="AD14" s="75" t="s">
        <v>276</v>
      </c>
      <c r="AE14" s="70" t="s">
        <v>269</v>
      </c>
      <c r="AF14" s="76"/>
      <c r="AG14" s="70"/>
      <c r="AH14" s="70"/>
      <c r="AI14" s="72" t="str">
        <f t="shared" si="5"/>
        <v/>
      </c>
      <c r="AJ14" s="73" t="str">
        <f t="shared" si="6"/>
        <v/>
      </c>
      <c r="AK14" s="73" t="str">
        <f t="shared" si="7"/>
        <v/>
      </c>
      <c r="AL14" s="73" t="str">
        <f t="shared" si="8"/>
        <v/>
      </c>
      <c r="AM14" s="74" t="str">
        <f t="shared" si="9"/>
        <v/>
      </c>
      <c r="AN14" s="70"/>
      <c r="AO14" s="70"/>
      <c r="AP14" s="76"/>
      <c r="AQ14" s="70"/>
      <c r="AR14" s="70"/>
      <c r="AS14" s="72" t="str">
        <f t="shared" si="10"/>
        <v/>
      </c>
      <c r="AT14" s="73" t="str">
        <f t="shared" si="11"/>
        <v/>
      </c>
      <c r="AU14" s="73" t="str">
        <f t="shared" si="12"/>
        <v/>
      </c>
      <c r="AV14" s="73" t="str">
        <f t="shared" si="13"/>
        <v/>
      </c>
      <c r="AW14" s="74" t="str">
        <f t="shared" si="14"/>
        <v/>
      </c>
      <c r="AX14" s="70"/>
      <c r="AY14" s="70"/>
      <c r="AZ14" s="76"/>
      <c r="BA14" s="70"/>
      <c r="BB14" s="70"/>
      <c r="BC14" s="72" t="str">
        <f t="shared" si="15"/>
        <v/>
      </c>
      <c r="BD14" s="73" t="str">
        <f t="shared" si="16"/>
        <v/>
      </c>
      <c r="BE14" s="73" t="str">
        <f t="shared" si="17"/>
        <v/>
      </c>
      <c r="BF14" s="73" t="str">
        <f t="shared" si="18"/>
        <v/>
      </c>
      <c r="BG14" s="74" t="str">
        <f t="shared" si="19"/>
        <v/>
      </c>
      <c r="BH14" s="70"/>
      <c r="BI14" s="70"/>
      <c r="BJ14" s="55" t="str">
        <f t="shared" si="20"/>
        <v>CUMPLIDA</v>
      </c>
      <c r="BK14" s="70" t="s">
        <v>274</v>
      </c>
      <c r="BL14" s="63" t="s">
        <v>183</v>
      </c>
      <c r="BM14" s="63"/>
    </row>
    <row r="15" spans="1:65" s="62" customFormat="1" ht="213.75" x14ac:dyDescent="0.25">
      <c r="A15" s="63">
        <v>6</v>
      </c>
      <c r="B15" s="46">
        <v>43131</v>
      </c>
      <c r="C15" s="45" t="s">
        <v>17</v>
      </c>
      <c r="D15" s="45" t="s">
        <v>186</v>
      </c>
      <c r="E15" s="46">
        <v>43131</v>
      </c>
      <c r="F15" s="18" t="s">
        <v>191</v>
      </c>
      <c r="G15" s="64" t="s">
        <v>201</v>
      </c>
      <c r="H15" s="65"/>
      <c r="I15" s="66" t="s">
        <v>210</v>
      </c>
      <c r="J15" s="64" t="s">
        <v>220</v>
      </c>
      <c r="K15" s="67">
        <v>1</v>
      </c>
      <c r="L15" s="51" t="s">
        <v>71</v>
      </c>
      <c r="M15" s="68" t="s">
        <v>232</v>
      </c>
      <c r="N15" s="69" t="s">
        <v>244</v>
      </c>
      <c r="O15" s="54">
        <v>1</v>
      </c>
      <c r="P15" s="19" t="s">
        <v>252</v>
      </c>
      <c r="Q15" s="20" t="s">
        <v>253</v>
      </c>
      <c r="R15" s="69" t="s">
        <v>261</v>
      </c>
      <c r="S15" s="67" t="s">
        <v>263</v>
      </c>
      <c r="T15" s="67" t="s">
        <v>263</v>
      </c>
      <c r="U15" s="70"/>
      <c r="V15" s="56">
        <v>43281</v>
      </c>
      <c r="W15" s="71" t="s">
        <v>292</v>
      </c>
      <c r="X15" s="70">
        <v>0.5</v>
      </c>
      <c r="Y15" s="72">
        <f t="shared" si="0"/>
        <v>0.5</v>
      </c>
      <c r="Z15" s="73">
        <f t="shared" si="1"/>
        <v>0.5</v>
      </c>
      <c r="AA15" s="73" t="str">
        <f t="shared" si="2"/>
        <v>EN PROCESO</v>
      </c>
      <c r="AB15" s="73" t="b">
        <f t="shared" si="3"/>
        <v>0</v>
      </c>
      <c r="AC15" s="74" t="str">
        <f t="shared" si="4"/>
        <v>EN PROCESO</v>
      </c>
      <c r="AD15" s="75" t="s">
        <v>293</v>
      </c>
      <c r="AE15" s="70" t="s">
        <v>269</v>
      </c>
      <c r="AF15" s="76"/>
      <c r="AG15" s="70"/>
      <c r="AH15" s="70"/>
      <c r="AI15" s="72" t="str">
        <f t="shared" si="5"/>
        <v/>
      </c>
      <c r="AJ15" s="73" t="str">
        <f t="shared" si="6"/>
        <v/>
      </c>
      <c r="AK15" s="73" t="str">
        <f t="shared" si="7"/>
        <v/>
      </c>
      <c r="AL15" s="73" t="str">
        <f t="shared" si="8"/>
        <v/>
      </c>
      <c r="AM15" s="74" t="str">
        <f t="shared" si="9"/>
        <v/>
      </c>
      <c r="AN15" s="70"/>
      <c r="AO15" s="70"/>
      <c r="AP15" s="76"/>
      <c r="AQ15" s="70"/>
      <c r="AR15" s="70"/>
      <c r="AS15" s="72" t="str">
        <f t="shared" si="10"/>
        <v/>
      </c>
      <c r="AT15" s="73" t="str">
        <f t="shared" si="11"/>
        <v/>
      </c>
      <c r="AU15" s="73" t="str">
        <f t="shared" si="12"/>
        <v/>
      </c>
      <c r="AV15" s="73" t="str">
        <f t="shared" si="13"/>
        <v/>
      </c>
      <c r="AW15" s="74" t="str">
        <f t="shared" si="14"/>
        <v/>
      </c>
      <c r="AX15" s="70"/>
      <c r="AY15" s="70"/>
      <c r="AZ15" s="76"/>
      <c r="BA15" s="70"/>
      <c r="BB15" s="70"/>
      <c r="BC15" s="72" t="str">
        <f t="shared" si="15"/>
        <v/>
      </c>
      <c r="BD15" s="73" t="str">
        <f t="shared" si="16"/>
        <v/>
      </c>
      <c r="BE15" s="73" t="str">
        <f t="shared" si="17"/>
        <v/>
      </c>
      <c r="BF15" s="73" t="str">
        <f t="shared" si="18"/>
        <v/>
      </c>
      <c r="BG15" s="74" t="str">
        <f t="shared" si="19"/>
        <v/>
      </c>
      <c r="BH15" s="70"/>
      <c r="BI15" s="70"/>
      <c r="BJ15" s="55" t="str">
        <f t="shared" si="20"/>
        <v>PENDIENTE</v>
      </c>
      <c r="BK15" s="70" t="s">
        <v>295</v>
      </c>
      <c r="BL15" s="63"/>
      <c r="BM15" s="63"/>
    </row>
    <row r="16" spans="1:65" s="62" customFormat="1" ht="108.75" customHeight="1" x14ac:dyDescent="0.25">
      <c r="A16" s="63">
        <v>7</v>
      </c>
      <c r="B16" s="46">
        <v>43131</v>
      </c>
      <c r="C16" s="45" t="s">
        <v>17</v>
      </c>
      <c r="D16" s="45" t="s">
        <v>186</v>
      </c>
      <c r="E16" s="46">
        <v>43131</v>
      </c>
      <c r="F16" s="18" t="s">
        <v>191</v>
      </c>
      <c r="G16" s="64" t="s">
        <v>201</v>
      </c>
      <c r="H16" s="65"/>
      <c r="I16" s="66" t="s">
        <v>210</v>
      </c>
      <c r="J16" s="64" t="s">
        <v>221</v>
      </c>
      <c r="K16" s="67">
        <v>1</v>
      </c>
      <c r="L16" s="51" t="s">
        <v>71</v>
      </c>
      <c r="M16" s="68" t="s">
        <v>233</v>
      </c>
      <c r="N16" s="69" t="s">
        <v>245</v>
      </c>
      <c r="O16" s="54">
        <v>1</v>
      </c>
      <c r="P16" s="19" t="s">
        <v>252</v>
      </c>
      <c r="Q16" s="20" t="s">
        <v>253</v>
      </c>
      <c r="R16" s="69" t="s">
        <v>261</v>
      </c>
      <c r="S16" s="67" t="s">
        <v>263</v>
      </c>
      <c r="T16" s="67" t="s">
        <v>263</v>
      </c>
      <c r="U16" s="70"/>
      <c r="V16" s="56">
        <v>43281</v>
      </c>
      <c r="W16" s="71" t="s">
        <v>282</v>
      </c>
      <c r="X16" s="70">
        <v>0</v>
      </c>
      <c r="Y16" s="72">
        <f t="shared" si="0"/>
        <v>0</v>
      </c>
      <c r="Z16" s="73">
        <f t="shared" si="1"/>
        <v>0</v>
      </c>
      <c r="AA16" s="73" t="str">
        <f t="shared" si="2"/>
        <v>SIN INICIAR</v>
      </c>
      <c r="AB16" s="73" t="b">
        <f t="shared" si="3"/>
        <v>0</v>
      </c>
      <c r="AC16" s="74" t="str">
        <f t="shared" si="4"/>
        <v>SIN INICIAR</v>
      </c>
      <c r="AD16" s="77" t="s">
        <v>283</v>
      </c>
      <c r="AE16" s="70" t="s">
        <v>269</v>
      </c>
      <c r="AF16" s="76"/>
      <c r="AG16" s="70"/>
      <c r="AH16" s="70"/>
      <c r="AI16" s="72" t="str">
        <f t="shared" si="5"/>
        <v/>
      </c>
      <c r="AJ16" s="73" t="str">
        <f t="shared" si="6"/>
        <v/>
      </c>
      <c r="AK16" s="73" t="str">
        <f t="shared" si="7"/>
        <v/>
      </c>
      <c r="AL16" s="73" t="str">
        <f t="shared" si="8"/>
        <v/>
      </c>
      <c r="AM16" s="74" t="str">
        <f t="shared" si="9"/>
        <v/>
      </c>
      <c r="AN16" s="70"/>
      <c r="AO16" s="70"/>
      <c r="AP16" s="76"/>
      <c r="AQ16" s="70"/>
      <c r="AR16" s="70"/>
      <c r="AS16" s="72" t="str">
        <f t="shared" si="10"/>
        <v/>
      </c>
      <c r="AT16" s="73" t="str">
        <f t="shared" si="11"/>
        <v/>
      </c>
      <c r="AU16" s="73" t="str">
        <f t="shared" si="12"/>
        <v/>
      </c>
      <c r="AV16" s="73" t="str">
        <f t="shared" si="13"/>
        <v/>
      </c>
      <c r="AW16" s="74" t="str">
        <f t="shared" si="14"/>
        <v/>
      </c>
      <c r="AX16" s="70"/>
      <c r="AY16" s="70"/>
      <c r="AZ16" s="76"/>
      <c r="BA16" s="70"/>
      <c r="BB16" s="70"/>
      <c r="BC16" s="72" t="str">
        <f t="shared" si="15"/>
        <v/>
      </c>
      <c r="BD16" s="73" t="str">
        <f t="shared" si="16"/>
        <v/>
      </c>
      <c r="BE16" s="73" t="str">
        <f t="shared" si="17"/>
        <v/>
      </c>
      <c r="BF16" s="73" t="str">
        <f t="shared" si="18"/>
        <v/>
      </c>
      <c r="BG16" s="74" t="str">
        <f t="shared" si="19"/>
        <v/>
      </c>
      <c r="BH16" s="70"/>
      <c r="BI16" s="70"/>
      <c r="BJ16" s="55" t="str">
        <f t="shared" si="20"/>
        <v>PENDIENTE</v>
      </c>
      <c r="BK16" s="70"/>
      <c r="BL16" s="63"/>
      <c r="BM16" s="63"/>
    </row>
    <row r="17" spans="1:65" s="62" customFormat="1" ht="108.75" customHeight="1" x14ac:dyDescent="0.25">
      <c r="A17" s="63">
        <v>8</v>
      </c>
      <c r="B17" s="46">
        <v>43131</v>
      </c>
      <c r="C17" s="45" t="s">
        <v>17</v>
      </c>
      <c r="D17" s="45" t="s">
        <v>186</v>
      </c>
      <c r="E17" s="46">
        <v>43131</v>
      </c>
      <c r="F17" s="18" t="s">
        <v>191</v>
      </c>
      <c r="G17" s="64" t="s">
        <v>201</v>
      </c>
      <c r="H17" s="65"/>
      <c r="I17" s="66" t="s">
        <v>210</v>
      </c>
      <c r="J17" s="64" t="s">
        <v>222</v>
      </c>
      <c r="K17" s="67">
        <v>1</v>
      </c>
      <c r="L17" s="51" t="s">
        <v>71</v>
      </c>
      <c r="M17" s="68" t="s">
        <v>234</v>
      </c>
      <c r="N17" s="69" t="s">
        <v>246</v>
      </c>
      <c r="O17" s="54">
        <v>1</v>
      </c>
      <c r="P17" s="19" t="s">
        <v>252</v>
      </c>
      <c r="Q17" s="20" t="s">
        <v>253</v>
      </c>
      <c r="R17" s="69" t="s">
        <v>261</v>
      </c>
      <c r="S17" s="67" t="s">
        <v>263</v>
      </c>
      <c r="T17" s="67" t="s">
        <v>263</v>
      </c>
      <c r="U17" s="70"/>
      <c r="V17" s="56">
        <v>43281</v>
      </c>
      <c r="W17" s="71" t="s">
        <v>282</v>
      </c>
      <c r="X17" s="70">
        <v>0</v>
      </c>
      <c r="Y17" s="72">
        <f t="shared" si="0"/>
        <v>0</v>
      </c>
      <c r="Z17" s="73">
        <f t="shared" si="1"/>
        <v>0</v>
      </c>
      <c r="AA17" s="73" t="str">
        <f t="shared" si="2"/>
        <v>SIN INICIAR</v>
      </c>
      <c r="AB17" s="73" t="b">
        <f t="shared" si="3"/>
        <v>0</v>
      </c>
      <c r="AC17" s="74" t="str">
        <f t="shared" si="4"/>
        <v>SIN INICIAR</v>
      </c>
      <c r="AD17" s="77" t="s">
        <v>284</v>
      </c>
      <c r="AE17" s="70" t="s">
        <v>278</v>
      </c>
      <c r="AF17" s="76"/>
      <c r="AG17" s="70"/>
      <c r="AH17" s="70"/>
      <c r="AI17" s="72" t="str">
        <f t="shared" si="5"/>
        <v/>
      </c>
      <c r="AJ17" s="73" t="str">
        <f t="shared" si="6"/>
        <v/>
      </c>
      <c r="AK17" s="73" t="str">
        <f t="shared" si="7"/>
        <v/>
      </c>
      <c r="AL17" s="73" t="str">
        <f t="shared" si="8"/>
        <v/>
      </c>
      <c r="AM17" s="74" t="str">
        <f t="shared" si="9"/>
        <v/>
      </c>
      <c r="AN17" s="70"/>
      <c r="AO17" s="70"/>
      <c r="AP17" s="76"/>
      <c r="AQ17" s="70"/>
      <c r="AR17" s="70"/>
      <c r="AS17" s="72" t="str">
        <f t="shared" si="10"/>
        <v/>
      </c>
      <c r="AT17" s="73" t="str">
        <f t="shared" si="11"/>
        <v/>
      </c>
      <c r="AU17" s="73" t="str">
        <f t="shared" si="12"/>
        <v/>
      </c>
      <c r="AV17" s="73" t="str">
        <f t="shared" si="13"/>
        <v/>
      </c>
      <c r="AW17" s="74" t="str">
        <f t="shared" si="14"/>
        <v/>
      </c>
      <c r="AX17" s="70"/>
      <c r="AY17" s="70"/>
      <c r="AZ17" s="76"/>
      <c r="BA17" s="70"/>
      <c r="BB17" s="70"/>
      <c r="BC17" s="72" t="str">
        <f t="shared" si="15"/>
        <v/>
      </c>
      <c r="BD17" s="73" t="str">
        <f t="shared" si="16"/>
        <v/>
      </c>
      <c r="BE17" s="73" t="str">
        <f t="shared" si="17"/>
        <v/>
      </c>
      <c r="BF17" s="73" t="str">
        <f t="shared" si="18"/>
        <v/>
      </c>
      <c r="BG17" s="74" t="str">
        <f t="shared" si="19"/>
        <v/>
      </c>
      <c r="BH17" s="70"/>
      <c r="BI17" s="70"/>
      <c r="BJ17" s="55" t="str">
        <f t="shared" si="20"/>
        <v>PENDIENTE</v>
      </c>
      <c r="BK17" s="70"/>
      <c r="BL17" s="63"/>
      <c r="BM17" s="63"/>
    </row>
    <row r="18" spans="1:65" s="62" customFormat="1" ht="168.75" x14ac:dyDescent="0.25">
      <c r="A18" s="63">
        <v>9</v>
      </c>
      <c r="B18" s="46">
        <v>43131</v>
      </c>
      <c r="C18" s="45" t="s">
        <v>17</v>
      </c>
      <c r="D18" s="45" t="s">
        <v>186</v>
      </c>
      <c r="E18" s="46">
        <v>43131</v>
      </c>
      <c r="F18" s="18" t="s">
        <v>192</v>
      </c>
      <c r="G18" s="64" t="s">
        <v>202</v>
      </c>
      <c r="H18" s="65"/>
      <c r="I18" s="66" t="s">
        <v>211</v>
      </c>
      <c r="J18" s="64" t="s">
        <v>223</v>
      </c>
      <c r="K18" s="67">
        <v>1</v>
      </c>
      <c r="L18" s="51" t="s">
        <v>71</v>
      </c>
      <c r="M18" s="68" t="s">
        <v>235</v>
      </c>
      <c r="N18" s="69" t="s">
        <v>247</v>
      </c>
      <c r="O18" s="54">
        <v>1</v>
      </c>
      <c r="P18" s="19" t="s">
        <v>254</v>
      </c>
      <c r="Q18" s="20" t="s">
        <v>253</v>
      </c>
      <c r="R18" s="69" t="s">
        <v>257</v>
      </c>
      <c r="S18" s="67" t="str">
        <f>IF(R18="","",VLOOKUP(R18,Datos.!$G$28:$H$49,2,FALSE))</f>
        <v>Subdirector Administrativo</v>
      </c>
      <c r="T18" s="70" t="str">
        <f>IF(R18="","",VLOOKUP(R18,Datos.!$J$28:$K$49,2,FALSE))</f>
        <v xml:space="preserve">Subdirector Administrativo </v>
      </c>
      <c r="U18" s="70"/>
      <c r="V18" s="56">
        <v>43281</v>
      </c>
      <c r="W18" s="71" t="s">
        <v>279</v>
      </c>
      <c r="X18" s="70">
        <v>0.5</v>
      </c>
      <c r="Y18" s="72">
        <f t="shared" si="0"/>
        <v>0.5</v>
      </c>
      <c r="Z18" s="73">
        <f t="shared" si="1"/>
        <v>0.5</v>
      </c>
      <c r="AA18" s="73" t="str">
        <f t="shared" si="2"/>
        <v>EN PROCESO</v>
      </c>
      <c r="AB18" s="73" t="b">
        <f t="shared" si="3"/>
        <v>0</v>
      </c>
      <c r="AC18" s="74" t="str">
        <f t="shared" si="4"/>
        <v>EN PROCESO</v>
      </c>
      <c r="AD18" s="78" t="s">
        <v>294</v>
      </c>
      <c r="AE18" s="70" t="s">
        <v>278</v>
      </c>
      <c r="AF18" s="76"/>
      <c r="AG18" s="70"/>
      <c r="AH18" s="70"/>
      <c r="AI18" s="72" t="str">
        <f t="shared" si="5"/>
        <v/>
      </c>
      <c r="AJ18" s="73" t="str">
        <f t="shared" si="6"/>
        <v/>
      </c>
      <c r="AK18" s="73" t="str">
        <f t="shared" si="7"/>
        <v/>
      </c>
      <c r="AL18" s="73" t="str">
        <f t="shared" si="8"/>
        <v/>
      </c>
      <c r="AM18" s="74" t="str">
        <f t="shared" si="9"/>
        <v/>
      </c>
      <c r="AN18" s="70"/>
      <c r="AO18" s="70"/>
      <c r="AP18" s="76"/>
      <c r="AQ18" s="70"/>
      <c r="AR18" s="70"/>
      <c r="AS18" s="72" t="str">
        <f t="shared" si="10"/>
        <v/>
      </c>
      <c r="AT18" s="73" t="str">
        <f t="shared" si="11"/>
        <v/>
      </c>
      <c r="AU18" s="73" t="str">
        <f t="shared" si="12"/>
        <v/>
      </c>
      <c r="AV18" s="73" t="str">
        <f t="shared" si="13"/>
        <v/>
      </c>
      <c r="AW18" s="74" t="str">
        <f t="shared" si="14"/>
        <v/>
      </c>
      <c r="AX18" s="70"/>
      <c r="AY18" s="70"/>
      <c r="AZ18" s="76"/>
      <c r="BA18" s="70"/>
      <c r="BB18" s="70"/>
      <c r="BC18" s="72" t="str">
        <f t="shared" si="15"/>
        <v/>
      </c>
      <c r="BD18" s="73" t="str">
        <f t="shared" si="16"/>
        <v/>
      </c>
      <c r="BE18" s="73" t="str">
        <f t="shared" si="17"/>
        <v/>
      </c>
      <c r="BF18" s="73" t="str">
        <f t="shared" si="18"/>
        <v/>
      </c>
      <c r="BG18" s="74" t="str">
        <f t="shared" si="19"/>
        <v/>
      </c>
      <c r="BH18" s="70"/>
      <c r="BI18" s="70"/>
      <c r="BJ18" s="55" t="str">
        <f t="shared" si="20"/>
        <v>PENDIENTE</v>
      </c>
      <c r="BK18" s="70" t="s">
        <v>280</v>
      </c>
      <c r="BL18" s="63"/>
      <c r="BM18" s="63"/>
    </row>
    <row r="19" spans="1:65" s="62" customFormat="1" ht="202.5" x14ac:dyDescent="0.25">
      <c r="A19" s="63">
        <v>10</v>
      </c>
      <c r="B19" s="46">
        <v>43131</v>
      </c>
      <c r="C19" s="45" t="s">
        <v>17</v>
      </c>
      <c r="D19" s="45" t="s">
        <v>186</v>
      </c>
      <c r="E19" s="46">
        <v>43131</v>
      </c>
      <c r="F19" s="18" t="s">
        <v>192</v>
      </c>
      <c r="G19" s="64" t="s">
        <v>202</v>
      </c>
      <c r="H19" s="65"/>
      <c r="I19" s="66" t="s">
        <v>211</v>
      </c>
      <c r="J19" s="64" t="s">
        <v>224</v>
      </c>
      <c r="K19" s="67">
        <v>1</v>
      </c>
      <c r="L19" s="51" t="s">
        <v>71</v>
      </c>
      <c r="M19" s="68" t="s">
        <v>236</v>
      </c>
      <c r="N19" s="69" t="s">
        <v>248</v>
      </c>
      <c r="O19" s="54">
        <v>1</v>
      </c>
      <c r="P19" s="19" t="s">
        <v>254</v>
      </c>
      <c r="Q19" s="20" t="s">
        <v>253</v>
      </c>
      <c r="R19" s="69" t="s">
        <v>258</v>
      </c>
      <c r="S19" s="67" t="s">
        <v>102</v>
      </c>
      <c r="T19" s="70" t="s">
        <v>264</v>
      </c>
      <c r="U19" s="70"/>
      <c r="V19" s="56">
        <v>43281</v>
      </c>
      <c r="W19" s="71" t="s">
        <v>279</v>
      </c>
      <c r="X19" s="70">
        <v>0</v>
      </c>
      <c r="Y19" s="72">
        <f t="shared" si="0"/>
        <v>0</v>
      </c>
      <c r="Z19" s="73">
        <f t="shared" si="1"/>
        <v>0</v>
      </c>
      <c r="AA19" s="73" t="str">
        <f t="shared" si="2"/>
        <v>SIN INICIAR</v>
      </c>
      <c r="AB19" s="73" t="b">
        <f t="shared" si="3"/>
        <v>0</v>
      </c>
      <c r="AC19" s="74" t="str">
        <f t="shared" si="4"/>
        <v>SIN INICIAR</v>
      </c>
      <c r="AD19" s="78" t="s">
        <v>302</v>
      </c>
      <c r="AE19" s="70" t="s">
        <v>278</v>
      </c>
      <c r="AF19" s="76"/>
      <c r="AG19" s="70"/>
      <c r="AH19" s="70"/>
      <c r="AI19" s="72" t="str">
        <f t="shared" si="5"/>
        <v/>
      </c>
      <c r="AJ19" s="73" t="str">
        <f t="shared" si="6"/>
        <v/>
      </c>
      <c r="AK19" s="73" t="str">
        <f t="shared" si="7"/>
        <v/>
      </c>
      <c r="AL19" s="73" t="str">
        <f t="shared" si="8"/>
        <v/>
      </c>
      <c r="AM19" s="74" t="str">
        <f t="shared" si="9"/>
        <v/>
      </c>
      <c r="AN19" s="70"/>
      <c r="AO19" s="70"/>
      <c r="AP19" s="76"/>
      <c r="AQ19" s="70"/>
      <c r="AR19" s="70"/>
      <c r="AS19" s="72" t="str">
        <f t="shared" si="10"/>
        <v/>
      </c>
      <c r="AT19" s="73" t="str">
        <f t="shared" si="11"/>
        <v/>
      </c>
      <c r="AU19" s="73" t="str">
        <f t="shared" si="12"/>
        <v/>
      </c>
      <c r="AV19" s="73" t="str">
        <f t="shared" si="13"/>
        <v/>
      </c>
      <c r="AW19" s="74" t="str">
        <f t="shared" si="14"/>
        <v/>
      </c>
      <c r="AX19" s="70"/>
      <c r="AY19" s="70"/>
      <c r="AZ19" s="76"/>
      <c r="BA19" s="70"/>
      <c r="BB19" s="70"/>
      <c r="BC19" s="72" t="str">
        <f t="shared" si="15"/>
        <v/>
      </c>
      <c r="BD19" s="73" t="str">
        <f t="shared" si="16"/>
        <v/>
      </c>
      <c r="BE19" s="73" t="str">
        <f t="shared" si="17"/>
        <v/>
      </c>
      <c r="BF19" s="73" t="str">
        <f t="shared" si="18"/>
        <v/>
      </c>
      <c r="BG19" s="74" t="str">
        <f t="shared" si="19"/>
        <v/>
      </c>
      <c r="BH19" s="70"/>
      <c r="BI19" s="70"/>
      <c r="BJ19" s="55" t="str">
        <f t="shared" si="20"/>
        <v>PENDIENTE</v>
      </c>
      <c r="BK19" s="70"/>
      <c r="BL19" s="63"/>
      <c r="BM19" s="63"/>
    </row>
    <row r="20" spans="1:65" s="62" customFormat="1" ht="180" x14ac:dyDescent="0.25">
      <c r="A20" s="63">
        <v>11</v>
      </c>
      <c r="B20" s="46">
        <v>43131</v>
      </c>
      <c r="C20" s="45" t="s">
        <v>17</v>
      </c>
      <c r="D20" s="45" t="s">
        <v>186</v>
      </c>
      <c r="E20" s="46">
        <v>43131</v>
      </c>
      <c r="F20" s="18" t="s">
        <v>193</v>
      </c>
      <c r="G20" s="64" t="s">
        <v>203</v>
      </c>
      <c r="H20" s="65"/>
      <c r="I20" s="66" t="s">
        <v>212</v>
      </c>
      <c r="J20" s="64" t="s">
        <v>225</v>
      </c>
      <c r="K20" s="67">
        <v>1</v>
      </c>
      <c r="L20" s="51" t="s">
        <v>71</v>
      </c>
      <c r="M20" s="68" t="s">
        <v>237</v>
      </c>
      <c r="N20" s="69" t="s">
        <v>249</v>
      </c>
      <c r="O20" s="54">
        <v>1</v>
      </c>
      <c r="P20" s="19" t="s">
        <v>252</v>
      </c>
      <c r="Q20" s="20" t="s">
        <v>253</v>
      </c>
      <c r="R20" s="69" t="s">
        <v>258</v>
      </c>
      <c r="S20" s="67" t="s">
        <v>102</v>
      </c>
      <c r="T20" s="70" t="s">
        <v>264</v>
      </c>
      <c r="U20" s="70"/>
      <c r="V20" s="56">
        <v>43281</v>
      </c>
      <c r="W20" s="71" t="s">
        <v>300</v>
      </c>
      <c r="X20" s="70">
        <v>0.5</v>
      </c>
      <c r="Y20" s="72">
        <f t="shared" si="0"/>
        <v>0.5</v>
      </c>
      <c r="Z20" s="73">
        <f t="shared" si="1"/>
        <v>0.5</v>
      </c>
      <c r="AA20" s="73" t="str">
        <f t="shared" si="2"/>
        <v>EN PROCESO</v>
      </c>
      <c r="AB20" s="73" t="b">
        <f t="shared" si="3"/>
        <v>0</v>
      </c>
      <c r="AC20" s="74" t="str">
        <f t="shared" si="4"/>
        <v>EN PROCESO</v>
      </c>
      <c r="AD20" s="79" t="s">
        <v>301</v>
      </c>
      <c r="AE20" s="70" t="s">
        <v>278</v>
      </c>
      <c r="AF20" s="76"/>
      <c r="AG20" s="70"/>
      <c r="AH20" s="70"/>
      <c r="AI20" s="72" t="str">
        <f t="shared" si="5"/>
        <v/>
      </c>
      <c r="AJ20" s="73" t="str">
        <f t="shared" si="6"/>
        <v/>
      </c>
      <c r="AK20" s="73" t="str">
        <f t="shared" si="7"/>
        <v/>
      </c>
      <c r="AL20" s="73" t="str">
        <f t="shared" si="8"/>
        <v/>
      </c>
      <c r="AM20" s="74" t="str">
        <f t="shared" si="9"/>
        <v/>
      </c>
      <c r="AN20" s="70"/>
      <c r="AO20" s="70"/>
      <c r="AP20" s="76"/>
      <c r="AQ20" s="70"/>
      <c r="AR20" s="70"/>
      <c r="AS20" s="72" t="str">
        <f t="shared" si="10"/>
        <v/>
      </c>
      <c r="AT20" s="73" t="str">
        <f t="shared" si="11"/>
        <v/>
      </c>
      <c r="AU20" s="73" t="str">
        <f t="shared" si="12"/>
        <v/>
      </c>
      <c r="AV20" s="73" t="str">
        <f t="shared" si="13"/>
        <v/>
      </c>
      <c r="AW20" s="74" t="str">
        <f t="shared" si="14"/>
        <v/>
      </c>
      <c r="AX20" s="70"/>
      <c r="AY20" s="70"/>
      <c r="AZ20" s="76"/>
      <c r="BA20" s="70"/>
      <c r="BB20" s="70"/>
      <c r="BC20" s="72" t="str">
        <f t="shared" si="15"/>
        <v/>
      </c>
      <c r="BD20" s="73" t="str">
        <f t="shared" si="16"/>
        <v/>
      </c>
      <c r="BE20" s="73" t="str">
        <f t="shared" si="17"/>
        <v/>
      </c>
      <c r="BF20" s="73" t="str">
        <f t="shared" si="18"/>
        <v/>
      </c>
      <c r="BG20" s="74" t="str">
        <f t="shared" si="19"/>
        <v/>
      </c>
      <c r="BH20" s="70"/>
      <c r="BI20" s="70"/>
      <c r="BJ20" s="55" t="str">
        <f t="shared" si="20"/>
        <v>PENDIENTE</v>
      </c>
      <c r="BK20" s="70"/>
      <c r="BL20" s="63"/>
      <c r="BM20" s="63"/>
    </row>
    <row r="21" spans="1:65" s="62" customFormat="1" ht="199.5" customHeight="1" x14ac:dyDescent="0.25">
      <c r="A21" s="63">
        <v>12</v>
      </c>
      <c r="B21" s="46">
        <v>43131</v>
      </c>
      <c r="C21" s="45" t="s">
        <v>17</v>
      </c>
      <c r="D21" s="45" t="s">
        <v>186</v>
      </c>
      <c r="E21" s="46">
        <v>43131</v>
      </c>
      <c r="F21" s="18" t="s">
        <v>194</v>
      </c>
      <c r="G21" s="64" t="s">
        <v>204</v>
      </c>
      <c r="H21" s="65"/>
      <c r="I21" s="66" t="s">
        <v>213</v>
      </c>
      <c r="J21" s="64" t="s">
        <v>226</v>
      </c>
      <c r="K21" s="67">
        <v>1</v>
      </c>
      <c r="L21" s="51" t="s">
        <v>71</v>
      </c>
      <c r="M21" s="68" t="s">
        <v>238</v>
      </c>
      <c r="N21" s="69" t="s">
        <v>250</v>
      </c>
      <c r="O21" s="54">
        <v>1</v>
      </c>
      <c r="P21" s="19" t="s">
        <v>254</v>
      </c>
      <c r="Q21" s="20" t="s">
        <v>253</v>
      </c>
      <c r="R21" s="69" t="s">
        <v>259</v>
      </c>
      <c r="S21" s="67" t="s">
        <v>265</v>
      </c>
      <c r="T21" s="70" t="s">
        <v>148</v>
      </c>
      <c r="U21" s="70"/>
      <c r="V21" s="56">
        <v>43281</v>
      </c>
      <c r="W21" s="71" t="s">
        <v>281</v>
      </c>
      <c r="X21" s="70">
        <v>0.5</v>
      </c>
      <c r="Y21" s="72">
        <f t="shared" si="0"/>
        <v>0.5</v>
      </c>
      <c r="Z21" s="73">
        <f t="shared" si="1"/>
        <v>0.5</v>
      </c>
      <c r="AA21" s="73" t="str">
        <f t="shared" si="2"/>
        <v>EN PROCESO</v>
      </c>
      <c r="AB21" s="73" t="b">
        <f t="shared" si="3"/>
        <v>0</v>
      </c>
      <c r="AC21" s="74" t="str">
        <f t="shared" si="4"/>
        <v>EN PROCESO</v>
      </c>
      <c r="AD21" s="75" t="s">
        <v>299</v>
      </c>
      <c r="AE21" s="70" t="s">
        <v>278</v>
      </c>
      <c r="AF21" s="76"/>
      <c r="AG21" s="70"/>
      <c r="AH21" s="70"/>
      <c r="AI21" s="72" t="str">
        <f t="shared" si="5"/>
        <v/>
      </c>
      <c r="AJ21" s="73" t="str">
        <f t="shared" si="6"/>
        <v/>
      </c>
      <c r="AK21" s="73" t="str">
        <f t="shared" si="7"/>
        <v/>
      </c>
      <c r="AL21" s="73" t="str">
        <f t="shared" si="8"/>
        <v/>
      </c>
      <c r="AM21" s="74" t="str">
        <f t="shared" si="9"/>
        <v/>
      </c>
      <c r="AN21" s="70"/>
      <c r="AO21" s="70"/>
      <c r="AP21" s="76"/>
      <c r="AQ21" s="70"/>
      <c r="AR21" s="70"/>
      <c r="AS21" s="72" t="str">
        <f t="shared" si="10"/>
        <v/>
      </c>
      <c r="AT21" s="73" t="str">
        <f t="shared" si="11"/>
        <v/>
      </c>
      <c r="AU21" s="73" t="str">
        <f t="shared" si="12"/>
        <v/>
      </c>
      <c r="AV21" s="73" t="str">
        <f t="shared" si="13"/>
        <v/>
      </c>
      <c r="AW21" s="74" t="str">
        <f t="shared" si="14"/>
        <v/>
      </c>
      <c r="AX21" s="70"/>
      <c r="AY21" s="70"/>
      <c r="AZ21" s="76"/>
      <c r="BA21" s="70"/>
      <c r="BB21" s="70"/>
      <c r="BC21" s="72" t="str">
        <f t="shared" si="15"/>
        <v/>
      </c>
      <c r="BD21" s="73" t="str">
        <f t="shared" si="16"/>
        <v/>
      </c>
      <c r="BE21" s="73" t="str">
        <f t="shared" si="17"/>
        <v/>
      </c>
      <c r="BF21" s="73" t="str">
        <f t="shared" si="18"/>
        <v/>
      </c>
      <c r="BG21" s="74" t="str">
        <f t="shared" si="19"/>
        <v/>
      </c>
      <c r="BH21" s="70"/>
      <c r="BI21" s="70"/>
      <c r="BJ21" s="55" t="str">
        <f t="shared" si="20"/>
        <v>PENDIENTE</v>
      </c>
      <c r="BK21" s="80" t="s">
        <v>296</v>
      </c>
      <c r="BL21" s="63"/>
      <c r="BM21" s="63"/>
    </row>
    <row r="22" spans="1:65" s="62" customFormat="1" ht="180" x14ac:dyDescent="0.25">
      <c r="A22" s="63">
        <v>13</v>
      </c>
      <c r="B22" s="46">
        <v>43131</v>
      </c>
      <c r="C22" s="45" t="s">
        <v>17</v>
      </c>
      <c r="D22" s="45" t="s">
        <v>186</v>
      </c>
      <c r="E22" s="46">
        <v>43131</v>
      </c>
      <c r="F22" s="18" t="s">
        <v>195</v>
      </c>
      <c r="G22" s="64" t="s">
        <v>205</v>
      </c>
      <c r="H22" s="65"/>
      <c r="I22" s="66" t="s">
        <v>214</v>
      </c>
      <c r="J22" s="64" t="s">
        <v>266</v>
      </c>
      <c r="K22" s="67">
        <v>1</v>
      </c>
      <c r="L22" s="51" t="s">
        <v>71</v>
      </c>
      <c r="M22" s="68" t="s">
        <v>239</v>
      </c>
      <c r="N22" s="69" t="s">
        <v>251</v>
      </c>
      <c r="O22" s="54">
        <v>1</v>
      </c>
      <c r="P22" s="19" t="s">
        <v>254</v>
      </c>
      <c r="Q22" s="20" t="s">
        <v>253</v>
      </c>
      <c r="R22" s="69" t="s">
        <v>259</v>
      </c>
      <c r="S22" s="67" t="s">
        <v>265</v>
      </c>
      <c r="T22" s="70" t="s">
        <v>148</v>
      </c>
      <c r="U22" s="70"/>
      <c r="V22" s="56">
        <v>43281</v>
      </c>
      <c r="W22" s="71" t="s">
        <v>285</v>
      </c>
      <c r="X22" s="70">
        <v>0.5</v>
      </c>
      <c r="Y22" s="72">
        <f t="shared" si="0"/>
        <v>0.5</v>
      </c>
      <c r="Z22" s="73">
        <f t="shared" si="1"/>
        <v>0.5</v>
      </c>
      <c r="AA22" s="73" t="str">
        <f t="shared" si="2"/>
        <v>EN PROCESO</v>
      </c>
      <c r="AB22" s="73" t="b">
        <f t="shared" si="3"/>
        <v>0</v>
      </c>
      <c r="AC22" s="74" t="str">
        <f t="shared" si="4"/>
        <v>EN PROCESO</v>
      </c>
      <c r="AD22" s="77" t="s">
        <v>298</v>
      </c>
      <c r="AE22" s="70" t="s">
        <v>269</v>
      </c>
      <c r="AF22" s="76"/>
      <c r="AG22" s="70"/>
      <c r="AH22" s="70"/>
      <c r="AI22" s="72" t="str">
        <f t="shared" si="5"/>
        <v/>
      </c>
      <c r="AJ22" s="73" t="str">
        <f t="shared" si="6"/>
        <v/>
      </c>
      <c r="AK22" s="73" t="str">
        <f t="shared" si="7"/>
        <v/>
      </c>
      <c r="AL22" s="73" t="str">
        <f t="shared" si="8"/>
        <v/>
      </c>
      <c r="AM22" s="74" t="str">
        <f t="shared" si="9"/>
        <v/>
      </c>
      <c r="AN22" s="70"/>
      <c r="AO22" s="70"/>
      <c r="AP22" s="76"/>
      <c r="AQ22" s="70"/>
      <c r="AR22" s="70"/>
      <c r="AS22" s="72" t="str">
        <f t="shared" si="10"/>
        <v/>
      </c>
      <c r="AT22" s="73" t="str">
        <f t="shared" si="11"/>
        <v/>
      </c>
      <c r="AU22" s="73" t="str">
        <f t="shared" si="12"/>
        <v/>
      </c>
      <c r="AV22" s="73" t="str">
        <f t="shared" si="13"/>
        <v/>
      </c>
      <c r="AW22" s="74" t="str">
        <f t="shared" si="14"/>
        <v/>
      </c>
      <c r="AX22" s="70"/>
      <c r="AY22" s="70"/>
      <c r="AZ22" s="76"/>
      <c r="BA22" s="70"/>
      <c r="BB22" s="70"/>
      <c r="BC22" s="72" t="str">
        <f t="shared" si="15"/>
        <v/>
      </c>
      <c r="BD22" s="73" t="str">
        <f t="shared" si="16"/>
        <v/>
      </c>
      <c r="BE22" s="73" t="str">
        <f t="shared" si="17"/>
        <v/>
      </c>
      <c r="BF22" s="73" t="str">
        <f t="shared" si="18"/>
        <v/>
      </c>
      <c r="BG22" s="74" t="str">
        <f t="shared" si="19"/>
        <v/>
      </c>
      <c r="BH22" s="70"/>
      <c r="BI22" s="70"/>
      <c r="BJ22" s="55" t="str">
        <f t="shared" si="20"/>
        <v>PENDIENTE</v>
      </c>
      <c r="BK22" s="80" t="s">
        <v>296</v>
      </c>
      <c r="BL22" s="63"/>
      <c r="BM22" s="63"/>
    </row>
    <row r="23" spans="1:65" s="62" customFormat="1" ht="117.75" customHeight="1" x14ac:dyDescent="0.25">
      <c r="A23" s="63">
        <v>14</v>
      </c>
      <c r="B23" s="46">
        <v>43131</v>
      </c>
      <c r="C23" s="45" t="s">
        <v>17</v>
      </c>
      <c r="D23" s="45" t="s">
        <v>186</v>
      </c>
      <c r="E23" s="46">
        <v>43131</v>
      </c>
      <c r="F23" s="18" t="s">
        <v>196</v>
      </c>
      <c r="G23" s="64" t="s">
        <v>206</v>
      </c>
      <c r="H23" s="65"/>
      <c r="I23" s="66" t="s">
        <v>215</v>
      </c>
      <c r="J23" s="64" t="s">
        <v>227</v>
      </c>
      <c r="K23" s="67">
        <v>1</v>
      </c>
      <c r="L23" s="51" t="s">
        <v>71</v>
      </c>
      <c r="M23" s="68" t="s">
        <v>228</v>
      </c>
      <c r="N23" s="69" t="s">
        <v>240</v>
      </c>
      <c r="O23" s="54">
        <v>1</v>
      </c>
      <c r="P23" s="19" t="s">
        <v>252</v>
      </c>
      <c r="Q23" s="20" t="s">
        <v>253</v>
      </c>
      <c r="R23" s="69" t="s">
        <v>255</v>
      </c>
      <c r="S23" s="67" t="str">
        <f>IF(R23="","",VLOOKUP(R23,Datos.!$G$28:$H$49,2,FALSE))</f>
        <v>Secretario General</v>
      </c>
      <c r="T23" s="70" t="str">
        <f>IF(R23="","",VLOOKUP(R23,Datos.!$J$28:$K$49,2,FALSE))</f>
        <v>Secretario General</v>
      </c>
      <c r="U23" s="70"/>
      <c r="V23" s="56">
        <v>43281</v>
      </c>
      <c r="W23" s="71" t="s">
        <v>277</v>
      </c>
      <c r="X23" s="70">
        <v>0.5</v>
      </c>
      <c r="Y23" s="72">
        <f t="shared" si="0"/>
        <v>0.5</v>
      </c>
      <c r="Z23" s="73">
        <f t="shared" si="1"/>
        <v>0.5</v>
      </c>
      <c r="AA23" s="73" t="str">
        <f t="shared" si="2"/>
        <v>EN PROCESO</v>
      </c>
      <c r="AB23" s="73" t="b">
        <f t="shared" si="3"/>
        <v>0</v>
      </c>
      <c r="AC23" s="74" t="str">
        <f t="shared" si="4"/>
        <v>EN PROCESO</v>
      </c>
      <c r="AD23" s="75" t="s">
        <v>297</v>
      </c>
      <c r="AE23" s="70" t="s">
        <v>278</v>
      </c>
      <c r="AF23" s="76"/>
      <c r="AG23" s="70"/>
      <c r="AH23" s="70"/>
      <c r="AI23" s="72" t="str">
        <f t="shared" si="5"/>
        <v/>
      </c>
      <c r="AJ23" s="73" t="str">
        <f t="shared" si="6"/>
        <v/>
      </c>
      <c r="AK23" s="73" t="str">
        <f t="shared" si="7"/>
        <v/>
      </c>
      <c r="AL23" s="73" t="str">
        <f t="shared" si="8"/>
        <v/>
      </c>
      <c r="AM23" s="74" t="str">
        <f t="shared" si="9"/>
        <v/>
      </c>
      <c r="AN23" s="70"/>
      <c r="AO23" s="70"/>
      <c r="AP23" s="76"/>
      <c r="AQ23" s="70"/>
      <c r="AR23" s="70"/>
      <c r="AS23" s="72" t="str">
        <f t="shared" si="10"/>
        <v/>
      </c>
      <c r="AT23" s="73" t="str">
        <f t="shared" si="11"/>
        <v/>
      </c>
      <c r="AU23" s="73" t="str">
        <f t="shared" si="12"/>
        <v/>
      </c>
      <c r="AV23" s="73" t="str">
        <f t="shared" si="13"/>
        <v/>
      </c>
      <c r="AW23" s="74" t="str">
        <f t="shared" si="14"/>
        <v/>
      </c>
      <c r="AX23" s="70"/>
      <c r="AY23" s="70"/>
      <c r="AZ23" s="76"/>
      <c r="BA23" s="70"/>
      <c r="BB23" s="70"/>
      <c r="BC23" s="72" t="str">
        <f t="shared" si="15"/>
        <v/>
      </c>
      <c r="BD23" s="73" t="str">
        <f t="shared" si="16"/>
        <v/>
      </c>
      <c r="BE23" s="73" t="str">
        <f t="shared" si="17"/>
        <v/>
      </c>
      <c r="BF23" s="73" t="str">
        <f t="shared" si="18"/>
        <v/>
      </c>
      <c r="BG23" s="74" t="str">
        <f t="shared" si="19"/>
        <v/>
      </c>
      <c r="BH23" s="70"/>
      <c r="BI23" s="70"/>
      <c r="BJ23" s="55" t="str">
        <f t="shared" si="20"/>
        <v>PENDIENTE</v>
      </c>
      <c r="BK23" s="70"/>
      <c r="BL23" s="63"/>
      <c r="BM23" s="63"/>
    </row>
    <row r="24" spans="1:65" x14ac:dyDescent="0.25">
      <c r="N24" s="81"/>
    </row>
    <row r="25" spans="1:65" x14ac:dyDescent="0.25">
      <c r="N25" s="81"/>
    </row>
    <row r="26" spans="1:65" x14ac:dyDescent="0.25">
      <c r="N26" s="81"/>
    </row>
    <row r="27" spans="1:65" x14ac:dyDescent="0.25">
      <c r="N27" s="81"/>
    </row>
    <row r="28" spans="1:65" x14ac:dyDescent="0.25">
      <c r="N28" s="81"/>
    </row>
    <row r="29" spans="1:65" x14ac:dyDescent="0.25">
      <c r="N29" s="81"/>
    </row>
    <row r="30" spans="1:65" x14ac:dyDescent="0.25">
      <c r="N30" s="81"/>
    </row>
    <row r="31" spans="1:65" x14ac:dyDescent="0.25">
      <c r="N31" s="81"/>
    </row>
    <row r="32" spans="1:65" x14ac:dyDescent="0.25">
      <c r="N32" s="81"/>
    </row>
    <row r="33" spans="14:14" x14ac:dyDescent="0.25">
      <c r="N33" s="81"/>
    </row>
    <row r="34" spans="14:14" x14ac:dyDescent="0.25">
      <c r="N34" s="81"/>
    </row>
    <row r="35" spans="14:14" x14ac:dyDescent="0.25">
      <c r="N35" s="81"/>
    </row>
    <row r="36" spans="14:14" x14ac:dyDescent="0.25">
      <c r="N36" s="81"/>
    </row>
    <row r="37" spans="14:14" x14ac:dyDescent="0.25">
      <c r="N37" s="81"/>
    </row>
    <row r="38" spans="14:14" x14ac:dyDescent="0.25">
      <c r="N38" s="81"/>
    </row>
    <row r="39" spans="14:14" x14ac:dyDescent="0.25">
      <c r="N39" s="81"/>
    </row>
    <row r="40" spans="14:14" x14ac:dyDescent="0.25">
      <c r="N40" s="81"/>
    </row>
    <row r="41" spans="14:14" x14ac:dyDescent="0.25">
      <c r="N41" s="81"/>
    </row>
    <row r="42" spans="14:14" x14ac:dyDescent="0.25">
      <c r="N42" s="81"/>
    </row>
    <row r="43" spans="14:14" x14ac:dyDescent="0.25">
      <c r="N43" s="81"/>
    </row>
    <row r="44" spans="14:14" x14ac:dyDescent="0.25">
      <c r="N44" s="81"/>
    </row>
    <row r="45" spans="14:14" x14ac:dyDescent="0.25">
      <c r="N45" s="81"/>
    </row>
    <row r="46" spans="14:14" x14ac:dyDescent="0.25">
      <c r="N46" s="81"/>
    </row>
    <row r="47" spans="14:14" x14ac:dyDescent="0.25">
      <c r="N47" s="81"/>
    </row>
    <row r="48" spans="14:14" x14ac:dyDescent="0.25">
      <c r="N48" s="81"/>
    </row>
    <row r="49" spans="14:14" x14ac:dyDescent="0.25">
      <c r="N49" s="81"/>
    </row>
  </sheetData>
  <sheetProtection algorithmName="SHA-512" hashValue="8IE/k/Dsiawg3GPHTxoOKHODTbmElAzkPil/RTWmE7K8mNVtZgWN71V7pgHXoz8FOJ80J34iQwEpBaSP4GSxqg==" saltValue="n9om+sh7bYC91+eEXdT0fg==" spinCount="100000" sheet="1" formatCells="0" formatColumns="0"/>
  <mergeCells count="78">
    <mergeCell ref="AS7:AS8"/>
    <mergeCell ref="AU7:AU9"/>
    <mergeCell ref="AV7:AV9"/>
    <mergeCell ref="AT7:AT8"/>
    <mergeCell ref="AW7:AW8"/>
    <mergeCell ref="N7:N8"/>
    <mergeCell ref="BE7:BE9"/>
    <mergeCell ref="BF7:BF9"/>
    <mergeCell ref="AA7:AA9"/>
    <mergeCell ref="AB7:AB9"/>
    <mergeCell ref="AK7:AK9"/>
    <mergeCell ref="AL7:AL9"/>
    <mergeCell ref="AX7:AX8"/>
    <mergeCell ref="AY7:AY8"/>
    <mergeCell ref="AZ7:AZ8"/>
    <mergeCell ref="AO7:AO8"/>
    <mergeCell ref="AP7:AP8"/>
    <mergeCell ref="AQ7:AQ8"/>
    <mergeCell ref="AR7:AR8"/>
    <mergeCell ref="BA7:BA8"/>
    <mergeCell ref="BB7:BB8"/>
    <mergeCell ref="BC7:BC8"/>
    <mergeCell ref="BD7:BD8"/>
    <mergeCell ref="BG7:BG8"/>
    <mergeCell ref="BM7:BM8"/>
    <mergeCell ref="BH7:BH8"/>
    <mergeCell ref="BI7:BI8"/>
    <mergeCell ref="BJ7:BJ8"/>
    <mergeCell ref="BK7:BK8"/>
    <mergeCell ref="BL7:BL8"/>
    <mergeCell ref="AI7:AI8"/>
    <mergeCell ref="AJ7:AJ8"/>
    <mergeCell ref="AM7:AM8"/>
    <mergeCell ref="AN7:AN8"/>
    <mergeCell ref="A6:H6"/>
    <mergeCell ref="I6:U6"/>
    <mergeCell ref="AD7:AD8"/>
    <mergeCell ref="AE7:AE8"/>
    <mergeCell ref="AF7:AF8"/>
    <mergeCell ref="AG7:AG8"/>
    <mergeCell ref="AH7:AH8"/>
    <mergeCell ref="F7:F8"/>
    <mergeCell ref="H7:H8"/>
    <mergeCell ref="G7:G8"/>
    <mergeCell ref="I7:I8"/>
    <mergeCell ref="J7:K7"/>
    <mergeCell ref="O7:O8"/>
    <mergeCell ref="P7:P8"/>
    <mergeCell ref="A1:C4"/>
    <mergeCell ref="BM1:BM4"/>
    <mergeCell ref="D1:BH4"/>
    <mergeCell ref="T7:T8"/>
    <mergeCell ref="A7:A8"/>
    <mergeCell ref="B7:B8"/>
    <mergeCell ref="C7:C8"/>
    <mergeCell ref="D7:D8"/>
    <mergeCell ref="E7:E8"/>
    <mergeCell ref="Q7:Q8"/>
    <mergeCell ref="L7:L8"/>
    <mergeCell ref="S7:S8"/>
    <mergeCell ref="M7:M8"/>
    <mergeCell ref="R7:R8"/>
    <mergeCell ref="BJ1:BL1"/>
    <mergeCell ref="BJ2:BL2"/>
    <mergeCell ref="BJ3:BL3"/>
    <mergeCell ref="BJ4:BL4"/>
    <mergeCell ref="U7:U8"/>
    <mergeCell ref="V6:AE6"/>
    <mergeCell ref="AF6:AO6"/>
    <mergeCell ref="AP6:AY6"/>
    <mergeCell ref="AZ6:BI6"/>
    <mergeCell ref="BJ6:BM6"/>
    <mergeCell ref="V7:V8"/>
    <mergeCell ref="W7:W8"/>
    <mergeCell ref="X7:X8"/>
    <mergeCell ref="Y7:Y8"/>
    <mergeCell ref="Z7:Z8"/>
    <mergeCell ref="AC7:AC8"/>
  </mergeCells>
  <conditionalFormatting sqref="AG10:AG23 AN10:AN23 AP10:AQ23 AX10:AX23 BA10:BA23 BH10:BH23">
    <cfRule type="containsText" dxfId="11" priority="1027" stopIfTrue="1" operator="containsText" text="Fecha debe ser posterior a la">
      <formula>NOT(ISERROR(SEARCH("Fecha debe ser posterior a la",AG10)))</formula>
    </cfRule>
  </conditionalFormatting>
  <conditionalFormatting sqref="BK10:BK23">
    <cfRule type="cellIs" priority="954" operator="equal">
      <formula>" "</formula>
    </cfRule>
  </conditionalFormatting>
  <conditionalFormatting sqref="BK10:BK23">
    <cfRule type="containsText" dxfId="10" priority="1009" stopIfTrue="1" operator="containsText" text="Cerrado">
      <formula>NOT(ISERROR(SEARCH("Cerrado",BK10)))</formula>
    </cfRule>
    <cfRule type="containsText" dxfId="9" priority="1010" stopIfTrue="1" operator="containsText" text="Abierto">
      <formula>NOT(ISERROR(SEARCH("Abierto",BK10)))</formula>
    </cfRule>
  </conditionalFormatting>
  <conditionalFormatting sqref="BL10:BL23">
    <cfRule type="containsText" dxfId="8" priority="14" operator="containsText" text="CERRADA">
      <formula>NOT(ISERROR(SEARCH("CERRADA",BL10)))</formula>
    </cfRule>
    <cfRule type="containsText" dxfId="7" priority="15" operator="containsText" text="ABIERTA">
      <formula>NOT(ISERROR(SEARCH("ABIERTA",BL10)))</formula>
    </cfRule>
  </conditionalFormatting>
  <conditionalFormatting sqref="BJ10:BJ23">
    <cfRule type="containsText" dxfId="6" priority="12" operator="containsText" text="PENDIENTE">
      <formula>NOT(ISERROR(SEARCH("PENDIENTE",BJ10)))</formula>
    </cfRule>
    <cfRule type="containsText" dxfId="5" priority="13" operator="containsText" text="CUMPLIDA">
      <formula>NOT(ISERROR(SEARCH("CUMPLIDA",BJ10)))</formula>
    </cfRule>
  </conditionalFormatting>
  <conditionalFormatting sqref="AC10:AC23 AM10:AM23 AW10:AW23 BG10:BG23">
    <cfRule type="containsText" dxfId="4" priority="1" operator="containsText" text="TERMINADA EXTEMPORÁNEA">
      <formula>NOT(ISERROR(SEARCH("TERMINADA EXTEMPORÁNEA",AC10)))</formula>
    </cfRule>
    <cfRule type="containsText" dxfId="3" priority="2" operator="containsText" text="TERMINADA">
      <formula>NOT(ISERROR(SEARCH("TERMINADA",AC10)))</formula>
    </cfRule>
    <cfRule type="containsText" dxfId="2" priority="3" operator="containsText" text="EN PROCESO">
      <formula>NOT(ISERROR(SEARCH("EN PROCESO",AC10)))</formula>
    </cfRule>
    <cfRule type="containsText" dxfId="1" priority="4" operator="containsText" text="INCUMPLIDA">
      <formula>NOT(ISERROR(SEARCH("INCUMPLIDA",AC10)))</formula>
    </cfRule>
    <cfRule type="containsText" dxfId="0" priority="5" operator="containsText" text="SIN INICIAR">
      <formula>NOT(ISERROR(SEARCH("SIN INICIAR",AC10)))</formula>
    </cfRule>
  </conditionalFormatting>
  <dataValidations count="7">
    <dataValidation type="date" operator="greaterThan" allowBlank="1" showInputMessage="1" showErrorMessage="1" sqref="B10:B23 E10:E23">
      <formula1>36892</formula1>
    </dataValidation>
    <dataValidation type="date" operator="greaterThan" allowBlank="1" showInputMessage="1" showErrorMessage="1" error="Fecha debe ser posterior a la del hallazgo (Columna E)" sqref="P10:P23">
      <formula1>E10</formula1>
    </dataValidation>
    <dataValidation type="date" operator="greaterThan" allowBlank="1" showInputMessage="1" showErrorMessage="1" error="Fecha debe ser posterior a la de inicio (Columna U)" sqref="Q10:Q23">
      <formula1>P10</formula1>
    </dataValidation>
    <dataValidation type="date" errorStyle="warning" operator="greaterThan" allowBlank="1" showInputMessage="1" showErrorMessage="1" error="Fecha debe ser posterior a la de inicio (Columna U)" sqref="V10:V23">
      <formula1>P10</formula1>
    </dataValidation>
    <dataValidation type="date" operator="greaterThan" allowBlank="1" showInputMessage="1" showErrorMessage="1" error="Fecha debe ser posterior a la de inicio (Columna U)" sqref="AF10:AF23">
      <formula1>P10</formula1>
    </dataValidation>
    <dataValidation type="date" operator="greaterThan" allowBlank="1" showInputMessage="1" showErrorMessage="1" error="Fecha debe ser posterior a la de inicio (Columna U)" sqref="AP10:AP23">
      <formula1>P10</formula1>
    </dataValidation>
    <dataValidation type="date" operator="greaterThan" allowBlank="1" showInputMessage="1" showErrorMessage="1" error="Fecha debe ser posterior a la de inicio (Columna U)" sqref="AZ10:AZ23">
      <formula1>P10</formula1>
    </dataValidation>
  </dataValidations>
  <pageMargins left="0.39370078740157483" right="0.39370078740157483" top="0.59055118110236227" bottom="0.59055118110236227" header="0" footer="0"/>
  <pageSetup paperSize="5" scale="18" pageOrder="overThenDown" orientation="landscape" r:id="rId1"/>
  <headerFooter>
    <oddFooter>&amp;R&amp;"Tahoma,Normal"&amp;8Página &amp;P de &amp;N</oddFooter>
  </headerFooter>
  <drawing r:id="rId2"/>
  <extLst>
    <ext xmlns:x14="http://schemas.microsoft.com/office/spreadsheetml/2009/9/main" uri="{CCE6A557-97BC-4b89-ADB6-D9C93CAAB3DF}">
      <x14:dataValidations xmlns:xm="http://schemas.microsoft.com/office/excel/2006/main" count="6">
        <x14:dataValidation type="list" allowBlank="1" showInputMessage="1" showErrorMessage="1">
          <x14:formula1>
            <xm:f>Datos.!$I$3:$I$13</xm:f>
          </x14:formula1>
          <xm:sqref>O10:O23</xm:sqref>
        </x14:dataValidation>
        <x14:dataValidation type="list" allowBlank="1" showInputMessage="1" showErrorMessage="1">
          <x14:formula1>
            <xm:f>Datos.!$C$3:$C$4</xm:f>
          </x14:formula1>
          <xm:sqref>C10:C23</xm:sqref>
        </x14:dataValidation>
        <x14:dataValidation type="list" allowBlank="1" showInputMessage="1" showErrorMessage="1">
          <x14:formula1>
            <xm:f>Datos.!$D$3:$D$16</xm:f>
          </x14:formula1>
          <xm:sqref>H10:H23</xm:sqref>
        </x14:dataValidation>
        <x14:dataValidation type="list" allowBlank="1" showInputMessage="1" showErrorMessage="1">
          <x14:formula1>
            <xm:f>Datos.!$E$3:$E$6</xm:f>
          </x14:formula1>
          <xm:sqref>L10:L23</xm:sqref>
        </x14:dataValidation>
        <x14:dataValidation type="list" allowBlank="1" showInputMessage="1" showErrorMessage="1">
          <x14:formula1>
            <xm:f>Datos.!$N$3:$N$4</xm:f>
          </x14:formula1>
          <xm:sqref>BL10:BL23</xm:sqref>
        </x14:dataValidation>
        <x14:dataValidation type="list" allowBlank="1" showInputMessage="1" showErrorMessage="1">
          <x14:formula1>
            <xm:f>Datos.!$K$3:$K$24</xm:f>
          </x14:formula1>
          <xm:sqref>BB10:BB23 AR10:AR23 AH10:AH23 X10:X23 K10:K23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49"/>
  <sheetViews>
    <sheetView topLeftCell="I25" workbookViewId="0">
      <selection activeCell="I46" sqref="I46"/>
    </sheetView>
  </sheetViews>
  <sheetFormatPr baseColWidth="10" defaultColWidth="11.42578125" defaultRowHeight="12.75" x14ac:dyDescent="0.2"/>
  <cols>
    <col min="1" max="1" width="1.42578125" style="2" customWidth="1"/>
    <col min="2" max="2" width="13.140625" style="1" customWidth="1"/>
    <col min="3" max="3" width="19.140625" style="2" customWidth="1"/>
    <col min="4" max="4" width="47.5703125" style="3" customWidth="1"/>
    <col min="5" max="5" width="18.85546875" style="2" customWidth="1"/>
    <col min="6" max="6" width="27.140625" style="2" customWidth="1"/>
    <col min="7" max="7" width="42.140625" style="4" customWidth="1"/>
    <col min="8" max="8" width="42.140625" style="5" customWidth="1"/>
    <col min="9" max="9" width="55.28515625" style="1" customWidth="1"/>
    <col min="10" max="10" width="39.85546875" style="1" customWidth="1"/>
    <col min="11" max="11" width="47.42578125" style="1" customWidth="1"/>
    <col min="12" max="12" width="17.5703125" style="2" customWidth="1"/>
    <col min="13" max="13" width="27.28515625" style="2" customWidth="1"/>
    <col min="14" max="14" width="17.85546875" style="2" customWidth="1"/>
    <col min="15" max="16384" width="11.42578125" style="2"/>
  </cols>
  <sheetData>
    <row r="1" spans="2:14" x14ac:dyDescent="0.2">
      <c r="I1" s="6"/>
      <c r="J1" s="6"/>
      <c r="K1" s="6"/>
      <c r="L1" s="1"/>
    </row>
    <row r="2" spans="2:14" s="7" customFormat="1" x14ac:dyDescent="0.25">
      <c r="B2" s="7" t="s">
        <v>111</v>
      </c>
      <c r="C2" s="7" t="s">
        <v>112</v>
      </c>
      <c r="D2" s="7" t="s">
        <v>113</v>
      </c>
      <c r="E2" s="7" t="s">
        <v>114</v>
      </c>
      <c r="F2" s="7" t="s">
        <v>115</v>
      </c>
      <c r="G2" s="7" t="s">
        <v>116</v>
      </c>
      <c r="H2" s="7" t="s">
        <v>117</v>
      </c>
      <c r="I2" s="8" t="s">
        <v>118</v>
      </c>
      <c r="J2" s="8" t="s">
        <v>72</v>
      </c>
      <c r="K2" s="8" t="s">
        <v>119</v>
      </c>
      <c r="L2" s="7" t="s">
        <v>120</v>
      </c>
      <c r="M2" s="7" t="s">
        <v>121</v>
      </c>
      <c r="N2" s="7" t="s">
        <v>122</v>
      </c>
    </row>
    <row r="3" spans="2:14" x14ac:dyDescent="0.2">
      <c r="B3" s="1">
        <v>1</v>
      </c>
      <c r="C3" s="2" t="s">
        <v>123</v>
      </c>
      <c r="D3" s="9" t="s">
        <v>124</v>
      </c>
      <c r="E3" s="10" t="s">
        <v>19</v>
      </c>
      <c r="F3" s="10" t="s">
        <v>87</v>
      </c>
      <c r="G3" s="11" t="s">
        <v>89</v>
      </c>
      <c r="H3" s="10" t="s">
        <v>125</v>
      </c>
      <c r="I3" s="6">
        <v>0.5</v>
      </c>
      <c r="J3" s="1">
        <v>0</v>
      </c>
      <c r="K3" s="1">
        <v>0</v>
      </c>
      <c r="L3" s="1" t="s">
        <v>126</v>
      </c>
      <c r="M3" s="2" t="s">
        <v>18</v>
      </c>
      <c r="N3" s="1" t="s">
        <v>183</v>
      </c>
    </row>
    <row r="4" spans="2:14" x14ac:dyDescent="0.2">
      <c r="B4" s="1">
        <v>2</v>
      </c>
      <c r="C4" s="2" t="s">
        <v>17</v>
      </c>
      <c r="D4" s="9" t="s">
        <v>127</v>
      </c>
      <c r="E4" s="10" t="s">
        <v>20</v>
      </c>
      <c r="F4" s="10" t="s">
        <v>87</v>
      </c>
      <c r="G4" s="11" t="s">
        <v>90</v>
      </c>
      <c r="H4" s="10" t="s">
        <v>88</v>
      </c>
      <c r="I4" s="6">
        <v>0.55000000000000004</v>
      </c>
      <c r="J4" s="12">
        <v>1</v>
      </c>
      <c r="K4" s="1">
        <v>0.5</v>
      </c>
      <c r="L4" s="1" t="s">
        <v>128</v>
      </c>
      <c r="M4" s="2" t="s">
        <v>129</v>
      </c>
      <c r="N4" s="1" t="s">
        <v>184</v>
      </c>
    </row>
    <row r="5" spans="2:14" x14ac:dyDescent="0.2">
      <c r="B5" s="1">
        <v>3</v>
      </c>
      <c r="D5" s="13" t="s">
        <v>130</v>
      </c>
      <c r="E5" s="10" t="s">
        <v>21</v>
      </c>
      <c r="F5" s="10" t="s">
        <v>77</v>
      </c>
      <c r="G5" s="11" t="s">
        <v>31</v>
      </c>
      <c r="H5" s="10" t="s">
        <v>131</v>
      </c>
      <c r="I5" s="6">
        <v>0.6</v>
      </c>
      <c r="J5" s="12">
        <v>2</v>
      </c>
      <c r="K5" s="12">
        <v>1</v>
      </c>
      <c r="L5" s="1"/>
      <c r="M5" s="2" t="s">
        <v>132</v>
      </c>
      <c r="N5" s="1"/>
    </row>
    <row r="6" spans="2:14" x14ac:dyDescent="0.2">
      <c r="B6" s="1">
        <v>4</v>
      </c>
      <c r="D6" s="9" t="s">
        <v>133</v>
      </c>
      <c r="E6" s="14" t="s">
        <v>71</v>
      </c>
      <c r="F6" s="10" t="s">
        <v>77</v>
      </c>
      <c r="G6" s="11" t="s">
        <v>91</v>
      </c>
      <c r="H6" s="10" t="s">
        <v>105</v>
      </c>
      <c r="I6" s="6">
        <v>0.65</v>
      </c>
      <c r="J6" s="12">
        <v>3</v>
      </c>
      <c r="K6" s="12">
        <v>2</v>
      </c>
      <c r="L6" s="1"/>
      <c r="M6" s="2" t="s">
        <v>134</v>
      </c>
    </row>
    <row r="7" spans="2:14" x14ac:dyDescent="0.2">
      <c r="B7" s="1">
        <v>5</v>
      </c>
      <c r="D7" s="9" t="s">
        <v>135</v>
      </c>
      <c r="F7" s="10" t="s">
        <v>77</v>
      </c>
      <c r="G7" s="11" t="s">
        <v>92</v>
      </c>
      <c r="H7" s="10" t="s">
        <v>77</v>
      </c>
      <c r="I7" s="6">
        <v>0.7</v>
      </c>
      <c r="J7" s="12">
        <v>4</v>
      </c>
      <c r="K7" s="12">
        <v>3</v>
      </c>
      <c r="L7" s="1"/>
      <c r="M7" s="2" t="s">
        <v>136</v>
      </c>
    </row>
    <row r="8" spans="2:14" x14ac:dyDescent="0.2">
      <c r="B8" s="1">
        <v>6</v>
      </c>
      <c r="D8" s="9" t="s">
        <v>137</v>
      </c>
      <c r="F8" s="10" t="s">
        <v>77</v>
      </c>
      <c r="G8" s="11" t="s">
        <v>93</v>
      </c>
      <c r="H8" s="11" t="s">
        <v>82</v>
      </c>
      <c r="I8" s="6">
        <v>0.75</v>
      </c>
      <c r="J8" s="12">
        <v>5</v>
      </c>
      <c r="K8" s="12">
        <v>4</v>
      </c>
      <c r="L8" s="1"/>
      <c r="M8" s="2" t="s">
        <v>106</v>
      </c>
    </row>
    <row r="9" spans="2:14" x14ac:dyDescent="0.2">
      <c r="B9" s="1">
        <v>7</v>
      </c>
      <c r="D9" s="9" t="s">
        <v>138</v>
      </c>
      <c r="F9" s="10" t="s">
        <v>78</v>
      </c>
      <c r="G9" s="11" t="s">
        <v>94</v>
      </c>
      <c r="H9" s="11" t="s">
        <v>101</v>
      </c>
      <c r="I9" s="6">
        <v>0.8</v>
      </c>
      <c r="J9" s="12">
        <v>6</v>
      </c>
      <c r="K9" s="12">
        <v>5</v>
      </c>
      <c r="L9" s="1"/>
    </row>
    <row r="10" spans="2:14" x14ac:dyDescent="0.2">
      <c r="B10" s="1">
        <v>8</v>
      </c>
      <c r="D10" s="9" t="s">
        <v>139</v>
      </c>
      <c r="F10" s="11" t="s">
        <v>82</v>
      </c>
      <c r="G10" s="11" t="s">
        <v>95</v>
      </c>
      <c r="H10" s="10" t="s">
        <v>83</v>
      </c>
      <c r="I10" s="6">
        <v>0.85</v>
      </c>
      <c r="J10" s="12">
        <v>7</v>
      </c>
      <c r="K10" s="12">
        <v>6</v>
      </c>
      <c r="L10" s="1"/>
    </row>
    <row r="11" spans="2:14" ht="12.75" customHeight="1" x14ac:dyDescent="0.2">
      <c r="B11" s="1">
        <v>9</v>
      </c>
      <c r="D11" s="13" t="s">
        <v>140</v>
      </c>
      <c r="F11" s="11" t="s">
        <v>80</v>
      </c>
      <c r="G11" s="11" t="s">
        <v>96</v>
      </c>
      <c r="H11" s="10" t="s">
        <v>84</v>
      </c>
      <c r="I11" s="6">
        <v>0.9</v>
      </c>
      <c r="J11" s="12">
        <v>8</v>
      </c>
      <c r="K11" s="12">
        <v>7</v>
      </c>
      <c r="L11" s="1"/>
    </row>
    <row r="12" spans="2:14" x14ac:dyDescent="0.2">
      <c r="B12" s="1">
        <v>10</v>
      </c>
      <c r="D12" s="9" t="s">
        <v>141</v>
      </c>
      <c r="F12" s="11" t="s">
        <v>80</v>
      </c>
      <c r="G12" s="11" t="s">
        <v>97</v>
      </c>
      <c r="H12" s="11" t="s">
        <v>142</v>
      </c>
      <c r="I12" s="6">
        <v>0.95</v>
      </c>
      <c r="J12" s="12">
        <v>9</v>
      </c>
      <c r="K12" s="12">
        <v>8</v>
      </c>
      <c r="L12" s="1"/>
    </row>
    <row r="13" spans="2:14" x14ac:dyDescent="0.2">
      <c r="B13" s="1">
        <v>11</v>
      </c>
      <c r="D13" s="9" t="s">
        <v>143</v>
      </c>
      <c r="F13" s="11" t="s">
        <v>82</v>
      </c>
      <c r="G13" s="11" t="s">
        <v>144</v>
      </c>
      <c r="H13" s="11" t="s">
        <v>79</v>
      </c>
      <c r="I13" s="6">
        <v>1</v>
      </c>
      <c r="J13" s="12">
        <v>10</v>
      </c>
      <c r="K13" s="12">
        <v>9</v>
      </c>
      <c r="L13" s="1"/>
    </row>
    <row r="14" spans="2:14" x14ac:dyDescent="0.2">
      <c r="B14" s="1">
        <v>12</v>
      </c>
      <c r="D14" s="13" t="s">
        <v>145</v>
      </c>
      <c r="F14" s="10" t="s">
        <v>88</v>
      </c>
      <c r="G14" s="11" t="s">
        <v>98</v>
      </c>
      <c r="H14" s="11" t="s">
        <v>78</v>
      </c>
      <c r="I14" s="6"/>
      <c r="J14" s="12"/>
      <c r="K14" s="12">
        <v>10</v>
      </c>
      <c r="L14" s="1"/>
    </row>
    <row r="15" spans="2:14" ht="15" customHeight="1" x14ac:dyDescent="0.2">
      <c r="B15" s="1">
        <v>13</v>
      </c>
      <c r="D15" s="13" t="s">
        <v>146</v>
      </c>
      <c r="F15" s="10" t="s">
        <v>87</v>
      </c>
      <c r="G15" s="11" t="s">
        <v>99</v>
      </c>
      <c r="H15" s="11" t="s">
        <v>80</v>
      </c>
      <c r="I15" s="6"/>
      <c r="J15" s="12"/>
      <c r="K15" s="12">
        <v>11</v>
      </c>
      <c r="L15" s="1"/>
    </row>
    <row r="16" spans="2:14" ht="14.25" customHeight="1" x14ac:dyDescent="0.2">
      <c r="B16" s="1">
        <v>14</v>
      </c>
      <c r="D16" s="13" t="s">
        <v>147</v>
      </c>
      <c r="F16" s="10" t="s">
        <v>77</v>
      </c>
      <c r="G16" s="11" t="s">
        <v>27</v>
      </c>
      <c r="H16" s="10" t="s">
        <v>148</v>
      </c>
      <c r="I16" s="6"/>
      <c r="J16" s="12"/>
      <c r="K16" s="12">
        <v>12</v>
      </c>
      <c r="L16" s="1"/>
    </row>
    <row r="17" spans="2:12" x14ac:dyDescent="0.2">
      <c r="B17" s="1">
        <v>15</v>
      </c>
      <c r="G17" s="11" t="s">
        <v>28</v>
      </c>
      <c r="H17" s="11" t="s">
        <v>149</v>
      </c>
      <c r="I17" s="6"/>
      <c r="J17" s="12"/>
      <c r="K17" s="12">
        <v>13</v>
      </c>
      <c r="L17" s="1"/>
    </row>
    <row r="18" spans="2:12" x14ac:dyDescent="0.2">
      <c r="B18" s="1">
        <v>16</v>
      </c>
      <c r="G18" s="11" t="s">
        <v>29</v>
      </c>
      <c r="H18" s="11" t="s">
        <v>150</v>
      </c>
      <c r="I18" s="6"/>
      <c r="J18" s="12"/>
      <c r="K18" s="12">
        <v>14</v>
      </c>
      <c r="L18" s="1"/>
    </row>
    <row r="19" spans="2:12" x14ac:dyDescent="0.2">
      <c r="B19" s="1">
        <v>17</v>
      </c>
      <c r="G19" s="11" t="s">
        <v>151</v>
      </c>
      <c r="H19" s="11" t="s">
        <v>152</v>
      </c>
      <c r="I19" s="6"/>
      <c r="J19" s="12"/>
      <c r="K19" s="12">
        <v>15</v>
      </c>
      <c r="L19" s="1"/>
    </row>
    <row r="20" spans="2:12" x14ac:dyDescent="0.2">
      <c r="B20" s="1">
        <v>18</v>
      </c>
      <c r="G20" s="11" t="s">
        <v>153</v>
      </c>
      <c r="H20" s="11" t="s">
        <v>154</v>
      </c>
      <c r="I20" s="6"/>
      <c r="J20" s="12"/>
      <c r="K20" s="12">
        <v>16</v>
      </c>
      <c r="L20" s="1"/>
    </row>
    <row r="21" spans="2:12" x14ac:dyDescent="0.2">
      <c r="B21" s="1">
        <v>19</v>
      </c>
      <c r="G21" s="11" t="s">
        <v>30</v>
      </c>
      <c r="H21" s="11" t="s">
        <v>155</v>
      </c>
      <c r="I21" s="6"/>
      <c r="J21" s="12"/>
      <c r="K21" s="12">
        <v>17</v>
      </c>
      <c r="L21" s="1"/>
    </row>
    <row r="22" spans="2:12" x14ac:dyDescent="0.2">
      <c r="B22" s="1">
        <v>20</v>
      </c>
      <c r="G22" s="11" t="s">
        <v>100</v>
      </c>
      <c r="H22" s="11" t="s">
        <v>81</v>
      </c>
      <c r="I22" s="6"/>
      <c r="J22" s="12"/>
      <c r="K22" s="12">
        <v>18</v>
      </c>
      <c r="L22" s="1"/>
    </row>
    <row r="23" spans="2:12" x14ac:dyDescent="0.2">
      <c r="B23" s="1">
        <v>21</v>
      </c>
      <c r="G23" s="11" t="s">
        <v>107</v>
      </c>
      <c r="H23" s="11" t="s">
        <v>156</v>
      </c>
      <c r="J23" s="12"/>
      <c r="K23" s="12">
        <v>19</v>
      </c>
    </row>
    <row r="24" spans="2:12" x14ac:dyDescent="0.2">
      <c r="B24" s="1">
        <v>22</v>
      </c>
      <c r="G24" s="11" t="s">
        <v>157</v>
      </c>
      <c r="H24" s="10" t="s">
        <v>158</v>
      </c>
      <c r="J24" s="12"/>
      <c r="K24" s="12">
        <v>20</v>
      </c>
    </row>
    <row r="25" spans="2:12" x14ac:dyDescent="0.2">
      <c r="B25" s="1">
        <v>23</v>
      </c>
      <c r="J25" s="12"/>
      <c r="K25" s="12"/>
    </row>
    <row r="26" spans="2:12" x14ac:dyDescent="0.2">
      <c r="B26" s="1">
        <v>24</v>
      </c>
      <c r="J26" s="12"/>
      <c r="K26" s="12"/>
    </row>
    <row r="27" spans="2:12" x14ac:dyDescent="0.2">
      <c r="B27" s="1">
        <v>25</v>
      </c>
      <c r="D27" s="7" t="s">
        <v>113</v>
      </c>
      <c r="E27" s="7" t="s">
        <v>115</v>
      </c>
      <c r="G27" s="7" t="s">
        <v>116</v>
      </c>
      <c r="H27" s="15" t="s">
        <v>160</v>
      </c>
      <c r="J27" s="7" t="s">
        <v>116</v>
      </c>
      <c r="K27" s="7" t="s">
        <v>159</v>
      </c>
    </row>
    <row r="28" spans="2:12" x14ac:dyDescent="0.2">
      <c r="B28" s="1">
        <v>26</v>
      </c>
      <c r="D28" s="9" t="s">
        <v>124</v>
      </c>
      <c r="E28" s="10" t="s">
        <v>87</v>
      </c>
      <c r="G28" s="11" t="s">
        <v>89</v>
      </c>
      <c r="H28" s="5" t="s">
        <v>87</v>
      </c>
      <c r="J28" s="11" t="s">
        <v>89</v>
      </c>
      <c r="K28" s="10" t="s">
        <v>125</v>
      </c>
    </row>
    <row r="29" spans="2:12" x14ac:dyDescent="0.2">
      <c r="B29" s="1">
        <v>27</v>
      </c>
      <c r="D29" s="9" t="s">
        <v>127</v>
      </c>
      <c r="E29" s="10" t="s">
        <v>87</v>
      </c>
      <c r="G29" s="11" t="s">
        <v>90</v>
      </c>
      <c r="H29" s="5" t="s">
        <v>161</v>
      </c>
      <c r="J29" s="11" t="s">
        <v>90</v>
      </c>
      <c r="K29" s="10" t="s">
        <v>88</v>
      </c>
    </row>
    <row r="30" spans="2:12" x14ac:dyDescent="0.2">
      <c r="B30" s="1">
        <v>28</v>
      </c>
      <c r="D30" s="13" t="s">
        <v>130</v>
      </c>
      <c r="E30" s="10" t="s">
        <v>77</v>
      </c>
      <c r="G30" s="11" t="s">
        <v>31</v>
      </c>
      <c r="H30" s="5" t="s">
        <v>87</v>
      </c>
      <c r="J30" s="11" t="s">
        <v>31</v>
      </c>
      <c r="K30" s="10" t="s">
        <v>131</v>
      </c>
    </row>
    <row r="31" spans="2:12" x14ac:dyDescent="0.2">
      <c r="B31" s="1">
        <v>29</v>
      </c>
      <c r="D31" s="9" t="s">
        <v>133</v>
      </c>
      <c r="E31" s="10" t="s">
        <v>77</v>
      </c>
      <c r="G31" s="11" t="s">
        <v>91</v>
      </c>
      <c r="H31" s="5" t="s">
        <v>87</v>
      </c>
      <c r="J31" s="11" t="s">
        <v>91</v>
      </c>
      <c r="K31" s="10" t="s">
        <v>105</v>
      </c>
    </row>
    <row r="32" spans="2:12" x14ac:dyDescent="0.2">
      <c r="B32" s="1">
        <v>30</v>
      </c>
      <c r="D32" s="9" t="s">
        <v>135</v>
      </c>
      <c r="E32" s="10" t="s">
        <v>77</v>
      </c>
      <c r="G32" s="11" t="s">
        <v>92</v>
      </c>
      <c r="H32" s="5" t="s">
        <v>77</v>
      </c>
      <c r="J32" s="11" t="s">
        <v>92</v>
      </c>
      <c r="K32" s="10" t="s">
        <v>77</v>
      </c>
    </row>
    <row r="33" spans="4:11" x14ac:dyDescent="0.2">
      <c r="D33" s="9" t="s">
        <v>137</v>
      </c>
      <c r="E33" s="10" t="s">
        <v>77</v>
      </c>
      <c r="G33" s="11" t="s">
        <v>93</v>
      </c>
      <c r="H33" s="5" t="s">
        <v>82</v>
      </c>
      <c r="J33" s="11" t="s">
        <v>93</v>
      </c>
      <c r="K33" s="11" t="s">
        <v>82</v>
      </c>
    </row>
    <row r="34" spans="4:11" x14ac:dyDescent="0.2">
      <c r="D34" s="9" t="s">
        <v>138</v>
      </c>
      <c r="E34" s="10" t="s">
        <v>78</v>
      </c>
      <c r="G34" s="11" t="s">
        <v>94</v>
      </c>
      <c r="H34" s="5" t="s">
        <v>162</v>
      </c>
      <c r="J34" s="11" t="s">
        <v>94</v>
      </c>
      <c r="K34" s="11" t="s">
        <v>101</v>
      </c>
    </row>
    <row r="35" spans="4:11" x14ac:dyDescent="0.2">
      <c r="D35" s="9" t="s">
        <v>139</v>
      </c>
      <c r="E35" s="11" t="s">
        <v>82</v>
      </c>
      <c r="G35" s="11" t="s">
        <v>95</v>
      </c>
      <c r="H35" s="5" t="s">
        <v>162</v>
      </c>
      <c r="J35" s="11" t="s">
        <v>95</v>
      </c>
      <c r="K35" s="10" t="s">
        <v>83</v>
      </c>
    </row>
    <row r="36" spans="4:11" x14ac:dyDescent="0.2">
      <c r="D36" s="13" t="s">
        <v>140</v>
      </c>
      <c r="E36" s="11" t="s">
        <v>80</v>
      </c>
      <c r="G36" s="11" t="s">
        <v>96</v>
      </c>
      <c r="H36" s="5" t="s">
        <v>162</v>
      </c>
      <c r="J36" s="11" t="s">
        <v>96</v>
      </c>
      <c r="K36" s="10" t="s">
        <v>84</v>
      </c>
    </row>
    <row r="37" spans="4:11" x14ac:dyDescent="0.2">
      <c r="D37" s="9" t="s">
        <v>141</v>
      </c>
      <c r="E37" s="11" t="s">
        <v>80</v>
      </c>
      <c r="G37" s="11" t="s">
        <v>97</v>
      </c>
      <c r="H37" s="5" t="s">
        <v>162</v>
      </c>
      <c r="J37" s="11" t="s">
        <v>97</v>
      </c>
      <c r="K37" s="11" t="s">
        <v>142</v>
      </c>
    </row>
    <row r="38" spans="4:11" x14ac:dyDescent="0.2">
      <c r="D38" s="9" t="s">
        <v>143</v>
      </c>
      <c r="E38" s="11" t="s">
        <v>82</v>
      </c>
      <c r="G38" s="11" t="s">
        <v>144</v>
      </c>
      <c r="H38" s="5" t="s">
        <v>82</v>
      </c>
      <c r="J38" s="11" t="s">
        <v>144</v>
      </c>
      <c r="K38" s="11" t="s">
        <v>79</v>
      </c>
    </row>
    <row r="39" spans="4:11" x14ac:dyDescent="0.2">
      <c r="D39" s="13" t="s">
        <v>145</v>
      </c>
      <c r="E39" s="10" t="s">
        <v>88</v>
      </c>
      <c r="G39" s="11" t="s">
        <v>98</v>
      </c>
      <c r="H39" s="5" t="s">
        <v>78</v>
      </c>
      <c r="J39" s="11" t="s">
        <v>98</v>
      </c>
      <c r="K39" s="11" t="s">
        <v>78</v>
      </c>
    </row>
    <row r="40" spans="4:11" x14ac:dyDescent="0.2">
      <c r="D40" s="13" t="s">
        <v>146</v>
      </c>
      <c r="E40" s="10" t="s">
        <v>87</v>
      </c>
      <c r="G40" s="11" t="s">
        <v>99</v>
      </c>
      <c r="H40" s="5" t="s">
        <v>102</v>
      </c>
      <c r="J40" s="11" t="s">
        <v>99</v>
      </c>
      <c r="K40" s="11" t="s">
        <v>80</v>
      </c>
    </row>
    <row r="41" spans="4:11" x14ac:dyDescent="0.2">
      <c r="D41" s="13" t="s">
        <v>147</v>
      </c>
      <c r="E41" s="10" t="s">
        <v>77</v>
      </c>
      <c r="G41" s="11" t="s">
        <v>27</v>
      </c>
      <c r="H41" s="5" t="s">
        <v>78</v>
      </c>
      <c r="J41" s="11" t="s">
        <v>27</v>
      </c>
      <c r="K41" s="10" t="s">
        <v>148</v>
      </c>
    </row>
    <row r="42" spans="4:11" x14ac:dyDescent="0.2">
      <c r="G42" s="11" t="s">
        <v>28</v>
      </c>
      <c r="H42" s="5" t="s">
        <v>78</v>
      </c>
      <c r="J42" s="11" t="s">
        <v>28</v>
      </c>
      <c r="K42" s="11" t="s">
        <v>149</v>
      </c>
    </row>
    <row r="43" spans="4:11" x14ac:dyDescent="0.2">
      <c r="G43" s="11" t="s">
        <v>29</v>
      </c>
      <c r="H43" s="5" t="s">
        <v>78</v>
      </c>
      <c r="J43" s="11" t="s">
        <v>29</v>
      </c>
      <c r="K43" s="11" t="s">
        <v>150</v>
      </c>
    </row>
    <row r="44" spans="4:11" x14ac:dyDescent="0.2">
      <c r="G44" s="11" t="s">
        <v>151</v>
      </c>
      <c r="H44" s="5" t="s">
        <v>78</v>
      </c>
      <c r="J44" s="11" t="s">
        <v>151</v>
      </c>
      <c r="K44" s="11" t="s">
        <v>152</v>
      </c>
    </row>
    <row r="45" spans="4:11" x14ac:dyDescent="0.2">
      <c r="G45" s="11" t="s">
        <v>153</v>
      </c>
      <c r="H45" s="5" t="s">
        <v>102</v>
      </c>
      <c r="J45" s="11" t="s">
        <v>153</v>
      </c>
      <c r="K45" s="11" t="s">
        <v>154</v>
      </c>
    </row>
    <row r="46" spans="4:11" x14ac:dyDescent="0.2">
      <c r="G46" s="11" t="s">
        <v>30</v>
      </c>
      <c r="H46" s="5" t="s">
        <v>102</v>
      </c>
      <c r="J46" s="11" t="s">
        <v>30</v>
      </c>
      <c r="K46" s="11" t="s">
        <v>155</v>
      </c>
    </row>
    <row r="47" spans="4:11" x14ac:dyDescent="0.2">
      <c r="G47" s="11" t="s">
        <v>100</v>
      </c>
      <c r="H47" s="5" t="s">
        <v>102</v>
      </c>
      <c r="J47" s="11" t="s">
        <v>100</v>
      </c>
      <c r="K47" s="11" t="s">
        <v>81</v>
      </c>
    </row>
    <row r="48" spans="4:11" x14ac:dyDescent="0.2">
      <c r="G48" s="11" t="s">
        <v>107</v>
      </c>
      <c r="H48" s="5" t="s">
        <v>82</v>
      </c>
      <c r="J48" s="11" t="s">
        <v>107</v>
      </c>
      <c r="K48" s="11" t="s">
        <v>181</v>
      </c>
    </row>
    <row r="49" spans="7:11" x14ac:dyDescent="0.2">
      <c r="G49" s="11" t="s">
        <v>157</v>
      </c>
      <c r="H49" s="5" t="s">
        <v>102</v>
      </c>
      <c r="J49" s="11" t="s">
        <v>157</v>
      </c>
      <c r="K49" s="10" t="s">
        <v>182</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BED37AF6C363544B04697721CAE4A56" ma:contentTypeVersion="0" ma:contentTypeDescription="Crear nuevo documento." ma:contentTypeScope="" ma:versionID="5d23d79be8b5ca16ee7a9159ca836410">
  <xsd:schema xmlns:xsd="http://www.w3.org/2001/XMLSchema" xmlns:xs="http://www.w3.org/2001/XMLSchema" xmlns:p="http://schemas.microsoft.com/office/2006/metadata/properties" targetNamespace="http://schemas.microsoft.com/office/2006/metadata/properties" ma:root="true" ma:fieldsID="ebba8a198e9bb40c3eeca6d0bd41257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85A117-0A74-4F0C-BEAC-4703DE70DD99}">
  <ds:schemaRefs>
    <ds:schemaRef ds:uri="http://schemas.microsoft.com/sharepoint/v3/contenttype/forms"/>
  </ds:schemaRefs>
</ds:datastoreItem>
</file>

<file path=customXml/itemProps2.xml><?xml version="1.0" encoding="utf-8"?>
<ds:datastoreItem xmlns:ds="http://schemas.openxmlformats.org/officeDocument/2006/customXml" ds:itemID="{2B7E2677-5752-4F57-84D3-EBF4E2E6154A}">
  <ds:schemaRefs>
    <ds:schemaRef ds:uri="http://schemas.openxmlformats.org/package/2006/metadata/core-properties"/>
    <ds:schemaRef ds:uri="http://purl.org/dc/terms/"/>
    <ds:schemaRef ds:uri="http://www.w3.org/XML/1998/namespace"/>
    <ds:schemaRef ds:uri="http://purl.org/dc/elements/1.1/"/>
    <ds:schemaRef ds:uri="http://schemas.microsoft.com/office/2006/documentManagement/types"/>
    <ds:schemaRef ds:uri="http://purl.org/dc/dcmitype/"/>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98B75182-D1F9-4C9A-817E-C3CA7942F8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CCSE-FT-019_PM</vt:lpstr>
      <vt:lpstr>Datos.</vt:lpstr>
      <vt:lpstr>'CCSE-FT-019_PM'!Títulos_a_imprimir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JHG</dc:creator>
  <cp:lastModifiedBy>Jizeth Hael Gonzalez Ramirez</cp:lastModifiedBy>
  <cp:lastPrinted>2018-04-04T18:48:31Z</cp:lastPrinted>
  <dcterms:created xsi:type="dcterms:W3CDTF">2013-10-03T17:21:56Z</dcterms:created>
  <dcterms:modified xsi:type="dcterms:W3CDTF">2018-08-31T23:13:50Z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0x0101005BED37AF6C363544B04697721CAE4A56</vt:lpwstr>
  </property>
</Properties>
</file>