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2019\PM\PM_Institucional\Seguimientos\TERCER_SEGUIMIENTO_2019 (DICIEMBRE)\Seguimiento\"/>
    </mc:Choice>
  </mc:AlternateContent>
  <bookViews>
    <workbookView showHorizontalScroll="0" showVerticalScroll="0" showSheetTabs="0" xWindow="0" yWindow="0" windowWidth="21600" windowHeight="9630" tabRatio="586"/>
  </bookViews>
  <sheets>
    <sheet name="CCSE-FT-019_PM" sheetId="1" r:id="rId1"/>
    <sheet name="Datos." sheetId="3" state="hidden" r:id="rId2"/>
  </sheets>
  <externalReferences>
    <externalReference r:id="rId3"/>
  </externalReferences>
  <definedNames>
    <definedName name="_xlnm._FilterDatabase" localSheetId="0" hidden="1">'CCSE-FT-019_PM'!$A$9:$BD$146</definedName>
    <definedName name="origen">[1]Datos!$B$3:$B$19</definedName>
    <definedName name="_xlnm.Print_Titles" localSheetId="0">'CCSE-FT-019_PM'!$1:$9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V131" i="1" l="1"/>
  <c r="AT131" i="1"/>
  <c r="AU131" i="1" s="1"/>
  <c r="AW131" i="1" s="1"/>
  <c r="AX131" i="1" s="1"/>
  <c r="AV130" i="1"/>
  <c r="AT130" i="1"/>
  <c r="AU130" i="1" s="1"/>
  <c r="AW130" i="1" s="1"/>
  <c r="AX130" i="1" s="1"/>
  <c r="AV146" i="1"/>
  <c r="AT146" i="1"/>
  <c r="AU146" i="1" s="1"/>
  <c r="AW146" i="1" s="1"/>
  <c r="AX146" i="1" s="1"/>
  <c r="AV145" i="1"/>
  <c r="AT145" i="1"/>
  <c r="AU145" i="1" s="1"/>
  <c r="AW145" i="1" s="1"/>
  <c r="AX145" i="1" s="1"/>
  <c r="AV144" i="1"/>
  <c r="AT144" i="1"/>
  <c r="AU144" i="1" s="1"/>
  <c r="AW144" i="1" s="1"/>
  <c r="AX144" i="1" s="1"/>
  <c r="AV143" i="1"/>
  <c r="AT143" i="1"/>
  <c r="AU143" i="1" s="1"/>
  <c r="AW143" i="1" s="1"/>
  <c r="AX143" i="1" s="1"/>
  <c r="AV142" i="1"/>
  <c r="AT142" i="1"/>
  <c r="AU142" i="1" s="1"/>
  <c r="AW142" i="1" s="1"/>
  <c r="AX142" i="1" s="1"/>
  <c r="AV141" i="1"/>
  <c r="AT141" i="1"/>
  <c r="AU141" i="1" s="1"/>
  <c r="AW141" i="1" s="1"/>
  <c r="AX141" i="1" s="1"/>
  <c r="AV140" i="1"/>
  <c r="AT140" i="1"/>
  <c r="AU140" i="1" s="1"/>
  <c r="AW140" i="1" s="1"/>
  <c r="AX140" i="1" s="1"/>
  <c r="AV139" i="1"/>
  <c r="AT139" i="1"/>
  <c r="AU139" i="1" s="1"/>
  <c r="AW139" i="1" s="1"/>
  <c r="AX139" i="1" s="1"/>
  <c r="AV138" i="1"/>
  <c r="AT138" i="1"/>
  <c r="AU138" i="1" s="1"/>
  <c r="AW138" i="1" s="1"/>
  <c r="AX138" i="1" s="1"/>
  <c r="AV137" i="1"/>
  <c r="AT137" i="1"/>
  <c r="AU137" i="1" s="1"/>
  <c r="AW137" i="1" s="1"/>
  <c r="AX137" i="1" s="1"/>
  <c r="AV136" i="1"/>
  <c r="AT136" i="1"/>
  <c r="AU136" i="1" s="1"/>
  <c r="AW136" i="1" s="1"/>
  <c r="AX136" i="1" s="1"/>
  <c r="AV135" i="1"/>
  <c r="AT135" i="1"/>
  <c r="AU135" i="1" s="1"/>
  <c r="AW135" i="1" s="1"/>
  <c r="AX135" i="1" s="1"/>
  <c r="AV134" i="1"/>
  <c r="AT134" i="1"/>
  <c r="AU134" i="1" s="1"/>
  <c r="AW134" i="1" s="1"/>
  <c r="AX134" i="1" s="1"/>
  <c r="AV129" i="1" l="1"/>
  <c r="AT129" i="1"/>
  <c r="AU129" i="1" s="1"/>
  <c r="AV128" i="1"/>
  <c r="AT128" i="1"/>
  <c r="AU128" i="1" s="1"/>
  <c r="BA130" i="1"/>
  <c r="BA131" i="1"/>
  <c r="BA134" i="1"/>
  <c r="BA135" i="1"/>
  <c r="BA136" i="1"/>
  <c r="BA137" i="1"/>
  <c r="BA138" i="1"/>
  <c r="BA139" i="1"/>
  <c r="BA140" i="1"/>
  <c r="BA141" i="1"/>
  <c r="BA142" i="1"/>
  <c r="BA143" i="1"/>
  <c r="BA144" i="1"/>
  <c r="BA145" i="1"/>
  <c r="BA146" i="1"/>
  <c r="AT124" i="1"/>
  <c r="AU124" i="1" s="1"/>
  <c r="AV124" i="1"/>
  <c r="AW124" i="1"/>
  <c r="AX124" i="1" s="1"/>
  <c r="AT125" i="1"/>
  <c r="AU125" i="1" s="1"/>
  <c r="AV125" i="1"/>
  <c r="AT126" i="1"/>
  <c r="AU126" i="1" s="1"/>
  <c r="AW126" i="1" s="1"/>
  <c r="AX126" i="1" s="1"/>
  <c r="AV126" i="1"/>
  <c r="AT127" i="1"/>
  <c r="AU127" i="1" s="1"/>
  <c r="AW127" i="1" s="1"/>
  <c r="AX127" i="1" s="1"/>
  <c r="AV127" i="1"/>
  <c r="AT132" i="1"/>
  <c r="AU132" i="1" s="1"/>
  <c r="AW132" i="1" s="1"/>
  <c r="AX132" i="1" s="1"/>
  <c r="AV132" i="1"/>
  <c r="AT133" i="1"/>
  <c r="AU133" i="1" s="1"/>
  <c r="AV133" i="1"/>
  <c r="E146" i="1"/>
  <c r="E145" i="1"/>
  <c r="E144" i="1"/>
  <c r="E143" i="1"/>
  <c r="E142" i="1"/>
  <c r="E141" i="1"/>
  <c r="E140" i="1"/>
  <c r="E139" i="1"/>
  <c r="E138" i="1"/>
  <c r="E137" i="1"/>
  <c r="E136" i="1"/>
  <c r="E135" i="1"/>
  <c r="E134" i="1"/>
  <c r="E133" i="1"/>
  <c r="E132" i="1"/>
  <c r="E131" i="1"/>
  <c r="E130" i="1"/>
  <c r="E129" i="1"/>
  <c r="E128" i="1"/>
  <c r="E127" i="1"/>
  <c r="E126" i="1"/>
  <c r="E125" i="1"/>
  <c r="AW133" i="1" l="1"/>
  <c r="AX133" i="1" s="1"/>
  <c r="BA133" i="1"/>
  <c r="BA132" i="1"/>
  <c r="BA129" i="1"/>
  <c r="AW129" i="1"/>
  <c r="AX129" i="1" s="1"/>
  <c r="AW128" i="1"/>
  <c r="AX128" i="1" s="1"/>
  <c r="BA128" i="1"/>
  <c r="BA127" i="1"/>
  <c r="BA126" i="1"/>
  <c r="AW125" i="1"/>
  <c r="AX125" i="1" s="1"/>
  <c r="BA125" i="1"/>
  <c r="AV93" i="1"/>
  <c r="AT93" i="1"/>
  <c r="AU93" i="1" s="1"/>
  <c r="AW93" i="1" s="1"/>
  <c r="AX93" i="1" s="1"/>
  <c r="AV89" i="1" l="1"/>
  <c r="AT89" i="1"/>
  <c r="AU89" i="1" s="1"/>
  <c r="AW89" i="1" s="1"/>
  <c r="AX89" i="1" s="1"/>
  <c r="AV88" i="1"/>
  <c r="AT88" i="1"/>
  <c r="AU88" i="1" s="1"/>
  <c r="AW88" i="1" s="1"/>
  <c r="AX88" i="1" s="1"/>
  <c r="AV86" i="1"/>
  <c r="AT86" i="1"/>
  <c r="AU86" i="1" s="1"/>
  <c r="AW86" i="1" s="1"/>
  <c r="AX86" i="1" s="1"/>
  <c r="AV85" i="1"/>
  <c r="AT85" i="1"/>
  <c r="AU85" i="1" s="1"/>
  <c r="AW85" i="1" s="1"/>
  <c r="AX85" i="1" s="1"/>
  <c r="AV80" i="1"/>
  <c r="AV79" i="1"/>
  <c r="AV59" i="1"/>
  <c r="AV55" i="1" l="1"/>
  <c r="AT64" i="1"/>
  <c r="AU64" i="1" s="1"/>
  <c r="BA64" i="1" s="1"/>
  <c r="AW64" i="1"/>
  <c r="AV64" i="1" l="1"/>
  <c r="AX64" i="1" s="1"/>
  <c r="AV23" i="1" l="1"/>
  <c r="AW123" i="1" l="1"/>
  <c r="AT123" i="1"/>
  <c r="AU123" i="1" s="1"/>
  <c r="BA123" i="1" s="1"/>
  <c r="AW119" i="1"/>
  <c r="AT119" i="1"/>
  <c r="AU119" i="1" s="1"/>
  <c r="AW98" i="1"/>
  <c r="AT98" i="1"/>
  <c r="AX98" i="1" s="1"/>
  <c r="AW94" i="1"/>
  <c r="AT94" i="1"/>
  <c r="AU94" i="1" s="1"/>
  <c r="AV94" i="1" s="1"/>
  <c r="AX94" i="1" s="1"/>
  <c r="AW92" i="1"/>
  <c r="AT92" i="1"/>
  <c r="AU92" i="1" s="1"/>
  <c r="BA92" i="1" s="1"/>
  <c r="AW90" i="1"/>
  <c r="AT90" i="1"/>
  <c r="AU90" i="1" s="1"/>
  <c r="BA90" i="1" s="1"/>
  <c r="AT80" i="1"/>
  <c r="AU80" i="1" s="1"/>
  <c r="AW80" i="1" s="1"/>
  <c r="AX80" i="1" s="1"/>
  <c r="AT79" i="1"/>
  <c r="AU79" i="1" s="1"/>
  <c r="AW79" i="1" s="1"/>
  <c r="AX79" i="1" s="1"/>
  <c r="AW75" i="1"/>
  <c r="AT75" i="1"/>
  <c r="AU75" i="1" s="1"/>
  <c r="BA75" i="1" s="1"/>
  <c r="AW69" i="1"/>
  <c r="AT69" i="1"/>
  <c r="AU69" i="1" s="1"/>
  <c r="BA69" i="1" s="1"/>
  <c r="AW68" i="1"/>
  <c r="AT68" i="1"/>
  <c r="AU68" i="1" s="1"/>
  <c r="BA68" i="1" s="1"/>
  <c r="AW61" i="1"/>
  <c r="AT61" i="1"/>
  <c r="AU61" i="1" s="1"/>
  <c r="BA61" i="1" s="1"/>
  <c r="AT59" i="1"/>
  <c r="AU59" i="1" s="1"/>
  <c r="AW59" i="1" s="1"/>
  <c r="AX59" i="1" s="1"/>
  <c r="AW57" i="1"/>
  <c r="AT57" i="1"/>
  <c r="AU57" i="1" s="1"/>
  <c r="AV57" i="1" s="1"/>
  <c r="AX57" i="1" s="1"/>
  <c r="AT55" i="1"/>
  <c r="AU55" i="1" s="1"/>
  <c r="AW55" i="1" s="1"/>
  <c r="AX55" i="1" s="1"/>
  <c r="AW48" i="1"/>
  <c r="AT48" i="1"/>
  <c r="AU48" i="1" s="1"/>
  <c r="BA48" i="1" s="1"/>
  <c r="AW39" i="1"/>
  <c r="AT39" i="1"/>
  <c r="AU39" i="1" s="1"/>
  <c r="BA39" i="1" s="1"/>
  <c r="AW38" i="1"/>
  <c r="AT38" i="1"/>
  <c r="AU38" i="1" s="1"/>
  <c r="BA38" i="1" s="1"/>
  <c r="AW36" i="1"/>
  <c r="AT36" i="1"/>
  <c r="AU36" i="1" s="1"/>
  <c r="BA36" i="1" s="1"/>
  <c r="AW35" i="1"/>
  <c r="AT35" i="1"/>
  <c r="AU35" i="1" s="1"/>
  <c r="BA35" i="1" s="1"/>
  <c r="AW33" i="1"/>
  <c r="AT33" i="1"/>
  <c r="AU33" i="1" s="1"/>
  <c r="BA33" i="1" s="1"/>
  <c r="AW32" i="1"/>
  <c r="AT32" i="1"/>
  <c r="AU32" i="1" s="1"/>
  <c r="BA32" i="1" s="1"/>
  <c r="AW30" i="1"/>
  <c r="AT30" i="1"/>
  <c r="AU30" i="1" s="1"/>
  <c r="BA30" i="1" s="1"/>
  <c r="AW29" i="1"/>
  <c r="AT29" i="1"/>
  <c r="AU29" i="1" s="1"/>
  <c r="BA29" i="1" s="1"/>
  <c r="AW25" i="1"/>
  <c r="AT25" i="1"/>
  <c r="AU25" i="1" s="1"/>
  <c r="BA25" i="1" s="1"/>
  <c r="AW24" i="1"/>
  <c r="AT24" i="1"/>
  <c r="AU24" i="1" s="1"/>
  <c r="AT23" i="1"/>
  <c r="AU23" i="1" s="1"/>
  <c r="AW23" i="1" s="1"/>
  <c r="AX23" i="1" s="1"/>
  <c r="AV38" i="1" l="1"/>
  <c r="AX38" i="1" s="1"/>
  <c r="AV24" i="1"/>
  <c r="AX24" i="1" s="1"/>
  <c r="BA24" i="1"/>
  <c r="AV123" i="1"/>
  <c r="AX123" i="1" s="1"/>
  <c r="AV92" i="1"/>
  <c r="AX92" i="1" s="1"/>
  <c r="AV90" i="1"/>
  <c r="AX90" i="1" s="1"/>
  <c r="AV75" i="1"/>
  <c r="AX75" i="1" s="1"/>
  <c r="AV69" i="1"/>
  <c r="AX69" i="1" s="1"/>
  <c r="AV68" i="1"/>
  <c r="AX68" i="1" s="1"/>
  <c r="AV61" i="1"/>
  <c r="AX61" i="1" s="1"/>
  <c r="AV48" i="1"/>
  <c r="AX48" i="1" s="1"/>
  <c r="AV39" i="1"/>
  <c r="AX39" i="1" s="1"/>
  <c r="AV36" i="1"/>
  <c r="AX36" i="1" s="1"/>
  <c r="AV35" i="1"/>
  <c r="AX35" i="1" s="1"/>
  <c r="AV33" i="1"/>
  <c r="AX33" i="1" s="1"/>
  <c r="AV32" i="1"/>
  <c r="AX32" i="1" s="1"/>
  <c r="AV30" i="1"/>
  <c r="AX30" i="1" s="1"/>
  <c r="AV29" i="1"/>
  <c r="AX29" i="1" s="1"/>
  <c r="AV25" i="1"/>
  <c r="AX25" i="1" s="1"/>
  <c r="AV119" i="1"/>
  <c r="AX119" i="1" s="1"/>
  <c r="BA119" i="1"/>
  <c r="AK123" i="1"/>
  <c r="AK92" i="1"/>
  <c r="AK90" i="1"/>
  <c r="AK82" i="1"/>
  <c r="AK81" i="1"/>
  <c r="AK124" i="1"/>
  <c r="AK98" i="1"/>
  <c r="AK63" i="1"/>
  <c r="AK60" i="1"/>
  <c r="AK50" i="1"/>
  <c r="AK26" i="1"/>
  <c r="AI26" i="1"/>
  <c r="AJ26" i="1" s="1"/>
  <c r="AL26" i="1" s="1"/>
  <c r="AM26" i="1" s="1"/>
  <c r="AK23" i="1"/>
  <c r="AK83" i="1" l="1"/>
  <c r="AI83" i="1"/>
  <c r="AJ83" i="1" s="1"/>
  <c r="AL83" i="1" s="1"/>
  <c r="AM83" i="1" s="1"/>
  <c r="AK89" i="1"/>
  <c r="AI89" i="1"/>
  <c r="AJ89" i="1" s="1"/>
  <c r="AL89" i="1" s="1"/>
  <c r="AM89" i="1" s="1"/>
  <c r="AK86" i="1"/>
  <c r="AI86" i="1"/>
  <c r="AJ86" i="1" s="1"/>
  <c r="AK88" i="1"/>
  <c r="AI88" i="1"/>
  <c r="AJ88" i="1" s="1"/>
  <c r="AK85" i="1"/>
  <c r="AI85" i="1"/>
  <c r="AJ85" i="1" s="1"/>
  <c r="AL57" i="1"/>
  <c r="BA89" i="1" l="1"/>
  <c r="AL86" i="1"/>
  <c r="AM86" i="1" s="1"/>
  <c r="BA86" i="1"/>
  <c r="BA88" i="1"/>
  <c r="AL88" i="1"/>
  <c r="AM88" i="1" s="1"/>
  <c r="BA85" i="1"/>
  <c r="AL85" i="1"/>
  <c r="AM85" i="1" s="1"/>
  <c r="AL94" i="1" l="1"/>
  <c r="AL110" i="1"/>
  <c r="AL111" i="1"/>
  <c r="AL109" i="1"/>
  <c r="AL108" i="1"/>
  <c r="AI108" i="1"/>
  <c r="AJ108" i="1" s="1"/>
  <c r="AK108" i="1" s="1"/>
  <c r="AM108" i="1" s="1"/>
  <c r="AL107" i="1"/>
  <c r="AL106" i="1"/>
  <c r="AL105" i="1"/>
  <c r="AL104" i="1"/>
  <c r="AL103" i="1"/>
  <c r="AL102" i="1"/>
  <c r="AL99" i="1"/>
  <c r="AL118" i="1" l="1"/>
  <c r="AL115" i="1"/>
  <c r="AI82" i="1" l="1"/>
  <c r="AJ82" i="1" s="1"/>
  <c r="AL82" i="1" s="1"/>
  <c r="AM82" i="1" s="1"/>
  <c r="AK73" i="1"/>
  <c r="AI73" i="1"/>
  <c r="AJ73" i="1" s="1"/>
  <c r="AL73" i="1" s="1"/>
  <c r="AM73" i="1" s="1"/>
  <c r="AK72" i="1"/>
  <c r="AI72" i="1"/>
  <c r="AJ72" i="1" s="1"/>
  <c r="AL72" i="1" s="1"/>
  <c r="AM72" i="1" s="1"/>
  <c r="AK71" i="1"/>
  <c r="AI71" i="1"/>
  <c r="AJ71" i="1" s="1"/>
  <c r="AL64" i="1"/>
  <c r="AI64" i="1"/>
  <c r="AJ64" i="1" s="1"/>
  <c r="AK64" i="1" s="1"/>
  <c r="AM64" i="1" s="1"/>
  <c r="AL61" i="1"/>
  <c r="AL75" i="1"/>
  <c r="AK66" i="1"/>
  <c r="AI66" i="1"/>
  <c r="AJ66" i="1" s="1"/>
  <c r="AI63" i="1"/>
  <c r="AJ63" i="1" s="1"/>
  <c r="AL63" i="1" s="1"/>
  <c r="AM63" i="1" s="1"/>
  <c r="AL69" i="1"/>
  <c r="AI69" i="1"/>
  <c r="AJ69" i="1" s="1"/>
  <c r="AK69" i="1" s="1"/>
  <c r="AM69" i="1" s="1"/>
  <c r="AL68" i="1"/>
  <c r="AI68" i="1"/>
  <c r="AJ68" i="1" s="1"/>
  <c r="AK68" i="1" s="1"/>
  <c r="AM68" i="1" s="1"/>
  <c r="AK87" i="1"/>
  <c r="AI87" i="1"/>
  <c r="AJ87" i="1" s="1"/>
  <c r="AK84" i="1"/>
  <c r="AI84" i="1"/>
  <c r="AJ84" i="1" s="1"/>
  <c r="AK78" i="1"/>
  <c r="AI78" i="1"/>
  <c r="AJ78" i="1" s="1"/>
  <c r="AK67" i="1"/>
  <c r="AI67" i="1"/>
  <c r="AJ67" i="1" s="1"/>
  <c r="AK58" i="1"/>
  <c r="AI58" i="1"/>
  <c r="AJ58" i="1" s="1"/>
  <c r="AK56" i="1"/>
  <c r="AI56" i="1"/>
  <c r="AJ56" i="1" s="1"/>
  <c r="AL48" i="1"/>
  <c r="AI48" i="1"/>
  <c r="AJ48" i="1" s="1"/>
  <c r="AK48" i="1" s="1"/>
  <c r="AM48" i="1" s="1"/>
  <c r="AK47" i="1"/>
  <c r="AI47" i="1"/>
  <c r="AJ47" i="1" s="1"/>
  <c r="AL71" i="1" l="1"/>
  <c r="AM71" i="1" s="1"/>
  <c r="AL66" i="1"/>
  <c r="AM66" i="1" s="1"/>
  <c r="AL87" i="1"/>
  <c r="AM87" i="1" s="1"/>
  <c r="AL84" i="1"/>
  <c r="AM84" i="1" s="1"/>
  <c r="AL78" i="1"/>
  <c r="AM78" i="1" s="1"/>
  <c r="AL67" i="1"/>
  <c r="AM67" i="1" s="1"/>
  <c r="AL58" i="1"/>
  <c r="AM58" i="1" s="1"/>
  <c r="AL56" i="1"/>
  <c r="AM56" i="1" s="1"/>
  <c r="AL47" i="1"/>
  <c r="AM47" i="1" s="1"/>
  <c r="AK40" i="1"/>
  <c r="AL39" i="1"/>
  <c r="AL38" i="1"/>
  <c r="AK37" i="1"/>
  <c r="AL36" i="1"/>
  <c r="AI36" i="1"/>
  <c r="AJ36" i="1" s="1"/>
  <c r="AK36" i="1" s="1"/>
  <c r="AM36" i="1" s="1"/>
  <c r="AL35" i="1" l="1"/>
  <c r="AL33" i="1"/>
  <c r="AL32" i="1"/>
  <c r="AL30" i="1"/>
  <c r="AL29" i="1"/>
  <c r="AL25" i="1"/>
  <c r="AL24" i="1"/>
  <c r="AK11" i="1" l="1"/>
  <c r="AL11" i="1"/>
  <c r="AM11" i="1"/>
  <c r="AK12" i="1"/>
  <c r="AK13" i="1"/>
  <c r="AL13" i="1"/>
  <c r="AM13" i="1"/>
  <c r="AK14" i="1"/>
  <c r="AK15" i="1"/>
  <c r="AK16" i="1"/>
  <c r="AK17" i="1"/>
  <c r="AL17" i="1"/>
  <c r="AM17" i="1"/>
  <c r="AK18" i="1"/>
  <c r="AL18" i="1"/>
  <c r="AM18" i="1"/>
  <c r="AK19" i="1"/>
  <c r="AL19" i="1"/>
  <c r="AM19" i="1"/>
  <c r="AK20" i="1"/>
  <c r="AK21" i="1"/>
  <c r="AK22" i="1"/>
  <c r="AK27" i="1"/>
  <c r="AK28" i="1"/>
  <c r="AK31" i="1"/>
  <c r="AK34" i="1"/>
  <c r="AK41" i="1"/>
  <c r="AK42" i="1"/>
  <c r="AK43" i="1"/>
  <c r="AK44" i="1"/>
  <c r="AK45" i="1"/>
  <c r="AK46" i="1"/>
  <c r="AK49" i="1"/>
  <c r="AK51" i="1"/>
  <c r="AK52" i="1"/>
  <c r="AL52" i="1"/>
  <c r="AM52" i="1"/>
  <c r="AK53" i="1"/>
  <c r="AL53" i="1"/>
  <c r="AM53" i="1"/>
  <c r="AK54" i="1"/>
  <c r="AK55" i="1"/>
  <c r="AK59" i="1"/>
  <c r="AK62" i="1"/>
  <c r="AL62" i="1"/>
  <c r="AM62" i="1"/>
  <c r="AK65" i="1"/>
  <c r="AL65" i="1"/>
  <c r="AM65" i="1"/>
  <c r="AK70" i="1"/>
  <c r="AK74" i="1"/>
  <c r="AL74" i="1"/>
  <c r="AM74" i="1"/>
  <c r="AK76" i="1"/>
  <c r="AK77" i="1"/>
  <c r="AL77" i="1"/>
  <c r="AM77" i="1"/>
  <c r="AK79" i="1"/>
  <c r="AK80" i="1"/>
  <c r="AK91" i="1"/>
  <c r="AL91" i="1"/>
  <c r="AM91" i="1"/>
  <c r="AK93" i="1"/>
  <c r="AK96" i="1"/>
  <c r="AK97" i="1"/>
  <c r="AK100" i="1"/>
  <c r="AL100" i="1"/>
  <c r="AM100" i="1"/>
  <c r="AK101" i="1"/>
  <c r="AL101" i="1"/>
  <c r="AM101" i="1"/>
  <c r="AK112" i="1"/>
  <c r="AK113" i="1"/>
  <c r="AK114" i="1"/>
  <c r="AL114" i="1"/>
  <c r="AM114" i="1"/>
  <c r="AK116" i="1"/>
  <c r="AK117" i="1"/>
  <c r="AL117" i="1"/>
  <c r="AM117" i="1"/>
  <c r="AK120" i="1"/>
  <c r="AL120" i="1"/>
  <c r="AM120" i="1"/>
  <c r="AK121" i="1"/>
  <c r="AK122" i="1"/>
  <c r="AK95" i="1"/>
  <c r="AI11" i="1"/>
  <c r="AJ11" i="1" s="1"/>
  <c r="AI12" i="1"/>
  <c r="AJ12" i="1" s="1"/>
  <c r="BA12" i="1" s="1"/>
  <c r="AI13" i="1"/>
  <c r="AJ13" i="1" s="1"/>
  <c r="AI14" i="1"/>
  <c r="AJ14" i="1" s="1"/>
  <c r="BA14" i="1" s="1"/>
  <c r="AI15" i="1"/>
  <c r="AJ15" i="1" s="1"/>
  <c r="BA15" i="1" s="1"/>
  <c r="AI16" i="1"/>
  <c r="AJ16" i="1" s="1"/>
  <c r="AI17" i="1"/>
  <c r="AJ17" i="1" s="1"/>
  <c r="AI18" i="1"/>
  <c r="AJ18" i="1" s="1"/>
  <c r="AI19" i="1"/>
  <c r="AJ19" i="1" s="1"/>
  <c r="AI20" i="1"/>
  <c r="AJ20" i="1" s="1"/>
  <c r="BA20" i="1" s="1"/>
  <c r="AI21" i="1"/>
  <c r="AJ21" i="1" s="1"/>
  <c r="BA21" i="1" s="1"/>
  <c r="AI22" i="1"/>
  <c r="AJ22" i="1" s="1"/>
  <c r="BA22" i="1" s="1"/>
  <c r="AI23" i="1"/>
  <c r="AI24" i="1"/>
  <c r="AJ24" i="1" s="1"/>
  <c r="AI25" i="1"/>
  <c r="AJ25" i="1" s="1"/>
  <c r="AI27" i="1"/>
  <c r="AJ27" i="1" s="1"/>
  <c r="AI28" i="1"/>
  <c r="AJ28" i="1" s="1"/>
  <c r="AI29" i="1"/>
  <c r="AJ29" i="1" s="1"/>
  <c r="AI30" i="1"/>
  <c r="AJ30" i="1" s="1"/>
  <c r="AI31" i="1"/>
  <c r="AJ31" i="1" s="1"/>
  <c r="AI32" i="1"/>
  <c r="AJ32" i="1" s="1"/>
  <c r="AI33" i="1"/>
  <c r="AJ33" i="1" s="1"/>
  <c r="AI34" i="1"/>
  <c r="AJ34" i="1" s="1"/>
  <c r="AI35" i="1"/>
  <c r="AJ35" i="1" s="1"/>
  <c r="AI37" i="1"/>
  <c r="AJ37" i="1" s="1"/>
  <c r="AL37" i="1" s="1"/>
  <c r="AM37" i="1" s="1"/>
  <c r="AI38" i="1"/>
  <c r="AJ38" i="1" s="1"/>
  <c r="AI39" i="1"/>
  <c r="AJ39" i="1" s="1"/>
  <c r="AI40" i="1"/>
  <c r="AJ40" i="1" s="1"/>
  <c r="AI41" i="1"/>
  <c r="AJ41" i="1" s="1"/>
  <c r="AI42" i="1"/>
  <c r="AJ42" i="1" s="1"/>
  <c r="AI43" i="1"/>
  <c r="AJ43" i="1" s="1"/>
  <c r="AI44" i="1"/>
  <c r="AJ44" i="1" s="1"/>
  <c r="AI45" i="1"/>
  <c r="AJ45" i="1" s="1"/>
  <c r="AI46" i="1"/>
  <c r="AJ46" i="1" s="1"/>
  <c r="AI49" i="1"/>
  <c r="AJ49" i="1" s="1"/>
  <c r="AI50" i="1"/>
  <c r="AJ50" i="1" s="1"/>
  <c r="AL50" i="1" s="1"/>
  <c r="AM50" i="1" s="1"/>
  <c r="AI51" i="1"/>
  <c r="AJ51" i="1" s="1"/>
  <c r="AI52" i="1"/>
  <c r="AJ52" i="1" s="1"/>
  <c r="BA52" i="1" s="1"/>
  <c r="AI53" i="1"/>
  <c r="AJ53" i="1" s="1"/>
  <c r="BA53" i="1" s="1"/>
  <c r="AI54" i="1"/>
  <c r="AJ54" i="1" s="1"/>
  <c r="BA54" i="1" s="1"/>
  <c r="AI55" i="1"/>
  <c r="AJ55" i="1" s="1"/>
  <c r="BA55" i="1" s="1"/>
  <c r="AI57" i="1"/>
  <c r="AJ57" i="1" s="1"/>
  <c r="AI59" i="1"/>
  <c r="AJ59" i="1" s="1"/>
  <c r="BA59" i="1" s="1"/>
  <c r="AI60" i="1"/>
  <c r="AJ60" i="1" s="1"/>
  <c r="AL60" i="1" s="1"/>
  <c r="AM60" i="1" s="1"/>
  <c r="AI61" i="1"/>
  <c r="AJ61" i="1" s="1"/>
  <c r="AI62" i="1"/>
  <c r="AJ62" i="1" s="1"/>
  <c r="AI65" i="1"/>
  <c r="AJ65" i="1" s="1"/>
  <c r="AI70" i="1"/>
  <c r="AJ70" i="1" s="1"/>
  <c r="AI74" i="1"/>
  <c r="AJ74" i="1" s="1"/>
  <c r="AI75" i="1"/>
  <c r="AJ75" i="1" s="1"/>
  <c r="AI76" i="1"/>
  <c r="AJ76" i="1" s="1"/>
  <c r="AI77" i="1"/>
  <c r="AJ77" i="1" s="1"/>
  <c r="AI79" i="1"/>
  <c r="AJ79" i="1" s="1"/>
  <c r="BA79" i="1" s="1"/>
  <c r="AI80" i="1"/>
  <c r="AJ80" i="1" s="1"/>
  <c r="BA80" i="1" s="1"/>
  <c r="AI81" i="1"/>
  <c r="AJ81" i="1" s="1"/>
  <c r="AL81" i="1" s="1"/>
  <c r="AM81" i="1" s="1"/>
  <c r="BA83" i="1"/>
  <c r="AI90" i="1"/>
  <c r="AJ90" i="1" s="1"/>
  <c r="AL90" i="1" s="1"/>
  <c r="AM90" i="1" s="1"/>
  <c r="AI91" i="1"/>
  <c r="AJ91" i="1" s="1"/>
  <c r="BA91" i="1" s="1"/>
  <c r="AI92" i="1"/>
  <c r="AJ92" i="1" s="1"/>
  <c r="AL92" i="1" s="1"/>
  <c r="AM92" i="1" s="1"/>
  <c r="AI93" i="1"/>
  <c r="AJ93" i="1" s="1"/>
  <c r="BA93" i="1" s="1"/>
  <c r="AI94" i="1"/>
  <c r="AJ94" i="1" s="1"/>
  <c r="AI95" i="1"/>
  <c r="AJ95" i="1" s="1"/>
  <c r="AI96" i="1"/>
  <c r="AJ96" i="1" s="1"/>
  <c r="BA96" i="1" s="1"/>
  <c r="AI97" i="1"/>
  <c r="AJ97" i="1" s="1"/>
  <c r="BA97" i="1" s="1"/>
  <c r="AI98" i="1"/>
  <c r="AJ98" i="1" s="1"/>
  <c r="AL98" i="1" s="1"/>
  <c r="AM98" i="1" s="1"/>
  <c r="AI99" i="1"/>
  <c r="AJ99" i="1" s="1"/>
  <c r="AI100" i="1"/>
  <c r="AJ100" i="1" s="1"/>
  <c r="AI101" i="1"/>
  <c r="AJ101" i="1" s="1"/>
  <c r="AI102" i="1"/>
  <c r="AJ102" i="1" s="1"/>
  <c r="AI103" i="1"/>
  <c r="AJ103" i="1" s="1"/>
  <c r="AI104" i="1"/>
  <c r="AJ104" i="1" s="1"/>
  <c r="AI105" i="1"/>
  <c r="AJ105" i="1" s="1"/>
  <c r="AI106" i="1"/>
  <c r="AJ106" i="1" s="1"/>
  <c r="AI107" i="1"/>
  <c r="AJ107" i="1" s="1"/>
  <c r="BA108" i="1"/>
  <c r="AI109" i="1"/>
  <c r="AJ109" i="1" s="1"/>
  <c r="AI110" i="1"/>
  <c r="AJ110" i="1" s="1"/>
  <c r="AI111" i="1"/>
  <c r="AJ111" i="1" s="1"/>
  <c r="AI112" i="1"/>
  <c r="AJ112" i="1" s="1"/>
  <c r="AI113" i="1"/>
  <c r="AJ113" i="1" s="1"/>
  <c r="AI114" i="1"/>
  <c r="AJ114" i="1" s="1"/>
  <c r="AI115" i="1"/>
  <c r="AJ115" i="1" s="1"/>
  <c r="AI116" i="1"/>
  <c r="AJ116" i="1" s="1"/>
  <c r="AI117" i="1"/>
  <c r="AJ117" i="1" s="1"/>
  <c r="AI118" i="1"/>
  <c r="AJ118" i="1" s="1"/>
  <c r="AI119" i="1"/>
  <c r="AJ119" i="1" s="1"/>
  <c r="AI120" i="1"/>
  <c r="AJ120" i="1" s="1"/>
  <c r="AI121" i="1"/>
  <c r="AJ121" i="1" s="1"/>
  <c r="AI122" i="1"/>
  <c r="AJ122" i="1" s="1"/>
  <c r="AI123" i="1"/>
  <c r="AJ123" i="1" s="1"/>
  <c r="AL123" i="1" s="1"/>
  <c r="AM123" i="1" s="1"/>
  <c r="AI124" i="1"/>
  <c r="AJ124" i="1" s="1"/>
  <c r="AI10" i="1"/>
  <c r="AJ10" i="1" s="1"/>
  <c r="AL124" i="1" l="1"/>
  <c r="AM124" i="1" s="1"/>
  <c r="BA124" i="1"/>
  <c r="AJ23" i="1"/>
  <c r="AL23" i="1" s="1"/>
  <c r="AM23" i="1" s="1"/>
  <c r="AK119" i="1"/>
  <c r="AM119" i="1" s="1"/>
  <c r="AL119" i="1"/>
  <c r="AK10" i="1"/>
  <c r="AM10" i="1" s="1"/>
  <c r="AL79" i="1"/>
  <c r="AM79" i="1" s="1"/>
  <c r="BA57" i="1"/>
  <c r="AK57" i="1"/>
  <c r="AM57" i="1" s="1"/>
  <c r="AL80" i="1"/>
  <c r="AM80" i="1" s="1"/>
  <c r="AL54" i="1"/>
  <c r="AM54" i="1" s="1"/>
  <c r="AL70" i="1"/>
  <c r="AM70" i="1" s="1"/>
  <c r="AL93" i="1"/>
  <c r="AM93" i="1" s="1"/>
  <c r="BA94" i="1"/>
  <c r="AK94" i="1"/>
  <c r="AM94" i="1" s="1"/>
  <c r="AL96" i="1"/>
  <c r="AM96" i="1" s="1"/>
  <c r="BA111" i="1"/>
  <c r="AK111" i="1"/>
  <c r="AM111" i="1" s="1"/>
  <c r="BA107" i="1"/>
  <c r="AK107" i="1"/>
  <c r="AM107" i="1" s="1"/>
  <c r="BA103" i="1"/>
  <c r="AK103" i="1"/>
  <c r="AM103" i="1" s="1"/>
  <c r="BA99" i="1"/>
  <c r="AK99" i="1"/>
  <c r="AM99" i="1" s="1"/>
  <c r="AL55" i="1"/>
  <c r="AM55" i="1" s="1"/>
  <c r="BA106" i="1"/>
  <c r="AK106" i="1"/>
  <c r="AM106" i="1" s="1"/>
  <c r="BA102" i="1"/>
  <c r="AK102" i="1"/>
  <c r="AM102" i="1" s="1"/>
  <c r="BA98" i="1"/>
  <c r="BA109" i="1"/>
  <c r="AK109" i="1"/>
  <c r="AM109" i="1" s="1"/>
  <c r="BA105" i="1"/>
  <c r="AK105" i="1"/>
  <c r="AM105" i="1" s="1"/>
  <c r="BA104" i="1"/>
  <c r="AK104" i="1"/>
  <c r="AM104" i="1" s="1"/>
  <c r="BA110" i="1"/>
  <c r="AK110" i="1"/>
  <c r="AM110" i="1" s="1"/>
  <c r="AL97" i="1"/>
  <c r="AM97" i="1" s="1"/>
  <c r="AL59" i="1"/>
  <c r="AM59" i="1" s="1"/>
  <c r="BA115" i="1"/>
  <c r="AK115" i="1"/>
  <c r="AM115" i="1" s="1"/>
  <c r="BA118" i="1"/>
  <c r="AK118" i="1"/>
  <c r="AM118" i="1" s="1"/>
  <c r="AL76" i="1"/>
  <c r="AM76" i="1" s="1"/>
  <c r="AK61" i="1"/>
  <c r="AM61" i="1" s="1"/>
  <c r="AK75" i="1"/>
  <c r="AM75" i="1" s="1"/>
  <c r="AK32" i="1"/>
  <c r="AM32" i="1" s="1"/>
  <c r="AK24" i="1"/>
  <c r="AM24" i="1" s="1"/>
  <c r="AK39" i="1"/>
  <c r="AM39" i="1" s="1"/>
  <c r="AK35" i="1"/>
  <c r="AM35" i="1" s="1"/>
  <c r="AK30" i="1"/>
  <c r="AM30" i="1" s="1"/>
  <c r="AK33" i="1"/>
  <c r="AM33" i="1" s="1"/>
  <c r="AK29" i="1"/>
  <c r="AM29" i="1" s="1"/>
  <c r="AK25" i="1"/>
  <c r="AM25" i="1" s="1"/>
  <c r="AL51" i="1"/>
  <c r="AM51" i="1" s="1"/>
  <c r="AL46" i="1"/>
  <c r="AM46" i="1" s="1"/>
  <c r="AL45" i="1"/>
  <c r="AM45" i="1" s="1"/>
  <c r="AL44" i="1"/>
  <c r="AM44" i="1" s="1"/>
  <c r="AL43" i="1"/>
  <c r="AM43" i="1" s="1"/>
  <c r="AL42" i="1"/>
  <c r="AM42" i="1" s="1"/>
  <c r="AL41" i="1"/>
  <c r="AM41" i="1" s="1"/>
  <c r="AL40" i="1"/>
  <c r="AM40" i="1" s="1"/>
  <c r="AK38" i="1"/>
  <c r="AM38" i="1" s="1"/>
  <c r="AL31" i="1"/>
  <c r="AM31" i="1" s="1"/>
  <c r="AL21" i="1"/>
  <c r="AM21" i="1" s="1"/>
  <c r="AL20" i="1"/>
  <c r="AM20" i="1" s="1"/>
  <c r="AL15" i="1"/>
  <c r="AM15" i="1" s="1"/>
  <c r="AL14" i="1"/>
  <c r="AM14" i="1" s="1"/>
  <c r="AL12" i="1"/>
  <c r="AM12" i="1" s="1"/>
  <c r="AL22" i="1"/>
  <c r="AM22" i="1" s="1"/>
  <c r="AL34" i="1"/>
  <c r="AM34" i="1" s="1"/>
  <c r="BA34" i="1"/>
  <c r="AL121" i="1"/>
  <c r="AM121" i="1" s="1"/>
  <c r="BA121" i="1"/>
  <c r="AL113" i="1"/>
  <c r="AM113" i="1" s="1"/>
  <c r="BA113" i="1"/>
  <c r="AL49" i="1"/>
  <c r="AM49" i="1" s="1"/>
  <c r="BA49" i="1"/>
  <c r="AL10" i="1"/>
  <c r="AL116" i="1"/>
  <c r="AM116" i="1" s="1"/>
  <c r="BA116" i="1"/>
  <c r="AL112" i="1"/>
  <c r="AM112" i="1" s="1"/>
  <c r="AL28" i="1"/>
  <c r="AM28" i="1" s="1"/>
  <c r="BA28" i="1"/>
  <c r="AL16" i="1"/>
  <c r="AM16" i="1" s="1"/>
  <c r="BA16" i="1"/>
  <c r="AL122" i="1"/>
  <c r="AM122" i="1" s="1"/>
  <c r="BA122" i="1"/>
  <c r="AL95" i="1"/>
  <c r="AM95" i="1" s="1"/>
  <c r="BA95" i="1"/>
  <c r="AL27" i="1"/>
  <c r="AM27" i="1" s="1"/>
  <c r="BA27" i="1"/>
  <c r="R10" i="1"/>
  <c r="S10" i="1"/>
  <c r="R11" i="1"/>
  <c r="S11" i="1"/>
  <c r="R16" i="1"/>
  <c r="S16" i="1"/>
  <c r="R19" i="1"/>
  <c r="S19" i="1"/>
  <c r="BA23" i="1" l="1"/>
</calcChain>
</file>

<file path=xl/comments1.xml><?xml version="1.0" encoding="utf-8"?>
<comments xmlns="http://schemas.openxmlformats.org/spreadsheetml/2006/main">
  <authors>
    <author>FERNANDO AVELLA</author>
  </authors>
  <commentList>
    <comment ref="AO61" authorId="0" shapeId="0">
      <text>
        <r>
          <rPr>
            <b/>
            <sz val="9"/>
            <color indexed="81"/>
            <rFont val="Tahoma"/>
            <family val="2"/>
          </rPr>
          <t>FERNANDO AVELLA:</t>
        </r>
        <r>
          <rPr>
            <sz val="9"/>
            <color indexed="81"/>
            <rFont val="Tahoma"/>
            <family val="2"/>
          </rPr>
          <t xml:space="preserve">
Revisemos ese 3/3 que no me cuadra. Yo tenia presente que era un conversatorio. Revisemos a ver. Por que hay otra acción similar. </t>
        </r>
      </text>
    </comment>
  </commentList>
</comments>
</file>

<file path=xl/sharedStrings.xml><?xml version="1.0" encoding="utf-8"?>
<sst xmlns="http://schemas.openxmlformats.org/spreadsheetml/2006/main" count="3364" uniqueCount="912">
  <si>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</si>
  <si>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</si>
  <si>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</si>
  <si>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</si>
  <si>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</si>
  <si>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</si>
  <si>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</si>
  <si>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</si>
  <si>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</si>
  <si>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</si>
  <si>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</si>
  <si>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</si>
  <si>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</si>
  <si>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</si>
  <si>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</si>
  <si>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</si>
  <si>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</si>
  <si>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</si>
  <si>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</si>
  <si>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</si>
  <si>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</si>
  <si>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</si>
  <si>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</si>
  <si>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</si>
  <si>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</si>
  <si>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</si>
  <si>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</si>
  <si>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</si>
  <si>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</si>
  <si>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CIERRES ACCION / HALLAZGO</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</si>
  <si>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</si>
  <si>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</si>
  <si>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</si>
  <si>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</si>
  <si>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</si>
  <si>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</si>
  <si>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</si>
  <si>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</si>
  <si>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</si>
  <si>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</si>
  <si>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</si>
  <si>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</si>
  <si>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</si>
  <si>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</si>
  <si>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</si>
  <si>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</si>
  <si>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</si>
  <si>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</si>
  <si>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PLAN DE MEJORAMIENTO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</si>
  <si>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</si>
  <si>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</si>
  <si>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</si>
  <si>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</si>
  <si>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</si>
  <si>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</si>
  <si>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</si>
  <si>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</si>
  <si>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</si>
  <si>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</si>
  <si>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</si>
  <si>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</si>
  <si>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</si>
  <si>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</si>
  <si>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</si>
  <si>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</si>
  <si>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</si>
  <si>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</si>
  <si>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</si>
  <si>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</si>
  <si>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</si>
  <si>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</si>
  <si>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</si>
  <si>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</si>
  <si>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</si>
  <si>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</si>
  <si>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</si>
  <si>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</si>
  <si>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</si>
  <si>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</si>
  <si>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</si>
  <si>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</si>
  <si>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</si>
  <si>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</si>
  <si>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</si>
  <si>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</si>
  <si>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</si>
  <si>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</si>
  <si>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</si>
  <si>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</si>
  <si>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</si>
  <si>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</si>
  <si>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</si>
  <si>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</si>
  <si>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</si>
  <si>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</si>
  <si>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</si>
  <si>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</si>
  <si>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</si>
  <si>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</si>
  <si>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</si>
  <si>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</si>
  <si>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</si>
  <si>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</si>
  <si>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</si>
  <si>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</si>
  <si>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</si>
  <si>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</si>
  <si>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</si>
  <si>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</si>
  <si>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</si>
  <si>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</si>
  <si>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</si>
  <si>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</si>
  <si>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</si>
  <si>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</si>
  <si>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</si>
  <si>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</si>
  <si>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</si>
  <si>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</si>
  <si>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</si>
  <si>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</si>
  <si>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</si>
  <si>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</si>
  <si>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</si>
  <si>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</si>
  <si>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Fechas 2018</t>
  </si>
  <si>
    <t>Observaciones</t>
  </si>
  <si>
    <t>(Información del análisis del estado de la acción)</t>
  </si>
  <si>
    <t>VERSIÓN: 8</t>
  </si>
  <si>
    <t>FECHA DE APROBACIÓN: 24/04/2018</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</si>
  <si>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</si>
  <si>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</si>
  <si>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</si>
  <si>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</si>
  <si>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</si>
  <si>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</si>
  <si>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</si>
  <si>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</si>
  <si>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Cierre de la observación y/o Hallazgo</t>
  </si>
  <si>
    <t>Auditor que cierra la observación y/o hallazgo</t>
  </si>
  <si>
    <t>(Escriba el nombre del Auditor que realiza el seguimiento)</t>
  </si>
  <si>
    <t>(Escriba el nombre del Auditor que cierra la observación)</t>
  </si>
  <si>
    <t>Auxiliar de Atención al Ciudadano</t>
  </si>
  <si>
    <t xml:space="preserve">Líder Gestión Doumental </t>
  </si>
  <si>
    <t>ABIERTA</t>
  </si>
  <si>
    <t>CERRADA</t>
  </si>
  <si>
    <t>Fecha de la observación y/o hallazgo</t>
  </si>
  <si>
    <t>Informe Final Auditoría de Desempeño PAD 2017</t>
  </si>
  <si>
    <t>3.1.1</t>
  </si>
  <si>
    <t>3.1.2</t>
  </si>
  <si>
    <t>3.1.4</t>
  </si>
  <si>
    <t>3.2.1</t>
  </si>
  <si>
    <t>3.2.2</t>
  </si>
  <si>
    <t>3.2.3</t>
  </si>
  <si>
    <t>4.1.1</t>
  </si>
  <si>
    <t>Hallazgo administrativo con presunta incidencia disciplinaria, por inconsistencias en la estructura del manual de contratación de canal capital seleccionado en la muestra.</t>
  </si>
  <si>
    <t>Hallazgo administrativo con presunta incidencia disciplinaria, con ocasión del incumplimiento del principio de transparencia establecido por el estatuto de contratación en los contratos de prestación de servicios seleccionados en la muestra</t>
  </si>
  <si>
    <t>Hallazgo administrativo con presunta incidencia disciplinaria en contratos de prestación de servicios, al omitir la exigencia de la afiliación a la administradora de riesgos laborales – arl en los términos de los contratos celebrados</t>
  </si>
  <si>
    <t>Hallazgo administrativo con presunta incidencia disciplinaria por la falta de gestión para tramitar la garantía de cumplimiento en la ejecución del contrato de prestación de servicios no.691 de 2015</t>
  </si>
  <si>
    <t>Hallazgo administrativo con presunta incidencia disciplinaria al no determinarse en los estudios previos la necesidad en la adquisición de equipos de cómputo con especificaciones técnicas especiales, lo que deriva a una falta en el principio de planeación en la celebración del contrato de suministro no.421 de 201</t>
  </si>
  <si>
    <t>Hallazgo administrativo por la presentación de un informe de actividades a cargo del contratista en el primer periodo con información que no corresponde al contrato de prestación de servicios no. 472 de 2016</t>
  </si>
  <si>
    <t>Hallazgo administrativo con presunta incidencia disciplinaria, penal, y fiscal en cuantía total de $207.294.190, por una gestión fiscal antieconómica, ineficaz, ineficiente e inoportuna</t>
  </si>
  <si>
    <t>Diferencias de criterio en la interpretación de la norma sobre el régimen de contratación de las empresas industriales y comerciales del estado.</t>
  </si>
  <si>
    <t>Transición en la aplicación de la norma referente a la afiliación a las administradoras de riesgos laborales .</t>
  </si>
  <si>
    <t>Se encuentra vigente el plazo de liquidación del contrato 691 de 2015 y en consecuencia están en curso las actividades previas que deben realizarse para dicha liquidación,</t>
  </si>
  <si>
    <t>Presunta omisión al cumplimiento del principio de planeación, toda vez que se cambia la naturaleza de la contratación acordada desde los estudios previos, lo que deriva en negligencia, improvisación y falta de criterios de planeación de la administración</t>
  </si>
  <si>
    <t>Presunción de omisión en el cumplimiento de la  ley 1474 de 2011 al presentarse inconsistencia en los informes de avance de ejecución presentados en cumplimiento de la ejecución del contrato de prestación de servicios no. 472 de 2016, los cuales no fueron objetados por en la supervisión.</t>
  </si>
  <si>
    <t>Diferencias de criterio en la interpretación de las normas citadas en el hallazgo.</t>
  </si>
  <si>
    <t>Solicitar concepto ante la autoridad competente.</t>
  </si>
  <si>
    <t>Emitir una circular en la que se recuerde a los supervisores y demás personas involucradas en la ejecución de los contratos, los requisitos indispensables para la ejecución de los contratos.</t>
  </si>
  <si>
    <t>Liquidar el contrato en el marco de lo establecido en la cláusula 23 del mismo.</t>
  </si>
  <si>
    <t>Revisar y en caso de ser necesario, actualizar los procedimientos relacionados con la contratación.</t>
  </si>
  <si>
    <t>Socializar entre los supervisores los ajustes o actualizaciones realizados.</t>
  </si>
  <si>
    <t>Realizar la adquisición de tecnología con base en el plan anual de adquisiciones, teniendo en cuenta que los proyectos marco en ti serán aquellos relacionados en el plan estratégico de tecnología de la información y las comunicaciones 2017-2020 y aquellos que en relación a las necesidades técnicas y estratégicas que se presenten.</t>
  </si>
  <si>
    <t>Construir un repositorio único, para la subdirección administrativa en el cual quede el soporte digital de actividades de contratistas en el ejercicio de su ejecución contractual previa verificación del supervisor del contrato.</t>
  </si>
  <si>
    <t>Solicitar concepto ante la autoridad competente para determinar la aplicabilidad de la normatividad citada en el hallazgo y la exclusión del iva dentro del concepto de honorarios.</t>
  </si>
  <si>
    <t>Solicitud de concepto / 1</t>
  </si>
  <si>
    <t>Circular interna / 1</t>
  </si>
  <si>
    <t>Acta de liquidación / 1</t>
  </si>
  <si>
    <t>Revisión de procedimientos / total de procedimientos de contratación</t>
  </si>
  <si>
    <t>Socializar los procedimientos actualizados</t>
  </si>
  <si>
    <t>Proyectos ejecutados / proyectos planeados en el plan de inversión</t>
  </si>
  <si>
    <t>Revisión anual de los proyectos del plan estratégico.</t>
  </si>
  <si>
    <t>Repositorio único de evidencias para informes de actividades de contratistas</t>
  </si>
  <si>
    <t>Solicitud de concepto</t>
  </si>
  <si>
    <t>Circular interna</t>
  </si>
  <si>
    <t>Liquidación de contrato</t>
  </si>
  <si>
    <t>Revisión de procedimientos</t>
  </si>
  <si>
    <t>Procedimientos socializados</t>
  </si>
  <si>
    <t>Plan anual de adquisiciones.</t>
  </si>
  <si>
    <t>Actualización de la estrategia institucional de ti del canal</t>
  </si>
  <si>
    <t>Repositorio digital de informes de actividades y evidencias contractuales (autocontrol)</t>
  </si>
  <si>
    <t>2018-02-15</t>
  </si>
  <si>
    <t>2019-01-30</t>
  </si>
  <si>
    <t>2018-02-28</t>
  </si>
  <si>
    <t>Secretaría general</t>
  </si>
  <si>
    <t>Coordinación jurídica</t>
  </si>
  <si>
    <t>Subdirección administrativa</t>
  </si>
  <si>
    <t>Subdirección administrativa - sistemas</t>
  </si>
  <si>
    <t>Subdirección financiera - contabilidad</t>
  </si>
  <si>
    <t>Secretaría general 
coordinación jurídica</t>
  </si>
  <si>
    <t>Subdirección administrativa 
secretaría general  
coordinación jurídica</t>
  </si>
  <si>
    <t xml:space="preserve">Secretario General
Coordinador Jurídico </t>
  </si>
  <si>
    <t>Subdirector Administrativo
Secretario General
Coordinador Jurídico</t>
  </si>
  <si>
    <t xml:space="preserve">Profesional Universitario de Sistemas </t>
  </si>
  <si>
    <t>Jizeth González</t>
  </si>
  <si>
    <t xml:space="preserve">Jizeth González </t>
  </si>
  <si>
    <t>Informe Final Auditoría de Regularidad PAD 2018</t>
  </si>
  <si>
    <t xml:space="preserve">3.1.1.2.2.1 </t>
  </si>
  <si>
    <t xml:space="preserve">3.1.3.2.1 </t>
  </si>
  <si>
    <t xml:space="preserve">3.1.3.2.2 </t>
  </si>
  <si>
    <t xml:space="preserve">3.1.3.2.3 </t>
  </si>
  <si>
    <t xml:space="preserve">3.1.3.2.4 </t>
  </si>
  <si>
    <t xml:space="preserve">3.1.3.2.5 </t>
  </si>
  <si>
    <t xml:space="preserve">3.1.3.2.6 </t>
  </si>
  <si>
    <t>3.1.3.2.6</t>
  </si>
  <si>
    <t xml:space="preserve">3.1.3.2.7 </t>
  </si>
  <si>
    <t xml:space="preserve">3.1.3.3.1 </t>
  </si>
  <si>
    <t xml:space="preserve">3.1.3.3.2 </t>
  </si>
  <si>
    <t xml:space="preserve">3.1.3.3.3. </t>
  </si>
  <si>
    <t xml:space="preserve">3.1.3.3.4 </t>
  </si>
  <si>
    <t xml:space="preserve">3.1.3.3.5 </t>
  </si>
  <si>
    <t xml:space="preserve">3.1.3.3.6 </t>
  </si>
  <si>
    <t xml:space="preserve">3.1.3.3.7 </t>
  </si>
  <si>
    <t xml:space="preserve">3.1.3.3.8 </t>
  </si>
  <si>
    <t xml:space="preserve">3.1.3.3.9 </t>
  </si>
  <si>
    <t xml:space="preserve">3.1.3.3.10 </t>
  </si>
  <si>
    <t xml:space="preserve">3.1.3.3.11 </t>
  </si>
  <si>
    <t xml:space="preserve">3.1.3.3.12 </t>
  </si>
  <si>
    <t xml:space="preserve">3.1.3.3.13 </t>
  </si>
  <si>
    <t xml:space="preserve">3.1.3.3.14 </t>
  </si>
  <si>
    <t xml:space="preserve">3.1.3.3.15 </t>
  </si>
  <si>
    <t xml:space="preserve">3.1.3.3.16 </t>
  </si>
  <si>
    <t xml:space="preserve">3.1.3.3.17 </t>
  </si>
  <si>
    <t xml:space="preserve">3.1.4.1.1.1 </t>
  </si>
  <si>
    <t xml:space="preserve">3.1.4.2.2.1 </t>
  </si>
  <si>
    <t xml:space="preserve">3.2.1.1.1.3.1 </t>
  </si>
  <si>
    <t xml:space="preserve">3.2.1.1.1.3.2 </t>
  </si>
  <si>
    <t xml:space="preserve">3.2.1.1.1.3.3. </t>
  </si>
  <si>
    <t xml:space="preserve">3.2.1.2.1.1 </t>
  </si>
  <si>
    <t xml:space="preserve">3.2.1.2.1.2. </t>
  </si>
  <si>
    <t xml:space="preserve">3.2.1.2.1.3 </t>
  </si>
  <si>
    <t xml:space="preserve">3.2.1.2.1.4 </t>
  </si>
  <si>
    <t xml:space="preserve">3.3.1.1.1 </t>
  </si>
  <si>
    <t xml:space="preserve">3.3.1.2.1 </t>
  </si>
  <si>
    <t xml:space="preserve">3.3.1.3.2 </t>
  </si>
  <si>
    <t>3.3.2.3.1</t>
  </si>
  <si>
    <t xml:space="preserve">3.3.3.3.2 </t>
  </si>
  <si>
    <t xml:space="preserve">3.3.3.5.1 </t>
  </si>
  <si>
    <t>4.1.1.1</t>
  </si>
  <si>
    <t xml:space="preserve">Deficiencia en el ejercicio de la supervisión en la contratación celebrada por Canal Capital.  </t>
  </si>
  <si>
    <t xml:space="preserve">Presunto incumplimiento  en el seguimiento de la acción contractual por parte de los supervisores, toda vez que no reposan en las carpetas contractuales informes parciales de supervisión y no se encuentra soporte material de las acciones reportadas por los Contratistas. </t>
  </si>
  <si>
    <t xml:space="preserve">Falta de claridad en los formatos para hacer seguimiento a los servicios fijos y adicionales de transporte
</t>
  </si>
  <si>
    <t>Presunto incumplimiento  en el seguimiento de la acción contractual por parte de los supervisores, toda vez que no reposan en las carpetas contractuales informes parciales y por posible inobservancia en lo pactado. (Obligaciones contractuales)</t>
  </si>
  <si>
    <t xml:space="preserve">Carencia de un  procedimiento que establezca la evaluación y criterios a tener en cuenta para la contratación de proyectos cuando la modalidad  sea la Iniciativa Particular </t>
  </si>
  <si>
    <t xml:space="preserve">Carencia de un  procedimiento que establezca la evaluación y criterios a tener en cuenta para la contratación de proyectos cuando la modalidad de sea la Iniciativa Particular </t>
  </si>
  <si>
    <t xml:space="preserve">Falta de Liquidación de contratos </t>
  </si>
  <si>
    <t xml:space="preserve">Falta de 
vinculación oportuna al Sistema General de Riesgos Laborales por parte del contratista </t>
  </si>
  <si>
    <t>Falencias relacionadas con la publicación de los documentos en la plataforma SECOP</t>
  </si>
  <si>
    <t xml:space="preserve">Inadecuada supervisión de los contratos </t>
  </si>
  <si>
    <t xml:space="preserve">Falta de determinación de fechas e identificación de personas que elaboraron documentos precontractuales </t>
  </si>
  <si>
    <t xml:space="preserve">Diferencias entre el objeto establecido en el Certificado de Disponibilidad Presupuestal, el Registro Presupuestal y el objeto en la Minuta contractual  </t>
  </si>
  <si>
    <t xml:space="preserve">Diferencias entre el objeto establecido en el Certificado de Disponibilidad Presupuestal, el Registro Presupuestal y el objeto en la Minuta contractual </t>
  </si>
  <si>
    <t xml:space="preserve">Debilidad en conocimiento sobre los datos tributarios </t>
  </si>
  <si>
    <t>Se encontró por parte de la Contraloría que se facturó un mayor valor de IVA en la adición al contrato 1139 de 2017, en cuanto al montaje y desmontaje.</t>
  </si>
  <si>
    <t>Se encontró por parte de la contraloría que se facturó un mayor valor de IVA en la adición al contrato 1139 de 2017, en cuanto al montaje y desmontaje.</t>
  </si>
  <si>
    <t>Falta de evidencia de la ejecución contractual</t>
  </si>
  <si>
    <t>Se evidenció por parte de la contraloría que no se contaba con un registro exacto de las personas que trabajaron como operadores logísticos dentro del contrato.</t>
  </si>
  <si>
    <t>Se evidenció por parte de la Contraloría que no se cumplió con la fecha de entrega establecida en el contrato de los 13.000 kits de seguridad; no obstante el requerimiento fue cumplido a satisfacción.</t>
  </si>
  <si>
    <t>Imprecisión en el señalamiento de los factores de selección de los Contratistas</t>
  </si>
  <si>
    <t>Falta de detalle a nivel presupuestal que permita identificar de manera inmediata las diferentes fuentes de ingreso por servicios prestados de conformidad con los estatutos de Canal Capital.</t>
  </si>
  <si>
    <t xml:space="preserve">Desconocimiento de la normatividad contractual y del Objeto Social del Canal  </t>
  </si>
  <si>
    <t>Se evidenció por parte de la contraloría debilidades en los registros de soporte de los contratos realizados; específicamente dentro de la ejecución de los eventos con sintonizar medios (contrato 1450 de 2017).</t>
  </si>
  <si>
    <t>Incumplimiento a las obligaciones contractuales y falta de seguimiento por parte de los supervisores</t>
  </si>
  <si>
    <t>Se evidenció por parte de la contraloría que no se aplicó la cláusula penal del contrato con la revista semana por el incumplimiento en la fecha de publicación; no obstante se aclara que se dio cumplimiento satisfactorio al objeto contratado.</t>
  </si>
  <si>
    <t>Se evidenció por parte de la contraloría debilidades en los registros de soporte de los contratos realizados; específicamente dentro de la ejecución del contrato con Corferias para la realización del evento "Expopet" (Contrato 1710 de 2017).</t>
  </si>
  <si>
    <t>Se evidenció por parte de la contraloría debilidades en los registros de soporte de los contratos realizados; específicamente dentro de la ejecución del contrato con Colombia Gourmet para el evento "envejecer felices" (contrato 1842 de 2017).</t>
  </si>
  <si>
    <t>Inobservancia normativa para la elaboración de estudios previos</t>
  </si>
  <si>
    <t xml:space="preserve">Configuración de Hechos Cumplidos </t>
  </si>
  <si>
    <t>Se evidenció por parte de la contraloría ejecución de actividades previas a la suscripción del contrato, específicamente sobre el contrato con Jaime Dussan para operación, logística, montaje y desmontaje de Festivales al parque (contrato 1505 de 2017)</t>
  </si>
  <si>
    <t>Baja ejecución del presupuesto de ingresos corrientes derivados de la venta de servicios de Canal Capital.</t>
  </si>
  <si>
    <t xml:space="preserve">Debido a que cuando se actualizó el POAI no se hizo lo mismo con la ficha EBI, quedando una diferencia en los valores entre el POAI y la ficha EBI.
Lo anterior hizo que los valores en las metas de los proyectos de inversión en las fichas EBI quedaran diferentes a lo aprobado en el presupuesto.
</t>
  </si>
  <si>
    <t>Teniendo en cuenta que los ingresos percibidos por el canal no fueron suficientes y que esta es la fuente de financiación de la meta, no fue posible su ejecución.</t>
  </si>
  <si>
    <t>Debido a que el profesional de seguridad de la información no se reemplazó de manera inmediata por retrasos en la contratación, la ejecución de la meta en recursos no se cumplió, pero si el avance de la misma.</t>
  </si>
  <si>
    <t>Para la vigencia 2017 no se realizó la contratación de la consultoría planeada para la elaboración de la plataforma estratégica, puesto que los proponentes no tenían el suficiente conocimiento en el tema “el futuro de la televisión en Colombia y el mundo”, lo cual se refleja en la baja ejecución de la meta.</t>
  </si>
  <si>
    <t>En la vigencia 2017 se proyectó la adquisición de un software para manejo y consulta del archivo central, pero debido a la falta de recursos este software no se pudo adquirir, el avance en la meta se continuó de manera normal alcanzando un buen nivel pero en ejecución el nivel es bajo por no haberse adquirido el software.</t>
  </si>
  <si>
    <t>Procesos  por fuera de los tiempos para lograr una recuperación de cartera</t>
  </si>
  <si>
    <t>Diferencias al cierre de la vigencia fiscal con las entidades con las cuales se manejan operaciones recíprocas.</t>
  </si>
  <si>
    <t>Parametrización y adecuación de la herramienta de servicios administrativos para que permitir hacer ajustes.</t>
  </si>
  <si>
    <t>Fallas en la administración del sistema kardex de inventarios.</t>
  </si>
  <si>
    <t>Diferencias al cierre de la vigencia fiscal con las entidades con las cuales se manejan operaciones reciprocas.</t>
  </si>
  <si>
    <t>Deficiencia en explicaciones en las notas y revelaciones de los Estados Financieros que indiquen la razón de los saldos existentes en la cuenta de Subvenciones por pagar</t>
  </si>
  <si>
    <t>No se realizó el proceso de alertar a los supervisores de contratos financiados con recursos de la ANTV sobre la fecha de vencimiento de los mismos, teniendo en cuenta los plazos establecidos y el trámite de solicitar a los contratistas el informe de supervisión y el paz y salvo antes del cierre fiscal, dejando como consecuencia cuentas por pagar que deben reconocerse en la siguiente vigencia.</t>
  </si>
  <si>
    <t>Configuración de Hechos Cumplidos y Falta de Requisitos legales para contratar</t>
  </si>
  <si>
    <t xml:space="preserve">Efectuar una campaña de concientización sobre la actividad de supervisión de los contratos: La Coordinación Jurídica solicitará la elaboración de un microvideo donde se describirá a los funcionarios y apoyos de la supervisión el paso a paso del ejercicio de la función de supervisión y se realizarán ejemplos audiovisuales .  </t>
  </si>
  <si>
    <t xml:space="preserve">Capacitar a los funcionarios y colaboradores de la Entidad que ejercen la actividad de supervisión y de apoyo a la misma, describiéndoles las actividades que la Ley, el Manual de Contratación, Supervisión e Interventoría establecen. En esta actividad se resolverán también preguntas que tengan los supervisores sobre la ejecución contractual  </t>
  </si>
  <si>
    <t xml:space="preserve">Actualizar Manual de Producción en el que se especifiquen las funciones y actividades que corresponden a la producción audiovisual, producción BTL y producción digital. </t>
  </si>
  <si>
    <t>Remitir mediante memorando a la coordinación jurídica los soportes de ejecución del contrato 534-2016 para que puedan ser incluidos en el expediente contractual.</t>
  </si>
  <si>
    <t>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t>
  </si>
  <si>
    <t xml:space="preserve">Socializar el formato de Informe de Supervisión final a los supervisores a las personas que apoyan la supervisión a través de comunicaciones electrónicas, mediante una campaña que lleve consigo un instructivo y avisos en la forma de utilizar el formato.  </t>
  </si>
  <si>
    <t xml:space="preserve">Realizar Taller sobre cómo efectuar seguimiento por parte de los supervisores  a las actividades ejecutadas por los Contratistas de manera periódica y cómo presentar los informes parciales y finales de supervisión dejando las evidencias de la ejecución contractual. </t>
  </si>
  <si>
    <t>La coordinación de producción, área que supervisa el contrato de transporte, implementará un formato para el seguimiento, control y revisión de los servicios fijos, ocasionales y adicionales que preste la empresa de transporte con la que se esté ejecutando el contrato</t>
  </si>
  <si>
    <t>Revisión del proceso de producción y en caso de ser necesario adelantar su respectivo ajuste.</t>
  </si>
  <si>
    <t xml:space="preserve">Modificar el formato de Informe de Supervisión para efectos de incluir dentro del formato descripción de los informes parciales de ejecución con los que se realizaron los pagos en desarrollo de esa ejecución e incluir también la descripción de los anexos en donde se evidencie los productos  o las actividades realizadas por cada Contratista conforme a las obligaciones pactadas. </t>
  </si>
  <si>
    <t xml:space="preserve">Socializar el formato de Informe de Supervisión final a los supervisores y a las personas que apoyan la supervisión a través de comunicaciones electrónicas, mediante una campaña que lleve consigo un instructivo y avisos en la forma de utilizar el formato.  </t>
  </si>
  <si>
    <t>Capacitar a los funcionarios y colabores de la Entidad que ejercen la actividad de supervisión y de apoyo a la misma, describiéndole las actividades que la Ley, el Manual de Contratación, Supervisión e Interventoría establecen. En esta actividad se resolverán también preguntas que tengan los supervisores sobre la ejecución contractual  así mismo, se señalaran la necesidad de cada supervisor de capacitarse e informarse acerca de los temas relacionados con esta función.</t>
  </si>
  <si>
    <t xml:space="preserve">Elaborar un procedimiento que establezca  los criterios de escogencia de los proyectos audiovisuales recibidos en Canal Capital como Iniciativa Particular </t>
  </si>
  <si>
    <t xml:space="preserve">Socializar el procedimiento que establece los criterios de escogencia de los proyectos audiovisuales recibidos en Canal Capital como Iniciativa Particular </t>
  </si>
  <si>
    <t>En el Manual de Producción se establecerán los criterios de selección de proyectos externos que se presenten al Canal y que cumplan con la misionalidad de la entidad</t>
  </si>
  <si>
    <t xml:space="preserve">Realizar un informe sobre los contratos suscritos durante las vigencias 2016 y 2017, cuyo clausulado incluya la liquidación de los contratos para efectos de establecer en cuáles procede o no la liquidación. </t>
  </si>
  <si>
    <t>Proceder a la elaboración de las actas de liquidación correspondientes a las vigencias 2016-2017</t>
  </si>
  <si>
    <t xml:space="preserve">Realizar mediante una política e incluir en el manual de contratación las directrices donde se identificará en cuáles contratos procederá la liquidación y en cuáles no. </t>
  </si>
  <si>
    <t xml:space="preserve">Realizar mediante una política  e incluir en el manual de contratación las directrices donde se identificará en cuáles contratos procederá la liquidación y en cuáles no. </t>
  </si>
  <si>
    <t>Capacitar a los funcionarios y colaboradores de la Entidad de la necesidad de estar afiliados al Sistema General de Riesgos Laborales previo al inicio de la ejecución contractual.</t>
  </si>
  <si>
    <t xml:space="preserve">Incluir dentro del Manual de Contratación, supervisión e interventoría como requisito de ejecución (obligatorio) para los contratos de prestación de servicios de personas naturales, la obligación de estar afiliados a la ARL previo al inicio de la ejecución de las actividades contractuales </t>
  </si>
  <si>
    <t>Realizar capacitación al personal encargado de la publicación en el SECOP de los documentos derivados del ejercicio de la actividad contractual</t>
  </si>
  <si>
    <t>Entregar el listado de documentos que se deben publicar conforme a la normatividad vigente</t>
  </si>
  <si>
    <t xml:space="preserve">Realizar la verificación de manera mensual que se publiquen todos los documentos derivados de la actividad contractual y que tales publicaciones se realicen dentro del término legal </t>
  </si>
  <si>
    <t xml:space="preserve">Capacitar a los funcionarios y colaboradores de la Entidad que ejercen la actividad de supervisión y de apoyo a la misma, describiéndole las actividades que la Ley, el Manual de Contratación, Supervisión e Interventoría establecen. En esta actividad se resolverán también preguntas que tengan los supervisores sobre la ejecución contractual  </t>
  </si>
  <si>
    <t xml:space="preserve">Proyectar circular para firma del Ordenador del Gasto delegado para la contratación en la que se establezca la necesidad de que las dependencias que requieran la realización de trámites contractuales se ajusten a los formatos diseñados para establecer la fecha en que se adelanta la planeación de la contratación; así mismo, se identifique claramente las personas que se involucran en la elaboración de los documentos precontractuales. </t>
  </si>
  <si>
    <t>Adelantar reunión con la Subdirección Financiera para efectos de establecer los parámetros a tener en cuenta por las dependencias interesadas en la Contratación para efectos de determinar cómo plantear los objetos contractuales, de tal forma que sea el mismo en todos los documentos financieros y jurídicos.</t>
  </si>
  <si>
    <t>Proyectar Circular en dónde se establezcan los parámetros que deben cumplir los objetos contractuales para la solicitud del CDP, Registro Presupuestal y Minuta Contractual</t>
  </si>
  <si>
    <t>Realizar  charlas sobres temas tributarios  de conformidad con la normatividad  vigente</t>
  </si>
  <si>
    <t>Solicitar al contratista la devolución del mayor valor pagado, por concepto de IVA.</t>
  </si>
  <si>
    <t>Incluir en el procedimiento de nuevos negocios puntos de control, relacionados con la revisión de los valores de IVA pagados por los servicios de los contratistas.</t>
  </si>
  <si>
    <t>Capacitar a los funcionarios y colaboradores de la Entidad que ejercen la actividad de supervisión y de apoyo a la misma, describiéndoles las actividades que la Ley, el Manual de Contratación, Supervisión e Interventoría establecen. En esta actividad se resolverán también preguntas que tengan los supervisores sobre la ejecución contractual</t>
  </si>
  <si>
    <t>Implementar un documento de control (formato), en el cual la entidad pueda evidenciar el número total de personal contratado en la realización de actividades donde se involucre equipo logístico y otros donde aplique.</t>
  </si>
  <si>
    <t>Incluir en el procedimiento de nuevos negocios un punto de control, en el que se establezca que en los contratos de suministro se definirán fechas límite de entrega sólo en los casos en que ésta afecte la ejecución exitosa del contrato.</t>
  </si>
  <si>
    <t>Proyectar Circular precisando los factores de selección atendiendo cada modalidad de contrato conforme a lo dispuesto en el Manual de Contratación</t>
  </si>
  <si>
    <t xml:space="preserve">Efectuar conversatorio con cada una de las áreas del  Canal (Administrativa, Operativa y Gerencia) explicándoles cuáles pueden ser los factores de selección dependiendo de cada una de las modalidades señaladas en el Manual de Contratación. </t>
  </si>
  <si>
    <t>Incluir en el manual de contratación como factor  escogencia de manera obligatoria para las personas jurídicas, la experiencia, la cual debe ser demostrable mediante certificaciones por proyectos o por años, de objetos similares a lo que se pretende contratar .</t>
  </si>
  <si>
    <t xml:space="preserve">Efectuar conversatorio con cada una de las áreas del Canal (Administrativa, Operativa y Gerencia) explicándoles cuáles pueden ser los factores de selección dependiendo de cada una de las modalidades señaladas en el Manual de Contratación. </t>
  </si>
  <si>
    <t xml:space="preserve">Capacitar a los funcionarios y colaboradores de la Entidad que ejercen la actividad de supervisión y de apoyo a la misma, describiéndoles las actividades que la Ley, el Manual de Contratación, Supervisión e Interventoría establecen. En esta actividad se resolverán también preguntas que tengan los supervisores sobre la ejecución contractual.  </t>
  </si>
  <si>
    <t>Socializar el formato de Informe de Supervisión final a los supervisores y a las personas que apoyan la supervisión a través de comunicaciones electrónicas.</t>
  </si>
  <si>
    <t xml:space="preserve">Posterior a la promulgación del nuevo Manual de Contratación realizar una modificación al formato de Estudios previos donde se defina las necesidades de contratación conforme a las preguntas de ¿Para qué necesito contratar? ¿Cómo voy a contar? y ¿Con quién debo contratar?. </t>
  </si>
  <si>
    <t>Solicitar a la Secretaría Distrital de Hacienda, apertura de los rubros presupuestales de ingresos y gastos, para identificar cada servicios prestado por Canal Capital.</t>
  </si>
  <si>
    <t>Proyectar circular conjunta con la Secretaría General en dónde se expongan las razones normativas y económicas de la realización de las actividades sociales por parte de Canal Capital.</t>
  </si>
  <si>
    <t>Adelantar una reinducción a los funcionarios y Contratistas del Canal teniendo en cuenta las nuevas perspectivas del Canal.</t>
  </si>
  <si>
    <t>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</si>
  <si>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Actualizar los puntos de control dentro del procedimiento de nuevos negocios, para el debido control de los soportes a la ejecución.</t>
  </si>
  <si>
    <t xml:space="preserve">Capacitar a los funcionarios y colaboradores de la Entidad que ejercen la actividad de supervisión y de apoyo a la misma, describiéndoles las actividades que la Ley, el Manual de Contratación, Supervisión e Interventoría establecen, haciendo énfasis en las eventuales sanciones para el contratista cuando incurre en un incumplimiento a sus obligaciones contractuales y como la Entidad puede aplicar las multas o cláusula penal pecuniaria a las que haya lugar. </t>
  </si>
  <si>
    <t>Capacitar a los funcionarios y colaboradores de la Entidad que ejercen la actividad de supervisión y de apoyo a la misma, sobre las responsabilidades disciplinarias, penales y fiscales en caso de no efectuar un adecuado seguimiento a las actividades adelantadas por los Contratistas</t>
  </si>
  <si>
    <t>Incluir en el procedimiento de nuevos negocios un punto de control, en el que se establezca que en los contratos de publicaciones se definan fechas límite de publicación sólo en los casos en que éstas afecten la ejecución exitosa del contrato.</t>
  </si>
  <si>
    <t>Capacitar a los funcionarios y colaboradores de la Entidad que ejercen la actividad de supervisión y de apoyo a la misma, describiéndole las actividades que la Ley, el Manual de Contratación, Supervisión e Interventoría establecen. En esta actividad se resolverán también preguntas que tengan los supervisores sobre la ejecución contractual</t>
  </si>
  <si>
    <t>1. Actualizar en el formato de control del proceso, la revisión a los registros del evento, garantizando:
- Listados de asistencia claramente diligenciados.
- Soportes fotográficos con fechas.
- Informes parciales y finales con fechas, sobre la debida ejecución.
- Actas de entrega y recibo a satisfacción debidamente firmados.
- Demás registros que den soporte de la ejecución.</t>
  </si>
  <si>
    <t>Actualizar los puntos de control dentro del procedimiento, para el debido control de los soportes a la ejecución.</t>
  </si>
  <si>
    <t xml:space="preserve">Capacitar a los funcionarios y colaboradores de la Entidad que ejercen la actividad de supervisión y de apoyo a la misma, sobre el principio de Planeación de la actividad contractual. </t>
  </si>
  <si>
    <t xml:space="preserve">Capacitar a los funcionarios y colaboradores de la Entidad que ejercen la actividad de supervisión y de apoyo a la misma, sobre la posible configuración de hechos cumplidos en la actividad contractual y los riesgos que implican. </t>
  </si>
  <si>
    <t>Actualizar el procedimiento de nuevos negocios, con la inclusión de puntos de control sobre la verificación de las actividades de los informes de los contratistas y/o proveedores.</t>
  </si>
  <si>
    <t>Establecer  las  estrategias comerciales para el cumplimiento de las partidas apropiadas en ingresos corrientes en el presupuesto de cada vigencia fiscal.</t>
  </si>
  <si>
    <t>Generar informes periódicos que permitan evidenciar la ejecución del presupuesto de ingresos.</t>
  </si>
  <si>
    <t xml:space="preserve">Realizar revisiones trimestrales de la información presupuestal contenida en las fichas EBI-D frente al presupuesto de inversión aprobado con el fin de verificar cambios o ajustes a realizar. </t>
  </si>
  <si>
    <t xml:space="preserve">Ajustar las fichas EBI-D en caso de detectar inconsistencias </t>
  </si>
  <si>
    <t>Hacer revisión con el gerente del proyecto 79 referentes a la ejecución de la meta 1 y las modificaciones correspondientes a que haya lugar, cuando se requieran o cuando se presenten modificaciones al plan de inversiones en infraestructura.</t>
  </si>
  <si>
    <t xml:space="preserve">Gestionar con las partes interesadas las modificaciones  correspondientes a la meta para la vigencia. </t>
  </si>
  <si>
    <t xml:space="preserve">Hacer mesas de trabajo con el gerente del proyecto 85 referentes a la ejecución de la meta 2 y las modificaciones correspondientes a que haya lugar. </t>
  </si>
  <si>
    <t xml:space="preserve">Hacer mesas de trabajo con el gerente del proyecto 80 referentes a la ejecución de la meta 8 y las modificaciones correspondientes a que haya lugar. </t>
  </si>
  <si>
    <t xml:space="preserve">Hacer mesas de trabajo con el responsable del Subsistema de Gestión de Calidad, referentes a la ejecución de la meta 3 y las modificaciones correspondientes a que haya lugar. </t>
  </si>
  <si>
    <t xml:space="preserve">Hacer mesas de trabajo con el gerente del proyecto 80 referentes a la ejecución de la meta 4 y las modificaciones correspondientes a que haya lugar. </t>
  </si>
  <si>
    <t xml:space="preserve">Hacer mesas de trabajo con el gerente del proyecto 85 referentes a la ejecución de la meta 1 y las modificaciones correspondientes a que haya lugar. </t>
  </si>
  <si>
    <t>Realizar un reglamento  de recaudo de cartera que contemple las instancias del cobro (administrativo, persuasivo y coactivo).</t>
  </si>
  <si>
    <t>Generar circularización de información con un modelo proforma de correo  electrónico de conciliación, que permita llevar la trazabilidad de las gestiones realizadas en las cuentas reportadas como recíprocas.</t>
  </si>
  <si>
    <t xml:space="preserve">Solicitar el soporte del ajuste de las diferencias por el área de servicios administrativos , para soportar la conciliación
</t>
  </si>
  <si>
    <t>Solicitar al proveedor del sistema kardex la implementación de parámetros que permitan tener perfiles de administración con el fin de mitigar estos inconvenientes.</t>
  </si>
  <si>
    <t>Realizar seguimiento a la cuenta 2402 - Subvenciones por pagar en concordancia a los cierres mensuales , con el propósito de verificar y legalizar los recursos de acuerdo a los actos administrativos, detallando la explicación pertinente en las Notas y/o Revelaciones de los Estados Financieros.</t>
  </si>
  <si>
    <t>Los contratos financiados con recursos de ANTV tendrán como fecha de finalización entre el 15 y el 28 de diciembre, teniendo en cuenta la necesidad el servicio .</t>
  </si>
  <si>
    <t>Para los pagos se presentarán alertas por parte de los supervisores con el fin de agilizarlos, haciendo énfasis en el último con el fin de no dejar cuentas por pagar.</t>
  </si>
  <si>
    <t>Los contratistas que no generen cobro finalizando el año, se les notificará por correo electrónico, en caso de no realizar el trámite, se le notificará por oficio.</t>
  </si>
  <si>
    <t xml:space="preserve">Proyectar Circular con la finalidad de indicar cuáles son los documentos y las actividades previas a la elaboración de los contratos, suscripción e inicio de ejecución de los mismos. </t>
  </si>
  <si>
    <t>No. De actividades cumplidas /  No. De actividades programadas  1/1</t>
  </si>
  <si>
    <t>No. De actividades cumplidas /  No. De actividades programadas  2/2</t>
  </si>
  <si>
    <t>Manual de Producción / 1</t>
  </si>
  <si>
    <t>(Número de actividades realizadas/Número de actividades formuladas)</t>
  </si>
  <si>
    <t>Formato adoptado/1</t>
  </si>
  <si>
    <t>Revisión del Proceso / 1</t>
  </si>
  <si>
    <t>No. De actividades cumplidas /  No. De actividades programadas  3/3</t>
  </si>
  <si>
    <t>Charlas ejecutas/2 charlas programadas</t>
  </si>
  <si>
    <t xml:space="preserve">Solicitud / 1 </t>
  </si>
  <si>
    <t>Procedimiento actualizado.</t>
  </si>
  <si>
    <t>1. Un documento de control (formato).</t>
  </si>
  <si>
    <t>1. Procedimiento actualizado.</t>
  </si>
  <si>
    <t xml:space="preserve">No. De actividades cumplidas /  No. De actividades programadas </t>
  </si>
  <si>
    <t>No. De actividades cumplidas /  No. De actividades programadas  5/5</t>
  </si>
  <si>
    <t>comunicación enviada SDH / 1</t>
  </si>
  <si>
    <t>1. Formato actualizado.</t>
  </si>
  <si>
    <t>Actualización de procedimiento / 1</t>
  </si>
  <si>
    <t>Procedimiento actualizado / 1</t>
  </si>
  <si>
    <t>Formato actualizado. / 1</t>
  </si>
  <si>
    <t>Actualización de procedimiento 1 1</t>
  </si>
  <si>
    <t>Documento de estrategias comerciales aprobado y socializado/  documento proyectado</t>
  </si>
  <si>
    <t>Informes enviados/11 informes realizados</t>
  </si>
  <si>
    <t>Revisiones realizadas en el año / 4</t>
  </si>
  <si>
    <t xml:space="preserve">Ajustes a las fichas EBI-D / Ajustes requeridos en la Fichas EBI-D. </t>
  </si>
  <si>
    <t>Reuniones de trabajo realizadas en el año / 2</t>
  </si>
  <si>
    <t>Modificaciones a las metas / Modificaciones Requeridas</t>
  </si>
  <si>
    <t>Mesas de trabajo realizadas en el año / 4</t>
  </si>
  <si>
    <t>4 mesas de trabajo realizadas en el año / 4</t>
  </si>
  <si>
    <t xml:space="preserve">Modificaciones a las metas en caso de ser requerido  </t>
  </si>
  <si>
    <t>Reglamento aprobado/ Reglamento proyectado</t>
  </si>
  <si>
    <t>Proforma Correo electrónico ejecutada / 1</t>
  </si>
  <si>
    <t>Soporte de ajuste /  solicitud de soporte</t>
  </si>
  <si>
    <t xml:space="preserve">Número de actividades ejecutadas / Número de actividades planeadas </t>
  </si>
  <si>
    <t>Numero de operaciones reportadas/ Numero de correos enviados con respuesta satisfactoria</t>
  </si>
  <si>
    <t>N° total de verificaciones/ Estados Financieros Emitidos (11)</t>
  </si>
  <si>
    <t>No. Contratos con fecha de finalización entre el 15 y 28 de diciembre / No. Contratos financiados con recursos de ANTV</t>
  </si>
  <si>
    <t xml:space="preserve">Notificaciones realizadas a los contratistas que no han generado el último cobro </t>
  </si>
  <si>
    <t>Comunicaciones remitidas a Contratistas (ANTV) / Contratistas que no generen cobro finalizando el año</t>
  </si>
  <si>
    <t>Una campaña de concientización sobre la función del supervisor</t>
  </si>
  <si>
    <t xml:space="preserve">Dos Capacitaciones al personal que ejerce la actividad de supervisión </t>
  </si>
  <si>
    <t>Manual de Producción</t>
  </si>
  <si>
    <t>Informes de ejecución</t>
  </si>
  <si>
    <t>Modificar formato de Informe Final de Supervisión</t>
  </si>
  <si>
    <t>Socialización del formato.</t>
  </si>
  <si>
    <t>Realización de un Taller</t>
  </si>
  <si>
    <t>Formato supervisión de transporte Servicios fijos, ocasionales y adicionales</t>
  </si>
  <si>
    <t>Revisión del Proceso</t>
  </si>
  <si>
    <t xml:space="preserve">Elaboración de procedimiento </t>
  </si>
  <si>
    <t>Socialización del procedimiento</t>
  </si>
  <si>
    <t>Realizar un informe</t>
  </si>
  <si>
    <t>Elaborar liquidaciones contractuales</t>
  </si>
  <si>
    <t xml:space="preserve">Realizar política para identificar en que contratos es procedente la liquidación </t>
  </si>
  <si>
    <t>Capacitación a los supervisores y a los contratistas respecto del Sistema de Riesgos Laborales</t>
  </si>
  <si>
    <t>Incluir política sobre ARL en el Manual de Contratación</t>
  </si>
  <si>
    <t>Capacitación al personal encargado de publicar en SECOP</t>
  </si>
  <si>
    <t>Entregar el listado de documentos a publicar en SECOP</t>
  </si>
  <si>
    <t>Verificación mensual de las publicaciones efectuadas en SECOP</t>
  </si>
  <si>
    <t xml:space="preserve">Circular  identificación sujetos y fechas durante el trámite precontractual </t>
  </si>
  <si>
    <t>Reunión para establecer lineamientos de los objetos contractuales</t>
  </si>
  <si>
    <t xml:space="preserve">Proyectar Circular </t>
  </si>
  <si>
    <t>Charlas informativas en materia tributaria</t>
  </si>
  <si>
    <t>1. Devolución de recursos.</t>
  </si>
  <si>
    <t>Actualización de procedimiento.</t>
  </si>
  <si>
    <t>Un documento de control (formato).</t>
  </si>
  <si>
    <t>Proyectar Circular recordando factores de selección</t>
  </si>
  <si>
    <t xml:space="preserve">Efectuar conversatorio </t>
  </si>
  <si>
    <t>Incluir como factor de escogencia para las personas jurídicas, la experiencia</t>
  </si>
  <si>
    <t>Modificar formato de Estudios previos</t>
  </si>
  <si>
    <t>Apertura rubros presupuestales</t>
  </si>
  <si>
    <t>Realización de Campaña sobre conocimiento de la Entidad</t>
  </si>
  <si>
    <t>Reinducción</t>
  </si>
  <si>
    <t>Formato actualizado.</t>
  </si>
  <si>
    <t>Capacitación al personal de la Entidad sobre imposición de sanciones contractuales</t>
  </si>
  <si>
    <t>Capacitación al personal de la Entidad sobre imposición de sanciones por falta a sus deberes.</t>
  </si>
  <si>
    <t>Capacitación al personal de la Entidad sobre el Principio de Planeación contractual.</t>
  </si>
  <si>
    <t>Capacitación al personal de la Entidad sobre configuración de Hechos Cumplidos</t>
  </si>
  <si>
    <t>Procedimiento actualizado</t>
  </si>
  <si>
    <t>Documento con estrategias comerciales</t>
  </si>
  <si>
    <t>Informes de ejecución de ingresos</t>
  </si>
  <si>
    <t xml:space="preserve">Revisión fichas EBI-D vs presupuesto de inversión. </t>
  </si>
  <si>
    <t xml:space="preserve">Revisiones a la ejecución de proyectos y sus modificaciones correspondientes. </t>
  </si>
  <si>
    <t>Reglamento interno de cartera</t>
  </si>
  <si>
    <t>Conciliación de operaciones recíprocas</t>
  </si>
  <si>
    <t>Documento de ajuste</t>
  </si>
  <si>
    <t>Administración Sistema Kardex</t>
  </si>
  <si>
    <t>Revelación de la cuenta de subvenciones por pagar</t>
  </si>
  <si>
    <t>Control a los pagos de los contratos suscritos con Recursos ANTV</t>
  </si>
  <si>
    <t>Dirección Operativa
Nuevos Negocios
Digital</t>
  </si>
  <si>
    <t>Nuevos Negocios</t>
  </si>
  <si>
    <t>Subdirección Financiera - Profesional de Presupuesto</t>
  </si>
  <si>
    <t xml:space="preserve">Coordinación Jurídica
Secretaria General </t>
  </si>
  <si>
    <t>Subdirección Administrativa - 
Talento Humano</t>
  </si>
  <si>
    <t xml:space="preserve">Coordinador Jurídico
Secretario General </t>
  </si>
  <si>
    <t>Profesional de Ventas y Mercadeo
Dirección Operativa
Nuevos Negocios</t>
  </si>
  <si>
    <t>Subdirección Financiera - Facturación y cartera
Secretaria General</t>
  </si>
  <si>
    <t>Coordinadora de Producción</t>
  </si>
  <si>
    <t>Coordinadora Técnica</t>
  </si>
  <si>
    <t>Coordinadora de Producción
Coordinadora General Nuevos Negocios
Coordinadora de Prensa y Comunicaciones</t>
  </si>
  <si>
    <t>Subdirectora Financiera
Profesional Universitario de Contabilidad</t>
  </si>
  <si>
    <t>Coordinadora General Nuevos Negocios</t>
  </si>
  <si>
    <t>Subdirectora Financiera
Profesional Universitario de Presupuesto</t>
  </si>
  <si>
    <t>Subdirector Administrativo
Profesional Universitario de Recursos Humanos</t>
  </si>
  <si>
    <t>Profesional de Ventas y Mercadeo
Directora Operativa
Coordinadora General Nuevos Negocios</t>
  </si>
  <si>
    <t>Subdirectora Financiera
Secretario General</t>
  </si>
  <si>
    <t>Hallazgo administrativo, por deficiencias en el ejercicio de la supervisión en la contratación celebrada por canal capital, al asignar funcionarios sin idoneidad, ni experiencia para ejercer el rol de supervisores.</t>
  </si>
  <si>
    <t>Hallazgo administrativo, en razón a que para el año 2017 se encontraron los siguientes contratos, los cuales están directamente relacionados con los proyectos de inversión ejecutados para estas dos vigencias, realizados a través de la figura de contratación directa.</t>
  </si>
  <si>
    <t>Hallazgo administrativo con presunta incidencia disciplinaria, por posible incumplimiento a la supervisión en el seguimiento de la acción contractual.</t>
  </si>
  <si>
    <t>Hallazgo administrativo con presunta incidencia disciplinaria, por posible inobservancia a lo pactado, para la gestión de los contratos nos. 502 y 528 de 2016 y de supervisión en el seguimiento de la acción contractual.</t>
  </si>
  <si>
    <t>Hallazgo administrativo, por la carencia de un procedimiento que establezca la evaluación y criterios a tener en cuenta para la contratación de proyectos o iniciativas particulares que fortalezcan la parrilla de programación del canal capital.</t>
  </si>
  <si>
    <t>Hallazgo administrativo con presunta incidencia disciplinaria por no encontrarse liquidado el contrato de prestación de servicios no. 788 de 2016.</t>
  </si>
  <si>
    <t>Hallazgo administrativo con ocasión a que no existe soporte físico ni digital de las actas de liquidación pactadas en las cláusulas de los contratos 363 y 334 de 2016. Dando incumplimiento a las obligaciones contractuales enmarcadas y al decreto 1082 de 2015, respecto de la publicidad de los contratos.</t>
  </si>
  <si>
    <t>Hallazgo administrativo, con presunción disciplinaria, con ocasión a que la vinculación al sistema general de riesgos laborales por parte del contratista se hizo de forma extemporánea a la de inicio de la ejecución de la labor contratada.</t>
  </si>
  <si>
    <t>Hallazgo administrativo, frente a la ejecución de los contratos examinados para la vigencia 2016 se encontraron los siguientes contratos los cuales están directamente relacionados con los proyectos de inversión ejecutados para estas dos vigencias, realizados a través de la figura de contratación directa.</t>
  </si>
  <si>
    <t>Hallazgo administrativo con presunta incidencia disciplinaria al evidenciarse una supervisión inadecuada y no técnica a los siguientes contratos suscritos en la vigencia 2017, relacionados con la visita del papa francisco a la ciudad de Bogotá en septiembre del 2017.</t>
  </si>
  <si>
    <t>Hallazgo administrativo en los contratos de prestación de servicios nos. 1139, 1188, 1211,1222, por cuanto se presentan diferencias en el objeto establecido en el certificado de disponibilidad presupuestal y en el registro presupuestal con el objeto establecido en la minuta del contrato.</t>
  </si>
  <si>
    <t>Hallazgo administrativo con presunta incidencia disciplinaria y fiscal al cancelarse mayor valor al contratista en relación a la factura no. 3887 correspondiente al pago por concepto de la adición del contrato no. 1139 de 2017, por cuantía de $8.622.485.</t>
  </si>
  <si>
    <t>Hallazgo administrativo con presunta incidencia disciplinaria y fiscal al no demostrarse la prestación del servicio de diferentes operadores logísticos requeridos en el parque simón bolívar con ocasión de la misa campal del papa francisco, dentro de la ejecución del contrato de prestación de servicios no. 1223 de 2017, por cuantía de $43.840.000 millones.</t>
  </si>
  <si>
    <t>Hallazgo administrativo con presunta incidencia disciplinaria por inconsistencia presentada en la fecha de entrega de los 13.000 kits de seguridad dentro del contrato de prestación de servicios no. 1161 de 2017.</t>
  </si>
  <si>
    <t>Hallazgo administrativo con presunta incidencia disciplinaria por posibles irregularidades en selección del contratista.</t>
  </si>
  <si>
    <t>Hallazgo administrativo con presunta incidencia disciplinaria al no ejercer adecuada supervisión a la contratación celebrada con ocasión de la visita papal.</t>
  </si>
  <si>
    <t>Hallazgo administrativo con presuntas incidencias penal y disciplinaria, por la inobservancia de la normatividad tanto presupuestal como contractual.</t>
  </si>
  <si>
    <t>Hallazgo administrativo con presuntas incidencias disciplinaria y fiscal en cuantía de $317.742.709, por falta de evidencia de la ejecución contractual.</t>
  </si>
  <si>
    <t>Hallazgo administrativo con presuntas incidencias disciplinaria y fiscal en cuantía de $29.750.000, por incumplimiento contractual en la publicación del primer informe en la revista semana.</t>
  </si>
  <si>
    <t>Hallazgo administrativo con presuntas incidencias disciplinaria y fiscal en cuantía de $444.968.275, por falta de evidencia de la ejecución contractual.</t>
  </si>
  <si>
    <t>Hallazgo administrativo con presuntas incidencias disciplinaria y fiscal en cuantía de $376.706.400, por falta de evidencia de la ejecución contractual.</t>
  </si>
  <si>
    <t>Hallazgo administrativo con presuntas incidencias disciplinaria y fiscal en cuantía de $1.225.416, por inobservancia del artículo 100 de la ley 21 de 1992.</t>
  </si>
  <si>
    <t>Hallazgo administrativo con presuntas incidencias penal y disciplinaria, por legalización de hechos cumplidos.</t>
  </si>
  <si>
    <t>Hallazgo administrativo, por falta de planeación y gestión para cumplir con asignación y manejo de recursos; además falta de gestión para el recaudo de recursos propios en la ejecución de presupuesto de ingresos.</t>
  </si>
  <si>
    <t>Hallazgo administrativo con presunta incidencia disciplinaria al estimar presupuesto para proyectos de inversión de plan de desarrollo Bogotá mejor para todos, con asignaciones inferiores a las establecidas en las fichas EBI de planeación distrital.</t>
  </si>
  <si>
    <t>Hallazgo administrativo con presunta incidencia disciplinaria por el incumplimiento en la meta no. 1 del proyecto de inversión no.79, debido al rezago en los avances de gestión, así como en la ejecución presupuestal.</t>
  </si>
  <si>
    <t>Hallazgo administrativo con presunta incidencia disciplinaria por el incumplimiento en la meta no. 2 del proyecto de inversión no.85, debido a que no se evidenció ninguna ejecución presupuestal.</t>
  </si>
  <si>
    <t>Hallazgo administrativo por el incumplimiento en la meta no. 8 del proyecto de inversión No.80, debido al rezago en la ejecución presupuestal.</t>
  </si>
  <si>
    <t>Hallazgo administrativo con presunta incidencia disciplinaria por el incumplimiento en las metas No. 3 del proyecto de inversión No.80, debido al rezago en la ejecución presupuestal.</t>
  </si>
  <si>
    <t>Hallazgo administrativo con presunta incidencia disciplinaria por el incumplimiento en la meta No. 4 del proyecto de inversión No.80, debido al rezago en la ejecución presupuestal.</t>
  </si>
  <si>
    <t>Hallazgo administrativo con presunta incidencia disciplinaria por el incumplimiento en la meta No. 8 del proyecto de inversión No.80, debido al rezago en la ejecución presupuestal.</t>
  </si>
  <si>
    <t>Hallazgo administrativo con presunta incidencia disciplinaria por el incumplimiento en la meta No. 1 del proyecto de inversión No.85, en virtud a la inoperatividad del principio de planeación y gestión.</t>
  </si>
  <si>
    <t>Hallazgo administrativo con presunta incidencia disciplinaria y fiscal en cuantía total de sesenta y seis millones quinientos sesenta y tres mil setecientos pesos ($66.563.700), por una gestión fiscal antieconómica, en la ejecución de la orden de pauta del año 2013.</t>
  </si>
  <si>
    <t>Hallazgo administrativo por las diferencias en saldos reportados de operaciones recíprocas entre canal capital y las entidades relacionadas.</t>
  </si>
  <si>
    <t>Hallazgo administrativo por la falta de gestión administrativa en almacén para eliminar saldos antiguos que presentan diferencia desde el año 2012.</t>
  </si>
  <si>
    <t>Hallazgo administrativo por las diferencias en saldos reportados con operaciones recíprocas entre canal capital y las entidades relacionadas.</t>
  </si>
  <si>
    <t>Hallazgo administrativo por falta de gestión administrativa para legalizar oportunamente los recursos girados por la autoridad nacional de televisión - ANTV a canal capital que fueron ejecutados durante la vigencia 2017 por valor de $72.9 millones.</t>
  </si>
  <si>
    <t>Hallazgo administrativo con presuntas incidencias penal y disciplinaria, por legalización de hechos cumplidos y celebración de contrato sin cumplimiento de los requisitos legales.</t>
  </si>
  <si>
    <t>TERMINADA</t>
  </si>
  <si>
    <t>EN PROCESO</t>
  </si>
  <si>
    <t>SIN INICIAR</t>
  </si>
  <si>
    <t>Hallazgo administrativo con presunta incidencia disciplinaria al evidenciarse, en los contratos suscritos en la vigencia 2017, relacionados con la visita del papa francisco a la ciudad de Bogotá en septiembre del 2017, documentos sin firma, ni fecha en la fase precontractual de estos.</t>
  </si>
  <si>
    <t xml:space="preserve">Debido a que la transmisión del evento Kids Choice Awards  fue un proyecto especial que no estaba programado en el presupuesto inicial y dada la premura para su transmisión, el canal no alcanzó a realizar las adquisiciones contempladas para la misma, situación que ocasionó el incumplimiento de la meta.
</t>
  </si>
  <si>
    <r>
      <t xml:space="preserve">Análisis OCI: </t>
    </r>
    <r>
      <rPr>
        <sz val="9"/>
        <color theme="1"/>
        <rFont val="Tahoma"/>
        <family val="2"/>
      </rPr>
      <t xml:space="preserve">Una vez revisados los soportes remitidos por el área, se evidencia que la solicitud del concepto respecto a la prohibición de Contratación Directa contemplada en el artículo 33 de la Ley 996 de 2005 remitido mediante oficio 000142 del 31 de enero de 2018, recibió respuesta por Colombia Compra Eficiente mediante radicado No. 2201813000003825, el 3 de mayo de 2018. Teniendo en cuenta lo anterior, se califica la acción </t>
    </r>
    <r>
      <rPr>
        <b/>
        <sz val="9"/>
        <color theme="1"/>
        <rFont val="Tahoma"/>
        <family val="2"/>
      </rPr>
      <t xml:space="preserve">"Terminada" </t>
    </r>
    <r>
      <rPr>
        <sz val="9"/>
        <color theme="1"/>
        <rFont val="Tahoma"/>
        <family val="2"/>
      </rPr>
      <t xml:space="preserve">con estado </t>
    </r>
    <r>
      <rPr>
        <b/>
        <sz val="9"/>
        <color theme="1"/>
        <rFont val="Tahoma"/>
        <family val="2"/>
      </rPr>
      <t>"Abierto"</t>
    </r>
    <r>
      <rPr>
        <sz val="9"/>
        <color theme="1"/>
        <rFont val="Tahoma"/>
        <family val="2"/>
      </rPr>
      <t xml:space="preserve">, con el fin de verificar que los términos establecidos en el concepto sean contemplados en el Manual de Contratación del Canal. </t>
    </r>
  </si>
  <si>
    <r>
      <t xml:space="preserve">Análisis OCI: </t>
    </r>
    <r>
      <rPr>
        <sz val="9"/>
        <color theme="1"/>
        <rFont val="Tahoma"/>
        <family val="2"/>
      </rPr>
      <t xml:space="preserve">Teniendo en cuenta la meta planteada por el área "Solicitar concepto ante la autoridad competente" y dado que el concepto fue radicado mediante oficio 1102 del 29 de junio de 2018 ante Colombia Compra Eficiente (la cual a la fecha no ha remitido la respuesta), se califica la acción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"Abierto" </t>
    </r>
    <r>
      <rPr>
        <sz val="9"/>
        <color theme="1"/>
        <rFont val="Tahoma"/>
        <family val="2"/>
      </rPr>
      <t>con la finalidad de verificar la respuesta de la entidad competente y la aplicación de los términos en el Canal.</t>
    </r>
  </si>
  <si>
    <r>
      <t xml:space="preserve">Análisis OCI: </t>
    </r>
    <r>
      <rPr>
        <sz val="9"/>
        <color theme="1"/>
        <rFont val="Tahoma"/>
        <family val="2"/>
      </rPr>
      <t xml:space="preserve">Teniendo en cuenta la meta planteada por el área "Solicitar concepto ante la autoridad competente para determinar la aplicabilidad de la normatividad citada en el hallazgo y la exclusión del iva dentro del concepto de honorarios" y dado que el concepto fue radicado mediante oficio 1101 del 29 de junio de 2018 ante Dirección de Impuestos y Aduanas Nacionales de Colombia (la cual a la fecha no ha remitido la respuesta), se califica la acción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"Abierto" </t>
    </r>
    <r>
      <rPr>
        <sz val="9"/>
        <color theme="1"/>
        <rFont val="Tahoma"/>
        <family val="2"/>
      </rPr>
      <t>con la finalidad de verificar la respuesta de la entidad competente y la aplicación de los términos en el Canal.</t>
    </r>
  </si>
  <si>
    <r>
      <t xml:space="preserve">Reporte Jurídica: </t>
    </r>
    <r>
      <rPr>
        <sz val="9"/>
        <color theme="1"/>
        <rFont val="Tahoma"/>
        <family val="2"/>
      </rPr>
      <t xml:space="preserve">El día 15 de febrero se expidió la circular No. 005 de 2018, en la cual se realiza la verificación de requisitos para el inicio de ejecución de contratos.
</t>
    </r>
    <r>
      <rPr>
        <b/>
        <sz val="9"/>
        <color theme="1"/>
        <rFont val="Tahoma"/>
        <family val="2"/>
      </rPr>
      <t xml:space="preserve">Análisis OCI: </t>
    </r>
    <r>
      <rPr>
        <sz val="9"/>
        <color theme="1"/>
        <rFont val="Tahoma"/>
        <family val="2"/>
      </rPr>
      <t xml:space="preserve">Teniendo en cuenta que la circular No.005 del 15 de febrero de 2018 emitida por el Secretario General con los requisitos para ejecución de los contratos, fue dirigida al personal de planta y fue debidamente comunicada vía correo electrónico por Comunicaciones Internas el 20 de febrero de 2018 la acción se califica como </t>
    </r>
    <r>
      <rPr>
        <b/>
        <sz val="9"/>
        <color theme="1"/>
        <rFont val="Tahoma"/>
        <family val="2"/>
      </rPr>
      <t xml:space="preserve">"Terminada" </t>
    </r>
    <r>
      <rPr>
        <sz val="9"/>
        <color theme="1"/>
        <rFont val="Tahoma"/>
        <family val="2"/>
      </rPr>
      <t xml:space="preserve">con estado </t>
    </r>
    <r>
      <rPr>
        <b/>
        <sz val="9"/>
        <color theme="1"/>
        <rFont val="Tahoma"/>
        <family val="2"/>
      </rPr>
      <t xml:space="preserve">"Abierta" </t>
    </r>
    <r>
      <rPr>
        <sz val="9"/>
        <color theme="1"/>
        <rFont val="Tahoma"/>
        <family val="2"/>
      </rPr>
      <t xml:space="preserve">con el fin de verificar que se recuerde a los supervisores los requisitos para ejecución de los contratos. </t>
    </r>
  </si>
  <si>
    <r>
      <t xml:space="preserve">Reporte Jurídica: </t>
    </r>
    <r>
      <rPr>
        <sz val="9"/>
        <color theme="1"/>
        <rFont val="Tahoma"/>
        <family val="2"/>
      </rPr>
      <t xml:space="preserve">Se sostuvo reunión con la subdirección administrativa y se socializo concepto realizado por la coordinación jurídica y de conformidad a lo anterior se acordó realizar y verificar el alcance al informe final el cual fue revisado por el grupo jurídico y radicado en la Coordinación jurídica para proceder a su liquidación.
</t>
    </r>
    <r>
      <rPr>
        <b/>
        <sz val="9"/>
        <color theme="1"/>
        <rFont val="Tahoma"/>
        <family val="2"/>
      </rPr>
      <t xml:space="preserve">Análisis OCI: </t>
    </r>
    <r>
      <rPr>
        <sz val="9"/>
        <color theme="1"/>
        <rFont val="Tahoma"/>
        <family val="2"/>
      </rPr>
      <t xml:space="preserve">Se evidencia Memorando 3346 del 19 de diciembre de 2018 con el cual se da alcance al informe final de supervisión del contrato, sin embargo, a la fecha de seguimiento no se ha dado cumplimiento a la acción planteada "Liquidar el contrato en el marco de lo establecido en la cláusula 23 del mismo". Por lo anterior, la acción se califica </t>
    </r>
    <r>
      <rPr>
        <b/>
        <sz val="9"/>
        <color theme="1"/>
        <rFont val="Tahoma"/>
        <family val="2"/>
      </rPr>
      <t xml:space="preserve">"En Proceso" </t>
    </r>
    <r>
      <rPr>
        <sz val="9"/>
        <color theme="1"/>
        <rFont val="Tahoma"/>
        <family val="2"/>
      </rPr>
      <t xml:space="preserve">y se recomienda al área adelantar las actividades que permitan darle cumplimiento, teniendo en cuenta los tiempos de ejecución establecidos. </t>
    </r>
  </si>
  <si>
    <r>
      <t xml:space="preserve">Reporte Sistemas: </t>
    </r>
    <r>
      <rPr>
        <sz val="9"/>
        <color theme="1"/>
        <rFont val="Tahoma"/>
        <family val="2"/>
      </rPr>
      <t xml:space="preserve">El área de sistemas ejecutó la totalidad de las actividades necesarias para realizar el registro y repositorio único de información de la ejecución contractual.
</t>
    </r>
    <r>
      <rPr>
        <b/>
        <sz val="9"/>
        <color theme="1"/>
        <rFont val="Tahoma"/>
        <family val="2"/>
      </rPr>
      <t xml:space="preserve">Análisis OCI: </t>
    </r>
    <r>
      <rPr>
        <sz val="9"/>
        <color theme="1"/>
        <rFont val="Tahoma"/>
        <family val="2"/>
      </rPr>
      <t xml:space="preserve">Se verifica el acceso a las unidades de equipo creadas para la Subdirección Administrativa de conformidad con la acción planteada, por lo cual se otorga la calificación de </t>
    </r>
    <r>
      <rPr>
        <b/>
        <sz val="9"/>
        <color theme="1"/>
        <rFont val="Tahoma"/>
        <family val="2"/>
      </rPr>
      <t>"Terminada"</t>
    </r>
    <r>
      <rPr>
        <sz val="9"/>
        <color theme="1"/>
        <rFont val="Tahoma"/>
        <family val="2"/>
      </rPr>
      <t xml:space="preserve">, sin embargo, su estado se deja como </t>
    </r>
    <r>
      <rPr>
        <b/>
        <sz val="9"/>
        <color theme="1"/>
        <rFont val="Tahoma"/>
        <family val="2"/>
      </rPr>
      <t>"Abierta"</t>
    </r>
    <r>
      <rPr>
        <sz val="9"/>
        <color theme="1"/>
        <rFont val="Tahoma"/>
        <family val="2"/>
      </rPr>
      <t xml:space="preserve"> debido a que durante la revisión se evidenció que los soportes que deben reposar en dichas unidades se encuentran incompletos. </t>
    </r>
  </si>
  <si>
    <r>
      <t xml:space="preserve">Reporte Sistemas: </t>
    </r>
    <r>
      <rPr>
        <sz val="9"/>
        <color theme="1"/>
        <rFont val="Tahoma"/>
        <family val="2"/>
      </rPr>
      <t xml:space="preserve">Se adelantó la actualización del plan estratégico 2017-2020, con el cual se verificó la pertinencia de los proyectos TIC y el lineamiento técnico y financiero requerido para la adquisición de tecnología y modernización tecnológica de la entidad, el cual se aprobó en comité sig de 16 de noviembre de 2018.
</t>
    </r>
    <r>
      <rPr>
        <b/>
        <sz val="9"/>
        <color theme="1"/>
        <rFont val="Tahoma"/>
        <family val="2"/>
      </rPr>
      <t xml:space="preserve">Análisis OCI: </t>
    </r>
    <r>
      <rPr>
        <sz val="9"/>
        <color theme="1"/>
        <rFont val="Tahoma"/>
        <family val="2"/>
      </rPr>
      <t xml:space="preserve">Se evidencia Acta No.002 de 2018 de la Reunión Extraordinaria Comité Institucional de Gestión y Desempeño, en la cual se observa la aprobación de la actualización del Plan Estratégico de las Tecnologías de la Información - PETIC, así como el documento remitido por el área de Sistemas en el cual se describen las actualizaciones y ajustes efectuados durante la revisión. Teniendo en cuenta lo anterior, se califica la acción como </t>
    </r>
    <r>
      <rPr>
        <b/>
        <sz val="9"/>
        <color theme="1"/>
        <rFont val="Tahoma"/>
        <family val="2"/>
      </rPr>
      <t>"Terminada</t>
    </r>
    <r>
      <rPr>
        <sz val="9"/>
        <color theme="1"/>
        <rFont val="Tahoma"/>
        <family val="2"/>
      </rPr>
      <t xml:space="preserve">" con estado </t>
    </r>
    <r>
      <rPr>
        <b/>
        <sz val="9"/>
        <color theme="1"/>
        <rFont val="Tahoma"/>
        <family val="2"/>
      </rPr>
      <t xml:space="preserve">"Abierta" </t>
    </r>
    <r>
      <rPr>
        <sz val="9"/>
        <color theme="1"/>
        <rFont val="Tahoma"/>
        <family val="2"/>
      </rPr>
      <t xml:space="preserve">con el fin de verificar la ejecución de la vigencia 2019. </t>
    </r>
  </si>
  <si>
    <r>
      <t xml:space="preserve">Reporte Sistemas: </t>
    </r>
    <r>
      <rPr>
        <sz val="9"/>
        <rFont val="Tahoma"/>
        <family val="2"/>
      </rPr>
      <t xml:space="preserve">Se adelantó la actualización del plan estratégico 2017-2020, con el cual se verificó la pertinencia de los proyectos TIC y el lineamiento técnico y financiero requerido para la adquisición de tecnología y modernización tecnológica de la entidad, el cual se aprobó en comité sig de 16 de noviembre de 2018.
</t>
    </r>
    <r>
      <rPr>
        <b/>
        <sz val="9"/>
        <rFont val="Tahoma"/>
        <family val="2"/>
      </rPr>
      <t xml:space="preserve">Análisis OCI: </t>
    </r>
    <r>
      <rPr>
        <sz val="9"/>
        <rFont val="Tahoma"/>
        <family val="2"/>
      </rPr>
      <t xml:space="preserve">De conformidad con lo reportado por el área se evidencia que para los cinco (5) proyectos contemplados en la actualización del PETIC se llevó a cabo la ejecución de adquisición de la siguiente manera: Data center (mediante contratos 677 - 2018 y 780 -2018), Licenciamiento (mediante contratos 292-2018, 778-2018, 779-2018 y 780-2018), Servidor de automatización de respaldo (mediante contrato 397-2018), Servidores de Replay (mediante contrato 893-2018) y Renovación (mediante contrato 251-2018 y 64906 CCE). Teniendo en cuenta lo anterior se califica la acción </t>
    </r>
    <r>
      <rPr>
        <b/>
        <sz val="9"/>
        <rFont val="Tahoma"/>
        <family val="2"/>
      </rPr>
      <t>"Terminada"</t>
    </r>
    <r>
      <rPr>
        <sz val="9"/>
        <rFont val="Tahoma"/>
        <family val="2"/>
      </rPr>
      <t xml:space="preserve">. 
</t>
    </r>
  </si>
  <si>
    <t xml:space="preserve">Solicitar el soporte del ajuste de las diferencias por el área de servicios administrativos, para soportar la conciliación
</t>
  </si>
  <si>
    <r>
      <rPr>
        <b/>
        <sz val="9"/>
        <rFont val="Tahoma"/>
        <family val="2"/>
      </rPr>
      <t xml:space="preserve">Reporte Jurídica: </t>
    </r>
    <r>
      <rPr>
        <sz val="9"/>
        <rFont val="Tahoma"/>
        <family val="2"/>
      </rPr>
      <t>Los procedimientos serán ajustados posteriormente cuando se expida el manual de contratación.</t>
    </r>
    <r>
      <rPr>
        <sz val="9"/>
        <color theme="1"/>
        <rFont val="Tahoma"/>
        <family val="2"/>
      </rPr>
      <t xml:space="preserve">
</t>
    </r>
    <r>
      <rPr>
        <b/>
        <sz val="9"/>
        <color theme="1"/>
        <rFont val="Tahoma"/>
        <family val="2"/>
      </rPr>
      <t xml:space="preserve">Análisis OCI: </t>
    </r>
    <r>
      <rPr>
        <sz val="9"/>
        <color theme="1"/>
        <rFont val="Tahoma"/>
        <family val="2"/>
      </rPr>
      <t xml:space="preserve">Se remite por la Coordinación el Memorando 3577 del 31 de diciembre de 2018, en el que se evidencian los avances de retroalimentación que ha tenido el manual de contratación por parte de la Veeduría Distrital, Secretaría General, Grupo Jurídico y Control Interno, sin embargo a la fecha de seguimiento no se cuenta con la actualización del mismo ni de los documentos derivados contemplados en la acción, toda vez que estos serán ajustados posteriormente cuando se expida el manual de contratación. Teniendo en cuenta lo anterior, la acción se califica con alerta </t>
    </r>
    <r>
      <rPr>
        <b/>
        <sz val="9"/>
        <color theme="1"/>
        <rFont val="Tahoma"/>
        <family val="2"/>
      </rPr>
      <t xml:space="preserve">"Sin Iniciar". </t>
    </r>
    <r>
      <rPr>
        <sz val="9"/>
        <color theme="1"/>
        <rFont val="Tahoma"/>
        <family val="2"/>
      </rPr>
      <t xml:space="preserve">Se recomienda al área adelantar las actividades que permitan darle cumplimiento a lo planteado. </t>
    </r>
  </si>
  <si>
    <r>
      <t xml:space="preserve">Análisis OCI: </t>
    </r>
    <r>
      <rPr>
        <sz val="9"/>
        <rFont val="Tahoma"/>
        <family val="2"/>
      </rPr>
      <t xml:space="preserve">No se remiten soportes por la Coordinación Jurídica, por lo que la acción se califica con alerta </t>
    </r>
    <r>
      <rPr>
        <b/>
        <sz val="9"/>
        <rFont val="Tahoma"/>
        <family val="2"/>
      </rPr>
      <t>"Sin Iniciar"</t>
    </r>
    <r>
      <rPr>
        <sz val="9"/>
        <rFont val="Tahoma"/>
        <family val="2"/>
      </rPr>
      <t xml:space="preserve">, se recomienda al área dar inicio a la ejecución de las actividades que permitan dar cumplimiento a lo planteado. </t>
    </r>
  </si>
  <si>
    <r>
      <t>Análisis OCI:</t>
    </r>
    <r>
      <rPr>
        <sz val="9"/>
        <rFont val="Tahoma"/>
        <family val="2"/>
      </rPr>
      <t xml:space="preserve"> No se remiten soportes por el área, por lo que la acción se califica con alerta </t>
    </r>
    <r>
      <rPr>
        <b/>
        <sz val="9"/>
        <rFont val="Tahoma"/>
        <family val="2"/>
      </rPr>
      <t>"Sin Iniciar"</t>
    </r>
    <r>
      <rPr>
        <sz val="9"/>
        <rFont val="Tahoma"/>
        <family val="2"/>
      </rPr>
      <t xml:space="preserve">, se recomienda al área dar inicio a la ejecución de las actividades que permitan dar cumplimiento a lo planteado. </t>
    </r>
  </si>
  <si>
    <r>
      <t xml:space="preserve">Reporte Técnica: </t>
    </r>
    <r>
      <rPr>
        <sz val="9"/>
        <rFont val="Tahoma"/>
        <family val="2"/>
      </rPr>
      <t xml:space="preserve">Se remite memorandos radicados por la coordinación técnica en la oficina jurídica, correspondientes a informe final y soportes de ejecución del contrato respectivamente. 
</t>
    </r>
    <r>
      <rPr>
        <b/>
        <sz val="9"/>
        <rFont val="Tahoma"/>
        <family val="2"/>
      </rPr>
      <t xml:space="preserve">Análisis OCI: </t>
    </r>
    <r>
      <rPr>
        <sz val="9"/>
        <rFont val="Tahoma"/>
        <family val="2"/>
      </rPr>
      <t xml:space="preserve">Una vez verificados los soportes de cumplimiento de la acción (Memorando 2252 del 14 de agosto de 2018 y Memorando 080 del 18 de enero de 2019), se observan evidencias de soportes suministrados para el año 2016 y principios de 2017, sin embargo, no se evidencia la totalidad de cronogramas para ejecución de mantenimientos de las unidades LiveU, en atención a la obligación No.2, ni de la coherencia de los demás soportes con los que se pueda asociar el desarrollo de la totalidad de las 18 obligaciones específicas determinadas en el contrato y otrosí. 
Por lo anterior, se califica </t>
    </r>
    <r>
      <rPr>
        <b/>
        <sz val="9"/>
        <rFont val="Tahoma"/>
        <family val="2"/>
      </rPr>
      <t xml:space="preserve">"En Proceso" </t>
    </r>
    <r>
      <rPr>
        <sz val="9"/>
        <rFont val="Tahoma"/>
        <family val="2"/>
      </rPr>
      <t xml:space="preserve">y se recomienda al área revisar los soportes remitidos con el fin de proceder a la organización y modificaciones a que haya lugar. </t>
    </r>
  </si>
  <si>
    <r>
      <t xml:space="preserve">Análisis OCI: </t>
    </r>
    <r>
      <rPr>
        <sz val="9"/>
        <rFont val="Tahoma"/>
        <family val="2"/>
      </rPr>
      <t xml:space="preserve">No se remiten soportes por la Coordinación de Producción, por lo que la acción se califica con alerta </t>
    </r>
    <r>
      <rPr>
        <b/>
        <sz val="9"/>
        <rFont val="Tahoma"/>
        <family val="2"/>
      </rPr>
      <t>"Sin Iniciar"</t>
    </r>
    <r>
      <rPr>
        <sz val="9"/>
        <rFont val="Tahoma"/>
        <family val="2"/>
      </rPr>
      <t xml:space="preserve">, se recomienda al área dar inicio a la ejecución de las actividades que permitan dar cumplimiento a lo planteado. </t>
    </r>
  </si>
  <si>
    <r>
      <t xml:space="preserve">Análisis OCI: </t>
    </r>
    <r>
      <rPr>
        <sz val="9"/>
        <rFont val="Tahoma"/>
        <family val="2"/>
      </rPr>
      <t xml:space="preserve">No se remiten soportes por la Coordinación de Producción, sin embargo, la Oficina de Control Interno programo una verificación en el área el día 12/02/2019 (Soporte Acta No.012 del 12/02/2019), observando que se han adelantado las actualizaciones de los formatos "MPTV-FT-049 AUTORIZACIÓN PARA LA PARTICIPACIÓN DE MENORES DE EDAD Y CESIÓN DE DERECHOS" y "MPTV-FT-052 AUTORIZACIÓN DE REGISTRO AUDIOVISUAL, POSTERIOR USO DE LA IMAGEN Y CESIÓN DE DERECHOS". Por lo anterior, se califica la acción </t>
    </r>
    <r>
      <rPr>
        <b/>
        <sz val="9"/>
        <rFont val="Tahoma"/>
        <family val="2"/>
      </rPr>
      <t xml:space="preserve">"En Proceso" </t>
    </r>
    <r>
      <rPr>
        <sz val="9"/>
        <rFont val="Tahoma"/>
        <family val="2"/>
      </rPr>
      <t xml:space="preserve">y se recomienda darle continuidad a la revisión de los documentos asociados al proceso, con el fin de darle cumplimiento a lo planteado. </t>
    </r>
  </si>
  <si>
    <r>
      <t xml:space="preserve">Reporte Jurídica: </t>
    </r>
    <r>
      <rPr>
        <sz val="9"/>
        <rFont val="Tahoma"/>
        <family val="2"/>
      </rPr>
      <t xml:space="preserve">Se procedió a realizar el reparto de las actas de liquidación vigencia 2016-2017.
</t>
    </r>
    <r>
      <rPr>
        <b/>
        <sz val="9"/>
        <rFont val="Tahoma"/>
        <family val="2"/>
      </rPr>
      <t xml:space="preserve">Análisis OCI: </t>
    </r>
    <r>
      <rPr>
        <sz val="9"/>
        <rFont val="Tahoma"/>
        <family val="2"/>
      </rPr>
      <t xml:space="preserve">Se relaciona en los soportes el correo electrónico de estado de las actas de liquidación con fecha del 21 de diciembre de 2018, en el cual se observa la distribución de las actas de liquidación para los contratos de las vigencias 2016 - 2017, sin embargo, no se remite el informe con el clausulado de procedencia del acta de liquidación planteado en la acción. Por lo anterior, se califica </t>
    </r>
    <r>
      <rPr>
        <b/>
        <sz val="9"/>
        <rFont val="Tahoma"/>
        <family val="2"/>
      </rPr>
      <t>"En Proceso"</t>
    </r>
    <r>
      <rPr>
        <sz val="9"/>
        <rFont val="Tahoma"/>
        <family val="2"/>
      </rPr>
      <t xml:space="preserve">. </t>
    </r>
  </si>
  <si>
    <r>
      <t xml:space="preserve">Reporte Jurídica: </t>
    </r>
    <r>
      <rPr>
        <sz val="9"/>
        <rFont val="Tahoma"/>
        <family val="2"/>
      </rPr>
      <t xml:space="preserve">Se procedió a realizar el reparto de las actas de liquidación vigencia 2016-2017.
</t>
    </r>
    <r>
      <rPr>
        <b/>
        <sz val="9"/>
        <rFont val="Tahoma"/>
        <family val="2"/>
      </rPr>
      <t xml:space="preserve">Análisis OCI: </t>
    </r>
    <r>
      <rPr>
        <sz val="9"/>
        <rFont val="Tahoma"/>
        <family val="2"/>
      </rPr>
      <t xml:space="preserve">Se verifican los soportes de cumplimiento de la acción, observando un correo electrónico con fecha del 21 de diciembre de 218, en el cual se muestra el estado de las actas de liquidación para los contratos de las vigencias 2016 - 2017, sin embargo, a la fecha no se han finalizado dichas actas, teniendo en cuenta las observaciones consignadas en el cronograma por los abogados encargados. Por lo anterior, se califica </t>
    </r>
    <r>
      <rPr>
        <b/>
        <sz val="9"/>
        <rFont val="Tahoma"/>
        <family val="2"/>
      </rPr>
      <t>"En Proceso"</t>
    </r>
    <r>
      <rPr>
        <sz val="9"/>
        <rFont val="Tahoma"/>
        <family val="2"/>
      </rPr>
      <t xml:space="preserve">. </t>
    </r>
  </si>
  <si>
    <r>
      <rPr>
        <b/>
        <sz val="9"/>
        <rFont val="Tahoma"/>
        <family val="2"/>
      </rPr>
      <t>Reporte Jurídica:</t>
    </r>
    <r>
      <rPr>
        <sz val="9"/>
        <rFont val="Tahoma"/>
        <family val="2"/>
      </rPr>
      <t xml:space="preserve"> Se procedió a realizar el reparto de las actas de liquidación vigencia 2016-2017.
</t>
    </r>
    <r>
      <rPr>
        <b/>
        <sz val="9"/>
        <rFont val="Tahoma"/>
        <family val="2"/>
      </rPr>
      <t xml:space="preserve">Análisis OCI: </t>
    </r>
    <r>
      <rPr>
        <sz val="9"/>
        <rFont val="Tahoma"/>
        <family val="2"/>
      </rPr>
      <t xml:space="preserve">Se verifica el correo remitido con la distribución de las actas de liquidación de las vigencias 2016 - 2017, sin embargo, estas no muestran el avance de ejecución de la acción planteada por el área "Realizar mediante una política e incluir en el manual de contratación las directrices donde se identificará en cuáles contratos procederá la liquidación y en cuáles no", por lo cual, no es posible evidenciar el cumplimiento de lo planteado sobre las directrices de identificación de procedencia de liquidación de los contratos. 
Por lo anterior, la acción se califica con alerta </t>
    </r>
    <r>
      <rPr>
        <b/>
        <sz val="9"/>
        <rFont val="Tahoma"/>
        <family val="2"/>
      </rPr>
      <t>"Sin Iniciar"</t>
    </r>
    <r>
      <rPr>
        <sz val="9"/>
        <rFont val="Tahoma"/>
        <family val="2"/>
      </rPr>
      <t xml:space="preserve">. </t>
    </r>
  </si>
  <si>
    <r>
      <t xml:space="preserve">Análisis OCI: </t>
    </r>
    <r>
      <rPr>
        <sz val="9"/>
        <rFont val="Tahoma"/>
        <family val="2"/>
      </rPr>
      <t xml:space="preserve">No se remiten soportes por la Coordinación Jurídica, por lo que la Oficina de Control Interno procede a la verificación del seguimiento a las publicaciones realizadas en el SECOP, mediante reunión del 8/02/2019 con el encargado del cargue y seguimiento a la información, en la cual se estableció que se realiza en matriz de seguimiento adoptada en el mes de octubre de 2018 en la que se consigna la información publicada referente a informes finales, contratos nuevos, publicaciones, etc. Teniendo en cuenta lo anterior, la acción se califica </t>
    </r>
    <r>
      <rPr>
        <b/>
        <sz val="9"/>
        <rFont val="Tahoma"/>
        <family val="2"/>
      </rPr>
      <t>"En Proceso"</t>
    </r>
    <r>
      <rPr>
        <sz val="9"/>
        <rFont val="Tahoma"/>
        <family val="2"/>
      </rPr>
      <t>, se recomienda al área dar continuidad a la ejecución de las actividades que permitan dar cumplimiento a lo planteado, dentro de los plazos establecidos.</t>
    </r>
  </si>
  <si>
    <r>
      <t xml:space="preserve">Reporte Financiera: </t>
    </r>
    <r>
      <rPr>
        <sz val="9"/>
        <rFont val="Tahoma"/>
        <family val="2"/>
      </rPr>
      <t xml:space="preserve">Se detalla avance en la capacitación sobre el manejo del IVA en contratos, realizada el pasado 19 de diciembre del 2018.
</t>
    </r>
    <r>
      <rPr>
        <b/>
        <sz val="9"/>
        <rFont val="Tahoma"/>
        <family val="2"/>
      </rPr>
      <t xml:space="preserve">Análisis OCI: </t>
    </r>
    <r>
      <rPr>
        <sz val="9"/>
        <rFont val="Tahoma"/>
        <family val="2"/>
      </rPr>
      <t xml:space="preserve">Se procede a la verificación de los soportes remitidos por el área, en los cuales se evidencia el boletín No.55 del 17 de diciembre de 2018 en el que se extiende la invitación a la capacitación "Manejo del IVA en contratos", la cual se llevó a cabo el 19 de diciembre de 2018 con asistencia de (8) personas. 
Teniendo en cuenta que se programan dos (2) jornadas, se califica </t>
    </r>
    <r>
      <rPr>
        <b/>
        <sz val="9"/>
        <rFont val="Tahoma"/>
        <family val="2"/>
      </rPr>
      <t xml:space="preserve">"En Proceso" </t>
    </r>
    <r>
      <rPr>
        <sz val="9"/>
        <rFont val="Tahoma"/>
        <family val="2"/>
      </rPr>
      <t xml:space="preserve">y se recomienda al área tener en cuenta lo planteado con el fin de darle cumplimiento dentro de los tiempos establecidos. </t>
    </r>
  </si>
  <si>
    <r>
      <t>Análisis OCI:</t>
    </r>
    <r>
      <rPr>
        <sz val="9"/>
        <rFont val="Tahoma"/>
        <family val="2"/>
      </rPr>
      <t xml:space="preserve"> No se remiten soportes por el área, por lo que la Oficina de Control Interno programo el seguimiento a la acción en el área de Nuevos Negocios para el día 12/02/2019 (Soporte Acta No.011 del 12/02/2019), en dicha verificación se evidenció que se cuenta con los oficios 1867 del 07/12/2018, Oficio 1565 del 24/09/2018, Oficio 2655 del 3/10/2018 y Acta de reunión del 06/11/2018, adición contrato 1139-2017, los cuales soportan el cumplimiento de lo planteado dentro de los tiempos establecidos. Teniendo en cuenta lo anterior, la acción se califica como </t>
    </r>
    <r>
      <rPr>
        <b/>
        <sz val="9"/>
        <rFont val="Tahoma"/>
        <family val="2"/>
      </rPr>
      <t>"Terminada"</t>
    </r>
    <r>
      <rPr>
        <sz val="9"/>
        <rFont val="Tahoma"/>
        <family val="2"/>
      </rPr>
      <t>.</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</si>
  <si>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"Incluir en el procedimiento de nuevos negocios puntos de control, relacionados con la revisión de los valores de IVA pagados por los servicios de los contratistas"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</si>
  <si>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Análisis OCI:</t>
    </r>
    <r>
      <rPr>
        <sz val="9"/>
        <rFont val="Tahoma"/>
        <family val="2"/>
      </rPr>
      <t xml:space="preserve"> No se remiten soportes por el área, por lo que la Oficina de Control Interno programo el seguimiento a la acción en el área de Nuevos Negocios para el día 12/02/2019 (Soporte Acta No.011 del 12/02/2019), en dicha verificación se evidenció que se cuenta con el formato "MCOM-FT-021 - LISTA DE CHEQUEO CUMPLIMIENTO DE REQUISITOS CONTRACTUALES", con el cual efectúan el seguimiento al cumplimiento de las obligaciones contractuales, así como el "Informe de requerimiento 037-78/235" como ejemplo de la trazabilidad de la ejecución de los eventos, sin embargo, este no se encuentra incluido en el SIG del Canal. Teniendo en cuenta lo anterior, se califica </t>
    </r>
    <r>
      <rPr>
        <b/>
        <sz val="9"/>
        <rFont val="Tahoma"/>
        <family val="2"/>
      </rPr>
      <t>"En Proceso"</t>
    </r>
    <r>
      <rPr>
        <sz val="9"/>
        <rFont val="Tahoma"/>
        <family val="2"/>
      </rPr>
      <t xml:space="preserve">, se recomienda al área adelantar las actividades que permitan darle cumplimiento a la acción propuesta. </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</si>
  <si>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"Incluir en el procedimiento de nuevos negocios un punto de control, en el que se establezca que en los contratos de suministro se definirán fechas límite de entrega sólo en los casos en que ésta afecte la ejecución exitosa del contrato"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</si>
  <si>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 xml:space="preserve">Análisis OCI: </t>
    </r>
    <r>
      <rPr>
        <sz val="9"/>
        <rFont val="Tahoma"/>
        <family val="2"/>
      </rPr>
      <t xml:space="preserve">No se remiten soportes por la Coordinación Jurídica, por lo que la Oficina de Control Interno procede a la verificación del seguimiento a las publicaciones realizadas en el SECOP, mediante reunión del 8/02/2019 con el encargado del cargue y seguimiento a la información, en la cual se estableció que se realiza en matriz de seguimiento adoptada en el mes de octubre de 2018 en la que se consigna la información publicada referente a informes finales, contratos nuevos, publicaciones, etc.
Teniendo en cuenta lo anterior, la acción se califica </t>
    </r>
    <r>
      <rPr>
        <b/>
        <sz val="9"/>
        <rFont val="Tahoma"/>
        <family val="2"/>
      </rPr>
      <t>"En Proceso"</t>
    </r>
    <r>
      <rPr>
        <sz val="9"/>
        <rFont val="Tahoma"/>
        <family val="2"/>
      </rPr>
      <t>, se recomienda al área dar continuidad a la ejecución de las actividades que permitan dar cumplimiento a lo planteado, dentro de los plazos establecidos.</t>
    </r>
  </si>
  <si>
    <r>
      <rPr>
        <b/>
        <sz val="9"/>
        <rFont val="Tahoma"/>
        <family val="2"/>
      </rPr>
      <t xml:space="preserve">Reporte Financiera: </t>
    </r>
    <r>
      <rPr>
        <sz val="9"/>
        <rFont val="Tahoma"/>
        <family val="2"/>
      </rPr>
      <t xml:space="preserve">Desde el pasado 16 de noviembre, la Subdirección Financiera remitió el oficio N° 1803, donde se solicitó la creación del rubro presupuestal de ingresos y gastos, para identificar cada uno de los servicios prestados por Canal Capital. El pasado 5 de diciembre mediante correo electrónico la Subdirectora Financiera, solicitó la creación de los rubros presupuestales y de esta manera emitir la resolución interna de desagregación.
</t>
    </r>
    <r>
      <rPr>
        <b/>
        <sz val="9"/>
        <rFont val="Tahoma"/>
        <family val="2"/>
      </rPr>
      <t xml:space="preserve">
Análisis OCI:</t>
    </r>
    <r>
      <rPr>
        <sz val="9"/>
        <rFont val="Tahoma"/>
        <family val="2"/>
      </rPr>
      <t xml:space="preserve"> Se evidencia el Oficio 1803 del 16 de noviembre de 2018 mediante el cual la Subdirección Financiera solicitó la creación de los rubros presupuestales para la operación logística del Canal a la Secretaría Distrital de Hacienda, así como correo del 5 de diciembre de 2018 reiterando la solicitud de asignación y creación de los rubros de gasto con seguimiento del 13 de diciembre de 2018, en el cual se indica que "está en validación". 
Teniendo en cuenta la acción, se califica como </t>
    </r>
    <r>
      <rPr>
        <b/>
        <sz val="9"/>
        <rFont val="Tahoma"/>
        <family val="2"/>
      </rPr>
      <t>"Terminada"</t>
    </r>
    <r>
      <rPr>
        <sz val="9"/>
        <rFont val="Tahoma"/>
        <family val="2"/>
      </rPr>
      <t xml:space="preserve">, con estado </t>
    </r>
    <r>
      <rPr>
        <b/>
        <sz val="9"/>
        <rFont val="Tahoma"/>
        <family val="2"/>
      </rPr>
      <t>"Abierto"</t>
    </r>
    <r>
      <rPr>
        <sz val="9"/>
        <rFont val="Tahoma"/>
        <family val="2"/>
      </rPr>
      <t xml:space="preserve"> de manera que pueda verificarse la ejecución de la apertura y creación de dichos rubros. </t>
    </r>
  </si>
  <si>
    <r>
      <t xml:space="preserve">Reporte Sub. Administrativa: </t>
    </r>
    <r>
      <rPr>
        <sz val="9"/>
        <rFont val="Tahoma"/>
        <family val="2"/>
      </rPr>
      <t>Se realizó reinducción en los temas de control interno, sistemas, planeación, dirección operativa, gestión documental, sistema y gestión seguridad salud en el trabajo, servicios administrativos y financiera.</t>
    </r>
    <r>
      <rPr>
        <b/>
        <sz val="9"/>
        <rFont val="Tahoma"/>
        <family val="2"/>
      </rPr>
      <t xml:space="preserve">
Análisis OCI: </t>
    </r>
    <r>
      <rPr>
        <sz val="9"/>
        <rFont val="Tahoma"/>
        <family val="2"/>
      </rPr>
      <t xml:space="preserve">Se verifica el enlace remitido en el que se encuentra la Presentación de la inducción del Canal - 2018, así como los listados de asistencia a la jornada de reinducción, a la cual asistieron un total de 80 personas. Teniendo en cuenta lo anterior, se califica la acción como </t>
    </r>
    <r>
      <rPr>
        <b/>
        <sz val="9"/>
        <rFont val="Tahoma"/>
        <family val="2"/>
      </rPr>
      <t>"Terminada"</t>
    </r>
    <r>
      <rPr>
        <sz val="9"/>
        <rFont val="Tahoma"/>
        <family val="2"/>
      </rPr>
      <t>.</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</si>
  <si>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"Actualizar los puntos de control dentro del procedimiento de nuevos negocios, para el debido control de los soportes a la ejecución"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</si>
  <si>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 en dicha verificación se evidenció que no se cuenta soportes que permita evidenciar la realización de:  "Actualizar los puntos de control dentro del procedimiento de nuevos negocios, para el debido control de los soportes a la ejecución"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</si>
  <si>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t xml:space="preserve">Análisis OCI: </t>
    </r>
    <r>
      <rPr>
        <sz val="9"/>
        <rFont val="Tahoma"/>
        <family val="2"/>
      </rPr>
      <t>No se remiten soportes por el área, por lo que la Oficina de Control Interno programo el seguimiento a la acción en el área de Nuevos Negocios para el día 12/02/2019 (Soporte Acta No.011 del 12/02/2019),en dicha verificación se evidenció que no se cuenta soportes que permita evidenciar la realización de:   "Actualizar el procedimiento de nuevos negocios, con la inclusión de puntos de control sobre la verificación de las actividades de los informes de los contratistas y/o proveedores" de conformidad con la acción establecida. Sin embargo, se observó que se adelantó la socialización del procedimiento actual vía correo electrónico al equipo. Teniendo en cuenta lo anterior, la acción se califica con alerta</t>
    </r>
    <r>
      <rPr>
        <b/>
        <sz val="9"/>
        <rFont val="Tahoma"/>
        <family val="2"/>
      </rPr>
      <t xml:space="preserve"> "Sin Iniciar".</t>
    </r>
  </si>
  <si>
    <r>
      <rPr>
        <b/>
        <sz val="9"/>
        <rFont val="Tahoma"/>
        <family val="2"/>
      </rPr>
      <t xml:space="preserve">Reporte Financiera: </t>
    </r>
    <r>
      <rPr>
        <sz val="9"/>
        <rFont val="Tahoma"/>
        <family val="2"/>
      </rPr>
      <t xml:space="preserve">De acuerdo a la necesidad de elaborar informes periódicos que permitan evidenciar la ejecución del presupuesto de ingresos, la Subdirección Financiera ha elaborado y remitido a las áreas de la entidad dicha información de manera mensual.
</t>
    </r>
    <r>
      <rPr>
        <b/>
        <sz val="9"/>
        <rFont val="Tahoma"/>
        <family val="2"/>
      </rPr>
      <t xml:space="preserve">Análisis OCI: </t>
    </r>
    <r>
      <rPr>
        <sz val="9"/>
        <rFont val="Tahoma"/>
        <family val="2"/>
      </rPr>
      <t xml:space="preserve">Se remiten los soportes de realización del informe de ejecución presupuestal del mes de octubre, el cual es remitido al área de Planeación, Dirección Operativa, Control Interno, Gerencia y Secretaría General. Teniendo en cuenta la fecha de terminación y número de envíos programados, se califica </t>
    </r>
    <r>
      <rPr>
        <b/>
        <sz val="9"/>
        <rFont val="Tahoma"/>
        <family val="2"/>
      </rPr>
      <t xml:space="preserve">"En Proceso" </t>
    </r>
    <r>
      <rPr>
        <sz val="9"/>
        <rFont val="Tahoma"/>
        <family val="2"/>
      </rPr>
      <t xml:space="preserve">y se recomienda al área adelantar los informes correspondientes a los meses de noviembre y diciembre. </t>
    </r>
  </si>
  <si>
    <r>
      <t xml:space="preserve">Reporte Planeación: </t>
    </r>
    <r>
      <rPr>
        <sz val="9"/>
        <rFont val="Tahoma"/>
        <family val="2"/>
      </rPr>
      <t xml:space="preserve">Fichas EBI con corte a octubre 19 de 2018 las cuales se encuentran ajustadas con el presupuesto aprobado para 2019.
</t>
    </r>
    <r>
      <rPr>
        <b/>
        <sz val="9"/>
        <rFont val="Tahoma"/>
        <family val="2"/>
      </rPr>
      <t xml:space="preserve">Análisis OCI: </t>
    </r>
    <r>
      <rPr>
        <sz val="9"/>
        <rFont val="Tahoma"/>
        <family val="2"/>
      </rPr>
      <t xml:space="preserve">Se remiten por el área de Planeación las fichas EBI-D de los proyectos 10, 79, 80 y 85 modificadas en lo referente al presupuesto, sin embargo, no se evidencia acta de reunión u otro soporte que permita evidenciar el proceso de actualización de estas. Por lo tanto, se califica </t>
    </r>
    <r>
      <rPr>
        <b/>
        <sz val="9"/>
        <rFont val="Tahoma"/>
        <family val="2"/>
      </rPr>
      <t xml:space="preserve">"En Proceso" </t>
    </r>
    <r>
      <rPr>
        <sz val="9"/>
        <rFont val="Tahoma"/>
        <family val="2"/>
      </rPr>
      <t xml:space="preserve">y se recomienda al área documentar las revisiones y modificaciones efectuadas. </t>
    </r>
  </si>
  <si>
    <r>
      <t xml:space="preserve">Reporte Planeación: </t>
    </r>
    <r>
      <rPr>
        <sz val="9"/>
        <rFont val="Tahoma"/>
        <family val="2"/>
      </rPr>
      <t>En el periodo de seguimiento no se presentaron cambios en el proyecto 79.</t>
    </r>
    <r>
      <rPr>
        <b/>
        <sz val="9"/>
        <rFont val="Tahoma"/>
        <family val="2"/>
      </rPr>
      <t xml:space="preserve">
Análisis OCI: </t>
    </r>
    <r>
      <rPr>
        <sz val="9"/>
        <rFont val="Tahoma"/>
        <family val="2"/>
      </rPr>
      <t xml:space="preserve">El área de Planeación reporta que a la fecha de seguimiento no se han presentado cambios al proyecto. Por lo tanto, queda con alerta </t>
    </r>
    <r>
      <rPr>
        <b/>
        <sz val="9"/>
        <rFont val="Tahoma"/>
        <family val="2"/>
      </rPr>
      <t>"Sin Iniciar"</t>
    </r>
    <r>
      <rPr>
        <sz val="9"/>
        <rFont val="Tahoma"/>
        <family val="2"/>
      </rPr>
      <t xml:space="preserve">, se recomienda que se documenten las reuniones de revisión de las acciones. </t>
    </r>
  </si>
  <si>
    <r>
      <t xml:space="preserve">Reporte Planeación: </t>
    </r>
    <r>
      <rPr>
        <sz val="9"/>
        <rFont val="Tahoma"/>
        <family val="2"/>
      </rPr>
      <t>En el periodo de seguimiento no se presentaron cambios en el proyecto 79.</t>
    </r>
    <r>
      <rPr>
        <b/>
        <sz val="9"/>
        <rFont val="Tahoma"/>
        <family val="2"/>
      </rPr>
      <t xml:space="preserve">
Análisis OCI: </t>
    </r>
    <r>
      <rPr>
        <sz val="9"/>
        <rFont val="Tahoma"/>
        <family val="2"/>
      </rPr>
      <t xml:space="preserve">El área de Planeación reporta que a la fecha de seguimiento no se han presentado cambios al proyecto. Por lo que en atención a la acción formulada, queda con alerta </t>
    </r>
    <r>
      <rPr>
        <b/>
        <sz val="9"/>
        <rFont val="Tahoma"/>
        <family val="2"/>
      </rPr>
      <t>"Sin Iniciar"</t>
    </r>
    <r>
      <rPr>
        <sz val="9"/>
        <rFont val="Tahoma"/>
        <family val="2"/>
      </rPr>
      <t xml:space="preserve">, se recomienda al área efectuar revisiones periódicas con sus soportes de ejecución de manera que se evidencie el cumplimiento de lo planteado. </t>
    </r>
  </si>
  <si>
    <r>
      <t xml:space="preserve">Reporte Planeación: </t>
    </r>
    <r>
      <rPr>
        <sz val="9"/>
        <rFont val="Tahoma"/>
        <family val="2"/>
      </rPr>
      <t>Se suspendió esta meta en razón a que no se recibieron los recursos esperados para su cumplimiento, lo anterior teniendo en cuenta que el presupuesto de Inversión de Canal Capital se financia con recursos propios y/o con financiación de otras fuentes como la ANTV o el MINTIC.</t>
    </r>
    <r>
      <rPr>
        <b/>
        <sz val="9"/>
        <rFont val="Tahoma"/>
        <family val="2"/>
      </rPr>
      <t xml:space="preserve">
Análisis OCI: </t>
    </r>
    <r>
      <rPr>
        <sz val="9"/>
        <rFont val="Tahoma"/>
        <family val="2"/>
      </rPr>
      <t xml:space="preserve">Se verifica el Acta de reunión del 19 de octubre de 2017 entre el profesional universitario de planeación y el subdirector administrativo sobre las modificaciones a la meta 2 del proyecto 85, en la cual se procede a cancelar la esta meta en el SEGPLAN moviendo los recursos a la meta No.1. 
Por lo anterior, se califica </t>
    </r>
    <r>
      <rPr>
        <b/>
        <sz val="9"/>
        <rFont val="Tahoma"/>
        <family val="2"/>
      </rPr>
      <t xml:space="preserve">"En Proceso" </t>
    </r>
    <r>
      <rPr>
        <sz val="9"/>
        <rFont val="Tahoma"/>
        <family val="2"/>
      </rPr>
      <t xml:space="preserve"> toda vez que se deben efectuar 4 mesas de trabajo durante los tiempos de ejecución establecidos.   </t>
    </r>
  </si>
  <si>
    <r>
      <t xml:space="preserve">Reporte Planeación: </t>
    </r>
    <r>
      <rPr>
        <sz val="9"/>
        <rFont val="Tahoma"/>
        <family val="2"/>
      </rPr>
      <t>En el periodo de seguimiento no se presentaron cambios en la meta No. 8 del proyecto 80.</t>
    </r>
    <r>
      <rPr>
        <b/>
        <sz val="9"/>
        <rFont val="Tahoma"/>
        <family val="2"/>
      </rPr>
      <t xml:space="preserve">
Análisis OCI: </t>
    </r>
    <r>
      <rPr>
        <sz val="9"/>
        <rFont val="Tahoma"/>
        <family val="2"/>
      </rPr>
      <t xml:space="preserve">Se verifica Acta de reunión del 16 de octubre de 2018 referente a la "Revisión del cumplimiento de metas para tercer trimestre - reporte SEGPLAN", observando en el reporte que a la fecha no se registran cambios en la meta No.8 por parte de la Subdirección Administrativa. 
 </t>
    </r>
    <r>
      <rPr>
        <b/>
        <sz val="9"/>
        <rFont val="Tahoma"/>
        <family val="2"/>
      </rPr>
      <t xml:space="preserve">
</t>
    </r>
    <r>
      <rPr>
        <sz val="9"/>
        <rFont val="Tahoma"/>
        <family val="2"/>
      </rPr>
      <t xml:space="preserve">Por lo anterior, se califica </t>
    </r>
    <r>
      <rPr>
        <b/>
        <sz val="9"/>
        <rFont val="Tahoma"/>
        <family val="2"/>
      </rPr>
      <t>"En Proceso"</t>
    </r>
    <r>
      <rPr>
        <sz val="9"/>
        <rFont val="Tahoma"/>
        <family val="2"/>
      </rPr>
      <t xml:space="preserve"> toda vez que se deben efectuar 4 mesas de trabajo durante los tiempos de ejecución establecidos.</t>
    </r>
    <r>
      <rPr>
        <b/>
        <sz val="9"/>
        <rFont val="Tahoma"/>
        <family val="2"/>
      </rPr>
      <t xml:space="preserve">   </t>
    </r>
  </si>
  <si>
    <r>
      <t xml:space="preserve">Reporte Planeación: </t>
    </r>
    <r>
      <rPr>
        <sz val="9"/>
        <rFont val="Tahoma"/>
        <family val="2"/>
      </rPr>
      <t>En el periodo de seguimiento no se presentaron cambios en la meta No. 8 del proyecto 80.</t>
    </r>
    <r>
      <rPr>
        <b/>
        <sz val="9"/>
        <rFont val="Tahoma"/>
        <family val="2"/>
      </rPr>
      <t xml:space="preserve">
Análisis OCI: </t>
    </r>
    <r>
      <rPr>
        <sz val="9"/>
        <rFont val="Tahoma"/>
        <family val="2"/>
      </rPr>
      <t xml:space="preserve">Se verifica Acta de reunión del 16 de octubre de 2018 referente a la "Revisión del cumplimiento de metas para tercer trimestre - reporte SEGPLAN", observando el reporte de que a la fecha no se registran cambios en la meta No.8 por parte de la Subdirección Administrativa. 
 </t>
    </r>
    <r>
      <rPr>
        <b/>
        <sz val="9"/>
        <rFont val="Tahoma"/>
        <family val="2"/>
      </rPr>
      <t xml:space="preserve">
</t>
    </r>
    <r>
      <rPr>
        <sz val="9"/>
        <rFont val="Tahoma"/>
        <family val="2"/>
      </rPr>
      <t xml:space="preserve">Por lo anterior, se califica </t>
    </r>
    <r>
      <rPr>
        <b/>
        <sz val="9"/>
        <rFont val="Tahoma"/>
        <family val="2"/>
      </rPr>
      <t>"En Proceso"</t>
    </r>
    <r>
      <rPr>
        <sz val="9"/>
        <rFont val="Tahoma"/>
        <family val="2"/>
      </rPr>
      <t xml:space="preserve"> toda vez que se deben efectuar 4 mesas de trabajo durante los tiempos de ejecución establecidos.</t>
    </r>
    <r>
      <rPr>
        <b/>
        <sz val="9"/>
        <rFont val="Tahoma"/>
        <family val="2"/>
      </rPr>
      <t xml:space="preserve">   </t>
    </r>
  </si>
  <si>
    <r>
      <t xml:space="preserve">Reporte Planeación: </t>
    </r>
    <r>
      <rPr>
        <sz val="9"/>
        <rFont val="Tahoma"/>
        <family val="2"/>
      </rPr>
      <t>En el periodo de seguimiento no se presentaron cambios en la meta No. 8 del proyecto 80.</t>
    </r>
    <r>
      <rPr>
        <b/>
        <sz val="9"/>
        <rFont val="Tahoma"/>
        <family val="2"/>
      </rPr>
      <t xml:space="preserve">
Análisis OCI: </t>
    </r>
    <r>
      <rPr>
        <sz val="9"/>
        <rFont val="Tahoma"/>
        <family val="2"/>
      </rPr>
      <t>Se verifica Acta de reunión del 16 de octubre de 2018 referente a la "Revisión del cumplimiento de metas para tercer trimestre - reporte SEGPLAN", observando que el área no registra cambios frente a la meta, así como las correcciones sobre las inconsistencias presentadas durante el reporte.</t>
    </r>
    <r>
      <rPr>
        <b/>
        <sz val="9"/>
        <rFont val="Tahoma"/>
        <family val="2"/>
      </rPr>
      <t xml:space="preserve">
</t>
    </r>
    <r>
      <rPr>
        <sz val="9"/>
        <rFont val="Tahoma"/>
        <family val="2"/>
      </rPr>
      <t xml:space="preserve">Por lo anterior, se califica </t>
    </r>
    <r>
      <rPr>
        <b/>
        <sz val="9"/>
        <rFont val="Tahoma"/>
        <family val="2"/>
      </rPr>
      <t xml:space="preserve">"En Proceso" </t>
    </r>
    <r>
      <rPr>
        <sz val="9"/>
        <rFont val="Tahoma"/>
        <family val="2"/>
      </rPr>
      <t xml:space="preserve">toda vez que se deben efectuar 4 mesas de trabajo durante los tiempos de ejecución establecidos. </t>
    </r>
  </si>
  <si>
    <r>
      <t xml:space="preserve">Reporte Planeación: </t>
    </r>
    <r>
      <rPr>
        <sz val="9"/>
        <rFont val="Tahoma"/>
        <family val="2"/>
      </rPr>
      <t>Para el periodo de seguimiento se presentó ejecución presupuestal.</t>
    </r>
    <r>
      <rPr>
        <b/>
        <sz val="9"/>
        <rFont val="Tahoma"/>
        <family val="2"/>
      </rPr>
      <t xml:space="preserve">
Análisis OCI: </t>
    </r>
    <r>
      <rPr>
        <sz val="9"/>
        <rFont val="Tahoma"/>
        <family val="2"/>
      </rPr>
      <t xml:space="preserve">Si bien, el área remite la ejecución presupuestal, no se evidencian soportes en los que se observe el desarrollo de las mesas de trabajo, ni las modificaciones efectuadas a la meta descrita en la acción, por lo que no es posible verificar el inicio y/o avance de cumplimiento de la acción planteada.
Por lo anterior, se califica con alerta </t>
    </r>
    <r>
      <rPr>
        <b/>
        <sz val="9"/>
        <rFont val="Tahoma"/>
        <family val="2"/>
      </rPr>
      <t>"Sin Iniciar"</t>
    </r>
    <r>
      <rPr>
        <sz val="9"/>
        <rFont val="Tahoma"/>
        <family val="2"/>
      </rPr>
      <t xml:space="preserve"> y se recomienda al área efectuar las debidas documentaciones de las reuniones y los avances que se logren en las mismas. </t>
    </r>
  </si>
  <si>
    <r>
      <t xml:space="preserve">Reporte Financiera: </t>
    </r>
    <r>
      <rPr>
        <sz val="9"/>
        <rFont val="Tahoma"/>
        <family val="2"/>
      </rPr>
      <t xml:space="preserve">Según la acción planteada, la Subdirección Financiera ha trabajado en el insumo y normatividad necesaria que regule el recaudo de cartera, para de esta manera plasmar las instancias del cobro (administrativo, persuasivo y coactivo).
</t>
    </r>
    <r>
      <rPr>
        <b/>
        <sz val="9"/>
        <rFont val="Tahoma"/>
        <family val="2"/>
      </rPr>
      <t xml:space="preserve">Análisis OCI: </t>
    </r>
    <r>
      <rPr>
        <sz val="9"/>
        <rFont val="Tahoma"/>
        <family val="2"/>
      </rPr>
      <t xml:space="preserve">Se remite documento en borrador del "Reglamento Interno de Cartera" en formato Word; si bien se ha venido estructurando el producto relacionado en la acción, se recomienda al área verificar las fechas de terminación con el fin de dar cumplimiento a lo planteado. Por lo anterior, se califica la acción </t>
    </r>
    <r>
      <rPr>
        <b/>
        <sz val="9"/>
        <rFont val="Tahoma"/>
        <family val="2"/>
      </rPr>
      <t>"En Proceso"</t>
    </r>
    <r>
      <rPr>
        <sz val="9"/>
        <rFont val="Tahoma"/>
        <family val="2"/>
      </rPr>
      <t>.</t>
    </r>
  </si>
  <si>
    <r>
      <rPr>
        <b/>
        <sz val="9"/>
        <rFont val="Tahoma"/>
        <family val="2"/>
      </rPr>
      <t>Reporte Financiera:</t>
    </r>
    <r>
      <rPr>
        <sz val="9"/>
        <rFont val="Tahoma"/>
        <family val="2"/>
      </rPr>
      <t xml:space="preserve"> Según la necesidad de elaborar un modelo proforma de correo  electrónico de conciliación, que permita llevar la trazabilidad de las gestiones realizadas en las cuentas reportadas como recíprocas, se incluyó el pasado 12 de diciembre en el Sistema de Gestión de Calidad el documento en mención.
</t>
    </r>
    <r>
      <rPr>
        <b/>
        <sz val="9"/>
        <rFont val="Tahoma"/>
        <family val="2"/>
      </rPr>
      <t xml:space="preserve">
Análisis OCI: </t>
    </r>
    <r>
      <rPr>
        <sz val="9"/>
        <rFont val="Tahoma"/>
        <family val="2"/>
      </rPr>
      <t xml:space="preserve">Se remite el correo electrónico de publicación del Formato AGFF-CO-FT-044 CONCILIACIÓN DE OPERACIONES RECÍPROCAS y se evidencia la publicación en la intranet del Canal, así mismo, se observa el correo proforma relacionado en la acción "Generar circularización de información con un modelo proforma de correo  electrónico de conciliación", para lo cual el área remite la solicitud de conciliación de manera trimestral, dando cumplimiento a lo formulado en la acción. 
Teniendo en cuenta lo anterior y las fechas de terminación de la acción, esta se califica </t>
    </r>
    <r>
      <rPr>
        <b/>
        <sz val="9"/>
        <rFont val="Tahoma"/>
        <family val="2"/>
      </rPr>
      <t>"En Proceso"</t>
    </r>
    <r>
      <rPr>
        <sz val="9"/>
        <rFont val="Tahoma"/>
        <family val="2"/>
      </rPr>
      <t>.</t>
    </r>
    <r>
      <rPr>
        <b/>
        <sz val="9"/>
        <rFont val="Tahoma"/>
        <family val="2"/>
      </rPr>
      <t xml:space="preserve"> </t>
    </r>
  </si>
  <si>
    <r>
      <t xml:space="preserve">Reporte Financiera: </t>
    </r>
    <r>
      <rPr>
        <sz val="9"/>
        <rFont val="Tahoma"/>
        <family val="2"/>
      </rPr>
      <t xml:space="preserve">De acuerdo a la acción planteada, en solicitar el soporte del ajuste de las diferencias por el área de servicios administrativos, para soportar la conciliación, el pasado 22 de noviembre la Subdirectora Financiera remitió el memorando N° 3069, donde se solicitó el soporte de ajuste de las diferencias presentadas en los saldos relacionados con los elementos de consumo de papelería, aseo y cafetería.
</t>
    </r>
    <r>
      <rPr>
        <b/>
        <sz val="9"/>
        <rFont val="Tahoma"/>
        <family val="2"/>
      </rPr>
      <t xml:space="preserve">Análisis OCI: </t>
    </r>
    <r>
      <rPr>
        <sz val="9"/>
        <rFont val="Tahoma"/>
        <family val="2"/>
      </rPr>
      <t xml:space="preserve">Se evidencia el correo electrónico del 23 de noviembre de 2018 por el cual se remite el memorando 3069 del 22 de noviembre de 2018, mediante el cual se solicita a la Subdirección Financiera el "Reporte que sustente el ajuste realizado en el aplicativo"; si bien a la fecha de seguimiento se solicitó el reporte, teniendo en cuenta la fecha de terminación y la meta de la acción se califica </t>
    </r>
    <r>
      <rPr>
        <b/>
        <sz val="9"/>
        <rFont val="Tahoma"/>
        <family val="2"/>
      </rPr>
      <t>"En Proceso"</t>
    </r>
    <r>
      <rPr>
        <sz val="9"/>
        <rFont val="Tahoma"/>
        <family val="2"/>
      </rPr>
      <t xml:space="preserve"> y se recomienda al área efectuar la revisión de las fechas y actividades planteadas, con el fin de dar cumplimiento de lo establecido. </t>
    </r>
  </si>
  <si>
    <r>
      <t>Reporte Ser. Administrativos:</t>
    </r>
    <r>
      <rPr>
        <sz val="9"/>
        <rFont val="Tahoma"/>
        <family val="2"/>
      </rPr>
      <t xml:space="preserve"> Los saldos antiguos presentados se mitigaron en el año 2018. Se suscribió el contrato 931 de 2018 con el proveedor de el aplicativo kardex con el cual se contrata el desarrollo de actualizaciones y módulos componentes que mitiguen posibles fallas relacionadas con el hallazgo. </t>
    </r>
    <r>
      <rPr>
        <b/>
        <sz val="9"/>
        <rFont val="Tahoma"/>
        <family val="2"/>
      </rPr>
      <t xml:space="preserve">
Análisis OCI: </t>
    </r>
    <r>
      <rPr>
        <sz val="9"/>
        <rFont val="Tahoma"/>
        <family val="2"/>
      </rPr>
      <t xml:space="preserve">Se remite la minuta del contrato 931 de 2018, cuyo objeto es "Contratar servicios profesionales para el desarrollo de nuevos módulos componentes descritos en el anexo de diseño, además de la actualización, soporte, mantenimiento preventivo, correctivo y transferencia de conocimiento de las aplicaciones de pago a proveedores e inventarlos (Orpago y Kardex) con las que cuenta Canal Capital', así como la prestación de servicios de soporte y mantenimiento de los módulos componentes en producción de los sistemas kardex y Orpago en forma detallada. Si bien, a la fecha de seguimiento el contrato se encuentra en ejecución, se califica </t>
    </r>
    <r>
      <rPr>
        <b/>
        <sz val="9"/>
        <rFont val="Tahoma"/>
        <family val="2"/>
      </rPr>
      <t xml:space="preserve">"En Proceso" </t>
    </r>
    <r>
      <rPr>
        <sz val="9"/>
        <rFont val="Tahoma"/>
        <family val="2"/>
      </rPr>
      <t xml:space="preserve">con el fin de que se lleve a cabo lo planteado en la acción </t>
    </r>
    <r>
      <rPr>
        <i/>
        <sz val="9"/>
        <rFont val="Tahoma"/>
        <family val="2"/>
      </rPr>
      <t>"Solicitar al proveedor del sistema kardex la implementación de parámetros que permitan tener perfiles de administración con el fin de mitigar estos inconvenientes".</t>
    </r>
  </si>
  <si>
    <r>
      <t xml:space="preserve">Reporte Financiera: </t>
    </r>
    <r>
      <rPr>
        <sz val="9"/>
        <rFont val="Tahoma"/>
        <family val="2"/>
      </rPr>
      <t xml:space="preserve">De acuerdo a la acción planteada, en solicitar el soporte del ajuste de las diferencias por el área de servicios administrativos , para soportar la conciliación, el pasado 22 de noviembre la Subdirectora Financiera remitió el memorando N° 3069, donde se solicitó el soporte de ajuste de las diferencias presentadas en los saldos relacionados con los elementos de consumo de papelería, aseo y cafetería.
</t>
    </r>
    <r>
      <rPr>
        <b/>
        <sz val="9"/>
        <rFont val="Tahoma"/>
        <family val="2"/>
      </rPr>
      <t xml:space="preserve">Análisis OCI: </t>
    </r>
    <r>
      <rPr>
        <sz val="9"/>
        <rFont val="Tahoma"/>
        <family val="2"/>
      </rPr>
      <t xml:space="preserve">Se evidencia el correo electrónico del 23 de noviembre de 2018 por el cual se remite el memorando 3069 del 22 de noviembre de 2018, mediante el cual se solicita a la Subdirección Financiera el "Reporte que sustente el ajuste realizado en el aplicativo"; si bien a la fecha de seguimiento se solicitó el reporte, teniendo en cuenta la fecha de terminación y la meta de la acción se califica </t>
    </r>
    <r>
      <rPr>
        <b/>
        <sz val="9"/>
        <rFont val="Tahoma"/>
        <family val="2"/>
      </rPr>
      <t>"En Proceso"</t>
    </r>
    <r>
      <rPr>
        <sz val="9"/>
        <rFont val="Tahoma"/>
        <family val="2"/>
      </rPr>
      <t xml:space="preserve"> y se recomienda al área efectuar la revisión de las fechas y actividades planteadas, con el fin de dar cumplimiento de lo establecido. </t>
    </r>
  </si>
  <si>
    <r>
      <t xml:space="preserve">Reporte Financiera: </t>
    </r>
    <r>
      <rPr>
        <sz val="9"/>
        <rFont val="Tahoma"/>
        <family val="2"/>
      </rPr>
      <t xml:space="preserve">En referencia a la necesidad de verificar y legalizar los recursos relacionados con la Autoridad Nacional de Televisión de manera mensual, nos permitimos relacionar las notas explicativas a los Estados Financieros de los meses de septiembre a noviembre y así mismo los ajustes efectuados durante el mes de diciembre de acuerdo a la necesidad de efectuar las legalizaciones  de recursos .
</t>
    </r>
    <r>
      <rPr>
        <b/>
        <sz val="9"/>
        <rFont val="Tahoma"/>
        <family val="2"/>
      </rPr>
      <t xml:space="preserve">Análisis OCI: </t>
    </r>
    <r>
      <rPr>
        <sz val="9"/>
        <rFont val="Tahoma"/>
        <family val="2"/>
      </rPr>
      <t xml:space="preserve">Se verifican los soportes remitidos por el área, con los que se evidencia que se viene haciendo el seguimiento a la cuenta de subvenciones, así como las respectivas revelaciones en los estados financieros y sus notas. Teniendo en cuenta la fórmula del indicador, la meta  y fecha de finalización se califica </t>
    </r>
    <r>
      <rPr>
        <b/>
        <sz val="9"/>
        <rFont val="Tahoma"/>
        <family val="2"/>
      </rPr>
      <t>"En Proceso"</t>
    </r>
    <r>
      <rPr>
        <sz val="9"/>
        <rFont val="Tahoma"/>
        <family val="2"/>
      </rPr>
      <t xml:space="preserve">. Las revelaciones presentadas no corresponden a la cuenta 2402, ya que la misma para la vigencia 2018 tiene saldo $0, por lo que se recomienda ajustar la acción. </t>
    </r>
  </si>
  <si>
    <r>
      <t xml:space="preserve">Análisis OCI: </t>
    </r>
    <r>
      <rPr>
        <sz val="9"/>
        <rFont val="Tahoma"/>
        <family val="2"/>
      </rPr>
      <t xml:space="preserve">Se remiten por la Coordinación de Producción los enlaces "SUPERVISIONES COORDINACIÓN DE PRODUCCIÓN - MÓNICA SARMIENTO" y "SUPERVISIONES PROFESIONAL UNIVERSITARIA DE PRODUCCIÓN", en los cuales se realiza el control a los pagos de los contratos suscritos con Recursos ANTV, en el que se evidencian las fechas de terminación asignadas, así como el control de los pagos que se efectúan a lo largo de la ejecución. Teniendo en cuenta las actividades adelantadas se califica como </t>
    </r>
    <r>
      <rPr>
        <b/>
        <sz val="9"/>
        <rFont val="Tahoma"/>
        <family val="2"/>
      </rPr>
      <t>"Terminada"</t>
    </r>
    <r>
      <rPr>
        <sz val="9"/>
        <rFont val="Tahoma"/>
        <family val="2"/>
      </rPr>
      <t xml:space="preserve">. </t>
    </r>
  </si>
  <si>
    <r>
      <t xml:space="preserve">Análisis OCI: </t>
    </r>
    <r>
      <rPr>
        <sz val="9"/>
        <rFont val="Tahoma"/>
        <family val="2"/>
      </rPr>
      <t xml:space="preserve">No se remiten soportes por la Coordinación de Producción, por lo que la Oficina de Control Interno programo una verificación en el área, observando que no se ha ejecutado la actividad planteada "Los contratistas que no generen cobro finalizando el año, se les notificará por correo electrónico, en caso de no realizar el trámite, se le notificará por oficio", toda vez que a la fecha de seguimiento no se presentan cobros pendientes. Por lo que la acción se califica con alerta </t>
    </r>
    <r>
      <rPr>
        <b/>
        <sz val="9"/>
        <rFont val="Tahoma"/>
        <family val="2"/>
      </rPr>
      <t>"Sin Iniciar"</t>
    </r>
  </si>
  <si>
    <t>RESUMEN SEGUNDO SEGUIMIENTO DE 2018</t>
  </si>
  <si>
    <t>3. % avance en ejecución de la meta</t>
  </si>
  <si>
    <t>5. Estado de la acción</t>
  </si>
  <si>
    <r>
      <rPr>
        <b/>
        <sz val="9"/>
        <rFont val="Tahoma"/>
        <family val="2"/>
      </rPr>
      <t xml:space="preserve">Reporte Financiera: </t>
    </r>
    <r>
      <rPr>
        <sz val="9"/>
        <rFont val="Tahoma"/>
        <family val="2"/>
      </rPr>
      <t xml:space="preserve">Durante el primer semestre se realizó la capacitación sobre las deducciones, rentas exentas y aportes de seguridad social - Contratistas.
</t>
    </r>
    <r>
      <rPr>
        <b/>
        <sz val="9"/>
        <rFont val="Tahoma"/>
        <family val="2"/>
      </rPr>
      <t xml:space="preserve">Análisis OCI: </t>
    </r>
    <r>
      <rPr>
        <sz val="9"/>
        <rFont val="Tahoma"/>
        <family val="2"/>
      </rPr>
      <t xml:space="preserve">Se evidencia el Boletín No. 27 del 10 de junio mediante el cual se extiende la invitación a la capacitación efectuada sobre "Beneficios Tributarios - Contratistas" del 13 de junio de 2019 vía comunicaciones internas, a la capacitación en mención asisten nueve (9) colaboradores del Canal. 
Teniendo en cuenta que la meta establece dos (2) charlas en temas tributarios, se califica la acción como </t>
    </r>
    <r>
      <rPr>
        <b/>
        <sz val="9"/>
        <rFont val="Tahoma"/>
        <family val="2"/>
      </rPr>
      <t>"Terminada"</t>
    </r>
    <r>
      <rPr>
        <sz val="9"/>
        <rFont val="Tahoma"/>
        <family val="2"/>
      </rPr>
      <t xml:space="preserve"> con estado </t>
    </r>
    <r>
      <rPr>
        <b/>
        <sz val="9"/>
        <rFont val="Tahoma"/>
        <family val="2"/>
      </rPr>
      <t>"Cerrada"</t>
    </r>
    <r>
      <rPr>
        <sz val="9"/>
        <rFont val="Tahoma"/>
        <family val="2"/>
      </rPr>
      <t xml:space="preserve"> toda vez que se adelantaron las actividades formuladas en el tiempo establecido por el área, alcanzando lo propuesto. </t>
    </r>
  </si>
  <si>
    <r>
      <t xml:space="preserve">Reporte Financiera: </t>
    </r>
    <r>
      <rPr>
        <sz val="9"/>
        <rFont val="Tahoma"/>
        <family val="2"/>
      </rPr>
      <t>Durante el primer semestre se remitió memorando donde se solicitó el soporte del ajuste de las diferencias presentadas en la conciliación de Consumo mediante memorando N° 738; y la Subdirección Administrativa dio respuesta el pasado 10 de abril, donde remitió el soporte que sustenta el ajuste contable.</t>
    </r>
    <r>
      <rPr>
        <b/>
        <sz val="9"/>
        <rFont val="Tahoma"/>
        <family val="2"/>
      </rPr>
      <t xml:space="preserve">
Análisis OCI: </t>
    </r>
    <r>
      <rPr>
        <sz val="9"/>
        <rFont val="Tahoma"/>
        <family val="2"/>
      </rPr>
      <t xml:space="preserve">Se evidencia el Memorando No.738 del 20/03/2019 mediante el cual la Subdirección Financiera realiza la reiteración de la solicitud del soporte que de cuenta del ajuste de las diferencias en elementos de consumo a la Subdirección Administrativa. De igual manera se remite el Memorando No.907 del 10/04/2019 mediante el cual se remite el ajuste contable correspondiente, dando así cumplimiento a la acción formulada en el Plan. 
Teniendo en cuenta lo anterior, la acción se califica como </t>
    </r>
    <r>
      <rPr>
        <b/>
        <sz val="9"/>
        <rFont val="Tahoma"/>
        <family val="2"/>
      </rPr>
      <t>"Terminada"</t>
    </r>
    <r>
      <rPr>
        <sz val="9"/>
        <rFont val="Tahoma"/>
        <family val="2"/>
      </rPr>
      <t>.</t>
    </r>
  </si>
  <si>
    <r>
      <rPr>
        <b/>
        <sz val="9"/>
        <rFont val="Tahoma"/>
        <family val="2"/>
      </rPr>
      <t xml:space="preserve">Análisis OCI: </t>
    </r>
    <r>
      <rPr>
        <sz val="9"/>
        <rFont val="Tahoma"/>
        <family val="2"/>
      </rPr>
      <t xml:space="preserve">Se evidencia la creación del "FORMATO PARA SUPERVISIÓN DE TRANSPORTE SERVICIOS FIJO, OCASIONAL Y ADICIONAL, código: MPTV-FT-068", así como su respectiva publicación en la intranet. El formato en mención se viene implementando desde el mes de marzo de la vigencia 2019 en el cual se realiza el seguimiento, control y revisión de los servicios de transporte (fijos, ocasionales y adicionales) para Canal Capital. 
Teniendo en cuenta lo anterior, así como la meta propuesta se califica como </t>
    </r>
    <r>
      <rPr>
        <b/>
        <sz val="9"/>
        <rFont val="Tahoma"/>
        <family val="2"/>
      </rPr>
      <t>"Terminada"</t>
    </r>
    <r>
      <rPr>
        <sz val="9"/>
        <rFont val="Tahoma"/>
        <family val="2"/>
      </rPr>
      <t xml:space="preserve">. </t>
    </r>
  </si>
  <si>
    <r>
      <t xml:space="preserve">Análisis OCI: </t>
    </r>
    <r>
      <rPr>
        <sz val="9"/>
        <rFont val="Tahoma"/>
        <family val="2"/>
      </rPr>
      <t xml:space="preserve">El área no remite soportes para el periodo de seguimiento que permitan evidenciar los avances en el cumplimiento de la acción formulada, por lo cual se mantiene la calificación del seguimiento anterior </t>
    </r>
    <r>
      <rPr>
        <b/>
        <sz val="9"/>
        <rFont val="Tahoma"/>
        <family val="2"/>
      </rPr>
      <t xml:space="preserve">"En Proceso" </t>
    </r>
    <r>
      <rPr>
        <sz val="9"/>
        <rFont val="Tahoma"/>
        <family val="2"/>
      </rPr>
      <t xml:space="preserve">y se recomienda al área adelantar las actividades pendientes que permitan alcanzar la meta formulada dentro de los tiempos establecidos. </t>
    </r>
  </si>
  <si>
    <r>
      <rPr>
        <b/>
        <sz val="9"/>
        <rFont val="Tahoma"/>
        <family val="2"/>
      </rPr>
      <t>Reporte Financiera:</t>
    </r>
    <r>
      <rPr>
        <sz val="9"/>
        <rFont val="Tahoma"/>
        <family val="2"/>
      </rPr>
      <t xml:space="preserve"> Las gestiones adelantadas durante los meses de enero a junio por la Subdirección Financiera sobre el reglamento de recaudo se evidencian mediante el borrador del Reglamento Interno de Cartera, donde estamos a la espera de los aportes y/o comentarios de la Secretaría General.
</t>
    </r>
    <r>
      <rPr>
        <b/>
        <sz val="9"/>
        <rFont val="Tahoma"/>
        <family val="2"/>
      </rPr>
      <t xml:space="preserve">Reporte Sec. General: </t>
    </r>
    <r>
      <rPr>
        <sz val="9"/>
        <rFont val="Tahoma"/>
        <family val="2"/>
      </rPr>
      <t xml:space="preserve">La Subdirección Financiera proyectó el borrador del reglamento de recaudo de cartera que contempla las instancias del cobro (administrativo, persuasivo y coactivo). La Coordinación Jurídica realizó ajustes y comentarios al documento. El mismo pasa nuevamente a revisión de la Subdirección Financiera.
</t>
    </r>
    <r>
      <rPr>
        <b/>
        <sz val="9"/>
        <rFont val="Tahoma"/>
        <family val="2"/>
      </rPr>
      <t xml:space="preserve">Análisis OCI: </t>
    </r>
    <r>
      <rPr>
        <sz val="9"/>
        <rFont val="Tahoma"/>
        <family val="2"/>
      </rPr>
      <t xml:space="preserve">Se evidencia el borrador de la Resolución “Por la cual se adopta el Reglamento Interno de Recaudo de Cartera de Canal Capital”, mediante la cual se espera dar cumplimiento a la acción formulada, así como correos electrónicos de abril y junio con los cuales se remiten los avances alcanzados por la Subdirección Financiera y la Secretaría General. Sin embargo, dado que a la fecha no se ha alcanzado la meta formulada en el Plan, se mantiene la calificación de la acción  </t>
    </r>
    <r>
      <rPr>
        <b/>
        <sz val="9"/>
        <rFont val="Tahoma"/>
        <family val="2"/>
      </rPr>
      <t xml:space="preserve">"En Proceso" </t>
    </r>
    <r>
      <rPr>
        <sz val="9"/>
        <rFont val="Tahoma"/>
        <family val="2"/>
      </rPr>
      <t>y se recomienda a las áreas responsables adelantar las actividades que permitan darle cumplimiento a lo propuesto dentro de los tiempos establecidos.</t>
    </r>
  </si>
  <si>
    <r>
      <rPr>
        <b/>
        <sz val="9"/>
        <rFont val="Tahoma"/>
        <family val="2"/>
      </rPr>
      <t xml:space="preserve">Análisis OCI: </t>
    </r>
    <r>
      <rPr>
        <sz val="9"/>
        <rFont val="Tahoma"/>
        <family val="2"/>
      </rPr>
      <t xml:space="preserve">Se verifican los soportes remitidos por las áreas responsables de dar cumplimiento a la acción planteada, frente a lo cual se observa el Manual de uso digital, así como el manual de producción Nuevos Negocios y el Manual de Producción en borrador que se viene consolidando desde la Coordinación de Producción. Dado que a la fecha de seguimiento estos manuales no se encuentran articulados en un mismo documento se califica la acción con estado </t>
    </r>
    <r>
      <rPr>
        <b/>
        <sz val="9"/>
        <rFont val="Tahoma"/>
        <family val="2"/>
      </rPr>
      <t xml:space="preserve">"En Proceso" </t>
    </r>
    <r>
      <rPr>
        <sz val="9"/>
        <rFont val="Tahoma"/>
        <family val="2"/>
      </rPr>
      <t xml:space="preserve">y se recomienda a las áreas darle continuidad a las actividades con el fin de darle cumplimiento a lo formulado en los tiempos establecidos. </t>
    </r>
  </si>
  <si>
    <r>
      <rPr>
        <b/>
        <sz val="9"/>
        <rFont val="Tahoma"/>
        <family val="2"/>
      </rPr>
      <t xml:space="preserve">Análisis OCI: </t>
    </r>
    <r>
      <rPr>
        <sz val="9"/>
        <rFont val="Tahoma"/>
        <family val="2"/>
      </rPr>
      <t xml:space="preserve">No se remiten soportes por el área que permitan evidenciar nuevos  avances a los observados durante el seguimiento anterior, por lo tanto, se mantiene la calificación </t>
    </r>
    <r>
      <rPr>
        <b/>
        <sz val="9"/>
        <rFont val="Tahoma"/>
        <family val="2"/>
      </rPr>
      <t>"En Proceso"</t>
    </r>
    <r>
      <rPr>
        <sz val="9"/>
        <rFont val="Tahoma"/>
        <family val="2"/>
      </rPr>
      <t xml:space="preserve"> y se recomienda al área finalizar las actividades propuestas con el fin de darle cumplimiento a lo formulado dentro de los tiempos establecidos. </t>
    </r>
  </si>
  <si>
    <r>
      <rPr>
        <b/>
        <sz val="9"/>
        <rFont val="Tahoma"/>
        <family val="2"/>
      </rPr>
      <t xml:space="preserve">Análisis OCI: </t>
    </r>
    <r>
      <rPr>
        <sz val="9"/>
        <rFont val="Tahoma"/>
        <family val="2"/>
      </rPr>
      <t xml:space="preserve">Se procede a la revisión de los soportes remitidos por el área evidenciando un correo electrónico en el cual se solicita aclaración sobre los informes remitidos del contrato 1505-2017, lo cual no corresponde a la ejecución de la acción formulada en el plan "Incluir en el procedimiento de nuevos negocios un punto de control, en el que se establezca que en los contratos de suministro se definirán fechas límite de entrega sólo en los casos en que ésta afecte la ejecución exitosa del contrato". 
Teniendo en cuenta lo anterior, así como la meta propuesta "Actualización de procedimiento" se califica la acción con alerta </t>
    </r>
    <r>
      <rPr>
        <b/>
        <sz val="9"/>
        <rFont val="Tahoma"/>
        <family val="2"/>
      </rPr>
      <t>"Sin Iniciar"</t>
    </r>
    <r>
      <rPr>
        <sz val="9"/>
        <rFont val="Tahoma"/>
        <family val="2"/>
      </rPr>
      <t xml:space="preserve"> y se recomienda al área adelantar las actividades que permitan dar cumplimiento a lo establecido en el Plan dentro de los tiempos determinados. </t>
    </r>
  </si>
  <si>
    <r>
      <rPr>
        <b/>
        <sz val="9"/>
        <rFont val="Tahoma"/>
        <family val="2"/>
      </rPr>
      <t xml:space="preserve">Análisis OCI: </t>
    </r>
    <r>
      <rPr>
        <sz val="9"/>
        <rFont val="Tahoma"/>
        <family val="2"/>
      </rPr>
      <t>Se procede a la revisión de los soportes remitidos por el área evidenciando un correo electrónico en el cual se solicita aclaración sobre los informes remitidos del contrato 1505-2017, lo cual no corresponde a la ejecución de la acción formulada en el plan "Incluir en el procedimiento de nuevos negocios puntos de control, relacionados con la revisión de los valores de IVA pagados por los servicios de los contratistas". 
Teniendo en cuenta lo anterior, así como la meta propuesta "Actualización de procedimiento" se califica la acción con alerta</t>
    </r>
    <r>
      <rPr>
        <b/>
        <sz val="9"/>
        <rFont val="Tahoma"/>
        <family val="2"/>
      </rPr>
      <t xml:space="preserve"> "Sin Iniciar"</t>
    </r>
    <r>
      <rPr>
        <sz val="9"/>
        <rFont val="Tahoma"/>
        <family val="2"/>
      </rPr>
      <t xml:space="preserve"> y se recomienda al área adelantar las actividades que permitan dar cumplimiento a lo establecido en el Plan dentro de los tiempos determinados.  </t>
    </r>
  </si>
  <si>
    <r>
      <t xml:space="preserve">Análisis OCI: </t>
    </r>
    <r>
      <rPr>
        <sz val="9"/>
        <rFont val="Tahoma"/>
        <family val="2"/>
      </rPr>
      <t xml:space="preserve">No se remiten soportes por el área que den cuenta de la ejecución de la acción formulada "Actualizar en el formato de control del proceso, la revisión a los registros del evento…", que permita alcanzar la meta propuesta "Formato actualizado"; por lo anterior, se califica la acción con alerta </t>
    </r>
    <r>
      <rPr>
        <b/>
        <sz val="9"/>
        <rFont val="Tahoma"/>
        <family val="2"/>
      </rPr>
      <t>"Sin Iniciar"</t>
    </r>
    <r>
      <rPr>
        <sz val="9"/>
        <rFont val="Tahoma"/>
        <family val="2"/>
      </rPr>
      <t xml:space="preserve"> y se recomienda al área finalizar las actividades propuestas con el fin de darle cumplimiento a lo formulado dentro de los tiempos establecidos. </t>
    </r>
  </si>
  <si>
    <r>
      <t xml:space="preserve">Análisis OCI: </t>
    </r>
    <r>
      <rPr>
        <sz val="9"/>
        <rFont val="Tahoma"/>
        <family val="2"/>
      </rPr>
      <t xml:space="preserve">No se remiten soportes por el área que den cuenta de la ejecución de la acción formulada "Actualizar en el formato de control del proceso, la revisión a los registros del evento…", que permita alcanzar la meta propuesta "Actualización de procedimiento"; por lo anterior, se califica la acción con alerta </t>
    </r>
    <r>
      <rPr>
        <b/>
        <sz val="9"/>
        <rFont val="Tahoma"/>
        <family val="2"/>
      </rPr>
      <t>"Sin Iniciar"</t>
    </r>
    <r>
      <rPr>
        <sz val="9"/>
        <rFont val="Tahoma"/>
        <family val="2"/>
      </rPr>
      <t xml:space="preserve"> y se recomienda al área finalizar las actividades propuestas con el fin de darle cumplimiento a lo formulado dentro de los tiempos establecidos. </t>
    </r>
  </si>
  <si>
    <r>
      <t xml:space="preserve">Análisis OCI: </t>
    </r>
    <r>
      <rPr>
        <sz val="9"/>
        <rFont val="Tahoma"/>
        <family val="2"/>
      </rPr>
      <t xml:space="preserve">Se verifican los soportes remitidos por el área responsable en los cuales se evidencia la invitación a la jornada de Reinducción de los colaboradores del Canal "La industria cambió y los retos de Canal Capital en 2019", dicha jornada se realizó el 15 de marzo, frente a la cual teniendo en cuenta los listados de asistencia remitidos por Talento Humano asistieron 144 colaboradores. 
Teniendo en cuenta que se adelantó la jornada pendiente, cumpliendo así la meta propuesta "Reinducción" dentro de los tiempos establecidos se califica la acción como </t>
    </r>
    <r>
      <rPr>
        <b/>
        <sz val="9"/>
        <rFont val="Tahoma"/>
        <family val="2"/>
      </rPr>
      <t>"Terminada"</t>
    </r>
    <r>
      <rPr>
        <sz val="9"/>
        <rFont val="Tahoma"/>
        <family val="2"/>
      </rPr>
      <t xml:space="preserve"> con estado </t>
    </r>
    <r>
      <rPr>
        <b/>
        <sz val="9"/>
        <rFont val="Tahoma"/>
        <family val="2"/>
      </rPr>
      <t>"Cerrada"</t>
    </r>
    <r>
      <rPr>
        <sz val="9"/>
        <rFont val="Tahoma"/>
        <family val="2"/>
      </rPr>
      <t xml:space="preserve">.                                                                                                                                                                                                                                                                                                                                                                                                                                                                                                                                                                                                                                                                                                                                                                                                                                                                                                                                                                                                                                                                                                                  </t>
    </r>
  </si>
  <si>
    <r>
      <t xml:space="preserve">Reporte Planeación: </t>
    </r>
    <r>
      <rPr>
        <sz val="9"/>
        <rFont val="Tahoma"/>
        <family val="2"/>
      </rPr>
      <t xml:space="preserve">Las fichas EBI se encuentran actualizadas de acuerdo con la apropiación presupuestal registrada en el PREDIS. La actualización se realiza en el corte trimestral quedando igual tanto lo reportado en SEGPLAN como lo que se encuentra en PREDIS.
Por otra parte, fue necesario actualizar en el mes de abril las mencionadas fichas, con el fin de recibir la aprobación de la adición presupuestal en el mes de junio, generando una nueva versión.
</t>
    </r>
    <r>
      <rPr>
        <b/>
        <sz val="9"/>
        <rFont val="Tahoma"/>
        <family val="2"/>
      </rPr>
      <t xml:space="preserve">Análisis OCI: </t>
    </r>
    <r>
      <rPr>
        <sz val="9"/>
        <rFont val="Tahoma"/>
        <family val="2"/>
      </rPr>
      <t xml:space="preserve">Una vez verificados los soportes remitidos por el área se evidencian las actas de las reuniones realizadas en enero 21, abril 3 y abril 24 de 2019 en las cuales se efectúan las revisiones de los proyectos, así como de las fichas; se observa la actualización de la ficha EBI-D del proyecto 10 Televisión pública para la cultura ciudadana, la educación y la información, así como de la ficha EBI-D del proyecto 80 Modernización institucional con fecha de junio de 2019 en las cuales se evidencian los cambios mencionados en las actas de reunión. 
Teniendo en cuenta lo formulado en el indicador y la meta, así como las fechas de terminación propuestas, la acción se califica </t>
    </r>
    <r>
      <rPr>
        <b/>
        <sz val="9"/>
        <rFont val="Tahoma"/>
        <family val="2"/>
      </rPr>
      <t>"En Proceso"</t>
    </r>
    <r>
      <rPr>
        <sz val="9"/>
        <rFont val="Tahoma"/>
        <family val="2"/>
      </rPr>
      <t xml:space="preserve">. </t>
    </r>
  </si>
  <si>
    <r>
      <t xml:space="preserve">Reporte Planeación: </t>
    </r>
    <r>
      <rPr>
        <sz val="9"/>
        <rFont val="Tahoma"/>
        <family val="2"/>
      </rPr>
      <t xml:space="preserve">Con el fin de reportar el estado de avance sobre la meta en el sistema SEGPLAN, se realizan mesas de trabajo trimestrales con el gerente del proyecto, donde se realizan revisiones a la ejecución de la meta del proyecto de inversión.
</t>
    </r>
    <r>
      <rPr>
        <b/>
        <sz val="9"/>
        <rFont val="Tahoma"/>
        <family val="2"/>
      </rPr>
      <t xml:space="preserve">Análisis OCI: </t>
    </r>
    <r>
      <rPr>
        <sz val="9"/>
        <rFont val="Tahoma"/>
        <family val="2"/>
      </rPr>
      <t xml:space="preserve">Se evidencia acta del 23 de abril de 2019 en la cual se realiza seguimiento al reporte de la meta en el SEGPLAN, no se establecen cambios en lo relacionado durante el último trimestre. Teniendo en cuenta el indicador, la meta y los tiempos de ejecución establecidos para la acción, se califica </t>
    </r>
    <r>
      <rPr>
        <b/>
        <sz val="9"/>
        <rFont val="Tahoma"/>
        <family val="2"/>
      </rPr>
      <t>"En Proceso"</t>
    </r>
    <r>
      <rPr>
        <sz val="9"/>
        <rFont val="Tahoma"/>
        <family val="2"/>
      </rPr>
      <t xml:space="preserve"> y se recomienda al área darle continuidad a la documentación de las mesas de trabajo realizadas.</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</si>
  <si>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Esta transición implicó hacer los ajustes y actualizaciones en el sistema SEGPLAN para realizar su respectivo seguimiento.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Teniendo en cuenta que las metas definidas para el proyecto 80 se finalizaron por la transición del Sistema e Gestión de Calidad al Modelo Integrado de Planeación y Gestión - MIPG, el área realizó el ajuste pertinente a la meta frente a lo cual estableció</t>
    </r>
    <r>
      <rPr>
        <i/>
        <sz val="9"/>
        <rFont val="Tahoma"/>
        <family val="2"/>
      </rPr>
      <t xml:space="preserve"> "Gestionar 100 % las acciones definidas por la entidad para la armonización de productos y requisitos del SIG con las dimensiones y políticas del MIPG de Canal Capital"</t>
    </r>
    <r>
      <rPr>
        <sz val="9"/>
        <rFont val="Tahoma"/>
        <family val="2"/>
      </rPr>
      <t>, se evidencia acta del 23 de abril de 2019, en la cual se efectuó la revisión de información reportada en el SEGPLAN y se contempla el ajuste a la meta del proyecto. Teniendo en cuenta el indicador y meta formulados para la acción, así como los tiempos establecidos de ejecución se califica</t>
    </r>
    <r>
      <rPr>
        <b/>
        <sz val="9"/>
        <rFont val="Tahoma"/>
        <family val="2"/>
      </rPr>
      <t xml:space="preserve"> "En Proceso"</t>
    </r>
    <r>
      <rPr>
        <sz val="9"/>
        <rFont val="Tahoma"/>
        <family val="2"/>
      </rPr>
      <t xml:space="preserve"> y se recomienda al área dar continuidad con la documentación de las revisiones. </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</si>
  <si>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Teniendo en cuenta que las metas definidas para el proyecto 80 se finalizaron por la transición del Sistema e Gestión de Calidad al Modelo Integrado de Planeación y Gestión - MIPG, el área realizó el ajuste pertinente a la meta frente a lo cual estableció</t>
    </r>
    <r>
      <rPr>
        <i/>
        <sz val="9"/>
        <rFont val="Tahoma"/>
        <family val="2"/>
      </rPr>
      <t xml:space="preserve"> "Gestionar 100 % las acciones definidas por la entidad para la armonización de productos y requisitos del SIG con las dimensiones y políticas del MIPG de Canal Capital"</t>
    </r>
    <r>
      <rPr>
        <sz val="9"/>
        <rFont val="Tahoma"/>
        <family val="2"/>
      </rPr>
      <t>, se evidencia acta del 23 de abril de 2019, en la cual se efectuó la revisión de información reportada en el SEGPLAN y se contempla el ajuste a la meta del proyecto. Teniendo en cuenta el indicador y meta formulados para la acción, así como los tiempos establecidos de ejecución se califica</t>
    </r>
    <r>
      <rPr>
        <b/>
        <sz val="9"/>
        <rFont val="Tahoma"/>
        <family val="2"/>
      </rPr>
      <t xml:space="preserve"> "En Proceso" </t>
    </r>
    <r>
      <rPr>
        <sz val="9"/>
        <rFont val="Tahoma"/>
        <family val="2"/>
      </rPr>
      <t xml:space="preserve">y se recomienda al área dar continuidad con la documentación de las revisiones. </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</si>
  <si>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 xml:space="preserve">Teniendo en cuenta que las metas definidas para el proyecto 80 se finalizaron por la transición del Sistema e Gestión de Calidad al Modelo Integrado de Planeación y Gestión - MIPG, el área realizó el ajuste pertinente a la meta frente a lo cual estableció </t>
    </r>
    <r>
      <rPr>
        <i/>
        <sz val="9"/>
        <rFont val="Tahoma"/>
        <family val="2"/>
      </rPr>
      <t>"Gestionar 100 % las acciones definidas por la entidad para la armonización de productos y requisitos del SIG con las dimensiones y políticas del MIPG de Canal Capital"</t>
    </r>
    <r>
      <rPr>
        <sz val="9"/>
        <rFont val="Tahoma"/>
        <family val="2"/>
      </rPr>
      <t>, se evidencia acta del 23 de abril de 2019, en la cual se efectuó la revisión de información reportada en el SEGPLAN y se contempla el ajuste a la meta del proyecto. Teniendo en cuenta el indicador y meta formulados para la acción, así como los tiempos establecidos de ejecución se califica</t>
    </r>
    <r>
      <rPr>
        <b/>
        <sz val="9"/>
        <rFont val="Tahoma"/>
        <family val="2"/>
      </rPr>
      <t xml:space="preserve"> "En Proceso" </t>
    </r>
    <r>
      <rPr>
        <sz val="9"/>
        <rFont val="Tahoma"/>
        <family val="2"/>
      </rPr>
      <t xml:space="preserve">y se recomienda al área dar continuidad con la documentación de las revisiones. </t>
    </r>
  </si>
  <si>
    <r>
      <rPr>
        <b/>
        <sz val="9"/>
        <rFont val="Tahoma"/>
        <family val="2"/>
      </rPr>
      <t xml:space="preserve">Reporte Financiera: </t>
    </r>
    <r>
      <rPr>
        <sz val="9"/>
        <rFont val="Tahoma"/>
        <family val="2"/>
      </rPr>
      <t xml:space="preserve">Durante lo corrido del presente año por parte de la Subdirección Financiera se han adelantado las gestiones de envío y seguimiento de saldos reportados como "Operaciones Recíprocas" de manera trimestral, donde se analiza el cumplimiento de las reglas de eliminación establecidas trimestralmente por la Contaduría General de la Nación, para elaborar y firmar el formato de "Conciliación"; de lo contrario se remite correo informando las reglas de eliminación y manejo contable de los recursos relacionadas con la Ley 14 de 1991.
</t>
    </r>
    <r>
      <rPr>
        <b/>
        <sz val="9"/>
        <rFont val="Tahoma"/>
        <family val="2"/>
      </rPr>
      <t xml:space="preserve">Análisis OCI: </t>
    </r>
    <r>
      <rPr>
        <sz val="9"/>
        <rFont val="Tahoma"/>
        <family val="2"/>
      </rPr>
      <t xml:space="preserve">Se procede a la verificación de los soportes remitidos en los cuales se evidencia que el área ha dado continuidad al seguimiento de las operaciones reciprocas de manera trimestral, se remiten los soportes de los seguimientos efectuados y respuestas remitidas de ocho (8) entidades en las que se puede evidenciar el uso del formato establecido para el registro de dichas operaciones. 
Teniendo en cuenta las actividades adelantadas, así como el tiempo de ejecución establecido, se mantiene la calificación con estado </t>
    </r>
    <r>
      <rPr>
        <b/>
        <sz val="9"/>
        <rFont val="Tahoma"/>
        <family val="2"/>
      </rPr>
      <t>"En Proceso"</t>
    </r>
    <r>
      <rPr>
        <sz val="9"/>
        <rFont val="Tahoma"/>
        <family val="2"/>
      </rPr>
      <t xml:space="preserve">. </t>
    </r>
  </si>
  <si>
    <r>
      <rPr>
        <b/>
        <sz val="9"/>
        <rFont val="Tahoma"/>
        <family val="2"/>
      </rPr>
      <t xml:space="preserve">Análisis OCI: </t>
    </r>
    <r>
      <rPr>
        <sz val="9"/>
        <rFont val="Tahoma"/>
        <family val="2"/>
      </rPr>
      <t xml:space="preserve">Se verifica la base de datos "Control contratistas 2019" remitida como soporte de ejecución de la acción propuesta en la que se evidencia que se dio continuidad al seguimiento a los pagos de los contratos que son suscritos con recursos ANTV, así como los que cuentan con recursos ANTV y propios, tiempos de ejecución y saldos a pagar. 
Teniendo en cuenta lo anterior, así como la continuidad en el cumplimiento a la meta formulada se mantiene la calificación como </t>
    </r>
    <r>
      <rPr>
        <b/>
        <sz val="9"/>
        <rFont val="Tahoma"/>
        <family val="2"/>
      </rPr>
      <t xml:space="preserve">"Terminada" </t>
    </r>
    <r>
      <rPr>
        <sz val="9"/>
        <rFont val="Tahoma"/>
        <family val="2"/>
      </rPr>
      <t xml:space="preserve">y se procede al cierre de la acción. </t>
    </r>
  </si>
  <si>
    <r>
      <t xml:space="preserve">Reporte Financiera: </t>
    </r>
    <r>
      <rPr>
        <sz val="9"/>
        <rFont val="Tahoma"/>
        <family val="2"/>
      </rPr>
      <t xml:space="preserve">Sobre lo corrido de la presente vigencia se ha elaborado y remitido cada Informe Financiero al culminar cada mes.
</t>
    </r>
    <r>
      <rPr>
        <b/>
        <sz val="9"/>
        <rFont val="Tahoma"/>
        <family val="2"/>
      </rPr>
      <t xml:space="preserve">Análisis OCI: </t>
    </r>
    <r>
      <rPr>
        <sz val="9"/>
        <rFont val="Tahoma"/>
        <family val="2"/>
      </rPr>
      <t xml:space="preserve">Una vez verificados los soportes remitidos por el área se observa que se viene dando continuidad a la presentación de Informes de seguimiento sobre la información financiera de la entidad de manera mensual a la Gerencia General, Secretaría General, Dirección Operativa, Subdirección Administrativa y Oficina de Control Interno, dando cumplimiento a lo formulado en el Plan. Sin embargo, teniendo en cuenta las fechas de ejecución establecidas, la acción mantiene la calificación </t>
    </r>
    <r>
      <rPr>
        <b/>
        <sz val="9"/>
        <rFont val="Tahoma"/>
        <family val="2"/>
      </rPr>
      <t>"En Proceso"</t>
    </r>
    <r>
      <rPr>
        <sz val="9"/>
        <rFont val="Tahoma"/>
        <family val="2"/>
      </rPr>
      <t xml:space="preserve">. Se recomienda al área remitir los informes de noviembre y diciembre que a la fecha de seguimiento continúan pendientes. </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</si>
  <si>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 xml:space="preserve">Se evidencia acta del 23 de abril de 2019, en la cual se efectuó la revisión de información reportada en el SEGPLAN y se contempla el ajuste a la meta del proyecto. Teniendo en cuenta el indicador y meta formulados para la acción, así como los tiempos establecidos de ejecución se califica </t>
    </r>
    <r>
      <rPr>
        <b/>
        <sz val="9"/>
        <rFont val="Tahoma"/>
        <family val="2"/>
      </rPr>
      <t xml:space="preserve">"En Proceso" </t>
    </r>
    <r>
      <rPr>
        <sz val="9"/>
        <rFont val="Tahoma"/>
        <family val="2"/>
      </rPr>
      <t xml:space="preserve">y se recomienda al área dar continuidad con la documentación de las revisiones. </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</si>
  <si>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t>
    </r>
    <r>
      <rPr>
        <b/>
        <sz val="9"/>
        <rFont val="Tahoma"/>
        <family val="2"/>
      </rPr>
      <t xml:space="preserve">Análisis OCI: </t>
    </r>
    <r>
      <rPr>
        <sz val="9"/>
        <rFont val="Tahoma"/>
        <family val="2"/>
      </rPr>
      <t xml:space="preserve">Se evidencia acta del 23 de abril de 2019, en la cual se efectuó la revisión de información reportada en el SEGPLAN y se contempla el ajuste a la meta del proyecto, la cual se evidencia en la ficha EBI-D del proyecto 80 Modernización institucional. Teniendo en cuenta el indicador y meta formulados para la acción, así como los tiempos establecidos de ejecución se califica </t>
    </r>
    <r>
      <rPr>
        <b/>
        <sz val="9"/>
        <rFont val="Tahoma"/>
        <family val="2"/>
      </rPr>
      <t xml:space="preserve">"En Proceso" </t>
    </r>
    <r>
      <rPr>
        <sz val="9"/>
        <rFont val="Tahoma"/>
        <family val="2"/>
      </rPr>
      <t xml:space="preserve">y se recomienda al área dar continuidad con la documentación de las revisiones. </t>
    </r>
  </si>
  <si>
    <r>
      <t xml:space="preserve">Reporte Planeación: </t>
    </r>
    <r>
      <rPr>
        <sz val="9"/>
        <rFont val="Tahoma"/>
        <family val="2"/>
      </rPr>
      <t xml:space="preserve">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 Para dar cumplimiento al hallazgo y como consecuencia de lo anterior se realizó internamente la revisión y actualización de la plataforma estratégica de acuerdo con los lineamientos de la Alta Dirección del Canal.
</t>
    </r>
    <r>
      <rPr>
        <b/>
        <sz val="9"/>
        <rFont val="Tahoma"/>
        <family val="2"/>
      </rPr>
      <t xml:space="preserve">Análisis OCI: </t>
    </r>
    <r>
      <rPr>
        <sz val="9"/>
        <rFont val="Tahoma"/>
        <family val="2"/>
      </rPr>
      <t>Teniendo en cuenta que las metas definidas para el proyecto 80 se finalizaron por la transición del Sistema e Gestión de Calidad al Modelo Integrado de Planeación y Gestión - MIPG, el área realizó el ajuste pertinente a la meta frente a lo cual estableció</t>
    </r>
    <r>
      <rPr>
        <i/>
        <sz val="9"/>
        <rFont val="Tahoma"/>
        <family val="2"/>
      </rPr>
      <t xml:space="preserve"> "Gestionar 100 % las acciones definidas por la entidad para la armonización de productos y requisitos del SIG con las dimensiones y políticas del MIPG de Canal Capital"</t>
    </r>
    <r>
      <rPr>
        <sz val="9"/>
        <rFont val="Tahoma"/>
        <family val="2"/>
      </rPr>
      <t xml:space="preserve">, sobre la cual se realiza el seguimiento en el Plan de Trabajo establecido "Plan de trabajo MIPG (Seguimiento trimestre 1)" dando como resultado la actualización de la plataforma estratégica de Canal Capital mediante Resolución No. 026 de 2019, de conformidad con el reporte de información entregado por el área. 
Teniendo en cuenta lo anterior, así como el indicador, meta y tiempos de ejecución establecidos para la acción se califica con </t>
    </r>
    <r>
      <rPr>
        <b/>
        <sz val="9"/>
        <rFont val="Tahoma"/>
        <family val="2"/>
      </rPr>
      <t>"En Proceso"</t>
    </r>
    <r>
      <rPr>
        <sz val="9"/>
        <rFont val="Tahoma"/>
        <family val="2"/>
      </rPr>
      <t xml:space="preserve"> y se recomienda al área mantener la documentación de las revisiones efectuadas a la ejecución de los proyectos, así como de las mesas de revisión que se ejecutan. </t>
    </r>
  </si>
  <si>
    <r>
      <t xml:space="preserve">Reporte Financiera: </t>
    </r>
    <r>
      <rPr>
        <sz val="9"/>
        <rFont val="Tahoma"/>
        <family val="2"/>
      </rPr>
      <t xml:space="preserve">En referencia a la necesidad de verificar y legalizar los recursos relacionados con la Autoridad Nacional de Televisión de manera mensual, nos permitimos relacionar las notas explicativas a los Estados Financieros de los meses de enero a mayo y así mismo se evidencia la nota contable relacionada con el ajuste de saldos de acuerdo al análisis efectuado con los recursos efectivamente pagados y reconocidos hasta la fecha; en relación a la necesidad de efectuar las legalizaciones  de recursos.
</t>
    </r>
    <r>
      <rPr>
        <b/>
        <sz val="9"/>
        <rFont val="Tahoma"/>
        <family val="2"/>
      </rPr>
      <t xml:space="preserve">Análisis OCI: </t>
    </r>
    <r>
      <rPr>
        <sz val="9"/>
        <rFont val="Tahoma"/>
        <family val="2"/>
      </rPr>
      <t xml:space="preserve">Una vez revisados los soportes remitidos por el área se evidencia la depuración que se viene haciendo sobre los recursos girados por la autoridad nacional de televisión - ANTV a canal capital; Sin embargo, en las notas explicativas se siguen presentando deficiencias en la revelación de los saldos existentes en la cuenta subvenciones que permitan identificar el avance en la legalización de dichos recursos de conformidad con lo formulado. 
Teniendo en cuenta lo anterior, así como las fechas de terminación establecidas se califica la acción </t>
    </r>
    <r>
      <rPr>
        <b/>
        <sz val="9"/>
        <rFont val="Tahoma"/>
        <family val="2"/>
      </rPr>
      <t>"En Proceso"</t>
    </r>
    <r>
      <rPr>
        <sz val="9"/>
        <rFont val="Tahoma"/>
        <family val="2"/>
      </rPr>
      <t>.</t>
    </r>
  </si>
  <si>
    <r>
      <t xml:space="preserve">Análisis OCI: </t>
    </r>
    <r>
      <rPr>
        <sz val="9"/>
        <color theme="1"/>
        <rFont val="Tahoma"/>
        <family val="2"/>
      </rPr>
      <t xml:space="preserve">Se realiza la verificación de las unidades compartidas creadas por sistemas para el almacenamiento de información de la Subdirección Administrativa, en estas se evidencia que se han venido adelantando las actualizaciones pertinentes en cuanto a la información contractual de las áreas que componen dicha Subdirección. 
Teniendo en cuenta lo anterior, así como la terminación de la acción en el seguimiento anterior, se procede a dejar la acción con estado </t>
    </r>
    <r>
      <rPr>
        <b/>
        <sz val="9"/>
        <color theme="1"/>
        <rFont val="Tahoma"/>
        <family val="2"/>
      </rPr>
      <t xml:space="preserve">"Cerrada" </t>
    </r>
    <r>
      <rPr>
        <sz val="9"/>
        <color theme="1"/>
        <rFont val="Tahoma"/>
        <family val="2"/>
      </rPr>
      <t xml:space="preserve">y se recomienda al área mantener actualizada la información en las carpetas creadas. </t>
    </r>
  </si>
  <si>
    <r>
      <t xml:space="preserve">Reporte Planeación: </t>
    </r>
    <r>
      <rPr>
        <sz val="9"/>
        <rFont val="Tahoma"/>
        <family val="2"/>
      </rPr>
      <t>De acuerdo con los lineamientos de la SDP definidos mediante Circular 005 de febrero de 2019, las metas correspondientes a los subsistemas del SIG del proyecto 80, se finalizaron debido a la transición de este modelo al MIPG, quedando como única meta para el proyecto: "Gestionar 100 % las acciones definidas por la entidad para la armonización de productos y requisitos del SIG con las dimensiones y políticas del MIPG de Canal Capital".
Esta transición implicó hacer los ajustes y actualizaciones en el sistema SEGPLAN para realizar su respectivo seguimiento. Con el fin de reportar el estado de avance sobre las mismas en el sistema SEGPLAN, se realizan mesas de trabajo trimestrales con el gerente del proyecto, donde se realizan revisiones a la ejecución de la meta del proyecto de inversión, toda vez que el proceso de transición implica la integración de los avances en los componentes del SIG hacia las dimensiones y políticas del MIPG.</t>
    </r>
    <r>
      <rPr>
        <b/>
        <sz val="9"/>
        <rFont val="Tahoma"/>
        <family val="2"/>
      </rPr>
      <t xml:space="preserve">
Análisis OCI: </t>
    </r>
    <r>
      <rPr>
        <sz val="9"/>
        <rFont val="Tahoma"/>
        <family val="2"/>
      </rPr>
      <t>Teniendo en cuenta que las metas definidas para el proyecto 80 se finalizaron por la transición del Sistema e Gestión de Calidad al Modelo Integrado de Planeación y Gestión - MIPG, el área realizó el ajuste pertinente a la meta frente a lo cual estableció "Gestionar 100 % las acciones definidas por la entidad para la armonización de productos y requisitos del SIG con las dimensiones y políticas del MIPG de Canal Capital", sobre la cual se realiza el seguimiento en el Plan de Trabajo establecido "Plan de trabajo MIPG (Seguimiento trimestre 1)" dando como resultado la actualización de la plataforma estratégica de Canal Capital mediante Resolución No. 026 de 2019, de conformidad con el reporte de información entregado por el área.
Teniendo en cuenta lo anterior, así como el indicador, meta y tiempos de ejecución establecidos para la acción se mantiene la calificación con</t>
    </r>
    <r>
      <rPr>
        <b/>
        <sz val="9"/>
        <rFont val="Tahoma"/>
        <family val="2"/>
      </rPr>
      <t xml:space="preserve"> "En Proceso" </t>
    </r>
    <r>
      <rPr>
        <sz val="9"/>
        <rFont val="Tahoma"/>
        <family val="2"/>
      </rPr>
      <t xml:space="preserve">y se recomienda al área mantener la documentación de las revisiones efectuadas a la ejecución de los proyectos, así como de las mesas de revisión que se ejecutan. </t>
    </r>
  </si>
  <si>
    <r>
      <rPr>
        <b/>
        <sz val="9"/>
        <color theme="1"/>
        <rFont val="Tahoma"/>
        <family val="2"/>
      </rPr>
      <t xml:space="preserve">Análisis OCI: </t>
    </r>
    <r>
      <rPr>
        <sz val="9"/>
        <color theme="1"/>
        <rFont val="Tahoma"/>
        <family val="2"/>
      </rPr>
      <t xml:space="preserve">Se procede a la revisión de la ejecución del PETIC vigente para 2019, se remite por el área el documento "EJECUCION_PETIC" en el cual se relacionan los proyectos que se vienen adelantando en materia de San (Contrato 560-2019), Licenciamiento (Contrato 232-2019), Centro de datos de respaldo (Contrato 560 - 2019) y Renovación tecnológica (Contrato 288-2019, bajo orden de compra 64906 CCE). 
Teniendo en cuenta lo anterior, la acción terminada en el seguimiento anterior se califica con estado </t>
    </r>
    <r>
      <rPr>
        <b/>
        <sz val="9"/>
        <color theme="1"/>
        <rFont val="Tahoma"/>
        <family val="2"/>
      </rPr>
      <t xml:space="preserve">"Cerrada" </t>
    </r>
    <r>
      <rPr>
        <sz val="9"/>
        <color theme="1"/>
        <rFont val="Tahoma"/>
        <family val="2"/>
      </rPr>
      <t xml:space="preserve"> toda vez que se vienen ejecutando los proyectos de la vigencia. 
</t>
    </r>
  </si>
  <si>
    <r>
      <t xml:space="preserve">Reporte Jurídica: </t>
    </r>
    <r>
      <rPr>
        <sz val="9"/>
        <rFont val="Tahoma"/>
        <family val="2"/>
      </rPr>
      <t xml:space="preserve">Se anexa el formato modificado de "Informe del supervisor" proyectado por la Coordinación Jurídica y el correo electrónico de fecha 30 de mayo de 2019 enviado de la Directora Operativa al Secretario General, la Coordinadora Jurídica y el Asesor Jurídico donde presenta las observaciones sobre el nuevo formato propuesto por la Coordinación Jurídica.
</t>
    </r>
    <r>
      <rPr>
        <b/>
        <sz val="9"/>
        <rFont val="Tahoma"/>
        <family val="2"/>
      </rPr>
      <t xml:space="preserve">Análisis OCI: </t>
    </r>
    <r>
      <rPr>
        <sz val="9"/>
        <rFont val="Tahoma"/>
        <family val="2"/>
      </rPr>
      <t xml:space="preserve">Se procede a la verificación de los soportes remitidos observando el documento borrador del formato de Informe de Supervisión; dado que este no se encuentra debidamente aprobado e incluido en el SIG y por ende, no se le está dando la aplicación correspondiente, se califica la acción </t>
    </r>
    <r>
      <rPr>
        <b/>
        <sz val="9"/>
        <rFont val="Tahoma"/>
        <family val="2"/>
      </rPr>
      <t>"En Proceso</t>
    </r>
    <r>
      <rPr>
        <sz val="9"/>
        <rFont val="Tahoma"/>
        <family val="2"/>
      </rPr>
      <t xml:space="preserve">" y se recomienda al área adelantar las actividades pendientes que permitan evidenciar el cabal cumplimiento de la acción formulada. </t>
    </r>
  </si>
  <si>
    <r>
      <t xml:space="preserve">Análisis OCI: </t>
    </r>
    <r>
      <rPr>
        <sz val="9"/>
        <color theme="1"/>
        <rFont val="Tahoma"/>
        <family val="2"/>
      </rPr>
      <t xml:space="preserve">Se evidencia el concepto emitido por Colombia Compra Eficiente remitido mediante Radicado No.2201813000007334 del 15 de agosto de 2018 sobre la consulta elevada referente a la obligación de la adopción de Tablas de Honorarios, frente a lo cual la Coordinación Jurídica adelantó las actividades de inclusión de los conceptos entregados durante la actualización y adopción del Manual de Contratación mediante Resolución No.031 de 2019. Teniendo en cuenta lo anterior, para la acción calificada como </t>
    </r>
    <r>
      <rPr>
        <b/>
        <sz val="9"/>
        <color theme="1"/>
        <rFont val="Tahoma"/>
        <family val="2"/>
      </rPr>
      <t xml:space="preserve">"Terminada" </t>
    </r>
    <r>
      <rPr>
        <sz val="9"/>
        <color theme="1"/>
        <rFont val="Tahoma"/>
        <family val="2"/>
      </rPr>
      <t xml:space="preserve">se procede a efectuar el cierre. </t>
    </r>
  </si>
  <si>
    <r>
      <rPr>
        <b/>
        <sz val="9"/>
        <color theme="1"/>
        <rFont val="Tahoma"/>
        <family val="2"/>
      </rPr>
      <t xml:space="preserve">Análisis OCI: </t>
    </r>
    <r>
      <rPr>
        <sz val="9"/>
        <color theme="1"/>
        <rFont val="Tahoma"/>
        <family val="2"/>
      </rPr>
      <t>Se realiza la solicitud de soportes que permitan evidenciar recordatorios de los requisitos para ejecución de los contratos a los supervisores de manera periódica para el primer seguimiento al Plan de Mejoramiento de la Vigencia 2019, frente a lo cual no se remite evidencia; por lo tanto, la acción mantiene su calificación</t>
    </r>
    <r>
      <rPr>
        <b/>
        <sz val="9"/>
        <color theme="1"/>
        <rFont val="Tahoma"/>
        <family val="2"/>
      </rPr>
      <t xml:space="preserve"> "Terminada" </t>
    </r>
    <r>
      <rPr>
        <sz val="9"/>
        <color theme="1"/>
        <rFont val="Tahoma"/>
        <family val="2"/>
      </rPr>
      <t>con estado</t>
    </r>
    <r>
      <rPr>
        <b/>
        <sz val="9"/>
        <color theme="1"/>
        <rFont val="Tahoma"/>
        <family val="2"/>
      </rPr>
      <t xml:space="preserve"> "Abierta".</t>
    </r>
  </si>
  <si>
    <r>
      <t xml:space="preserve">Análisis OCI: </t>
    </r>
    <r>
      <rPr>
        <sz val="9"/>
        <color theme="1"/>
        <rFont val="Tahoma"/>
        <family val="2"/>
      </rPr>
      <t xml:space="preserve">Se evidencia la respuesta de la Dirección de Impuestos y Aduanas Nacionales - DIAN mediante radicado interno No.3110 del 27 de noviembre de 2018, sobre la consulta elevada por la entidad en lo referente a la determinación de la aplicabilidad del IVA dentro del concepto de honorarios. Teniendo en cuenta que la acción se encontraba calificada como </t>
    </r>
    <r>
      <rPr>
        <b/>
        <sz val="9"/>
        <color theme="1"/>
        <rFont val="Tahoma"/>
        <family val="2"/>
      </rPr>
      <t>"Terminada"</t>
    </r>
    <r>
      <rPr>
        <sz val="9"/>
        <color theme="1"/>
        <rFont val="Tahoma"/>
        <family val="2"/>
      </rPr>
      <t xml:space="preserve"> y que se remitió el documento pendiente para proceder al cierre de la acción, esta queda con estado </t>
    </r>
    <r>
      <rPr>
        <b/>
        <sz val="9"/>
        <color theme="1"/>
        <rFont val="Tahoma"/>
        <family val="2"/>
      </rPr>
      <t>"Cerrada"</t>
    </r>
    <r>
      <rPr>
        <sz val="9"/>
        <color theme="1"/>
        <rFont val="Tahoma"/>
        <family val="2"/>
      </rPr>
      <t xml:space="preserve">. </t>
    </r>
  </si>
  <si>
    <t>Fortalecer la identificación de las necesidades tecnológicas fundamentadas en el Petic del canal para la adquisición de tecnología</t>
  </si>
  <si>
    <r>
      <t xml:space="preserve">Análisis OCI: </t>
    </r>
    <r>
      <rPr>
        <sz val="9"/>
        <rFont val="Tahoma"/>
        <family val="2"/>
      </rPr>
      <t xml:space="preserve">Teniendo en cuenta que para la fecha de seguimiento no se remiten soportes que den cuenta de la ejecución de la acción formulada, se mantiene la calificación con alerta </t>
    </r>
    <r>
      <rPr>
        <b/>
        <sz val="9"/>
        <rFont val="Tahoma"/>
        <family val="2"/>
      </rPr>
      <t xml:space="preserve">"Sin Iniciar" </t>
    </r>
    <r>
      <rPr>
        <sz val="9"/>
        <rFont val="Tahoma"/>
        <family val="2"/>
      </rPr>
      <t>y se recomienda al área adelantar las actividades pendientes que permitan dar cuenta del cabal cumplimiento de lo establecido en el Plan.</t>
    </r>
  </si>
  <si>
    <r>
      <t xml:space="preserve">Análisis OCI: </t>
    </r>
    <r>
      <rPr>
        <sz val="9"/>
        <rFont val="Tahoma"/>
        <family val="2"/>
      </rPr>
      <t xml:space="preserve">Teniendo en cuenta que para la fecha de seguimiento no se remiten soportes que den cuenta de la ejecución de la acción formulada "Socializar el procedimiento que establece los criterios de escogencia de los proyectos audiovisuales recibidos en Canal Capital como Iniciativa Particular ", toda vez que no se ha adelantado las actividades de elaboración del procedimiento que establece los criterios de escogencia de los proyectos audiovisuales recibidos en Canal Capital como Iniciativa Particular. Se mantiene la calificación con alerta </t>
    </r>
    <r>
      <rPr>
        <b/>
        <sz val="9"/>
        <rFont val="Tahoma"/>
        <family val="2"/>
      </rPr>
      <t xml:space="preserve">"Sin Iniciar" </t>
    </r>
    <r>
      <rPr>
        <sz val="9"/>
        <rFont val="Tahoma"/>
        <family val="2"/>
      </rPr>
      <t>y se recomienda al área adelantar las actividades pendientes que permitan dar cuenta del cabal cumplimiento de lo establecido en el Plan.</t>
    </r>
  </si>
  <si>
    <r>
      <t xml:space="preserve">Análisis OCI: </t>
    </r>
    <r>
      <rPr>
        <sz val="9"/>
        <rFont val="Tahoma"/>
        <family val="2"/>
      </rPr>
      <t xml:space="preserve">Teniendo en cuenta que para la fecha de seguimiento no se remiten soportes que den cuenta de la ejecución de la acción formulada "Capacitar a los funcionarios y colaboradores de la Entidad de la necesidad de estar afiliados al Sistema General de Riesgos Laborales previo al inicio de la ejecución contractual", se mantiene la calificación con alerta </t>
    </r>
    <r>
      <rPr>
        <b/>
        <sz val="9"/>
        <rFont val="Tahoma"/>
        <family val="2"/>
      </rPr>
      <t xml:space="preserve">"Sin Iniciar" </t>
    </r>
    <r>
      <rPr>
        <sz val="9"/>
        <rFont val="Tahoma"/>
        <family val="2"/>
      </rPr>
      <t>y se recomienda al área adelantar las actividades pendientes que permitan dar cuenta del cabal cumplimiento de lo establecido en el Plan.</t>
    </r>
  </si>
  <si>
    <r>
      <t xml:space="preserve">Reporte Jurídica: </t>
    </r>
    <r>
      <rPr>
        <sz val="9"/>
        <rFont val="Tahoma"/>
        <family val="2"/>
      </rPr>
      <t>Acción cumplida y cerrada con la inclusión en la página 86 de la nueva versión del Manual de contratación, supervisión e interventoría el requisito de ejecución para los contratos de personas naturales la obligación de estar afiliados a la ARL.</t>
    </r>
    <r>
      <rPr>
        <b/>
        <sz val="9"/>
        <rFont val="Tahoma"/>
        <family val="2"/>
      </rPr>
      <t xml:space="preserve">
Análisis OCI: </t>
    </r>
    <r>
      <rPr>
        <sz val="9"/>
        <rFont val="Tahoma"/>
        <family val="2"/>
      </rPr>
      <t xml:space="preserve">Se verifica la inclusión como requisito de ejecución (obligatorio) para los contratos de prestación de servicios de personas naturales, la obligación de estar afiliados a la ARL previo al inicio de la ejecución de las actividades contractuales en el Manual de contratación e interventoría actualizado con fecha del 26 de marzo de 2019 y adoptado mediante Resolución No. 031 de 2019. 
Teniendo en cuenta que se adelantaron las actividades propuestas, se califica como </t>
    </r>
    <r>
      <rPr>
        <b/>
        <sz val="9"/>
        <rFont val="Tahoma"/>
        <family val="2"/>
      </rPr>
      <t xml:space="preserve">"Terminada" </t>
    </r>
    <r>
      <rPr>
        <sz val="9"/>
        <rFont val="Tahoma"/>
        <family val="2"/>
      </rPr>
      <t xml:space="preserve">con estado </t>
    </r>
    <r>
      <rPr>
        <b/>
        <sz val="9"/>
        <rFont val="Tahoma"/>
        <family val="2"/>
      </rPr>
      <t xml:space="preserve">"Abierto" </t>
    </r>
    <r>
      <rPr>
        <sz val="9"/>
        <rFont val="Tahoma"/>
        <family val="2"/>
      </rPr>
      <t>de manera que pueda verificarse la aplicación de los lineamientos de perfeccionamiento de los contratos como se establece en dicho documento.</t>
    </r>
  </si>
  <si>
    <r>
      <t xml:space="preserve">Reporte Jurídica: </t>
    </r>
    <r>
      <rPr>
        <sz val="9"/>
        <rFont val="Tahoma"/>
        <family val="2"/>
      </rPr>
      <t>Acción cumplida y cerrada al incluir en la página 80 de la nueva versión del Manual de contratación, supervisión e interventoría, la identificación de los contratos en los que procede la liquidación y en los que no.</t>
    </r>
    <r>
      <rPr>
        <b/>
        <sz val="9"/>
        <rFont val="Tahoma"/>
        <family val="2"/>
      </rPr>
      <t xml:space="preserve">
Análisis OCI: </t>
    </r>
    <r>
      <rPr>
        <sz val="9"/>
        <rFont val="Tahoma"/>
        <family val="2"/>
      </rPr>
      <t xml:space="preserve">Teniendo en cuenta la revisión de los soportes remitidos, se evidencia la inclusión de en el Manual de contratación, supervisión e interventoría las directrices en las que se identifican los contratos para los cuales procede la liquidación, sin embargo, a la fecha de seguimiento no se cuenta con la Política formulada en la meta de la acción. 
Teniendo en cuenta lo anterior, se califica la acción </t>
    </r>
    <r>
      <rPr>
        <b/>
        <sz val="9"/>
        <rFont val="Tahoma"/>
        <family val="2"/>
      </rPr>
      <t xml:space="preserve">"En Proceso" </t>
    </r>
    <r>
      <rPr>
        <sz val="9"/>
        <rFont val="Tahoma"/>
        <family val="2"/>
      </rPr>
      <t xml:space="preserve">y se recomienda al área adelantar las actividades pendientes para dar cumplimiento a lo determinado en el plan dentro de las fechas de ejecución establecidas. </t>
    </r>
  </si>
  <si>
    <r>
      <t xml:space="preserve">Reporte Jurídica: </t>
    </r>
    <r>
      <rPr>
        <sz val="9"/>
        <rFont val="Tahoma"/>
        <family val="2"/>
      </rPr>
      <t>Acción cumplida y cerrada con la entrega del informe de los contratos suscritos en las vigencias 2016 y 2017 respecto de los cuales se requiere acta de liquidación.</t>
    </r>
    <r>
      <rPr>
        <b/>
        <sz val="9"/>
        <rFont val="Tahoma"/>
        <family val="2"/>
      </rPr>
      <t xml:space="preserve">
Análisis OCI: </t>
    </r>
    <r>
      <rPr>
        <sz val="9"/>
        <rFont val="Tahoma"/>
        <family val="2"/>
      </rPr>
      <t xml:space="preserve">Se procede a la verificación de los soportes remitidos en los cuales se evidencia el Memorando No.1588 del 17/07/2019 mediante el cual se remite el estado de las liquidaciones de la vigencia 2016 y 2017; sin embargo, dicho reporte no contiene los aspectos básicos del informe establecidos en el numeral 3.1.1. de la Circular Interna No. 020 de 2018 (título o nombre del informe, periodo que se está reportando y fecha de corte, firma y especificación del cargo del funcionario responsable, resultados, conclusiones y recomendaciones). 
Teniendo en cuenta lo anterior, se recomienda al área adelantar las modificaciones pertinentes con el fin de dar cumplimiento a lo formulado, por lo tanto, esta se califica </t>
    </r>
    <r>
      <rPr>
        <b/>
        <sz val="9"/>
        <rFont val="Tahoma"/>
        <family val="2"/>
      </rPr>
      <t>"En Proceso".</t>
    </r>
  </si>
  <si>
    <r>
      <t xml:space="preserve">Análisis OCI: </t>
    </r>
    <r>
      <rPr>
        <sz val="9"/>
        <rFont val="Tahoma"/>
        <family val="2"/>
      </rPr>
      <t xml:space="preserve">Teniendo en cuenta que para la fecha de seguimiento no se remiten soportes que den cuenta de la ejecución de la acción formulada "Entregar el listado de documentos que se deben publicar conforme a la normatividad vigente", se mantiene la calificación con alerta </t>
    </r>
    <r>
      <rPr>
        <b/>
        <sz val="9"/>
        <rFont val="Tahoma"/>
        <family val="2"/>
      </rPr>
      <t xml:space="preserve">"Sin Iniciar" </t>
    </r>
    <r>
      <rPr>
        <sz val="9"/>
        <rFont val="Tahoma"/>
        <family val="2"/>
      </rPr>
      <t>y se recomienda al área adelantar las actividades pendientes que permitan dar cuenta del cabal cumplimiento de lo establecido en el Plan dentro de las fechas propuestas.</t>
    </r>
  </si>
  <si>
    <r>
      <t xml:space="preserve">Análisis OCI: </t>
    </r>
    <r>
      <rPr>
        <sz val="9"/>
        <rFont val="Tahoma"/>
        <family val="2"/>
      </rPr>
      <t>Teniendo en cuenta que para la fecha de seguimiento no se remiten soportes que den cuenta de la ejecución de la acción formulada "Efectuar una campaña de concientización sobre la actividad de supervisión de los contratos", se mantiene la calificación con alerta</t>
    </r>
    <r>
      <rPr>
        <b/>
        <sz val="9"/>
        <rFont val="Tahoma"/>
        <family val="2"/>
      </rPr>
      <t xml:space="preserve"> "Sin Iniciar" </t>
    </r>
    <r>
      <rPr>
        <sz val="9"/>
        <rFont val="Tahoma"/>
        <family val="2"/>
      </rPr>
      <t>y se recomienda al área adelantar las actividades pendientes que permitan dar cuenta del cabal cumplimiento de lo establecido en el Plan dentro de las fechas propuestas</t>
    </r>
    <r>
      <rPr>
        <b/>
        <sz val="9"/>
        <rFont val="Tahoma"/>
        <family val="2"/>
      </rPr>
      <t>.</t>
    </r>
  </si>
  <si>
    <r>
      <t xml:space="preserve">Análisis OCI: </t>
    </r>
    <r>
      <rPr>
        <sz val="9"/>
        <rFont val="Tahoma"/>
        <family val="2"/>
      </rPr>
      <t>Teniendo en cuenta que para la fecha de seguimiento no se remiten soportes que den cuenta de la ejecución de la "Reunión para establecer lineamientos de los objetos contractuales", se mantiene la calificación con alerta</t>
    </r>
    <r>
      <rPr>
        <b/>
        <sz val="9"/>
        <rFont val="Tahoma"/>
        <family val="2"/>
      </rPr>
      <t xml:space="preserve"> "Sin Iniciar"</t>
    </r>
    <r>
      <rPr>
        <sz val="9"/>
        <rFont val="Tahoma"/>
        <family val="2"/>
      </rPr>
      <t xml:space="preserve"> y se recomienda al área adelantar las actividades pendientes que permitan dar cuenta del cabal cumplimiento de lo establecido en el Plan dentro de las fechas propuestas.</t>
    </r>
  </si>
  <si>
    <r>
      <t xml:space="preserve">Reporte Jurídica: </t>
    </r>
    <r>
      <rPr>
        <sz val="9"/>
        <rFont val="Tahoma"/>
        <family val="2"/>
      </rPr>
      <t xml:space="preserve">Acción cumplida y cerrada con la Circular 018 del 30 de octubre de 2018 con asunto: objetos contractuales.
</t>
    </r>
    <r>
      <rPr>
        <b/>
        <sz val="9"/>
        <rFont val="Tahoma"/>
        <family val="2"/>
      </rPr>
      <t xml:space="preserve">Análisis OCI: </t>
    </r>
    <r>
      <rPr>
        <sz val="9"/>
        <rFont val="Tahoma"/>
        <family val="2"/>
      </rPr>
      <t xml:space="preserve">Se evidencia Circular Interna No. 018 de 2018 "Objetos contractuales" en la que se mencionan los parámetros para el establecimiento de los objetos contractuales y documentos en los que este se encuentre inmerso (CDP, RP y minuta). </t>
    </r>
    <r>
      <rPr>
        <b/>
        <sz val="9"/>
        <rFont val="Tahoma"/>
        <family val="2"/>
      </rPr>
      <t xml:space="preserve">
</t>
    </r>
    <r>
      <rPr>
        <sz val="9"/>
        <rFont val="Tahoma"/>
        <family val="2"/>
      </rPr>
      <t xml:space="preserve">Teniendo en cuenta lo anterior, se califica como </t>
    </r>
    <r>
      <rPr>
        <b/>
        <sz val="9"/>
        <rFont val="Tahoma"/>
        <family val="2"/>
      </rPr>
      <t xml:space="preserve">"Terminada" </t>
    </r>
    <r>
      <rPr>
        <sz val="9"/>
        <rFont val="Tahoma"/>
        <family val="2"/>
      </rPr>
      <t xml:space="preserve">toda vez que se ejecutaron las actividades formuladas dentro del tiempo establecido. </t>
    </r>
  </si>
  <si>
    <r>
      <t xml:space="preserve">Análisis OCI: </t>
    </r>
    <r>
      <rPr>
        <sz val="9"/>
        <rFont val="Tahoma"/>
        <family val="2"/>
      </rPr>
      <t>Teniendo en cuenta que para la fecha de seguimiento no se remiten soportes que den cuenta de la ejecución de la acción "Proyectar Circular precisando los factores de selección atendiendo cada modalidad de contrato conforme a lo dispuesto en el Manual de Contratación", se mantiene la calificación con alerta</t>
    </r>
    <r>
      <rPr>
        <b/>
        <sz val="9"/>
        <rFont val="Tahoma"/>
        <family val="2"/>
      </rPr>
      <t xml:space="preserve"> "Sin Iniciar"</t>
    </r>
    <r>
      <rPr>
        <sz val="9"/>
        <rFont val="Tahoma"/>
        <family val="2"/>
      </rPr>
      <t xml:space="preserve"> y se recomienda al área adelantar las actividades pendientes que permitan dar cuenta del cabal cumplimiento de lo establecido en el Plan dentro de las fechas propuestas.</t>
    </r>
  </si>
  <si>
    <r>
      <t xml:space="preserve">Reporte Jurídica: </t>
    </r>
    <r>
      <rPr>
        <sz val="9"/>
        <rFont val="Tahoma"/>
        <family val="2"/>
      </rPr>
      <t xml:space="preserve">Teniendo en cuenta que para la fecha de seguimiento no se remiten soportes que den cuenta de la ejecución de la acción "Efectuar conversatorio con cada una de las áreas del  Canal (Administrativa, Operativa y Gerencia) explicándoles cuáles pueden ser los factores de selección dependiendo de cada una de las modalidades señaladas en el Manual de Contratación", se mantiene la calificación con alerta </t>
    </r>
    <r>
      <rPr>
        <b/>
        <sz val="9"/>
        <rFont val="Tahoma"/>
        <family val="2"/>
      </rPr>
      <t>"Sin Iniciar"</t>
    </r>
    <r>
      <rPr>
        <sz val="9"/>
        <rFont val="Tahoma"/>
        <family val="2"/>
      </rPr>
      <t xml:space="preserve"> y se recomienda al área adelantar las actividades pendientes que permitan dar cuenta del cabal cumplimiento de lo establecido en el Plan dentro de las fechas propuestas. </t>
    </r>
  </si>
  <si>
    <r>
      <t xml:space="preserve">Reporte Jurídica: </t>
    </r>
    <r>
      <rPr>
        <sz val="9"/>
        <rFont val="Tahoma"/>
        <family val="2"/>
      </rPr>
      <t xml:space="preserve">Acción cumplida y cerrada al incluir en la página 41 de la nueva versión del Manual de contratación, supervisión e interventoría como factor de escogencia de manera obligatoria para las personas jurídicas, la experiencia, la cual debe ser demostrable mediante certificaciones por proyectos o por años, de objetos similares a lo que se pretende contratar. 
</t>
    </r>
    <r>
      <rPr>
        <b/>
        <sz val="9"/>
        <rFont val="Tahoma"/>
        <family val="2"/>
      </rPr>
      <t xml:space="preserve">Análisis OCI: </t>
    </r>
    <r>
      <rPr>
        <sz val="9"/>
        <rFont val="Tahoma"/>
        <family val="2"/>
      </rPr>
      <t xml:space="preserve">Se observa en el literal b del numeral 3.3.8.2.1 Licitación pública y convocatoria pública lo formulado en la acción en lo referente a la determinación de a) La experiencia del interesado y del equipo de trabajo, b) La formación académica y la participación en proyectos de obras audiovisuales del equipo de trabajo según sea el caso, en el Manual de contratación, supervisión e interventoría. 
Teniendo en cuenta lo anterior, se califica como </t>
    </r>
    <r>
      <rPr>
        <b/>
        <sz val="9"/>
        <rFont val="Tahoma"/>
        <family val="2"/>
      </rPr>
      <t xml:space="preserve">"Terminada" </t>
    </r>
    <r>
      <rPr>
        <sz val="9"/>
        <rFont val="Tahoma"/>
        <family val="2"/>
      </rPr>
      <t>la acción formulada en el plan, al efectuar las actividades propuestas dentro de los tiempos de ejecución determinados.</t>
    </r>
  </si>
  <si>
    <r>
      <t xml:space="preserve">Análisis OCI: </t>
    </r>
    <r>
      <rPr>
        <sz val="9"/>
        <rFont val="Tahoma"/>
        <family val="2"/>
      </rPr>
      <t>Teniendo en cuenta que para la fecha de seguimiento no se remiten soportes que den cuenta de la ejecución de la acción formulada "Proyectar circular conjunta con la Secretaría General en dónde se expongan las razones normativas y económicas de la realización de las actividades sociales por parte de Canal Capital.", se mantiene la calificación con alerta</t>
    </r>
    <r>
      <rPr>
        <b/>
        <sz val="9"/>
        <rFont val="Tahoma"/>
        <family val="2"/>
      </rPr>
      <t xml:space="preserve"> "Sin Iniciar" </t>
    </r>
    <r>
      <rPr>
        <sz val="9"/>
        <rFont val="Tahoma"/>
        <family val="2"/>
      </rPr>
      <t>y se recomienda al área adelantar las actividades pendientes que permitan dar cuenta del cabal cumplimiento de lo establecido en el Plan dentro de las fechas propuestas.</t>
    </r>
  </si>
  <si>
    <r>
      <t xml:space="preserve">Análisis OCI: </t>
    </r>
    <r>
      <rPr>
        <sz val="9"/>
        <rFont val="Tahoma"/>
        <family val="2"/>
      </rPr>
      <t xml:space="preserve">Teniendo en cuenta que el área no remitió los soportes que permitan evidenciar la devolución de los recursos por parte del contratista, la acción mantiene su calificación </t>
    </r>
    <r>
      <rPr>
        <b/>
        <sz val="9"/>
        <rFont val="Tahoma"/>
        <family val="2"/>
      </rPr>
      <t xml:space="preserve">"Terminada" </t>
    </r>
    <r>
      <rPr>
        <sz val="9"/>
        <rFont val="Tahoma"/>
        <family val="2"/>
      </rPr>
      <t xml:space="preserve">con estado </t>
    </r>
    <r>
      <rPr>
        <b/>
        <sz val="9"/>
        <rFont val="Tahoma"/>
        <family val="2"/>
      </rPr>
      <t xml:space="preserve">"Abierto" </t>
    </r>
    <r>
      <rPr>
        <sz val="9"/>
        <rFont val="Tahoma"/>
        <family val="2"/>
      </rPr>
      <t xml:space="preserve">con el fin de efectuar la verificación correspondiente. </t>
    </r>
  </si>
  <si>
    <r>
      <t xml:space="preserve">Reporte Planeación: </t>
    </r>
    <r>
      <rPr>
        <sz val="9"/>
        <rFont val="Tahoma"/>
        <family val="2"/>
      </rPr>
      <t xml:space="preserve">En el tercer trimestre de 2017 la meta No. 2 del proyecto 85, se suspendió por falta de recursos.
</t>
    </r>
    <r>
      <rPr>
        <b/>
        <sz val="9"/>
        <rFont val="Tahoma"/>
        <family val="2"/>
      </rPr>
      <t xml:space="preserve">
Análisis OCI: </t>
    </r>
    <r>
      <rPr>
        <sz val="9"/>
        <rFont val="Tahoma"/>
        <family val="2"/>
      </rPr>
      <t xml:space="preserve">Se verifica el acta del 19 de octubre de 2017 en la cual se indica que la meta No. 2 del proyecto 85 se suspende y se efectúa el traslado del presupuesto a la meta No. 1 del mismo proyecto. 
Por tal razón, no se efectuarán las mesas de trabajo faltantes formuladas en el Plan de Mejoramiento. Por ende, se procede a la terminación de la acción. </t>
    </r>
  </si>
  <si>
    <r>
      <t xml:space="preserve">Análisis OCI: </t>
    </r>
    <r>
      <rPr>
        <sz val="9"/>
        <rFont val="Tahoma"/>
        <family val="2"/>
      </rPr>
      <t xml:space="preserve">Teniendo en cuenta el reporte presentado por la Coordinación Jurídica sobre el estado de liquidación de los contratos a los que aplica de las vigencias 2016 y 2017, no se ha finalizado la ejecución de las actas correspondientes, al seguir pendientes por efectuar 128 de las dos vigencias.
Teniendo en cuenta lo anterior, se mantiene la calificación de la acción </t>
    </r>
    <r>
      <rPr>
        <b/>
        <sz val="9"/>
        <rFont val="Tahoma"/>
        <family val="2"/>
      </rPr>
      <t xml:space="preserve">"En Proceso" </t>
    </r>
    <r>
      <rPr>
        <sz val="9"/>
        <rFont val="Tahoma"/>
        <family val="2"/>
      </rPr>
      <t xml:space="preserve">y se recomienda al área finalizar las actividades pendientes que permiten darle cabal cumplimiento a lo formulado dentro de los tiempos establecidos en el plan. </t>
    </r>
  </si>
  <si>
    <r>
      <t xml:space="preserve">Reporte Jurídica: </t>
    </r>
    <r>
      <rPr>
        <sz val="9"/>
        <rFont val="Tahoma"/>
        <family val="2"/>
      </rPr>
      <t>Acción cumplida y cerrada con la entrega del informe de los contratos suscritos en las vigencias 2016 y 2017 respecto de los cuales se requiere acta de liquidación.</t>
    </r>
    <r>
      <rPr>
        <b/>
        <sz val="9"/>
        <rFont val="Tahoma"/>
        <family val="2"/>
      </rPr>
      <t xml:space="preserve">
Análisis OCI: </t>
    </r>
    <r>
      <rPr>
        <sz val="9"/>
        <rFont val="Tahoma"/>
        <family val="2"/>
      </rPr>
      <t xml:space="preserve">Teniendo en cuenta el reporte presentado por la Coordinación Jurídica sobre el estado de liquidación de los contratos a los que aplica de las vigencias 2016 y 2017, no se ha finalizado la ejecución de las actas correspondientes, al seguir pendientes por efectuar 128 de las dos vigencias.
Teniendo en cuenta lo anterior, se mantiene la calificación de la acción </t>
    </r>
    <r>
      <rPr>
        <b/>
        <sz val="9"/>
        <rFont val="Tahoma"/>
        <family val="2"/>
      </rPr>
      <t xml:space="preserve">"En Proceso" </t>
    </r>
    <r>
      <rPr>
        <sz val="9"/>
        <rFont val="Tahoma"/>
        <family val="2"/>
      </rPr>
      <t xml:space="preserve">y se recomienda al área finalizar las actividades pendientes que permiten darle cabal cumplimiento a lo formulado dentro de los tiempos establecidos en el plan. </t>
    </r>
  </si>
  <si>
    <r>
      <t xml:space="preserve">Reporte Jurídica: </t>
    </r>
    <r>
      <rPr>
        <sz val="9"/>
        <rFont val="Tahoma"/>
        <family val="2"/>
      </rPr>
      <t xml:space="preserve">Acción cumplida y cerrada con la capacitación de Colombia Compra Eficiente sobre la publicación en SECOP II de noviembre 27 de 2018.
</t>
    </r>
    <r>
      <rPr>
        <b/>
        <sz val="9"/>
        <rFont val="Tahoma"/>
        <family val="2"/>
      </rPr>
      <t xml:space="preserve">Análisis OCI: </t>
    </r>
    <r>
      <rPr>
        <sz val="9"/>
        <rFont val="Tahoma"/>
        <family val="2"/>
      </rPr>
      <t xml:space="preserve">Se evidencian listados de asistencia del 21 y 27 de noviembre de 2018 a las capacitaciones en SECOP II, se observa que en la jornada efectuada el 27 de noviembre fue dictada por Colombia Compra Eficiente. 
Teniendo en cuenta lo anterior, así como la meta propuesta para la acción se califica como </t>
    </r>
    <r>
      <rPr>
        <b/>
        <sz val="9"/>
        <rFont val="Tahoma"/>
        <family val="2"/>
      </rPr>
      <t xml:space="preserve">"Terminada" </t>
    </r>
    <r>
      <rPr>
        <sz val="9"/>
        <rFont val="Tahoma"/>
        <family val="2"/>
      </rPr>
      <t xml:space="preserve"> con estado </t>
    </r>
    <r>
      <rPr>
        <b/>
        <sz val="9"/>
        <rFont val="Tahoma"/>
        <family val="2"/>
      </rPr>
      <t xml:space="preserve">"Abierto" </t>
    </r>
    <r>
      <rPr>
        <sz val="9"/>
        <rFont val="Tahoma"/>
        <family val="2"/>
      </rPr>
      <t xml:space="preserve">toda vez que es importante verificar que todos los colaboradores y funcionarios del Canal a quien se dirigen este tipo de jornadas obtengan la información. </t>
    </r>
  </si>
  <si>
    <r>
      <t xml:space="preserve">Reporte Jurídica: </t>
    </r>
    <r>
      <rPr>
        <sz val="9"/>
        <rFont val="Tahoma"/>
        <family val="2"/>
      </rPr>
      <t xml:space="preserve">Acción cumplida y cerrada con la expedición del nuevo formato de "Estudios previos" AGJC-CN-FT-001, versión 13, con fecha de aprobación 4 de junio de 2019 posterior a la promulgación de la nueva versión del Manual de contratación, supervisión e interventoría y con la socialización respectiva en el boletín de comunicaciones internas enviado por correo electrónico el 4 de junio de 2019.
</t>
    </r>
    <r>
      <rPr>
        <b/>
        <sz val="9"/>
        <rFont val="Tahoma"/>
        <family val="2"/>
      </rPr>
      <t xml:space="preserve">Análisis OCI: </t>
    </r>
    <r>
      <rPr>
        <sz val="9"/>
        <rFont val="Tahoma"/>
        <family val="2"/>
      </rPr>
      <t xml:space="preserve">Se observa la actualización del formato "AGJC-CN-FT-001 ESTUDIOS PREVIOS" en su versión No. 13, el cual fue socializado mediante Boletín Interno No.26 del 4 de junio de 2019. Teniendo en cuenta lo anterior, así como la meta establecida para la acción formulada, se califica la acción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debido a las acciones de verificación de aplicación del formato en los nuevos contratos a suscribir durante la vigencia 2019 que se adelantaran por la Oficina de Control Interno. </t>
    </r>
  </si>
  <si>
    <r>
      <t xml:space="preserve">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</si>
  <si>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Planeación: </t>
    </r>
    <r>
      <rPr>
        <sz val="9"/>
        <rFont val="Tahoma"/>
        <family val="2"/>
      </rPr>
      <t xml:space="preserve">Con relación a la meta 1 del proyecto 79, para la vigencia 2019 en el plan de inversiones inicial de la ANTV no se proyectó adquisición de equipos en la línea de infraestructura.
En marzo 15 se remitió a la ANTV un plan de inversión adicional donde se solicitaron recursos para esta línea, los cuales fueron aprobados en mayo 31. En junio se solicitó modificación en el objeto, quedando pendiente su aprobación para proceder con la adquisición de los equipos.
</t>
    </r>
    <r>
      <rPr>
        <b/>
        <sz val="9"/>
        <rFont val="Tahoma"/>
        <family val="2"/>
      </rPr>
      <t xml:space="preserve">Análisis OCI: </t>
    </r>
    <r>
      <rPr>
        <sz val="9"/>
        <rFont val="Tahoma"/>
        <family val="2"/>
      </rPr>
      <t xml:space="preserve">Se revisan los soportes remitidos por el área de Planeación referente a las modificaciones de la meta 1 del proyecto 79 en los que se observa el oficio remitido a la ANTV con la solicitud de recursos adicionales y la respuesta remitida de aprobación; sin embargo, teniendo en cuenta el indicador y la meta establecidos para la acción formulada se califica </t>
    </r>
    <r>
      <rPr>
        <b/>
        <sz val="9"/>
        <rFont val="Tahoma"/>
        <family val="2"/>
      </rPr>
      <t>"En Proceso"</t>
    </r>
    <r>
      <rPr>
        <sz val="9"/>
        <rFont val="Tahoma"/>
        <family val="2"/>
      </rPr>
      <t xml:space="preserve"> y se recomienda al área realizar la documentación de las mesas de trabajo de conformidad con lo planteado de manera que se pueda evidenciar el cumplimiento de lo establecido dentro de los plazos determinados. </t>
    </r>
  </si>
  <si>
    <r>
      <t xml:space="preserve">
Reporte Planeación: </t>
    </r>
    <r>
      <rPr>
        <sz val="9"/>
        <rFont val="Tahoma"/>
        <family val="2"/>
      </rPr>
      <t xml:space="preserve">Con relación a la meta 1 del proyecto 79, para la vigencia 2019 en el plan de inversiones inicial de la ANTV no se proyectó adquisición de equipos en la línea de infraestructura. En marzo 15 se remitió a la ANTV un plan de inversión adicional donde se solicitaron recursos para esta línea, los cuales fueron aprobados en mayo 31. 
En junio se solicitó modificación en el objeto, quedando pendiente su aprobación para proceder con la adquisición de los equipos. Como consecuencia, para el mes de julio se procederá con la actualización correspondiente a la meta, de acuerdo con la resolución que envíe la ANTV.
</t>
    </r>
    <r>
      <rPr>
        <b/>
        <sz val="9"/>
        <rFont val="Tahoma"/>
        <family val="2"/>
      </rPr>
      <t xml:space="preserve">Análisis OCI: </t>
    </r>
    <r>
      <rPr>
        <sz val="9"/>
        <rFont val="Tahoma"/>
        <family val="2"/>
      </rPr>
      <t xml:space="preserve">Se observa dentro de los soportes entregados el oficio remitido a la ANTV con la solicitud de recursos adicionales y la respuesta remitida de aprobación; sin embargo, no se evidencian las actualizaciones en la meta en concordancia con lo reportado por el área. 
Teniendo en cuenta lo anterior, así como lo formulado en el indicador y meta de la acción, se califica </t>
    </r>
    <r>
      <rPr>
        <b/>
        <sz val="9"/>
        <rFont val="Tahoma"/>
        <family val="2"/>
      </rPr>
      <t>"En Proceso"</t>
    </r>
    <r>
      <rPr>
        <sz val="9"/>
        <rFont val="Tahoma"/>
        <family val="2"/>
      </rPr>
      <t xml:space="preserve"> y se recomienda al área adelantar la documentación de las revisiones y las modificaciones pertinentes dentro de los tiempos establecidos para la ejecución de la acción, con el fin de evidenciar el cabal cumplimiento de lo propuesto. </t>
    </r>
  </si>
  <si>
    <r>
      <t xml:space="preserve">Reporte Planeación: </t>
    </r>
    <r>
      <rPr>
        <sz val="9"/>
        <rFont val="Tahoma"/>
        <family val="2"/>
      </rPr>
      <t xml:space="preserve">Con el fin de reportar el estado de avance sobre la meta en el sistema SEGPLAN, se realizan mesas de trabajo trimestrales con el gerente del proyecto, donde se realizan revisiones a la ejecución de la meta del proyecto de inversión.
Si en las mesas trimestrales se encuentra que es necesario modificar la meta, se procede a realizar los ajustes pertinentes en el sistema SEGPLAN.
</t>
    </r>
    <r>
      <rPr>
        <b/>
        <sz val="9"/>
        <rFont val="Tahoma"/>
        <family val="2"/>
      </rPr>
      <t xml:space="preserve">Análisis OCI: </t>
    </r>
    <r>
      <rPr>
        <sz val="9"/>
        <rFont val="Tahoma"/>
        <family val="2"/>
      </rPr>
      <t xml:space="preserve">Teniendo en cuenta que en la mesa de trabajo reportada con fecha del 24 de abril de 2019 no se determinaron cambios sobre la meta, se evidencia que el área adelanta revisiones que permiten determinar los cambios a la misma. En razón de lo anterior, así como el indicador y meta formulados para la acción, se califica </t>
    </r>
    <r>
      <rPr>
        <b/>
        <sz val="9"/>
        <rFont val="Tahoma"/>
        <family val="2"/>
      </rPr>
      <t xml:space="preserve">"En Proceso" </t>
    </r>
    <r>
      <rPr>
        <sz val="9"/>
        <rFont val="Tahoma"/>
        <family val="2"/>
      </rPr>
      <t xml:space="preserve">y se recomienda al área dar continuidad a las revisiones que puedan derivar en modificaciones a la meta. </t>
    </r>
  </si>
  <si>
    <r>
      <t xml:space="preserve">Reporte Serv. Admin: </t>
    </r>
    <r>
      <rPr>
        <sz val="9"/>
        <rFont val="Tahoma"/>
        <family val="2"/>
      </rPr>
      <t xml:space="preserve">mediante memorando No 907 del 10 de abril de 2019, en el cual se envió a la Subdirección Financiera soporte idóneo de ajuste contable que se realizo para eliminar la diferencia de $ 5,440,12 que se presentaba desde el año 2012.
</t>
    </r>
    <r>
      <rPr>
        <b/>
        <sz val="9"/>
        <rFont val="Tahoma"/>
        <family val="2"/>
      </rPr>
      <t xml:space="preserve">Análisis OCI: </t>
    </r>
    <r>
      <rPr>
        <sz val="9"/>
        <rFont val="Tahoma"/>
        <family val="2"/>
      </rPr>
      <t xml:space="preserve">Una vez verificados los soportes remitidos por el área se observa que estos no tienen relación con la acción formulada "Solicitar al proveedor del sistema kardex la implementación de parámetros que permitan tener perfiles de administración con el fin de mitigar estos inconvenientes" ni con los avances que se reportaron en el seguimiento anterior. Por lo tanto, se mantiene la calificación </t>
    </r>
    <r>
      <rPr>
        <b/>
        <sz val="9"/>
        <rFont val="Tahoma"/>
        <family val="2"/>
      </rPr>
      <t xml:space="preserve">"En Proceso" </t>
    </r>
    <r>
      <rPr>
        <sz val="9"/>
        <rFont val="Tahoma"/>
        <family val="2"/>
      </rPr>
      <t xml:space="preserve">y se recomienda al área realizar las verificaciones correspondientes a lo formulado, así como adelantar las actividades pendientes con el fin de darle cumplimiento a lo establecido en el Plan dentro de los plazos determinados para tal fin. </t>
    </r>
  </si>
  <si>
    <t xml:space="preserve">Efectuar una Campaña al interior de la Entidad, con la finalidad de hacer conocer a todos los colaboradores la naturaleza jurídica de la Entidad (Empresa Comercial e Industrial del Estado dentro de un mercado en competencia). La campaña se enfocará en hacer conocer a través de medios electrónicos, la naturaleza jurídica de la Entidad, el Objeto Social, los órganos de administración de la Entidad; a que se puede obligar Canal Capital quién puede contratar los servicios de Canal Capital. </t>
  </si>
  <si>
    <r>
      <t xml:space="preserve">Análisis OCI: </t>
    </r>
    <r>
      <rPr>
        <sz val="9"/>
        <rFont val="Tahoma"/>
        <family val="2"/>
      </rPr>
      <t>Teniendo en cuenta que para la fecha de seguimiento no se remiten soportes que den cuenta de la ejecución de la acción formulada "Efectuar una Campaña al interior de la Entidad, con la finalidad de hacer conocer a todos los colaboradores la naturaleza jurídica de la Entidad (Empresa Comercial e Industrial del Estado dentro de un mercado en competencia). La campaña se enfocará en hacer conocer a través de medios electrónicos, la naturaleza jurídica de la Entidad, el Objeto Social, los órganos de administración de la Entidad; a que se puede obligar Canal Capital quién puede contratar los servicios de Canal Capital", se mantiene la calificación con alerta</t>
    </r>
    <r>
      <rPr>
        <b/>
        <sz val="9"/>
        <rFont val="Tahoma"/>
        <family val="2"/>
      </rPr>
      <t xml:space="preserve"> "Sin Iniciar"</t>
    </r>
    <r>
      <rPr>
        <sz val="9"/>
        <rFont val="Tahoma"/>
        <family val="2"/>
      </rPr>
      <t xml:space="preserve"> y se recomienda al área adelantar las actividades formuladas que permitan dar cuenta del cabal cumplimiento de lo establecido en el Plan dentro de las fechas propuestas en el plan.</t>
    </r>
  </si>
  <si>
    <r>
      <t xml:space="preserve">Reporte Jurídica: </t>
    </r>
    <r>
      <rPr>
        <sz val="9"/>
        <rFont val="Tahoma"/>
        <family val="2"/>
      </rPr>
      <t>Se anexa el formato modificado de "Informe del supervisor" proyectado por la Coordinación Jurídica y el correo electrónico de fecha 30 de mayo de 2019 enviado de la Directora Operativa al Secretario General, la Coordinadora Jurídica y el Asesor Jurídico donde presenta las observaciones sobre el nuevo formato propuesto por la Coordinación Jurídica.</t>
    </r>
    <r>
      <rPr>
        <b/>
        <sz val="9"/>
        <rFont val="Tahoma"/>
        <family val="2"/>
      </rPr>
      <t xml:space="preserve">
Análisis OCI: </t>
    </r>
    <r>
      <rPr>
        <sz val="9"/>
        <rFont val="Tahoma"/>
        <family val="2"/>
      </rPr>
      <t xml:space="preserve">Teniendo en cuenta que el formato de Informe de Supervisión no se ha adoptado, no se han adelantado actividades de socialización. </t>
    </r>
  </si>
  <si>
    <r>
      <t xml:space="preserve">Análisis OCI: </t>
    </r>
    <r>
      <rPr>
        <sz val="9"/>
        <rFont val="Tahoma"/>
        <family val="2"/>
      </rPr>
      <t xml:space="preserve">Teniendo en cuenta que para la fecha de seguimiento no se remiten soportes que den cuenta de la ejecución de la acción formulada "procedimiento que establece los criterios de escogencia de los proyectos audiovisuales recibidos en Canal Capital como Iniciativa Particular", se verifica que en Manual se consignan las etapas para la presentación de iniciativas en el literal f del numeral 4.6.2. Contratación Directa se califica </t>
    </r>
    <r>
      <rPr>
        <b/>
        <sz val="9"/>
        <rFont val="Tahoma"/>
        <family val="2"/>
      </rPr>
      <t>"En Proceso"</t>
    </r>
    <r>
      <rPr>
        <sz val="9"/>
        <rFont val="Tahoma"/>
        <family val="2"/>
      </rPr>
      <t>, por lo tanto, se recomienda al área adelantar las actividades pendientes que permitan dar cuenta del cabal cumplimiento de lo establecido en el Plan dentro de los plazos determinados.</t>
    </r>
  </si>
  <si>
    <r>
      <t xml:space="preserve">Reporte Jurídica: </t>
    </r>
    <r>
      <rPr>
        <sz val="9"/>
        <rFont val="Tahoma"/>
        <family val="2"/>
      </rPr>
      <t>Acción cumplida y cerrada con la expedición de las Circulares 23 y 17 de 2019 sobre análisis del sector en trámites de contratación y nuevo formato estudios previos y condiciones mínimas de contratación.</t>
    </r>
    <r>
      <rPr>
        <b/>
        <sz val="9"/>
        <rFont val="Tahoma"/>
        <family val="2"/>
      </rPr>
      <t xml:space="preserve">
Análisis OCI: </t>
    </r>
    <r>
      <rPr>
        <sz val="9"/>
        <rFont val="Tahoma"/>
        <family val="2"/>
      </rPr>
      <t xml:space="preserve">Se evidencia la emisión y socialización de las Circulares Internas No. 013 de 2019 "Documento de análisis del sector en los trámites de contratación adelantados por la entidad" y No. 017 de 2019 "Socialización versión 13 - Actualización estudios previos y creación de Versión 1 de condiciones mínimas de contratación" a la Dirección Operativa, Subdirección Financiera, Subdirección Administrativa y Coordinación de Prensa y Comunicaciones. 
Teniendo en cuenta que el indicador propuesto para la acción formulada menciona tres (3) actividades y la meta específica que las circulares contaran con "fechas durante el trámite precontractual", se califica </t>
    </r>
    <r>
      <rPr>
        <b/>
        <sz val="9"/>
        <rFont val="Tahoma"/>
        <family val="2"/>
      </rPr>
      <t>"En Proceso"</t>
    </r>
    <r>
      <rPr>
        <sz val="9"/>
        <rFont val="Tahoma"/>
        <family val="2"/>
      </rPr>
      <t xml:space="preserve"> con el fin de que el área finalice las actividades pendientes que permitan darle cabal cumplimiento a lo establecido en el plan dentro de las fechas de ejecución determinadas. </t>
    </r>
  </si>
  <si>
    <r>
      <rPr>
        <b/>
        <sz val="9"/>
        <color theme="1"/>
        <rFont val="Tahoma"/>
        <family val="2"/>
      </rPr>
      <t xml:space="preserve">Reporte Sub. Admin: </t>
    </r>
    <r>
      <rPr>
        <sz val="9"/>
        <color theme="1"/>
        <rFont val="Tahoma"/>
        <family val="2"/>
      </rPr>
      <t xml:space="preserve">Se realizó la liquidación del contrato No. 691-2015, con fecha de 23 de Abril de 2019.
</t>
    </r>
    <r>
      <rPr>
        <b/>
        <sz val="9"/>
        <color theme="1"/>
        <rFont val="Tahoma"/>
        <family val="2"/>
      </rPr>
      <t xml:space="preserve">Reporte Coord. Jurídica: </t>
    </r>
    <r>
      <rPr>
        <sz val="9"/>
        <color theme="1"/>
        <rFont val="Tahoma"/>
        <family val="2"/>
      </rPr>
      <t>Acción cumplida y cerrada con el acta de liquidación del contrato 691 de 2015 suscrito con Iron Mountain Colombia S. A. S.</t>
    </r>
    <r>
      <rPr>
        <b/>
        <sz val="9"/>
        <color theme="1"/>
        <rFont val="Tahoma"/>
        <family val="2"/>
      </rPr>
      <t xml:space="preserve">
Análisis OCI: </t>
    </r>
    <r>
      <rPr>
        <sz val="9"/>
        <color theme="1"/>
        <rFont val="Tahoma"/>
        <family val="2"/>
      </rPr>
      <t xml:space="preserve">Se remite por parte de las áreas encargadas el Acta de Liquidación por mutuo acuerdo del contrato 691-2015 suscrito entre Canal Capital y Iron Mountain con fecha del 23 de Abril de 2019, con lo cual se da cumplimiento a lo establecido en la cláusula 23 del contrato en mención. 
Teniendo en cuenta que se adelantaron las acciones formuladas, se califica como </t>
    </r>
    <r>
      <rPr>
        <b/>
        <sz val="9"/>
        <color theme="1"/>
        <rFont val="Tahoma"/>
        <family val="2"/>
      </rPr>
      <t>"Terminada"</t>
    </r>
    <r>
      <rPr>
        <sz val="9"/>
        <color theme="1"/>
        <rFont val="Tahoma"/>
        <family val="2"/>
      </rPr>
      <t xml:space="preserve"> con estado</t>
    </r>
    <r>
      <rPr>
        <b/>
        <sz val="9"/>
        <color theme="1"/>
        <rFont val="Tahoma"/>
        <family val="2"/>
      </rPr>
      <t xml:space="preserve"> "Cerrada". </t>
    </r>
  </si>
  <si>
    <r>
      <t xml:space="preserve">Reporte Coord. Jurídica: </t>
    </r>
    <r>
      <rPr>
        <sz val="9"/>
        <rFont val="Tahoma"/>
        <family val="2"/>
      </rPr>
      <t>Las evidencias remitidas como como acción definitiva e integral dan cuenta de la REESTRUCTURACIÓN INTEGRAL DEL MANUAL DE CONTRATACIÓN que confirman el cumplimiento de los compromisos adquiridos por la Secretaría General y la Coordinación Jurídica en torno a la revisión de los procedimientos de contratación. La versión actual del Manual de contratación fue también revisada por la Veeduría Distrital.</t>
    </r>
    <r>
      <rPr>
        <b/>
        <sz val="9"/>
        <rFont val="Tahoma"/>
        <family val="2"/>
      </rPr>
      <t xml:space="preserve">
Análisis OCI: </t>
    </r>
    <r>
      <rPr>
        <sz val="9"/>
        <rFont val="Tahoma"/>
        <family val="2"/>
      </rPr>
      <t xml:space="preserve">La Coordinación Jurídica no remite soportes que den cuenta de la ejecución de la acción formulada "Socializar entre los supervisores los ajustes o actualizaciones realizados." a la fecha de seguimiento; sin embargo, una vez verificada la revisión, posterior actualización y socialización de esta a los líderes de proceso, supervisores, apoyo a la supervisión y demás colaboradores de la entidad del Manual de contratación, supervisión e interventoría como parte de los documentos de contratación con los que cuenta el Canal, se califica la acción con estado </t>
    </r>
    <r>
      <rPr>
        <b/>
        <sz val="9"/>
        <rFont val="Tahoma"/>
        <family val="2"/>
      </rPr>
      <t xml:space="preserve">"En Proceso" </t>
    </r>
    <r>
      <rPr>
        <sz val="9"/>
        <rFont val="Tahoma"/>
        <family val="2"/>
      </rPr>
      <t>y se recomienda al área adelantar las actividades pendientes que permitan dar cuenta del cabal cumplimiento de lo establecido en el Plan.</t>
    </r>
  </si>
  <si>
    <r>
      <t xml:space="preserve">Reporte Coord. Jurídica: </t>
    </r>
    <r>
      <rPr>
        <sz val="9"/>
        <rFont val="Tahoma"/>
        <family val="2"/>
      </rPr>
      <t>Las evidencias remitidas como como acción definitiva e integral dan cuenta de la REESTRUCTURACIÓN INTEGRAL DEL MANUAL DE CONTRATACIÓN que confirman el cumplimiento de los compromisos adquiridos por la Secretaría General y la Coordinación Jurídica en torno a la revisión de los procedimientos de contratación. La versión actual del Manual de contratación fue también revisada por la Veeduría Distrital.</t>
    </r>
    <r>
      <rPr>
        <b/>
        <sz val="9"/>
        <rFont val="Tahoma"/>
        <family val="2"/>
      </rPr>
      <t xml:space="preserve">
Análisis OCI: </t>
    </r>
    <r>
      <rPr>
        <sz val="9"/>
        <rFont val="Tahoma"/>
        <family val="2"/>
      </rPr>
      <t xml:space="preserve">La Coordinación Jurídica no remite soportes que den cuenta de la ejecución de la acción formulada "Revisar y en caso de ser necesario, actualizar los procedimientos relacionados con la contratación" a la fecha de seguimiento; sin embargo, una vez verificada la revisión y posterior actualización del Manual de contratación, supervisión e interventoría como parte de los documentos de contratación con los que cuenta el Canal, se califica la acción con estado </t>
    </r>
    <r>
      <rPr>
        <b/>
        <sz val="9"/>
        <rFont val="Tahoma"/>
        <family val="2"/>
      </rPr>
      <t xml:space="preserve">"En Proceso" </t>
    </r>
    <r>
      <rPr>
        <sz val="9"/>
        <rFont val="Tahoma"/>
        <family val="2"/>
      </rPr>
      <t>y se recomienda al área adelantar las actividades pendientes que permitan dar cuenta del cabal cumplimiento de lo establecido en el Plan.</t>
    </r>
  </si>
  <si>
    <r>
      <t xml:space="preserve">Reporte Coord. Jurídica: </t>
    </r>
    <r>
      <rPr>
        <sz val="9"/>
        <rFont val="Tahoma"/>
        <family val="2"/>
      </rPr>
      <t>La Coordinación Jurídica ha venido realizando capacitaciones y socializaciones de información relacionadas con el ejercicio de la supervisión.</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se califica </t>
    </r>
    <r>
      <rPr>
        <b/>
        <sz val="9"/>
        <rFont val="Tahoma"/>
        <family val="2"/>
      </rPr>
      <t xml:space="preserve">"En Proceso" </t>
    </r>
    <r>
      <rPr>
        <sz val="9"/>
        <rFont val="Tahoma"/>
        <family val="2"/>
      </rPr>
      <t>y se recomienda al área adelantar las jornadas faltantes con el fin de dar cumplimiento a lo formulado en el plan.</t>
    </r>
  </si>
  <si>
    <r>
      <t xml:space="preserve">Reporte Jurídica: </t>
    </r>
    <r>
      <rPr>
        <sz val="9"/>
        <rFont val="Tahoma"/>
        <family val="2"/>
      </rPr>
      <t xml:space="preserve">Acción cerrada por cuanto la Dirección Operativa no permitió la entrada en vigencia del nuevo formato "Informe del supervisor" propuesto por la Coordinación Jurídica.
</t>
    </r>
    <r>
      <rPr>
        <b/>
        <sz val="9"/>
        <rFont val="Tahoma"/>
        <family val="2"/>
      </rPr>
      <t xml:space="preserve">Análisis OCI: </t>
    </r>
    <r>
      <rPr>
        <sz val="9"/>
        <rFont val="Tahoma"/>
        <family val="2"/>
      </rPr>
      <t xml:space="preserve">Se procede a la verificación de los soportes remitidos observando el documento borrador del formato de Informe de Supervisión; dado que este no se encuentra debidamente aprobado e incluido en el SIG y por ende, no se le está dando la aplicación correspondiente, se califica la acción </t>
    </r>
    <r>
      <rPr>
        <b/>
        <sz val="9"/>
        <rFont val="Tahoma"/>
        <family val="2"/>
      </rPr>
      <t>"En Proceso</t>
    </r>
    <r>
      <rPr>
        <sz val="9"/>
        <rFont val="Tahoma"/>
        <family val="2"/>
      </rPr>
      <t xml:space="preserve">" y se recomienda al área adelantar las actividades pendientes que permitan evidenciar el cabal cumplimiento de la acción formulada. </t>
    </r>
  </si>
  <si>
    <r>
      <t xml:space="preserve">Reporte Coord. Jurídica: </t>
    </r>
    <r>
      <rPr>
        <sz val="9"/>
        <rFont val="Tahoma"/>
        <family val="2"/>
      </rPr>
      <t xml:space="preserve">Acción cerrada por cuanto la Dirección Operativa no permitió la entrada en vigencia del nuevo formato "Informe del supervisor" propuesto por la Coordinación Jurídica.
</t>
    </r>
    <r>
      <rPr>
        <b/>
        <sz val="9"/>
        <rFont val="Tahoma"/>
        <family val="2"/>
      </rPr>
      <t xml:space="preserve">Análisis OCI: </t>
    </r>
    <r>
      <rPr>
        <sz val="9"/>
        <rFont val="Tahoma"/>
        <family val="2"/>
      </rPr>
      <t xml:space="preserve">Se procede a la verificación de los soportes remitidos observando el documento borrador del formato de Informe de Supervisión; dado que este no se encuentra debidamente aprobado e incluido en el SIG y por ende, no se le está dando la aplicación correspondiente, se califica la acción </t>
    </r>
    <r>
      <rPr>
        <b/>
        <sz val="9"/>
        <rFont val="Tahoma"/>
        <family val="2"/>
      </rPr>
      <t>"En Proceso</t>
    </r>
    <r>
      <rPr>
        <sz val="9"/>
        <rFont val="Tahoma"/>
        <family val="2"/>
      </rPr>
      <t xml:space="preserve">" y se recomienda al área adelantar las actividades pendientes que permitan evidenciar el cabal cumplimiento de la acción formulada. </t>
    </r>
  </si>
  <si>
    <r>
      <t xml:space="preserve">Reporte Jurídica: </t>
    </r>
    <r>
      <rPr>
        <sz val="9"/>
        <rFont val="Tahoma"/>
        <family val="2"/>
      </rPr>
      <t>Acción cerrada por cuanto la Dirección Operativa no permitió la entrada en vigencia del nuevo formato "Informe del supervisor" propuesto por la Coordinación Jurídica.</t>
    </r>
    <r>
      <rPr>
        <b/>
        <sz val="9"/>
        <rFont val="Tahoma"/>
        <family val="2"/>
      </rPr>
      <t xml:space="preserve">
Análisis OCI: </t>
    </r>
    <r>
      <rPr>
        <sz val="9"/>
        <rFont val="Tahoma"/>
        <family val="2"/>
      </rPr>
      <t xml:space="preserve">Teniendo en cuenta que el formato de Informe de Supervisión no se ha adoptado, no se han adelantado actividades de socialización. </t>
    </r>
  </si>
  <si>
    <r>
      <t xml:space="preserve">Reporte Coord. jurídica: </t>
    </r>
    <r>
      <rPr>
        <sz val="9"/>
        <rFont val="Tahoma"/>
        <family val="2"/>
      </rPr>
      <t>La Coordinación Jurídica ha venido realizando capacitaciones y socializaciones de información relacionadas con el ejercicio de la supervisión.</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</si>
  <si>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Coord. Jurídica: </t>
    </r>
    <r>
      <rPr>
        <sz val="9"/>
        <rFont val="Tahoma"/>
        <family val="2"/>
      </rPr>
      <t xml:space="preserve"> La Coordinación Jurídica ha venido realizando capacitaciones y socializaciones de información relacionadas con el ejercicio de la supervisión.</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</si>
  <si>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Coord. Jurídica: </t>
    </r>
    <r>
      <rPr>
        <sz val="9"/>
        <rFont val="Tahoma"/>
        <family val="2"/>
      </rPr>
      <t>La Coordinación Jurídica ha venido realizando capacitaciones y socializaciones de información relacionadas con el ejercicio de la supervisión.</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</si>
  <si>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Jurídica: </t>
    </r>
    <r>
      <rPr>
        <sz val="9"/>
        <rFont val="Tahoma"/>
        <family val="2"/>
      </rPr>
      <t>Acción cerrada por cuanto la Dirección Operativa no permitió la entrada en vigencia del nuevo formato "Informe del supervisor" propuesto por la Coordinación Jurídica.</t>
    </r>
    <r>
      <rPr>
        <b/>
        <sz val="9"/>
        <rFont val="Tahoma"/>
        <family val="2"/>
      </rPr>
      <t xml:space="preserve">
Análisis OCI: </t>
    </r>
    <r>
      <rPr>
        <sz val="9"/>
        <rFont val="Tahoma"/>
        <family val="2"/>
      </rPr>
      <t xml:space="preserve">Teniendo en cuenta que el formato de Informe de Supervisión no se ha adoptado en la entidad, no se han adelantado actividades de socialización. </t>
    </r>
  </si>
  <si>
    <r>
      <t xml:space="preserve">Reporte Coord. Jurídica: </t>
    </r>
    <r>
      <rPr>
        <sz val="9"/>
        <rFont val="Tahoma"/>
        <family val="2"/>
      </rPr>
      <t>Acción cumplida y cerrada con la capacitación sobre Manual de contratación, supervisión e interventoría para el 30 y 31 de mayo de 2019 donde se abordó también el principio de planeación con la explicación del nuevo formato de Estudios previos.</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</si>
  <si>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Coord. Jurídica: </t>
    </r>
    <r>
      <rPr>
        <sz val="9"/>
        <rFont val="Tahoma"/>
        <family val="2"/>
      </rPr>
      <t>Acción cumplida y cerrada con la citación y la capacitación en el Manual de contratación, supervisión e interventoría donde se abordó el tema de configuración de hechos cumplidos el 30 y 31 de mayo de 2019.</t>
    </r>
    <r>
      <rPr>
        <b/>
        <sz val="9"/>
        <rFont val="Tahoma"/>
        <family val="2"/>
      </rPr>
      <t xml:space="preserve">
Análisis OCI: </t>
    </r>
    <r>
      <rPr>
        <sz val="9"/>
        <rFont val="Tahoma"/>
        <family val="2"/>
      </rPr>
      <t xml:space="preserve">Se verifican los soportes remitidos por la Coordinación Jurídica en los cuales se evidencian las primeras jornadas de capacitación frente a la actualización y adopción del Manual de contratación, supervisión e interventoría a las áreas de Sistema Informativo, Planeación, Nuevos Negocios, Sistemas, Subdirección Financiera, Servicios Administrativos y Dirección Operativa, sin embargo, no se observan áreas como Coordinación de programación, Talento Humano, Control Interno y Coordinación Técnica. 
Teniendo en cuenta la meta propuesta para la acción y que a la fecha se encuentran pendientes por adelantar las jornadas de capacitación a las áreas de Programación, Talento Humano, Técnica y Control Interno, se califica en </t>
    </r>
    <r>
      <rPr>
        <b/>
        <sz val="9"/>
        <rFont val="Tahoma"/>
        <family val="2"/>
      </rPr>
      <t xml:space="preserve">"En Proceso" </t>
    </r>
    <r>
      <rPr>
        <sz val="9"/>
        <rFont val="Tahoma"/>
        <family val="2"/>
      </rPr>
      <t xml:space="preserve">y se recomienda al área incluir y ejecutar las capacitaciones faltantes con el fin de dar cumplimiento a lo establecido en el Plan. </t>
    </r>
  </si>
  <si>
    <r>
      <t xml:space="preserve">Reporte Coord. Jurídica: </t>
    </r>
    <r>
      <rPr>
        <sz val="9"/>
        <rFont val="Tahoma"/>
        <family val="2"/>
      </rPr>
      <t>Acción cumplida y cerrada con la expedición de la Circular 10 del 24 de abril de 2019 con asunto: revisión documentos contratistas - Etapa precontractual y su respectiva socialización en la misma fecha vía correo electrónico de la Secretaría General.</t>
    </r>
    <r>
      <rPr>
        <b/>
        <sz val="9"/>
        <rFont val="Tahoma"/>
        <family val="2"/>
      </rPr>
      <t xml:space="preserve">
Análisis OCI: </t>
    </r>
    <r>
      <rPr>
        <sz val="9"/>
        <rFont val="Tahoma"/>
        <family val="2"/>
      </rPr>
      <t xml:space="preserve">Se observa la emisión de la circular No. 010 de 2019 "Revisión documentos contratistas - Etapa precontractual", sin embargo, dentro de esta no se evidencian cuáles son los documentos y las actividades previas a la elaboración de los contratos, suscripción e inicio de ejecución de los mismos. 
Teniendo en cuenta lo anterior, se califica la acción </t>
    </r>
    <r>
      <rPr>
        <b/>
        <sz val="9"/>
        <rFont val="Tahoma"/>
        <family val="2"/>
      </rPr>
      <t xml:space="preserve">"En Proceso" </t>
    </r>
    <r>
      <rPr>
        <sz val="9"/>
        <rFont val="Tahoma"/>
        <family val="2"/>
      </rPr>
      <t xml:space="preserve">y se recomienda al área verificar el indicador y meta propuesta, así como los tiempos de ejecución y actividades pendientes que permitan darle cumplimiento a lo formulado en el plan. </t>
    </r>
  </si>
  <si>
    <r>
      <rPr>
        <b/>
        <sz val="9"/>
        <rFont val="Tahoma"/>
        <family val="2"/>
      </rPr>
      <t xml:space="preserve">Reporte Coord. Jurídica: </t>
    </r>
    <r>
      <rPr>
        <sz val="9"/>
        <rFont val="Tahoma"/>
        <family val="2"/>
      </rPr>
      <t>Citación y capacitación en el Manual de contratación, supervisión e interventoría donde se abordó el tema de configuración de hechos cumplidos el 30 y 31 de mayo de 2019.</t>
    </r>
    <r>
      <rPr>
        <b/>
        <sz val="9"/>
        <rFont val="Tahoma"/>
        <family val="2"/>
      </rPr>
      <t xml:space="preserve">
Análisis OCI: </t>
    </r>
    <r>
      <rPr>
        <sz val="9"/>
        <rFont val="Tahoma"/>
        <family val="2"/>
      </rPr>
      <t xml:space="preserve">Se verifica la presentación remitida referente al Manual de contratación, supervisión e interventoría, sin embargo, dentro de esta no se evidencia "la posible configuración de hechos cumplidos en la actividad contractual y los riesgos que implican" de conformidad con lo establecido en la acción. 
Teniendo en cuenta lo anterior, se califica </t>
    </r>
    <r>
      <rPr>
        <b/>
        <sz val="9"/>
        <rFont val="Tahoma"/>
        <family val="2"/>
      </rPr>
      <t xml:space="preserve">"En Proceso" </t>
    </r>
    <r>
      <rPr>
        <sz val="9"/>
        <rFont val="Tahoma"/>
        <family val="2"/>
      </rPr>
      <t xml:space="preserve">y se recomienda al área adelantar la jornada de capacitación en la que se pueda evidenciar los establecido en el plan dentro de los tiempos de ejecución establecidos. </t>
    </r>
  </si>
  <si>
    <r>
      <t xml:space="preserve">Análisis OCI: </t>
    </r>
    <r>
      <rPr>
        <sz val="9"/>
        <rFont val="Tahoma"/>
        <family val="2"/>
      </rPr>
      <t xml:space="preserve">Se procede a la verificación de la respuesta emitida frente al criterio de interpretación de la norma en lo referente al régimen de contratación del Canal y en lo especifico sobre aplicación de Ley de Garantías en la contratación directa, para lo cual la Coordinación Jurídica procedió a la actualización del Manual de Contratación y su respectiva adopción mediante Resolución Interna No. 031-2019.
Teniendo en cuenta que la acción se encontraba terminada al seguimiento anterior, se mantiene la calificación </t>
    </r>
    <r>
      <rPr>
        <b/>
        <sz val="9"/>
        <rFont val="Tahoma"/>
        <family val="2"/>
      </rPr>
      <t xml:space="preserve">"Terminada" </t>
    </r>
    <r>
      <rPr>
        <sz val="9"/>
        <rFont val="Tahoma"/>
        <family val="2"/>
      </rPr>
      <t xml:space="preserve">con estado </t>
    </r>
    <r>
      <rPr>
        <b/>
        <sz val="9"/>
        <rFont val="Tahoma"/>
        <family val="2"/>
      </rPr>
      <t>"Cerrada"</t>
    </r>
    <r>
      <rPr>
        <sz val="9"/>
        <rFont val="Tahoma"/>
        <family val="2"/>
      </rPr>
      <t>.</t>
    </r>
  </si>
  <si>
    <r>
      <t xml:space="preserve">Análisis OCI: </t>
    </r>
    <r>
      <rPr>
        <sz val="9"/>
        <rFont val="Tahoma"/>
        <family val="2"/>
      </rPr>
      <t xml:space="preserve">Se remite por el área el Plan de cuentas de la vigencia 2019, en el cual se evidencia la creación de los rubros de ingreso y gasto en atención a la solicitud efectuada con el Oficio 1083 de 2018. 
Teniendo en cuenta que la acción fue terminada en el seguimiento anterior, se califica con estado </t>
    </r>
    <r>
      <rPr>
        <b/>
        <sz val="9"/>
        <rFont val="Tahoma"/>
        <family val="2"/>
      </rPr>
      <t xml:space="preserve">"Cerrada" </t>
    </r>
    <r>
      <rPr>
        <sz val="9"/>
        <rFont val="Tahoma"/>
        <family val="2"/>
      </rPr>
      <t xml:space="preserve">al identificar la correspondencia de los rubros mencionados. </t>
    </r>
  </si>
  <si>
    <r>
      <t xml:space="preserve">Análisis OCI: </t>
    </r>
    <r>
      <rPr>
        <sz val="9"/>
        <rFont val="Tahoma"/>
        <family val="2"/>
      </rPr>
      <t xml:space="preserve">Se evidencian correos del 26 y 28 de diciembre de 2018 en los cuales se informa que deben ser radicadas las cuentas de cobro pendientes a los contratistas que a la fecha no han efectuado dichos cobros y que estos deben realizarse a 31 de diciembre de la vigencia 2018. 
Teniendo en cuenta lo anterior, así como la fecha de terminación de la acción se califica </t>
    </r>
    <r>
      <rPr>
        <b/>
        <sz val="9"/>
        <rFont val="Tahoma"/>
        <family val="2"/>
      </rPr>
      <t xml:space="preserve">"En Proceso" </t>
    </r>
    <r>
      <rPr>
        <sz val="9"/>
        <rFont val="Tahoma"/>
        <family val="2"/>
      </rPr>
      <t>con el fin de verificar que se dé continuidad a las notificaciones de lo pendiente por cobrar en seguimiento a los pagos de los contratos que son suscritos con recursos ANTV.</t>
    </r>
  </si>
  <si>
    <r>
      <rPr>
        <b/>
        <sz val="9"/>
        <rFont val="Tahoma"/>
        <family val="2"/>
      </rPr>
      <t xml:space="preserve">Reporte Técnica: </t>
    </r>
    <r>
      <rPr>
        <sz val="9"/>
        <rFont val="Tahoma"/>
        <family val="2"/>
      </rPr>
      <t>Se radica ante la coordinación de jurídica el alcance al memorando numero 1828 en el cual se incorporan los anexos del 1 al 16 y organizando los soportes de ejecución del contrato número 534 de 2016 que se encontraban archivados en la coordinación del área técnica.</t>
    </r>
    <r>
      <rPr>
        <b/>
        <sz val="9"/>
        <rFont val="Tahoma"/>
        <family val="2"/>
      </rPr>
      <t xml:space="preserve">
Análisis OCI: </t>
    </r>
    <r>
      <rPr>
        <sz val="9"/>
        <rFont val="Tahoma"/>
        <family val="2"/>
      </rPr>
      <t xml:space="preserve">Se procedió a la verificación del expediente 534-2016, observando que si bien se organizaron soportes pendientes de la ejecución contractual relacionando cada obligación con el anexo remitido que da cuenta de su cumplimiento, se evidencian faltantes de información para las obligaciones No. 1 y No. 6, toda vez que no reposa el informe de mantenimiento de la Unidad LU200, ni la totalidad de los cronogramas de la vigencia (solo se encuentra el cronograma de mantenimiento por unidad para diciembre). 
Teniendo en cuenta lo anterior, se mantiene la calificación </t>
    </r>
    <r>
      <rPr>
        <b/>
        <sz val="9"/>
        <rFont val="Tahoma"/>
        <family val="2"/>
      </rPr>
      <t xml:space="preserve">"En Proceso" </t>
    </r>
    <r>
      <rPr>
        <sz val="9"/>
        <rFont val="Tahoma"/>
        <family val="2"/>
      </rPr>
      <t>y se</t>
    </r>
    <r>
      <rPr>
        <b/>
        <sz val="9"/>
        <rFont val="Tahoma"/>
        <family val="2"/>
      </rPr>
      <t xml:space="preserve"> </t>
    </r>
    <r>
      <rPr>
        <sz val="9"/>
        <rFont val="Tahoma"/>
        <family val="2"/>
      </rPr>
      <t xml:space="preserve">recomienda al área realizar la verificación de la información y completar con el fin de dar cabal cumplimiento a lo formulado, dentro de los tiempos establecidos. 
Posterior a la verificación de las observaciones entregadas por el área como producto de la remisión del seguimiento para revisión, la acción no se modifica en su calificación teniendo en cuenta que los soportes entregados no corresponden al periodo de seguimiento y no se encuentran los anexos mencionados en el memorando entregado. </t>
    </r>
  </si>
  <si>
    <r>
      <t xml:space="preserve">Análisis OCI: </t>
    </r>
    <r>
      <rPr>
        <sz val="9"/>
        <rFont val="Tahoma"/>
        <family val="2"/>
      </rPr>
      <t xml:space="preserve">Se remiten como soportes de ejecución el portafolio de servicios de Nuevos Negocios y Plan de ventas del área de ventas y mercadeo como avance del cumplimiento de la acción formulada. Sin embargo, a la fecha de seguimiento estos planes no se encuentran articulados en un único documento que permita evidenciar el cumplimiento de la meta propuesta. 
Teniendo en cuenta lo anterior, se califica la acción con estado </t>
    </r>
    <r>
      <rPr>
        <b/>
        <sz val="9"/>
        <rFont val="Tahoma"/>
        <family val="2"/>
      </rPr>
      <t xml:space="preserve">"En Proceso" </t>
    </r>
    <r>
      <rPr>
        <sz val="9"/>
        <rFont val="Tahoma"/>
        <family val="2"/>
      </rPr>
      <t>y se recomienda a las áreas adelantar las actividades pertinentes que permitan darle cumplimiento a lo formulado en el plan.
Posterior a la verificación de las observaciones entregadas por el área como producto de la remisión del seguimiento para revisión, la acción no se modifica en su calificación teniendo en cuenta que los soportes entregados no corresponden al periodo de seguimiento y no se evidencia la articulación con la presentación entregada por el área de Nuevos Negocios.</t>
    </r>
  </si>
  <si>
    <r>
      <t xml:space="preserve">Reporte Financiera: </t>
    </r>
    <r>
      <rPr>
        <sz val="9"/>
        <rFont val="Tahoma"/>
        <family val="2"/>
      </rPr>
      <t>Durante el primer semestre se remitió memorando donde se solicitó el soporte del ajuste de las diferencias presentadas en la conciliación de Consumo mediante memorando N° 738; y la Subdirección Administrativa dio respuesta el pasado 10 de abril, donde remitió el soporte que sustenta el ajuste contable.</t>
    </r>
    <r>
      <rPr>
        <b/>
        <sz val="9"/>
        <rFont val="Tahoma"/>
        <family val="2"/>
      </rPr>
      <t xml:space="preserve">
Análisis OCI: </t>
    </r>
    <r>
      <rPr>
        <sz val="9"/>
        <rFont val="Tahoma"/>
        <family val="2"/>
      </rPr>
      <t xml:space="preserve">Se evidencia el Memorando No.738 del 20/03/2019 mediante el cual la Subdirección Financiera realiza la reiteración de la solicitud del soporte que de cuenta del ajuste de las diferencias en elementos de consumo a la Subdirección Administrativa. De igual manera se remite el Memorando No.907 del 10/04/2019 mediante el cual se remite el ajuste contable correspondiente, dando así cumplimiento a la acción formulada en el Plan. 
Teniendo en cuenta lo anterior, la acción se califica como </t>
    </r>
    <r>
      <rPr>
        <b/>
        <sz val="9"/>
        <rFont val="Tahoma"/>
        <family val="2"/>
      </rPr>
      <t>"Terminada"</t>
    </r>
    <r>
      <rPr>
        <sz val="9"/>
        <rFont val="Tahoma"/>
        <family val="2"/>
      </rPr>
      <t xml:space="preserve">.
Posterior a la verificación de las observaciones entregadas por el área como producto de la remisión del seguimiento para revisión, la acción se califica con estado </t>
    </r>
    <r>
      <rPr>
        <b/>
        <sz val="9"/>
        <rFont val="Tahoma"/>
        <family val="2"/>
      </rPr>
      <t>"Cerrada"</t>
    </r>
    <r>
      <rPr>
        <sz val="9"/>
        <rFont val="Tahoma"/>
        <family val="2"/>
      </rPr>
      <t xml:space="preserve"> al evidenciar que a la fecha de corte del Plan de Mejoramiento no se evidencian saldos pendientes en elementos de consumo. </t>
    </r>
  </si>
  <si>
    <t>3. Actividades realizadas  a la fecha</t>
  </si>
  <si>
    <t>Fechas 2019</t>
  </si>
  <si>
    <t>6. Auditor que realizó el seguimiento</t>
  </si>
  <si>
    <t>4. Alerta</t>
  </si>
  <si>
    <t>1. Fecha seguimiento</t>
  </si>
  <si>
    <t>RESUMEN PRIMER SEGUIMIENTO DE 2019</t>
  </si>
  <si>
    <t>SEGUNDO SEGUIMIENTO DE 2019</t>
  </si>
  <si>
    <t>1.  Resolución 112-2019 Por el cual se adopta el Reglamento Interno de Recaudo de Cartera de Canal Capital (Correo enviado 13.08.2019)</t>
  </si>
  <si>
    <r>
      <rPr>
        <b/>
        <sz val="9"/>
        <rFont val="Tahoma"/>
        <family val="2"/>
      </rPr>
      <t xml:space="preserve">Análisis OCI: </t>
    </r>
    <r>
      <rPr>
        <sz val="9"/>
        <rFont val="Tahoma"/>
        <family val="2"/>
      </rPr>
      <t xml:space="preserve">Se procede a la revisión del documento remitido "AGRI-SI-PL-001 PLAN ESTRATEGICO DE TECNOLOGÍAS DE LA INFORMACIÓN Y LAS COMUNICACIONES PETIC - Actualización", así como "EJECUCION_PETIC", observando que para los ítems San y Renovación tecnológica los montos presupuestados versus los ejecutados no coinciden. Teniendo en cuenta el reporte entregado por el área de Sistemas la información del PETIC corresponde a la vigencia 2018 y que a la fecha no se han realizado actualizaciones para la vigencia 2019. Por tal razón, la acción mantiene su calificación terminada y estado </t>
    </r>
    <r>
      <rPr>
        <b/>
        <sz val="9"/>
        <rFont val="Tahoma"/>
        <family val="2"/>
      </rPr>
      <t>"Abierta"</t>
    </r>
    <r>
      <rPr>
        <sz val="9"/>
        <rFont val="Tahoma"/>
        <family val="2"/>
      </rPr>
      <t xml:space="preserve"> y se recomienda al área proceder a la actualización de los documentos con el fin de poder validar su cabal cumplimiento y correspondencia. </t>
    </r>
  </si>
  <si>
    <t>1. Formato de transporte (17oct2019)</t>
  </si>
  <si>
    <r>
      <t xml:space="preserve">Análisis OCI: </t>
    </r>
    <r>
      <rPr>
        <sz val="9"/>
        <rFont val="Tahoma"/>
        <family val="2"/>
      </rPr>
      <t xml:space="preserve">Se procede a la verificación de los soportes remitidos que evidencian la continuidad en la aplicación del  "FORMATO PARA SUPERVISIÓN DE TRANSPORTE SERVICIOS FIJO, OCASIONAL Y ADICIONAL, código: MPTV-FT-068", observando que se viene efectuando de manera mensual por el área de Producción, en el cual se registra el tipo de servicio y costo como herramienta de seguimiento al servicio de transporte suministrado al Canal. 
Teniendo en cuenta lo anterior, se mantiene la calificación como </t>
    </r>
    <r>
      <rPr>
        <b/>
        <sz val="9"/>
        <rFont val="Tahoma"/>
        <family val="2"/>
      </rPr>
      <t xml:space="preserve">"Terminada" </t>
    </r>
    <r>
      <rPr>
        <sz val="9"/>
        <rFont val="Tahoma"/>
        <family val="2"/>
      </rPr>
      <t xml:space="preserve">y se procede al cierre. </t>
    </r>
  </si>
  <si>
    <t xml:space="preserve">1. Correo de Bogotá es TIC - Cuenta de cobro
2. SUPERVISIONES COORDINACIÓN DE PRODUCCIÓN 2019 </t>
  </si>
  <si>
    <r>
      <t xml:space="preserve">Análisis OCI: </t>
    </r>
    <r>
      <rPr>
        <sz val="9"/>
        <rFont val="Tahoma"/>
        <family val="2"/>
      </rPr>
      <t xml:space="preserve">Una vez verificados los soportes, se evidencia que se vienen realizando los seguimientos a los pagos pendientes por efectuar en la matriz "Supervisiones coordinación de Producción 2019" en la que se registra la trazabilidad de los contratos con recursos ANTV, así como la notificación a los contratistas que tienen cobros pendientes con el fin de que el área no tenga cuentas pendientes al final de la vigencia. 
Teniendo en cuenta lo anterior, así como la fecha de terminación establecida se califica como </t>
    </r>
    <r>
      <rPr>
        <b/>
        <sz val="9"/>
        <rFont val="Tahoma"/>
        <family val="2"/>
      </rPr>
      <t xml:space="preserve">"Terminada" </t>
    </r>
    <r>
      <rPr>
        <sz val="9"/>
        <rFont val="Tahoma"/>
        <family val="2"/>
      </rPr>
      <t xml:space="preserve">y se procede al cierre teniendo en cuenta que el área ha venido efectuando lo establecido y que los contratos siguen en ejecución. </t>
    </r>
  </si>
  <si>
    <t>1.Listado maestro de documentos
2. MPTV-MN-001 MANUAL GENERAL DE PRODUCCIÓN</t>
  </si>
  <si>
    <t>1. MPTV-MN-001 MANUAL GENERAL DE PRODUCCIÓN</t>
  </si>
  <si>
    <r>
      <t xml:space="preserve">Análisis OCI: </t>
    </r>
    <r>
      <rPr>
        <sz val="9"/>
        <rFont val="Tahoma"/>
        <family val="2"/>
      </rPr>
      <t xml:space="preserve">Se procede a la verificación de los soportes que evidencian la actualización del Manual General de Producción, código: MPTV-MN-001, divulgado mediante boletín interno No.48 del 10 de octubre de 2019, en el cual se especifican las funciones del equipo de Nuevos Negocios (Producción BTL, Pág. 34), así como de la producción digital (Pág. 43) de conformidad con lo establecido en la acción formulada. 
Teniendo en cuenta lo anterior, se califica la acción como </t>
    </r>
    <r>
      <rPr>
        <b/>
        <sz val="9"/>
        <rFont val="Tahoma"/>
        <family val="2"/>
      </rPr>
      <t>"Terminada".</t>
    </r>
  </si>
  <si>
    <t xml:space="preserve">No se remiten soportes para el presente seguimiento. </t>
  </si>
  <si>
    <t>1. Procedimiento Contratación directa 25092019
2. Procedimiento Convocatoria pública 25092019
3. Procedimiento Licitación pública 25092019
4. Procedimiento Planeación de la contratación 08102019</t>
  </si>
  <si>
    <r>
      <t xml:space="preserve">Reporte Coord. Jurídica: </t>
    </r>
    <r>
      <rPr>
        <sz val="9"/>
        <rFont val="Tahoma"/>
        <family val="2"/>
      </rPr>
      <t xml:space="preserve">Se envían cuatro (4) archivos PDF con los procedimientos de Jurídica actualizados: planeación de la contratación, licitación pública, convocatoria pública y contratación directa.
</t>
    </r>
    <r>
      <rPr>
        <b/>
        <sz val="9"/>
        <rFont val="Tahoma"/>
        <family val="2"/>
      </rPr>
      <t xml:space="preserve">Análisis OCI: </t>
    </r>
    <r>
      <rPr>
        <sz val="9"/>
        <rFont val="Tahoma"/>
        <family val="2"/>
      </rPr>
      <t xml:space="preserve">Se procede a la verificación de los soportes remitidos dentro de los cuales se evidencia la actualización de los procedimientos relacionados en el Manual de Contratación, relacionados en la acción formulada, estas actualizaciones se divulgaron mediante boletín interno No. 43 del 3 de octubre de 2019 y verificada la intranet se evidencia la publicación correspondiente de los documentos. 
Teniendo en cuenta lo anterior, se califica la acción como </t>
    </r>
    <r>
      <rPr>
        <b/>
        <sz val="9"/>
        <rFont val="Tahoma"/>
        <family val="2"/>
      </rPr>
      <t xml:space="preserve">"Terminada" </t>
    </r>
    <r>
      <rPr>
        <sz val="9"/>
        <rFont val="Tahoma"/>
        <family val="2"/>
      </rPr>
      <t xml:space="preserve">y se recomienda al área realizar la divulgación y/o socialización con los abogados del área.  </t>
    </r>
  </si>
  <si>
    <t>1. Socialización procedimiento Jurídica 10102019
2. Socialización procedimientos Jurídica 03102019</t>
  </si>
  <si>
    <t>1. Video supervisión
2. Socialización video supervisión e interventoría 26092019</t>
  </si>
  <si>
    <r>
      <t xml:space="preserve">Reporte Coord. Jurídica: </t>
    </r>
    <r>
      <rPr>
        <sz val="9"/>
        <rFont val="Tahoma"/>
        <family val="2"/>
      </rPr>
      <t xml:space="preserve">La socialización se realizó el 26 de septiembre de 2019.
</t>
    </r>
    <r>
      <rPr>
        <b/>
        <sz val="9"/>
        <rFont val="Tahoma"/>
        <family val="2"/>
      </rPr>
      <t xml:space="preserve">Análisis OCI: </t>
    </r>
    <r>
      <rPr>
        <sz val="9"/>
        <rFont val="Tahoma"/>
        <family val="2"/>
      </rPr>
      <t xml:space="preserve">Se remite un vídeo de socialización de la campaña de concientización sobre las actividades de supervisión e interventoría, así como del apoyo a la supervisión; dicha campaña se efectúa mediante un vídeo con duración de 6:20 divulgado mediante comunicaciones internas del 26 de septiembre de 2019 de Canal Capital. 
Teniendo en cuenta lo anterior, se califica la acción como </t>
    </r>
    <r>
      <rPr>
        <b/>
        <sz val="9"/>
        <rFont val="Tahoma"/>
        <family val="2"/>
      </rPr>
      <t>"Terminada"</t>
    </r>
    <r>
      <rPr>
        <sz val="9"/>
        <rFont val="Tahoma"/>
        <family val="2"/>
      </rPr>
      <t xml:space="preserve"> y se recomienda al área realizar otros ejercicios de divulgación que fortalezcan la actividad de supervisión de manera periódica. </t>
    </r>
  </si>
  <si>
    <t>1. Presentación capacitación supervisión e interventoría 02092019
2. Foto 1 capacitación supervisión 02092019
3. Foto 2 capacitación supervisión 02092019
4. Foto 3 capacitación supervisión 02092019
5. Foto 4 capacitación supervisión 02092019
6. Respuestas 1 taller supervisión e interventoría de contratos 03092019
7. Respuestas 2 taller supervisión e interventoría de contratos 03092019
8. Respuestas 3 taller supervisión e interventoría de contratos 03092019
9. Respuestas 4 taller supervisión e interventoría de contratos 03092019
10. Respuestas 5 taller supervisión e interventoría de contratos 03092019
11. Respuestas 6 taller supervisión e interventoría de contratos 03092019
12. Respuestas 7 taller supervisión e interventoría de contratos 03092019
13. Respuestas 8 taller supervisión e interventoría de contratos 03092019</t>
  </si>
  <si>
    <r>
      <t xml:space="preserve">Reporte Coord. Jurídica: </t>
    </r>
    <r>
      <rPr>
        <sz val="9"/>
        <rFont val="Tahoma"/>
        <family val="2"/>
      </rPr>
      <t xml:space="preserve">La capacitación se llevó a cabo el 2 de septiembre de 2019.
</t>
    </r>
    <r>
      <rPr>
        <b/>
        <sz val="9"/>
        <rFont val="Tahoma"/>
        <family val="2"/>
      </rPr>
      <t xml:space="preserve">Análisis OCI: </t>
    </r>
    <r>
      <rPr>
        <sz val="9"/>
        <rFont val="Tahoma"/>
        <family val="2"/>
      </rPr>
      <t>Se verifican los soportes remitidos en los que se evidencia la ejecución de la jornada de capacitación pendiente referente a la actualización del manual de supervisión e interventoría, sobre la cual se efectuó la evaluación correspondiente</t>
    </r>
    <r>
      <rPr>
        <b/>
        <sz val="9"/>
        <rFont val="Tahoma"/>
        <family val="2"/>
      </rPr>
      <t xml:space="preserve">. 
</t>
    </r>
    <r>
      <rPr>
        <sz val="9"/>
        <rFont val="Tahoma"/>
        <family val="2"/>
      </rPr>
      <t xml:space="preserve">Teniendo en cuenta lo anterior, se califica la acción como </t>
    </r>
    <r>
      <rPr>
        <b/>
        <sz val="9"/>
        <rFont val="Tahoma"/>
        <family val="2"/>
      </rPr>
      <t>"Terminada"</t>
    </r>
    <r>
      <rPr>
        <sz val="9"/>
        <rFont val="Tahoma"/>
        <family val="2"/>
      </rPr>
      <t xml:space="preserve"> con estado </t>
    </r>
    <r>
      <rPr>
        <b/>
        <sz val="9"/>
        <rFont val="Tahoma"/>
        <family val="2"/>
      </rPr>
      <t>"Cerrada"</t>
    </r>
    <r>
      <rPr>
        <sz val="9"/>
        <rFont val="Tahoma"/>
        <family val="2"/>
      </rPr>
      <t xml:space="preserve"> toda vez que se adelantaron las acciones formuladas; se recomienda al área dar continuidad con las jornadas teniendo en cuenta la dinámica de rotación de personal en la entidad. </t>
    </r>
  </si>
  <si>
    <t>1. Circular 022 de 2019 radicación informes de actividades en Jurídica 09092019
2. Circular 026 de 2019 radicación informes de actividades en Jurídica 08102019</t>
  </si>
  <si>
    <r>
      <t xml:space="preserve">Reporte Jurídica: </t>
    </r>
    <r>
      <rPr>
        <sz val="9"/>
        <rFont val="Tahoma"/>
        <family val="2"/>
      </rPr>
      <t xml:space="preserve">Se procedió a realizar el reparto de las actas de liquidación vigencia 2016-2017.
</t>
    </r>
    <r>
      <rPr>
        <b/>
        <sz val="9"/>
        <rFont val="Tahoma"/>
        <family val="2"/>
      </rPr>
      <t xml:space="preserve">Análisis OCI: </t>
    </r>
    <r>
      <rPr>
        <sz val="9"/>
        <rFont val="Tahoma"/>
        <family val="2"/>
      </rPr>
      <t xml:space="preserve">Se verifican los soportes de cumplimiento de la acción, observando un correo electrónico con fecha del 21 de diciembre de 2018, en el cual se muestra el estado de las actas de liquidación para los contratos de las vigencias 2016 - 2017, sin embargo, a la fecha no se han finalizado dichas actas, teniendo en cuenta las observaciones consignadas en el cronograma por los abogados encargados. Por lo anterior, se califica </t>
    </r>
    <r>
      <rPr>
        <b/>
        <sz val="9"/>
        <rFont val="Tahoma"/>
        <family val="2"/>
      </rPr>
      <t>"En Proceso"</t>
    </r>
    <r>
      <rPr>
        <sz val="9"/>
        <rFont val="Tahoma"/>
        <family val="2"/>
      </rPr>
      <t xml:space="preserve">. </t>
    </r>
  </si>
  <si>
    <r>
      <t xml:space="preserve">Análisis OCI: </t>
    </r>
    <r>
      <rPr>
        <sz val="9"/>
        <rFont val="Tahoma"/>
        <family val="2"/>
      </rPr>
      <t xml:space="preserve">Se verifica el Manual de contratación, supervisión e interventoría con código AGJC-CN-MN-001 aprobado mediante Resolución No. 031 del 26/03/2019 en su versión 6, en el cual se evidencia en el TITULO VI. ETAPA POST CONTRACTUAL, LIQUIDACIÓN Y CIERRE DEL EXPEDIENTE las directrices de liquidación de los contratos para los casos que aplique, de conformidad con lo establecido en la acción. Teniendo en cuenta que al efectuar análisis de lo determinado no se evidencia la necesidad de crear formatos adicionales con los lineamientos definidos, se califica la acción como </t>
    </r>
    <r>
      <rPr>
        <b/>
        <sz val="9"/>
        <rFont val="Tahoma"/>
        <family val="2"/>
      </rPr>
      <t xml:space="preserve">"Terminada" </t>
    </r>
    <r>
      <rPr>
        <sz val="9"/>
        <rFont val="Tahoma"/>
        <family val="2"/>
      </rPr>
      <t xml:space="preserve">y se recomienda al área efectuar ejercicios de divulgación de dichas directrices a las partes interesadas. </t>
    </r>
  </si>
  <si>
    <t xml:space="preserve">1. Manual de contratación, supervisión e interventoría </t>
  </si>
  <si>
    <t>1. Control asistencia charla importancia ARL 03092019</t>
  </si>
  <si>
    <r>
      <t xml:space="preserve">Análisis OCI: </t>
    </r>
    <r>
      <rPr>
        <sz val="9"/>
        <rFont val="Tahoma"/>
        <family val="2"/>
      </rPr>
      <t xml:space="preserve">Verificados los soportes remitidos se evidencia la capacitación "Importancia de la afiliación a la ARL" realizada en convenio con la ARL Liberty el 3 de septiembre de 2019, la cual contó con 99 asistentes entre colaboradores y personal de planta. 
Teniendo en cuenta lo anterior, así como lo formulado en el plan, se califica la acción como </t>
    </r>
    <r>
      <rPr>
        <b/>
        <sz val="9"/>
        <rFont val="Tahoma"/>
        <family val="2"/>
      </rPr>
      <t xml:space="preserve">"Terminada" </t>
    </r>
    <r>
      <rPr>
        <sz val="9"/>
        <rFont val="Tahoma"/>
        <family val="2"/>
      </rPr>
      <t xml:space="preserve">y se recomienda al área darle continuidad a este tipo de capacitaciones teniendo en cuenta la dinámica de contratación en la entidad. </t>
    </r>
  </si>
  <si>
    <t>1. Evidencia inscripción capacitación en SECOP II septiembre y octubre de 2019 10102019</t>
  </si>
  <si>
    <r>
      <t>Reporte Coord. Jurídica:</t>
    </r>
    <r>
      <rPr>
        <sz val="9"/>
        <rFont val="Tahoma"/>
        <family val="2"/>
      </rPr>
      <t xml:space="preserve"> La profesional universitaria de jurídica realizó la capacitación en SECOP II el 25 de julio de 2019 a las 2:00 p. m., en la sala de capacitación del Canal. Adicional a ello, las abogadas contratistas Yanery Osorio Cortés y Luz Salamanca asistieron a la capacitación ofrecida por Colombia Compra Eficiente el 23 y 25 de septiembre de 9 a 12 y de 2 a 5 de la tarde en el Edificio Tequendama. De igual forma, las contratistas Linda Nathalia Ortiz Fierro (Subdirección Financiera), Mónica Eslava García (Ventas y Mercadeo), Liliana Velásquez Baquero (Nuevos Negocios) y quien escribe, Laura Jimena Pico Forero (Secretaría General) junto con la profesional universitaria de facturación y cartera, Gloria Estela Contreras Plazas, asistimos a la segunda capacitación también ofrecida por Colombia Compra Eficiente los días 8 y 9 de octubre de 9 a 12 y de 2 a 5 de la tarde en el Edificio Tequendama.
</t>
    </r>
    <r>
      <rPr>
        <b/>
        <sz val="9"/>
        <rFont val="Tahoma"/>
        <family val="2"/>
      </rPr>
      <t xml:space="preserve">Análisis OCI: </t>
    </r>
    <r>
      <rPr>
        <sz val="9"/>
        <rFont val="Tahoma"/>
        <family val="2"/>
      </rPr>
      <t xml:space="preserve">Una vez verificados los soportes remitidos por el área se evidencia el acta de capacitación realizada el 25 de julio de 2019 en materia de publicación en el SECOP II, así mismo, se observa que durante septiembre y octubre se realizó la inscripción a las jornadas realizadas por Colombia Compra Eficiente de colaboradores de las áreas de ventas y mercadeo, Subdirección Financiera y Coordinación Jurídica, al igual que correos de invitación por parte de la Coordinación Jurídica a este tipo de capacitaciones. Teniendo en cuenta que se viene dando continuidad a este tipo de actividades se califica como </t>
    </r>
    <r>
      <rPr>
        <b/>
        <sz val="9"/>
        <rFont val="Tahoma"/>
        <family val="2"/>
      </rPr>
      <t>"Terminada"</t>
    </r>
    <r>
      <rPr>
        <sz val="9"/>
        <rFont val="Tahoma"/>
        <family val="2"/>
      </rPr>
      <t xml:space="preserve"> y se procede al cierre de la misma. 
De igual manera se invita al área responsable a dar continuidad a las jornadas de capacitación con las áreas interesadas. </t>
    </r>
  </si>
  <si>
    <t>1. Correo y memorando 2038 del 13092019 documentos para publicar en SECOP 13092019
2. Memorando 2038 documentos para publicar en el SECOP 13092019</t>
  </si>
  <si>
    <r>
      <t xml:space="preserve">Reporte Coord. Jurídica: </t>
    </r>
    <r>
      <rPr>
        <sz val="9"/>
        <rFont val="Tahoma"/>
        <family val="2"/>
      </rPr>
      <t>Se envían dos (2) documentos pdf con el memorando 2038 del 13 de septiembre de 2019 y el correo electrónico de evidencia de envío del mismo del Secretario General a la Coordinadora Jurídica en la misma fecha.</t>
    </r>
    <r>
      <rPr>
        <b/>
        <sz val="9"/>
        <rFont val="Tahoma"/>
        <family val="2"/>
      </rPr>
      <t xml:space="preserve">
Análisis OCI: </t>
    </r>
    <r>
      <rPr>
        <sz val="9"/>
        <rFont val="Tahoma"/>
        <family val="2"/>
      </rPr>
      <t xml:space="preserve">Se observa Memorando No.2038 del 13 de septiembre de 2019 con la remisión del listado de documentos para publicar en el SECOP aplicable a Canal Capital, dirigido a la Coordinadora Jurídica con copia a los encargados de efectuar la publicación y revisión de dichos documentos en la plataforma definida. 
Teniendo en cuenta lo anterior, se califica la acción como </t>
    </r>
    <r>
      <rPr>
        <b/>
        <sz val="9"/>
        <rFont val="Tahoma"/>
        <family val="2"/>
      </rPr>
      <t xml:space="preserve">"Terminada" </t>
    </r>
    <r>
      <rPr>
        <sz val="9"/>
        <rFont val="Tahoma"/>
        <family val="2"/>
      </rPr>
      <t xml:space="preserve">con estado </t>
    </r>
    <r>
      <rPr>
        <b/>
        <sz val="9"/>
        <rFont val="Tahoma"/>
        <family val="2"/>
      </rPr>
      <t>"Cerrada"</t>
    </r>
    <r>
      <rPr>
        <sz val="9"/>
        <rFont val="Tahoma"/>
        <family val="2"/>
      </rPr>
      <t xml:space="preserve"> toda vez que se adelantaron las actividades formuladas. </t>
    </r>
  </si>
  <si>
    <t>1. Acta reunión definición parámetros contractuales Financiera y Jurídica 03092019</t>
  </si>
  <si>
    <r>
      <t xml:space="preserve">Reporte Coord. Jurídica: </t>
    </r>
    <r>
      <rPr>
        <sz val="9"/>
        <rFont val="Tahoma"/>
        <family val="2"/>
      </rPr>
      <t xml:space="preserve">Se envía un (1) documento pdf con el acta de reunión entre la Subdirección Financiera y la Coordinación Jurídica donde se abordó la definición de los parámetros para los objetos contractuales.
</t>
    </r>
    <r>
      <rPr>
        <b/>
        <sz val="9"/>
        <rFont val="Tahoma"/>
        <family val="2"/>
      </rPr>
      <t xml:space="preserve">Análisis OCI: </t>
    </r>
    <r>
      <rPr>
        <sz val="9"/>
        <rFont val="Tahoma"/>
        <family val="2"/>
      </rPr>
      <t xml:space="preserve">Se observa acta del 3 de septiembre de 2019 entre la Coordinación Jurídica y la Subdirección Financiera en la cual se realizó la definición de los parámetros de los objetivos contractuales de la entidad de conformidad con lo establecido en la acción. 
Teniendo en cuenta lo anterior, se califica la acción como </t>
    </r>
    <r>
      <rPr>
        <b/>
        <sz val="9"/>
        <rFont val="Tahoma"/>
        <family val="2"/>
      </rPr>
      <t xml:space="preserve">"Terminada" </t>
    </r>
    <r>
      <rPr>
        <sz val="9"/>
        <rFont val="Tahoma"/>
        <family val="2"/>
      </rPr>
      <t>toda vez que se ejecutó lo formulado en el plan.</t>
    </r>
  </si>
  <si>
    <r>
      <t xml:space="preserve">Análisis OCI: </t>
    </r>
    <r>
      <rPr>
        <sz val="9"/>
        <rFont val="Tahoma"/>
        <family val="2"/>
      </rPr>
      <t xml:space="preserve">El área no remite reporte de avances ni soportes que den cuenta de la ejecución de la acción formulada "Efectuar una Campaña al interior de la Entidad, con la finalidad de hacer conocer a todos los colaboradores la naturaleza jurídica de la Entidad (Empresa Comercial e Industrial del Estado dentro de un mercado en competencia). La campaña se enfocará en hacer conocer a través de medios electrónicos, la naturaleza jurídica de la Entidad, el Objeto Social, los órganos de administración de la Entidad; a que se puede obligar Canal Capital quién puede contratar los servicios de Canal Capital". 
Teniendo en cuenta lo anterior, se califica la acción con alerta </t>
    </r>
    <r>
      <rPr>
        <b/>
        <sz val="9"/>
        <rFont val="Tahoma"/>
        <family val="2"/>
      </rPr>
      <t xml:space="preserve">"Incumplida" </t>
    </r>
    <r>
      <rPr>
        <sz val="9"/>
        <rFont val="Tahoma"/>
        <family val="2"/>
      </rPr>
      <t xml:space="preserve">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</si>
  <si>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t xml:space="preserve">Reporte Coord. Jurídica: </t>
    </r>
    <r>
      <rPr>
        <sz val="9"/>
        <rFont val="Tahoma"/>
        <family val="2"/>
      </rPr>
      <t xml:space="preserve">Se envían dos (2) archivos en pdf con las Circulares 022 y 026 de 2019 junto con sus respectivas socializaciones mediante el correo electrónico de comunicaciones internas.
</t>
    </r>
    <r>
      <rPr>
        <b/>
        <sz val="9"/>
        <rFont val="Tahoma"/>
        <family val="2"/>
      </rPr>
      <t xml:space="preserve">Análisis OCI: </t>
    </r>
    <r>
      <rPr>
        <sz val="9"/>
        <rFont val="Tahoma"/>
        <family val="2"/>
      </rPr>
      <t xml:space="preserve">Si bien se han adelantado ejercicios de simplificación en la presentación de los informes mensuales de los contratistas, los cuales se relacionaron en las circulares internas mencionadas; sin embargo, no se evidencian los soportes de modificación del formato, teniendo en cuenta lo formulado en la acción. 
Teniendo en cuenta lo anterior, se califica la acción como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frente a las modificaciones pertinentes al formato establecido, así como su respectiva socialización,  propendiendo a la mejora continua en la gestión institucional y mitigar el inicio de procesos sancionatorios que puedan afectar la imagen del Canal de conformidad con lo establecido en el Artículo 101 de la Ley 42 de 1993.</t>
    </r>
  </si>
  <si>
    <r>
      <t xml:space="preserve">Reporte Coord. Jurídica: </t>
    </r>
    <r>
      <rPr>
        <sz val="9"/>
        <rFont val="Tahoma"/>
        <family val="2"/>
      </rPr>
      <t xml:space="preserve">Se envían dos (2) archivos en pdf con las Circulares 022 y 026 de 2019 junto con sus respectivas socializaciones mediante el correo electrónico de comunicaciones internas.
</t>
    </r>
    <r>
      <rPr>
        <b/>
        <sz val="9"/>
        <rFont val="Tahoma"/>
        <family val="2"/>
      </rPr>
      <t xml:space="preserve">Análisis OCI: </t>
    </r>
    <r>
      <rPr>
        <sz val="9"/>
        <rFont val="Tahoma"/>
        <family val="2"/>
      </rPr>
      <t xml:space="preserve">Teniendo en cuenta que la acción se enfoca en la socialización del formato de informe final de supervisión y este no se ha adelantado a la fecha, la acción se califica como </t>
    </r>
    <r>
      <rPr>
        <b/>
        <sz val="9"/>
        <rFont val="Tahoma"/>
        <family val="2"/>
      </rPr>
      <t xml:space="preserve">"Incumplida" </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</si>
  <si>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t xml:space="preserve">Análisis OCI: </t>
    </r>
    <r>
      <rPr>
        <sz val="9"/>
        <rFont val="Tahoma"/>
        <family val="2"/>
      </rPr>
      <t xml:space="preserve">No se remiten soportes a la fecha de seguimiento que den cuenta de la ejecución de la acción formulada "Socializar el procedimiento que establece los criterios de escogencia de los proyectos audiovisuales recibidos en Canal Capital como Iniciativa Particular ", toda vez que no se han adelantado las actividades de realización del procedimiento en el que se establezca los criterios de escogencia de los proyectos audiovisuales recibidos por Canal Capital como Iniciativa Particular. Se califica la acción con alerta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</si>
  <si>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t xml:space="preserve">Análisis OCI: </t>
    </r>
    <r>
      <rPr>
        <sz val="9"/>
        <rFont val="Tahoma"/>
        <family val="2"/>
      </rPr>
      <t xml:space="preserve">No se remiten soportes que permitan evidenciar la ejecución de las 128 actas de liquidación pendientes correspondientes a las vigencias 2016-2017. Teniendo en cuenta lo anterior, se califica la acción como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</si>
  <si>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t xml:space="preserve">Reporte Coord. Jurídica: </t>
    </r>
    <r>
      <rPr>
        <sz val="9"/>
        <rFont val="Tahoma"/>
        <family val="2"/>
      </rPr>
      <t xml:space="preserve">Se envían dos (2) archivos en pdf con las Circulares 022 y 026 de 2019 junto con sus respectivas socializaciones mediante el correo electrónico de comunicaciones internas.
</t>
    </r>
    <r>
      <rPr>
        <b/>
        <sz val="9"/>
        <rFont val="Tahoma"/>
        <family val="2"/>
      </rPr>
      <t xml:space="preserve">Análisis OCI: </t>
    </r>
    <r>
      <rPr>
        <sz val="9"/>
        <rFont val="Tahoma"/>
        <family val="2"/>
      </rPr>
      <t xml:space="preserve">Si bien se han adelantado ejercicios de simplificación en la presentación de los informes mensuales de los contratistas, los cuales se relacionaron en las circulares internas mencionadas; sin embargo, no se evidencian los soportes de modificación del formato, teniendo en cuenta lo formulado en la acción. 
Teniendo en cuenta lo anterior, se califica la acción como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frente a las modificaciones pertinentes al formato establecido, así como su respectiva socialización,  propendiendo a la mejora continua en la gestión institucional y mitigar el inicio de procesos sancionatorios que puedan afectar la imagen del Canal de conformidad con lo establecido en el Artículo 101 de la Ley 42 de 1993. </t>
    </r>
  </si>
  <si>
    <t>1. Citación conversatorio factores de selección 05092019
2. Control asistencia conversatorio factores de selección 05092019
3. Foto 1 conversatorio factores de selección 05092019</t>
  </si>
  <si>
    <r>
      <rPr>
        <b/>
        <sz val="9"/>
        <rFont val="Tahoma"/>
        <family val="2"/>
      </rPr>
      <t xml:space="preserve">Reporte Coord. Jurídica: </t>
    </r>
    <r>
      <rPr>
        <sz val="9"/>
        <rFont val="Tahoma"/>
        <family val="2"/>
      </rPr>
      <t xml:space="preserve">Se envían dos (2) documentos pdf con la citación al conversatorio sobre factores de selección y el acta de reunión respectiva. De igual forma se anexa una (1) imagen que da cuenta del evento.
</t>
    </r>
    <r>
      <rPr>
        <b/>
        <sz val="9"/>
        <rFont val="Tahoma"/>
        <family val="2"/>
      </rPr>
      <t xml:space="preserve">Análisis OCI: </t>
    </r>
    <r>
      <rPr>
        <sz val="9"/>
        <rFont val="Tahoma"/>
        <family val="2"/>
      </rPr>
      <t>Se verifican los soportes remitidos por el área observando el desarrollo del conversatorio "Explicación factores de selección" con fecha del 5 de septiembre de 2019 en el cual se contó con (8) asistentes; teniendo en cuenta que a la fecha de seguimiento no se ha dado cumplimiento con la meta de la acción se califica con alerta</t>
    </r>
    <r>
      <rPr>
        <b/>
        <sz val="9"/>
        <rFont val="Tahoma"/>
        <family val="2"/>
      </rPr>
      <t xml:space="preserve"> "Incumplida"</t>
    </r>
    <r>
      <rPr>
        <sz val="9"/>
        <rFont val="Tahoma"/>
        <family val="2"/>
      </rPr>
      <t xml:space="preserve">  dado que el plazo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</si>
  <si>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t>1. Circular 019 de 2019 explicación nuevas actividades sociales 14082019
2. Socialización Circular 019 de 2019 nuevas actividades sociales 15082019
3. Solicitud socialización Circular 019 de 2019 nuevas actividades sociales 14082019</t>
  </si>
  <si>
    <r>
      <t xml:space="preserve">Análisis OCI: </t>
    </r>
    <r>
      <rPr>
        <sz val="9"/>
        <rFont val="Tahoma"/>
        <family val="2"/>
      </rPr>
      <t xml:space="preserve">Se envían tres (3) archivos pdf con la Circular 019 de 2019, la solicitud de socialización a la Coordinación de Prensa y Comunicaciones del 14 de agosto de 2019 y la respectiva socialización vía correo electrónico de comunicaciones internas al personal de planta y contratistas del 15 de agosto de 2019.
</t>
    </r>
    <r>
      <rPr>
        <b/>
        <sz val="9"/>
        <rFont val="Tahoma"/>
        <family val="2"/>
      </rPr>
      <t xml:space="preserve">Análisis OCI: </t>
    </r>
    <r>
      <rPr>
        <sz val="9"/>
        <rFont val="Tahoma"/>
        <family val="2"/>
      </rPr>
      <t xml:space="preserve">Se realiza la verificación de los soportes evidenciando la Circular Interna No. 019 del 14 de agosto de 2019 "Explicación de las nuevas actividades sociales adoptadas mediante el Acuerdo 004 de 2016" expedida por la Secretaría General con la cual se da cumplimiento de lo formulado en el plan informando lo referente a las nuevas actividades sociales de Canal Capital, así mismo se evidencia la socialización mediante comunicaciones internas a personal de planta y contratistas el 15 de agosto de 2019. Teniendo en cuenta lo anterior, la acción se califica como </t>
    </r>
    <r>
      <rPr>
        <b/>
        <sz val="9"/>
        <rFont val="Tahoma"/>
        <family val="2"/>
      </rPr>
      <t>"Terminada".</t>
    </r>
  </si>
  <si>
    <t>1. Plan Estratégico de Tecnologías de la Información y Comunicaciones 2017-2020 (Actualización 2019).</t>
  </si>
  <si>
    <t>Mónica Virgüéz Romero</t>
  </si>
  <si>
    <r>
      <rPr>
        <b/>
        <sz val="9"/>
        <rFont val="Tahoma"/>
        <family val="2"/>
      </rPr>
      <t xml:space="preserve">Reporte Serv. Admin: </t>
    </r>
    <r>
      <rPr>
        <sz val="9"/>
        <rFont val="Tahoma"/>
        <family val="2"/>
      </rPr>
      <t xml:space="preserve">Se ejecutaron el 100% de los proyectos relacionados en el petic 2017-2020 y proyectados en el plan anual de adquisiciones 2019.
</t>
    </r>
    <r>
      <rPr>
        <b/>
        <sz val="9"/>
        <rFont val="Tahoma"/>
        <family val="2"/>
      </rPr>
      <t>Análisis OCI:</t>
    </r>
    <r>
      <rPr>
        <sz val="9"/>
        <rFont val="Tahoma"/>
        <family val="2"/>
      </rPr>
      <t xml:space="preserve"> De acuerdo con el análisis del primer seguimiento realizado en la vigencia 2019, se procedió a verificar para este segundo seguimiento, la actualización del PETIC para esta vigencia. Se evidencia en la intranet la actualización del Plan Estratégico de Tecnologías de la Información y Comunicaciones del Canal, con fecha de marzo 2019. Por tal razón, la acción mantiene su calificación </t>
    </r>
    <r>
      <rPr>
        <b/>
        <sz val="9"/>
        <rFont val="Tahoma"/>
        <family val="2"/>
      </rPr>
      <t>"Terminada"</t>
    </r>
    <r>
      <rPr>
        <sz val="9"/>
        <rFont val="Tahoma"/>
        <family val="2"/>
      </rPr>
      <t xml:space="preserve"> y el estado se cambia a </t>
    </r>
    <r>
      <rPr>
        <b/>
        <sz val="9"/>
        <rFont val="Tahoma"/>
        <family val="2"/>
      </rPr>
      <t>"Cerrada"</t>
    </r>
    <r>
      <rPr>
        <sz val="9"/>
        <rFont val="Tahoma"/>
        <family val="2"/>
      </rPr>
      <t>.</t>
    </r>
  </si>
  <si>
    <t xml:space="preserve">1. JUNIO-2019.                                                     
2. JULIO-2019.                                                
3. AGOSTO -2019. 
4. NOVIEMBRE - 2018.
5. DICIEMBRE -2018.  </t>
  </si>
  <si>
    <r>
      <t xml:space="preserve">Reporte Financiera: </t>
    </r>
    <r>
      <rPr>
        <sz val="9"/>
        <rFont val="Tahoma"/>
        <family val="2"/>
      </rPr>
      <t>Sobre lo corrido de la presente vigencia se ha elaborado y remitido cada Informe Financiero al culminar cada mes.</t>
    </r>
    <r>
      <rPr>
        <b/>
        <sz val="9"/>
        <rFont val="Tahoma"/>
        <family val="2"/>
      </rPr>
      <t xml:space="preserve">
Análisis OCI: </t>
    </r>
    <r>
      <rPr>
        <sz val="9"/>
        <rFont val="Tahoma"/>
        <family val="2"/>
      </rPr>
      <t xml:space="preserve">Una vez verificados los soportes remitidos por el área, se observa que se ha realizado continuamente el Informe de seguimiento de ejecución de ingresos por parte de la Subdirección Financiera, el cual posteriormente se ha comunicado a  la Gerencia General, Secretaría General, Dirección Operativa, Subdirección Administrativa y Oficina de Control Interno. De acuerdo con las fechas de ejecución establecidas, la acción se califica como </t>
    </r>
    <r>
      <rPr>
        <b/>
        <sz val="9"/>
        <rFont val="Tahoma"/>
        <family val="2"/>
      </rPr>
      <t xml:space="preserve"> "Terminada". </t>
    </r>
  </si>
  <si>
    <r>
      <t xml:space="preserve">Reporte Financiera: </t>
    </r>
    <r>
      <rPr>
        <sz val="9"/>
        <rFont val="Tahoma"/>
        <family val="2"/>
      </rPr>
      <t xml:space="preserve">La gestión adelantada por la Subdirección Financiera se evidencia mediante la aprobación por parte de la Secretaria General de la Resolución 112-2019 emitida el 13 de agosto de 2019 por el cual se adopta el Reglamento Interno de Recaudo de Cartera de Canal Capital. </t>
    </r>
    <r>
      <rPr>
        <b/>
        <sz val="9"/>
        <rFont val="Tahoma"/>
        <family val="2"/>
      </rPr>
      <t xml:space="preserve">
Análisis OCI: </t>
    </r>
    <r>
      <rPr>
        <sz val="9"/>
        <rFont val="Tahoma"/>
        <family val="2"/>
      </rPr>
      <t>Se evidencia el Reglamento Interno de Cartera para el Canal, expedido mediante la Resolución 112 del 13 de agosto de 2019, con la cual, se da cumplimiento a la acción formulada, calificándola como</t>
    </r>
    <r>
      <rPr>
        <b/>
        <sz val="9"/>
        <rFont val="Tahoma"/>
        <family val="2"/>
      </rPr>
      <t xml:space="preserve"> "Terminada"</t>
    </r>
    <r>
      <rPr>
        <sz val="9"/>
        <rFont val="Tahoma"/>
        <family val="2"/>
      </rPr>
      <t xml:space="preserve">, en los tiempos establecidos.  </t>
    </r>
  </si>
  <si>
    <r>
      <rPr>
        <b/>
        <sz val="9"/>
        <rFont val="Tahoma"/>
        <family val="2"/>
      </rPr>
      <t>Reporte Financiera:</t>
    </r>
    <r>
      <rPr>
        <sz val="9"/>
        <rFont val="Tahoma"/>
        <family val="2"/>
      </rPr>
      <t xml:space="preserve"> Durante lo corrido del presente año por parte de la Subdirección Financiera se han adelantado las gestiones de envío y seguimiento de saldos reportados como "Operaciones Recíprocas" de manera trimestral, donde se analiza el cumplimiento de las reglas de eliminación establecidas trimestralmente por la Contaduría General de la Nación, para elaborar y firmar el formato de "Conciliación"; de lo contrario se remite correo informando las reglas de eliminación y manejo contable de los recursos relacionadas con la Ley 14 de 1991.
</t>
    </r>
    <r>
      <rPr>
        <b/>
        <sz val="9"/>
        <rFont val="Tahoma"/>
        <family val="2"/>
      </rPr>
      <t xml:space="preserve">Análisis OCI: </t>
    </r>
    <r>
      <rPr>
        <sz val="9"/>
        <rFont val="Tahoma"/>
        <family val="2"/>
      </rPr>
      <t>Se verificaron los soportes remitidos por el área responsable, en los cuales se evidencia que se ha implementado el seguimiento de las operaciones reciprocas del Canal,  de manera trimestral. Remiten los soportes de la gestión efectuada en el segundo trimestre de 2019, para la conciliación de estas operaciones. 
Teniendo en cuenta las actividades adelantadas, así como el tiempo de ejecución establecido, se califica la acción con estado</t>
    </r>
    <r>
      <rPr>
        <b/>
        <sz val="9"/>
        <rFont val="Tahoma"/>
        <family val="2"/>
      </rPr>
      <t xml:space="preserve"> "Terminada"</t>
    </r>
    <r>
      <rPr>
        <sz val="9"/>
        <rFont val="Tahoma"/>
        <family val="2"/>
      </rPr>
      <t>, realizando recomendación al área contable, sobre la importancia de continuar con esta actividad como parte del proceso contable, de tal forma que al cierre de la vigencia fiscal se cuente con los registros respectivos en las entidades con las cuales se manejan las operaciones.</t>
    </r>
  </si>
  <si>
    <r>
      <rPr>
        <b/>
        <sz val="9"/>
        <rFont val="Tahoma"/>
        <family val="2"/>
      </rPr>
      <t>Reporte Financiera:</t>
    </r>
    <r>
      <rPr>
        <sz val="9"/>
        <rFont val="Tahoma"/>
        <family val="2"/>
      </rPr>
      <t xml:space="preserve"> Durante lo corrido del presente año por parte de la Subdirección Financiera se han adelantado las gestiones de envío y seguimiento de saldos reportados como "Operaciones Recíprocas" de manera trimestral, donde se analiza el cumplimiento de las reglas de eliminación establecidas trimestralmente por la Contaduría General de la Nación, para elaborar y firmar el formato de "Conciliación"; de lo contrario se remite correo informando las reglas de eliminación y manejo contable de los recursos relacionadas con la Ley 14 de 1991.
</t>
    </r>
    <r>
      <rPr>
        <b/>
        <sz val="9"/>
        <rFont val="Tahoma"/>
        <family val="2"/>
      </rPr>
      <t>Análisis OCI:</t>
    </r>
    <r>
      <rPr>
        <sz val="9"/>
        <rFont val="Tahoma"/>
        <family val="2"/>
      </rPr>
      <t xml:space="preserve"> Se verificaron los soportes remitidos por el área responsable, en los cuales se evidencia que se ha implementado el seguimiento de las operaciones reciprocas del Canal,  de manera trimestral. Remiten los soportes de la gestión efectuada en el segundo trimestre de 2019, para la conciliación de estas operaciones. 
Teniendo en cuenta las actividades adelantadas, así como el tiempo de ejecución establecido, se califica la acción con estado </t>
    </r>
    <r>
      <rPr>
        <b/>
        <sz val="9"/>
        <rFont val="Tahoma"/>
        <family val="2"/>
      </rPr>
      <t>"Terminada"</t>
    </r>
    <r>
      <rPr>
        <sz val="9"/>
        <rFont val="Tahoma"/>
        <family val="2"/>
      </rPr>
      <t>, realizando recomendación al área contable, sobre la importancia de continuar con esta actividad como parte del proceso contable mensual, de tal forma que al cierre de la vigencia fiscal se cuente con los registros respectivos en las entidades con las cuales se manejan las operaciones.</t>
    </r>
  </si>
  <si>
    <t xml:space="preserve">1. Notas E.F. Junio 2019
2. Notas E.F. Julio 2019
3. Notas E.F. Agosto 2019
4. Cruce de saldos ANTV con corte a 30 de septiembre de 2019. </t>
  </si>
  <si>
    <r>
      <t xml:space="preserve">Reporte Financiera: </t>
    </r>
    <r>
      <rPr>
        <sz val="9"/>
        <rFont val="Tahoma"/>
        <family val="2"/>
      </rPr>
      <t>En referencia a la necesidad de verificar y legalizar los recursos relacionados con la Autoridad Nacional de Televisión de manera mensual, nos permitimos relacionar las notas explicativas a los Estados Financieros de los meses de junio a agosto de 2019. También se evidencia la nota contable relacionada con el ajuste de saldos de acuerdo al análisis efectuado con los recursos efectivamente pagados y reconocidos hasta la fecha.</t>
    </r>
    <r>
      <rPr>
        <b/>
        <sz val="9"/>
        <rFont val="Tahoma"/>
        <family val="2"/>
      </rPr>
      <t xml:space="preserve">
Análisis OCI: </t>
    </r>
    <r>
      <rPr>
        <sz val="9"/>
        <rFont val="Tahoma"/>
        <family val="2"/>
      </rPr>
      <t>Una vez revisados los soportes remitidos por el área, se observa que se realiza  Conciliación entre Contabilidad y presupuesto , como parte del control sobre la ejecución de los recursos girados por la ANTV, a través del seguimiento a las cuentas contables y el presupuesto.   Sin embargo, en las notas a los estados financieros, no se evidencia explicación suficiente  respecto a los saldos presentados frente a  estos recursos en particular, tal como se observó por el ente de control.  
Teniendo en cuenta el indicador planteado, frente a los 11 Estados financieros mensuales de octubre 2018 a agosto 2019,  la acción se habría cumplido; sin embargo, al no tener las Notas a los Estados Financieros la calidad requerida frente a la descripción suficiente que revele la situación de estos recursos en el Canal, se califica</t>
    </r>
    <r>
      <rPr>
        <b/>
        <sz val="9"/>
        <rFont val="Tahoma"/>
        <family val="2"/>
      </rPr>
      <t xml:space="preserve"> "Incumplida".</t>
    </r>
  </si>
  <si>
    <t>1. Procedimiento MCOM-PD-005 GESTIÓN NUEVOS NEGOCIOS</t>
  </si>
  <si>
    <r>
      <t xml:space="preserve">Análisis OCI: </t>
    </r>
    <r>
      <rPr>
        <sz val="9"/>
        <rFont val="Tahoma"/>
        <family val="2"/>
      </rPr>
      <t xml:space="preserve">Se procede a la verificación de la intranet de Canal Capital evidenciando que se encuentra actualizado y publicado el procedimiento de Gestión Nuevos Negocios, código: MCOM-PD-005 en su versión 2; revisado el procedimiento se evidencia la inclusión del punto de control mencionado en la acción formulada (actividad 49), sin embargo, las salidas de la actividad, así como registro de verificación del punto de control no cuenta con la descripción del soporte que permita evidenciar la ejecución del mismo. 
Teniendo en cuenta que a la fecha de seguimiento se adelantaron las actividades formuladas en el plan, se califica la acción como </t>
    </r>
    <r>
      <rPr>
        <b/>
        <sz val="9"/>
        <rFont val="Tahoma"/>
        <family val="2"/>
      </rPr>
      <t xml:space="preserve">"Terminada" </t>
    </r>
    <r>
      <rPr>
        <sz val="9"/>
        <rFont val="Tahoma"/>
        <family val="2"/>
      </rPr>
      <t xml:space="preserve">y se recomienda al área adelantar las revisiones pertinentes para definir los soportes del punto de control identificado. </t>
    </r>
  </si>
  <si>
    <t>1. Acta 15.07.19 - Revisión de metas SEGPLAN trimestre II 2019
2. Ficha-EBI-proyecto-10-jul-15-2019-V77
3. Ficha-EBI-proyecto-79-jul-11-2019-V48
4. Ficha-EBI-proyecto-80-jul-11-2019-V44
5. Ficha-EBI-proyecto-85-jul-11-2019-V41
6. Acta 22.10.19 - Revisión de metas SEGPLAN
7. Acta 22.10.19 - Revisión proyecto 80 meta 10 - MIPG (trimestre 3)
8. Ficha EBI proyecto 10 oct 10 2019 V78
9. Ficha EBI proyecto 79 oct 10 2019 V49
10. Ficha EBI proyecto 80 oct 10 2019 V45
11. Ficha EBI proyecto 85 octl 10 2019 V42</t>
  </si>
  <si>
    <t>1. Ficha-EBI-proyecto-10-jul-15-2019-V77
2. Ficha-EBI-proyecto-79-jul-11-2019-V48
3. Ficha-EBI-proyecto-80-jul-11-2019-V44
4. Ficha-EBI-proyecto-85-jul-11-2019-V41
6. Ficha EBI proyecto 10 oct 10 2019 V78
7. Ficha EBI proyecto 79 oct 10 2019 V49
8. Ficha EBI proyecto 80 oct 10 2019 V45
9. Ficha EBI proyecto 85 octl 10 2019 V42</t>
  </si>
  <si>
    <r>
      <rPr>
        <b/>
        <sz val="9"/>
        <rFont val="Tahoma"/>
        <family val="2"/>
      </rPr>
      <t xml:space="preserve">Reporte Planeación: </t>
    </r>
    <r>
      <rPr>
        <sz val="9"/>
        <rFont val="Tahoma"/>
        <family val="2"/>
      </rPr>
      <t xml:space="preserve">Se envían las fichas EBI actualizadas con corte a julio y a octubre en su última versión. 
</t>
    </r>
    <r>
      <rPr>
        <b/>
        <sz val="9"/>
        <rFont val="Tahoma"/>
        <family val="2"/>
      </rPr>
      <t xml:space="preserve">Análisis OCI: </t>
    </r>
    <r>
      <rPr>
        <sz val="9"/>
        <rFont val="Tahoma"/>
        <family val="2"/>
      </rPr>
      <t xml:space="preserve">Verificados los soportes remitidos por el área se evidencia la última versión de las fichas EBI-D posterior a las mesas de trabajo del 15 de julio y el 22 de octubre de 2019 realizadas por el área de Planeación, teniendo en cuenta lo reportado en SEGPLAN durante lo corrido de la presente vigencia. 
De conformidad con lo anterior, la acción se califica como </t>
    </r>
    <r>
      <rPr>
        <b/>
        <sz val="9"/>
        <rFont val="Tahoma"/>
        <family val="2"/>
      </rPr>
      <t xml:space="preserve">"Terminada" </t>
    </r>
    <r>
      <rPr>
        <sz val="9"/>
        <rFont val="Tahoma"/>
        <family val="2"/>
      </rPr>
      <t xml:space="preserve">toda vez que se adelantaron las actualizaciones correspondientes como resultado de las mesas de trabajo. </t>
    </r>
  </si>
  <si>
    <t>1. Acta 10.10.2019 Dirección Operativa</t>
  </si>
  <si>
    <r>
      <t xml:space="preserve">Reporte Planeación: </t>
    </r>
    <r>
      <rPr>
        <sz val="9"/>
        <rFont val="Tahoma"/>
        <family val="2"/>
      </rPr>
      <t xml:space="preserve">El día 10 de octubre se realizó la reunión con la gerente del proyecto 79 en la cual se revisaron diferentes elementos entre ellos el del "Desarrollo de la infraestructura técnica, plataforma tecnológica OTT, digitalización y memoria digital audiovisual", debido a que para el primer semestre no se había incluido en el plan de inversión aprobado por la ANTV. 
</t>
    </r>
    <r>
      <rPr>
        <b/>
        <sz val="9"/>
        <rFont val="Tahoma"/>
        <family val="2"/>
      </rPr>
      <t xml:space="preserve">Análisis OCI: </t>
    </r>
    <r>
      <rPr>
        <sz val="9"/>
        <rFont val="Tahoma"/>
        <family val="2"/>
      </rPr>
      <t xml:space="preserve">Se evidencia mesa de trabajo realizada entre Planeación y la Dirección Operativa con el fin de efectuar las modificaciones frente a la emisión de los programas con enfoque poblacional local, capítulos con enfoque en valores ciudadanos y adquisición de un centro de producción de control room con recursos aprobados por ANTV.
Teniendo en cuenta lo anterior, se califica la acción como </t>
    </r>
    <r>
      <rPr>
        <b/>
        <sz val="9"/>
        <rFont val="Tahoma"/>
        <family val="2"/>
      </rPr>
      <t>"Terminada"</t>
    </r>
    <r>
      <rPr>
        <sz val="9"/>
        <rFont val="Tahoma"/>
        <family val="2"/>
      </rPr>
      <t xml:space="preserve"> y se recomienda al área efectuar las mesas de trabajo pendientes con el fin de que se pueda evidenciar la actualización de la meta del proyecto verificado. </t>
    </r>
  </si>
  <si>
    <t>1. Acta 10.10.2019 Dirección Operativa
2. Ficha-EBI-proyecto-79-jul-11-2019-V48
3. Ficha EBI proyecto 79 oct 10 2019 V49</t>
  </si>
  <si>
    <t>1. Acta 15.07.19 - Revisión de metas SEGPLAN trimestre II 2019
2. Acta 22.10.19 - Revisión proyecto 80 meta 10 - MIPG (trimestre 3)
3. Acta 22.10.19 - Revisión de metas SEGPLAN</t>
  </si>
  <si>
    <r>
      <t xml:space="preserve">Reporte Planeación: </t>
    </r>
    <r>
      <rPr>
        <sz val="9"/>
        <rFont val="Tahoma"/>
        <family val="2"/>
      </rPr>
      <t xml:space="preserve">El proyecto 80 a partir del año 2019 tuvo la transición del SIG al MIPG razón por la cual el reporte ahora se realiza a partir de los avances presentados frente a la implementación del MIPG y su articulación con los subsistemas del SIG. 
</t>
    </r>
    <r>
      <rPr>
        <b/>
        <sz val="9"/>
        <rFont val="Tahoma"/>
        <family val="2"/>
      </rPr>
      <t xml:space="preserve">Análisis OCI: </t>
    </r>
    <r>
      <rPr>
        <sz val="9"/>
        <rFont val="Tahoma"/>
        <family val="2"/>
      </rPr>
      <t xml:space="preserve">El área de Planeación remite actas de reunión efectuadas el 15 de julio y 22 de octubre de 2019 con las cuales se realiza la revisión del proyecto 80 y sus modificaciones, así como la revisión de la ficha actualizada con fecha del 10 de octubre de 2019 y los reportes efectuados en SEGPLAN dando cumplimiento a lo establecido en la acción. 
Teniendo en cuenta lo anterior, así como la modificación de las metas referente a la unificación en la definida por </t>
    </r>
    <r>
      <rPr>
        <i/>
        <sz val="9"/>
        <rFont val="Tahoma"/>
        <family val="2"/>
      </rPr>
      <t>"Gestionar 100 % las acciones definidas por la entidad para la armonización de productos y requisitos del SIG con las dimensiones y políticas del MIPG de Canal Capital"</t>
    </r>
    <r>
      <rPr>
        <sz val="9"/>
        <rFont val="Tahoma"/>
        <family val="2"/>
      </rPr>
      <t xml:space="preserve">, se califica la acción como </t>
    </r>
    <r>
      <rPr>
        <b/>
        <sz val="9"/>
        <rFont val="Tahoma"/>
        <family val="2"/>
      </rPr>
      <t xml:space="preserve">"Terminada Extemporánea" </t>
    </r>
    <r>
      <rPr>
        <sz val="9"/>
        <rFont val="Tahoma"/>
        <family val="2"/>
      </rPr>
      <t>toda vez que la fecha de terminación de la acción se encontraba programada para el 25 de septiembre de 2019.</t>
    </r>
  </si>
  <si>
    <r>
      <t xml:space="preserve">Reporte Planeación: </t>
    </r>
    <r>
      <rPr>
        <sz val="9"/>
        <rFont val="Tahoma"/>
        <family val="2"/>
      </rPr>
      <t xml:space="preserve">Para el fortalecimiento de la plataforma tecnológica, de equipos y dispositivos, se tiene presupuestado $50.500.000 pero solo se autorizaron $30.000.000 para la adquisición de software para Gestión Documental.
</t>
    </r>
    <r>
      <rPr>
        <b/>
        <sz val="9"/>
        <rFont val="Tahoma"/>
        <family val="2"/>
      </rPr>
      <t xml:space="preserve">Análisis OCI: </t>
    </r>
    <r>
      <rPr>
        <sz val="9"/>
        <rFont val="Tahoma"/>
        <family val="2"/>
      </rPr>
      <t xml:space="preserve">Se procede a la verificación de los soportes remitidos por el área en los cuales se evidencia la revisión de los avances en la ejecución de la meta soportados en actas de reunión del 15 de julio, 2 de octubre y 22 de octubre de 2019 así como los reportes efectuados al SEGPLAN en cumplimiento de lo formulado en el plan. De igual manera, se evidencian las modificaciones efectuadas a las fichas EBI-D durante julio y octubre en atención a las verificaciones de avances realizadas por Planeación. 
Teniendo en cuenta que la fecha de finalización determinada era el 25 de septiembre de 2019, se califica la acción como </t>
    </r>
    <r>
      <rPr>
        <b/>
        <sz val="9"/>
        <rFont val="Tahoma"/>
        <family val="2"/>
      </rPr>
      <t>"Terminada Extemporánea"</t>
    </r>
    <r>
      <rPr>
        <sz val="9"/>
        <rFont val="Tahoma"/>
        <family val="2"/>
      </rPr>
      <t xml:space="preserve">. </t>
    </r>
  </si>
  <si>
    <r>
      <t xml:space="preserve">Análisis OCI: </t>
    </r>
    <r>
      <rPr>
        <sz val="9"/>
        <rFont val="Tahoma"/>
        <family val="2"/>
      </rPr>
      <t xml:space="preserve">Se procede a tomar una muestra aleatoria de tres (3) contratos suscritos durante el segundo semestre de la presente vigencia (600-2019, 712-2019, 836-2019) con el fin de verificar la aplicación del formato actualizado ESTUDIOS PREVIOS con código: AGJC-CN-FT-001 en su versión 13, evidenciando que se ha venido realizando de manera constante. 
Teniendo en cuenta lo anterior, se califica la acción como </t>
    </r>
    <r>
      <rPr>
        <b/>
        <sz val="9"/>
        <rFont val="Tahoma"/>
        <family val="2"/>
      </rPr>
      <t>"Terminada"</t>
    </r>
    <r>
      <rPr>
        <sz val="9"/>
        <rFont val="Tahoma"/>
        <family val="2"/>
      </rPr>
      <t xml:space="preserve"> y se procede al cierre de la misma. </t>
    </r>
  </si>
  <si>
    <t>1. PLAN DE VENTAS 2019 - VENTAS Y MERCADEO v5</t>
  </si>
  <si>
    <r>
      <t xml:space="preserve">Análisis OCI: </t>
    </r>
    <r>
      <rPr>
        <sz val="9"/>
        <rFont val="Tahoma"/>
        <family val="2"/>
      </rPr>
      <t xml:space="preserve">Verificado el documento remitido de "PLAN DE VENTAS 2019" se evidencia el avance en lo referente a las estrategias comerciales que viene adelantando el proceso de Comercialización en la consolidación; sin embargo, es importante que se cuente con los soportes documentales de la socialización y aprobación del documento por parte de la Gerencia y demás partes interesadas, así como de la modificación de la estructura del mismo frente al responsable de la presentación y nombre asignado de conformidad con la acción formulada en el plan. 
Teniendo en cuenta lo observado, así como la fecha de finalización establecida para la ejecución de la acción que era el 25 de septiembre de 2019, se califica con alerta </t>
    </r>
    <r>
      <rPr>
        <b/>
        <sz val="9"/>
        <rFont val="Tahoma"/>
        <family val="2"/>
      </rPr>
      <t xml:space="preserve">"Incumplida" </t>
    </r>
    <r>
      <rPr>
        <sz val="9"/>
        <rFont val="Tahoma"/>
        <family val="2"/>
      </rPr>
      <t xml:space="preserve">y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</si>
  <si>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t xml:space="preserve">Análisis OCI: </t>
    </r>
    <r>
      <rPr>
        <sz val="9"/>
        <rFont val="Tahoma"/>
        <family val="2"/>
      </rPr>
      <t xml:space="preserve">Dado que el área no remite reporte de avances ni soportes que permitan evidenciar la ejecución de la acción formulada, se procede a verificar la intranet de Canal Capital observando que se encuentra la versión 2 del procedimiento Gestión Nuevos Negocios con código MCOM-PD-005 del 17 de septiembre de 2019 en el cual se identifico el punto de control en la actividad No. 51 en lo referente a los informes de supervisión, sin que este establezca un método de control que evidencia lo que se debe hacer en caso de observaciones o desviaciones de la ejecución del mismo. 
Teniendo en cuenta lo anterior, se califica la acción como </t>
    </r>
    <r>
      <rPr>
        <b/>
        <sz val="9"/>
        <rFont val="Tahoma"/>
        <family val="2"/>
      </rPr>
      <t xml:space="preserve">"Terminada" </t>
    </r>
    <r>
      <rPr>
        <sz val="9"/>
        <rFont val="Tahoma"/>
        <family val="2"/>
      </rPr>
      <t xml:space="preserve">y se recomienda al área adelantar las verificaciones pertinentes a los puntos de control con el fin de mitigar la materialización de riesgos en el proceso. </t>
    </r>
  </si>
  <si>
    <r>
      <rPr>
        <b/>
        <sz val="9"/>
        <rFont val="Tahoma"/>
        <family val="2"/>
      </rPr>
      <t>Análisis OCI:</t>
    </r>
    <r>
      <rPr>
        <sz val="9"/>
        <rFont val="Tahoma"/>
        <family val="2"/>
      </rPr>
      <t xml:space="preserve"> Se procede a la verificación aleatoria de nueve (9) contratos suscritos durante la vigencia 2019 (050-2019, 075-2019, 120-2019, 300-2019, 450-2019, 505-2019, 600-2019, 712-2019, 836-2019) con el fin de evidenciar la aplicación de las condiciones de perfeccionamiento de los contratos evidenciando que dichas condiciones se encuentran determinadas en la cláusula </t>
    </r>
    <r>
      <rPr>
        <i/>
        <sz val="9"/>
        <rFont val="Tahoma"/>
        <family val="2"/>
      </rPr>
      <t>"TRIGÉSMIA SÉPTIMA - REQUISITOS DE PERFECCIONAMIENTO Y EJECUCIÓN: Este contrato se entiende perfeccionado con la firma de las partes. Para su ejecución deben cumplirse los siguientes requisitos: a) La expedición del registro presupuestal. b) Aprobación de la garantía. c) La afiliación de la ARL".</t>
    </r>
    <r>
      <rPr>
        <sz val="9"/>
        <rFont val="Tahoma"/>
        <family val="2"/>
      </rPr>
      <t xml:space="preserve"> 
Teniendo en cuenta lo anterior, se califica la acción como </t>
    </r>
    <r>
      <rPr>
        <b/>
        <sz val="9"/>
        <rFont val="Tahoma"/>
        <family val="2"/>
      </rPr>
      <t xml:space="preserve">"Terminada" </t>
    </r>
    <r>
      <rPr>
        <sz val="9"/>
        <rFont val="Tahoma"/>
        <family val="2"/>
      </rPr>
      <t xml:space="preserve">y se procede a su cierre toda vez que el área ha venido ejecutando las actividades de manera continua. </t>
    </r>
  </si>
  <si>
    <t>1. Carpeta CTO 534-2016 ISTRONYC COMUNICACIONES S.A.S</t>
  </si>
  <si>
    <t>1. Borrador documento "Equipo mínimo requerido por Nuevos Negocios"</t>
  </si>
  <si>
    <r>
      <t xml:space="preserve">Análisis OCI: </t>
    </r>
    <r>
      <rPr>
        <sz val="9"/>
        <rFont val="Tahoma"/>
        <family val="2"/>
      </rPr>
      <t xml:space="preserve">La Oficina de Control Interno adelantó la verificación de los soportes en sitio el 19 de noviembre de 2019, evidenciando que en cumplimiento de la acción formulada se viene adelantando un documento denominado "Equipo mínimo requerido por Nuevos Negocios" el cual no se encuentra formalizado en el SIG; sin embargo, cuenta con la información del equipo requerido para el proyecto realizado por el área. 
Se recomienda al área adelantar las modificaciones pendientes del formato, así como su formalización en el SIG, publicación en la intranet y socialización a las partes interesadas. Teniendo en cuenta lo anterior, así como la fecha de terminación se califica la acción como </t>
    </r>
    <r>
      <rPr>
        <b/>
        <sz val="9"/>
        <rFont val="Tahoma"/>
        <family val="2"/>
      </rPr>
      <t xml:space="preserve">"Incumplida". </t>
    </r>
  </si>
  <si>
    <t>1. Formato "Lista de chequeo cumplimiento de requisitos contractuales", código: MCOM-FT-021</t>
  </si>
  <si>
    <t xml:space="preserve">Verificar la aplicación, toda vez que no se ha efectuado a la fecha. </t>
  </si>
  <si>
    <r>
      <t xml:space="preserve">Análisis OCI: </t>
    </r>
    <r>
      <rPr>
        <sz val="9"/>
        <rFont val="Tahoma"/>
        <family val="2"/>
      </rPr>
      <t xml:space="preserve">La Oficina de Control Interno adelantó la verificación de los soportes en sitio el 19 de noviembre de 2019, evidenciando que en cumplimiento de la acción formulada se realizó la actualización del formato MCOM-FT-021 Lista de chequeo cumplimiento de requisitos contractuales" a su versión 2 con fecha del 17 de septiembre de 2019, realizando la inclusión de los parámetros descritos en la acción formulada. 
Teniendo en cuenta lo anterior, así como las fechas de terminación establecidas se califica la acción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con el fin de verificar su debida aplicación en cada evento realizado por el área. </t>
    </r>
  </si>
  <si>
    <t xml:space="preserve">Verificar la ejecución del punto de control identificado. </t>
  </si>
  <si>
    <r>
      <t xml:space="preserve">Análisis OCI: </t>
    </r>
    <r>
      <rPr>
        <sz val="9"/>
        <rFont val="Tahoma"/>
        <family val="2"/>
      </rPr>
      <t xml:space="preserve">La Oficina de Control Interno adelantó la verificación de los soportes en sitio, frente a lo cual el área de Nuevos Negocios indica que se identificó el punto de control en la actividad No. 51 del procedimiento, el cual arroja como resultado que para realizar la verificación de las actividades se adelanta el diligenciamiento del formato MCOM-FT-021 Lista de chequeo de requisitos contractuales soportando cada ítem en relación a la ejecución de las actividades establecidas; se verifica que se encuentra actualizado el procedimiento MCOM-PD-005 GESTIÓN NUEVOS NEGOCIOS, así como el formato asociado en la intranet de Canal Capital. 
Teniendo en cuenta lo anterior, así como las fechas de terminación se califica la acción como </t>
    </r>
    <r>
      <rPr>
        <b/>
        <sz val="9"/>
        <rFont val="Tahoma"/>
        <family val="2"/>
      </rPr>
      <t xml:space="preserve">"Terminada" </t>
    </r>
    <r>
      <rPr>
        <sz val="9"/>
        <rFont val="Tahoma"/>
        <family val="2"/>
      </rPr>
      <t xml:space="preserve">con estado </t>
    </r>
    <r>
      <rPr>
        <b/>
        <sz val="9"/>
        <rFont val="Tahoma"/>
        <family val="2"/>
      </rPr>
      <t xml:space="preserve">"Abierta" </t>
    </r>
    <r>
      <rPr>
        <sz val="9"/>
        <rFont val="Tahoma"/>
        <family val="2"/>
      </rPr>
      <t xml:space="preserve">con el fin de verificar la ejecución de lo identificado.  </t>
    </r>
  </si>
  <si>
    <r>
      <t xml:space="preserve">Análisis OCI: </t>
    </r>
    <r>
      <rPr>
        <sz val="9"/>
        <rFont val="Tahoma"/>
        <family val="2"/>
      </rPr>
      <t xml:space="preserve">La Oficina de Control Interno adelantó la verificación de los soportes en sitio el 19 de noviembre de 2019, evidenciando el Oficio No.308 del 8 de febrero de 2019 en el cual informa la devolución de los recursos adicionales pagados por parte de Canal Capital, así como el recibo de caja R-001-7913 en el cual se evidencia la devolución sobre la factura No. 3887 del 4 de octubre de 2017. 
Teniendo en cuenta lo anterior, se califica la acción como </t>
    </r>
    <r>
      <rPr>
        <b/>
        <sz val="9"/>
        <rFont val="Tahoma"/>
        <family val="2"/>
      </rPr>
      <t>"Terminada"</t>
    </r>
    <r>
      <rPr>
        <sz val="9"/>
        <rFont val="Tahoma"/>
        <family val="2"/>
      </rPr>
      <t xml:space="preserve"> con estado </t>
    </r>
    <r>
      <rPr>
        <b/>
        <sz val="9"/>
        <rFont val="Tahoma"/>
        <family val="2"/>
      </rPr>
      <t>"Cerrada"</t>
    </r>
    <r>
      <rPr>
        <sz val="9"/>
        <rFont val="Tahoma"/>
        <family val="2"/>
      </rPr>
      <t xml:space="preserve"> al evidenciar que se subsanó lo observado. </t>
    </r>
  </si>
  <si>
    <t>1. Recibo de caja R-001-7913
2. Oficio No.308 del 8-02-2019
3. Oficio No.000124 del 1-02-2019</t>
  </si>
  <si>
    <t>CUMPLIDA</t>
  </si>
  <si>
    <t>Fernando Avella</t>
  </si>
  <si>
    <r>
      <rPr>
        <b/>
        <sz val="9"/>
        <rFont val="Tahoma"/>
        <family val="2"/>
      </rPr>
      <t>Análisis OCI:</t>
    </r>
    <r>
      <rPr>
        <sz val="9"/>
        <rFont val="Tahoma"/>
        <family val="2"/>
      </rPr>
      <t xml:space="preserve"> Se realiza la solicitud de soportes que permitan evidenciar recordatorios de los requisitos para ejecución de los contratos a los supervisores de manera periódica para el presente seguimiento al Plan de Mejoramiento de la Vigencia 2019, frente a lo cual se remite como soporte la información de capacitaciones realizadas por Colombia Compra Eficiente, lo que no se relaciona con lo formulado en la acción ni con la recomendación entregada por la Oficina de Control Interno; por lo tanto, la acción mantiene su calificación </t>
    </r>
    <r>
      <rPr>
        <b/>
        <sz val="9"/>
        <rFont val="Tahoma"/>
        <family val="2"/>
      </rPr>
      <t xml:space="preserve">"Terminada" </t>
    </r>
    <r>
      <rPr>
        <sz val="9"/>
        <rFont val="Tahoma"/>
        <family val="2"/>
      </rPr>
      <t xml:space="preserve">con estado </t>
    </r>
    <r>
      <rPr>
        <b/>
        <sz val="9"/>
        <rFont val="Tahoma"/>
        <family val="2"/>
      </rPr>
      <t>"Cerrada".</t>
    </r>
  </si>
  <si>
    <r>
      <t xml:space="preserve">Análisis OCI: </t>
    </r>
    <r>
      <rPr>
        <sz val="9"/>
        <rFont val="Tahoma"/>
        <family val="2"/>
      </rPr>
      <t xml:space="preserve">El área no remite soportes que den cuenta de la ejecución de la actividad; sin embargo, se evidencia en la página web del Canal, en el botón de transparencia en el numeral 8.1 el seguimiento a la contratación y su respectiva publicación en una matriz con la respectiva constancia del SECOP y el enlace de publicación de los diferentes contratos de manera mensual, a la fecha de seguimiento se evidencia la actualización de las publicaciones a 30 de septiembre de 2019.
Teniendo en cuenta lo anterior, se califica la acción como </t>
    </r>
    <r>
      <rPr>
        <b/>
        <sz val="9"/>
        <rFont val="Tahoma"/>
        <family val="2"/>
      </rPr>
      <t>"Terminada"</t>
    </r>
    <r>
      <rPr>
        <sz val="9"/>
        <rFont val="Tahoma"/>
        <family val="2"/>
      </rPr>
      <t xml:space="preserve"> con estado </t>
    </r>
    <r>
      <rPr>
        <b/>
        <sz val="9"/>
        <rFont val="Tahoma"/>
        <family val="2"/>
      </rPr>
      <t xml:space="preserve">"Cerrada" </t>
    </r>
    <r>
      <rPr>
        <sz val="9"/>
        <rFont val="Tahoma"/>
        <family val="2"/>
      </rPr>
      <t xml:space="preserve">toda vez que se han venido adelantando las actividades formuladas en el plan; se recomienda al área dar continuidad con el seguimiento que se viene adelantando. </t>
    </r>
  </si>
  <si>
    <r>
      <t xml:space="preserve">Análisis OCI: </t>
    </r>
    <r>
      <rPr>
        <sz val="9"/>
        <rFont val="Tahoma"/>
        <family val="2"/>
      </rPr>
      <t xml:space="preserve">Se evidencia en el numeral 5.3 "Otros productos audiovisuales" del Manual General de Producción la mención de las etapas de preproducción, producción y posproducción de los productos audiovisuales presentados por iniciativas. 
Teniendo en cuenta lo anterior, se califica la acción como </t>
    </r>
    <r>
      <rPr>
        <b/>
        <sz val="9"/>
        <rFont val="Tahoma"/>
        <family val="2"/>
      </rPr>
      <t xml:space="preserve">"Terminada" </t>
    </r>
    <r>
      <rPr>
        <sz val="9"/>
        <rFont val="Tahoma"/>
        <family val="2"/>
      </rPr>
      <t xml:space="preserve">con estado </t>
    </r>
    <r>
      <rPr>
        <b/>
        <sz val="9"/>
        <rFont val="Tahoma"/>
        <family val="2"/>
      </rPr>
      <t>"Cerrada"</t>
    </r>
  </si>
  <si>
    <t xml:space="preserve">Pendiente verificar la remisión de los soportes faltantes de las obligaciones 1 - 2 y 6 del informe remitido a la Coordinación Jurídica. </t>
  </si>
  <si>
    <r>
      <rPr>
        <b/>
        <sz val="9"/>
        <rFont val="Tahoma"/>
        <family val="2"/>
      </rPr>
      <t xml:space="preserve">Análisis OCI: </t>
    </r>
    <r>
      <rPr>
        <sz val="9"/>
        <rFont val="Tahoma"/>
        <family val="2"/>
      </rPr>
      <t xml:space="preserve">Se procede a la verificación de la carpeta física del contrato 534-2016, evidenciando que a la fecha de seguimiento se cuenta con dos Memorandos No. 080 del 18 de enero de 2019 y el No. 1528 del 08 de julio de 2019, con los cuales se remiten los soportes de ejecución de las obligaciones contractuales, las cuales se organizan por obligación. Frente a lo anterior queda pendiente realizar la verificación de soportes faltantes en la carpeta física. 
Teniendo en cuenta lo formulado en la acción, así como la meta se califica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con el fin de efectuar las verificaciones de los soportes faltantes. </t>
    </r>
  </si>
  <si>
    <r>
      <t xml:space="preserve">Reporte Coord. Jurídica: </t>
    </r>
    <r>
      <rPr>
        <sz val="9"/>
        <rFont val="Tahoma"/>
        <family val="2"/>
      </rPr>
      <t xml:space="preserve">Se realizó Taller sobre Supervisión e Interventoría el 2/09/2019 dirigido a los supervisores y personal de apoyo a la supervisión.
</t>
    </r>
    <r>
      <rPr>
        <b/>
        <sz val="9"/>
        <rFont val="Tahoma"/>
        <family val="2"/>
      </rPr>
      <t xml:space="preserve">Análisis OCI: </t>
    </r>
    <r>
      <rPr>
        <sz val="9"/>
        <rFont val="Tahoma"/>
        <family val="2"/>
      </rPr>
      <t xml:space="preserve">Se verifican los soportes remitidos en los que se evidencia la ejecución de la jornada de capacitación referente a la supervisión e interventoría a la cual asistieron 21 personas y sobre la cual se efectuó la evaluación correspondiente vía Formulario Google. </t>
    </r>
    <r>
      <rPr>
        <b/>
        <sz val="9"/>
        <rFont val="Tahoma"/>
        <family val="2"/>
      </rPr>
      <t xml:space="preserve"> 
</t>
    </r>
    <r>
      <rPr>
        <sz val="9"/>
        <rFont val="Tahoma"/>
        <family val="2"/>
      </rPr>
      <t xml:space="preserve">Teniendo en cuenta lo anterior, se califica la acción como </t>
    </r>
    <r>
      <rPr>
        <b/>
        <sz val="9"/>
        <rFont val="Tahoma"/>
        <family val="2"/>
      </rPr>
      <t>"Terminada"</t>
    </r>
    <r>
      <rPr>
        <sz val="9"/>
        <rFont val="Tahoma"/>
        <family val="2"/>
      </rPr>
      <t xml:space="preserve"> con estado </t>
    </r>
    <r>
      <rPr>
        <b/>
        <sz val="9"/>
        <rFont val="Tahoma"/>
        <family val="2"/>
      </rPr>
      <t>"Cerrada"</t>
    </r>
    <r>
      <rPr>
        <sz val="9"/>
        <rFont val="Tahoma"/>
        <family val="2"/>
      </rPr>
      <t xml:space="preserve"> toda vez que se adelantaron las acciones formuladas; se recomienda al área dar continuidad con las jornadas teniendo en cuenta la dinámica de rotación de personal en la entidad. </t>
    </r>
  </si>
  <si>
    <t>1. Circular 021 del 03 de septiembre de 2019.</t>
  </si>
  <si>
    <r>
      <rPr>
        <b/>
        <sz val="9"/>
        <rFont val="Tahoma"/>
        <family val="2"/>
      </rPr>
      <t xml:space="preserve">Reporte Coord. Jurídica: </t>
    </r>
    <r>
      <rPr>
        <sz val="9"/>
        <rFont val="Tahoma"/>
        <family val="2"/>
      </rPr>
      <t xml:space="preserve">Se envían dos (2) archivos pdf con las Circulares 013 y 017 de 2019 sobre documentación en los trámites contractuales y términos precontractuales para los diferentes procesos ante la Coordinación Jurídica.
</t>
    </r>
    <r>
      <rPr>
        <b/>
        <sz val="9"/>
        <rFont val="Tahoma"/>
        <family val="2"/>
      </rPr>
      <t xml:space="preserve">Análisis OCI: </t>
    </r>
    <r>
      <rPr>
        <sz val="9"/>
        <rFont val="Tahoma"/>
        <family val="2"/>
      </rPr>
      <t xml:space="preserve">El área reporta a la fecha que se cuentan con dos Circulares emitidas y socializadas en abril y junio de la presente vigencia: Circulares Internas No. 013 de 2019 "Documento de análisis del sector en los trámites de contratación adelantados por la entidad" y No. 017 de 2019 "Socialización versión 13 - Actualización estudios previos y creación de Versión 1 de condiciones mínimas de contratación" a la Dirección Operativa, Subdirección Financiera, Subdirección Administrativa y Coordinación de Prensa y Comunicaciones. 
Frente a lo anterior, se realizó una verificación adicional evidenciando la Circular No. 021 de 2019 "Socialización de términos precontractuales para los diferentes procesos a adelantar ante la Coordinación del área Jurídica" emitida y socializada con la Dirección Operativa y demás Coordinaciones (Dependencias). Teniendo en cuenta lo formulado por la Coordinación se califica como </t>
    </r>
    <r>
      <rPr>
        <b/>
        <sz val="9"/>
        <rFont val="Tahoma"/>
        <family val="2"/>
      </rPr>
      <t xml:space="preserve">"Terminada" </t>
    </r>
    <r>
      <rPr>
        <sz val="9"/>
        <rFont val="Tahoma"/>
        <family val="2"/>
      </rPr>
      <t xml:space="preserve">con estado </t>
    </r>
    <r>
      <rPr>
        <b/>
        <sz val="9"/>
        <rFont val="Tahoma"/>
        <family val="2"/>
      </rPr>
      <t xml:space="preserve">"Cerrada" </t>
    </r>
    <r>
      <rPr>
        <sz val="9"/>
        <rFont val="Tahoma"/>
        <family val="2"/>
      </rPr>
      <t xml:space="preserve"> y se recomienda al área dar continuidad con la divulgación de la información de interés. </t>
    </r>
  </si>
  <si>
    <t>1. Circular No. 017 del 6 de junio de 2019.</t>
  </si>
  <si>
    <r>
      <t xml:space="preserve">Análisis OCI: </t>
    </r>
    <r>
      <rPr>
        <sz val="9"/>
        <rFont val="Tahoma"/>
        <family val="2"/>
      </rPr>
      <t xml:space="preserve">El área remite como soporte el informe de actividades No.09 correspondiente al Contrato No. 024 - 2019 el cual contempla en las obligaciones No. 8 y No. 11 la revisión de la publicación en el SECOP, así como la remisión a publicación al botón de transparencia; de manera adicional, se evidencia en la página web del Canal, en el botón de transparencia en el numeral 8.1 el seguimiento a la contratación y su respectiva publicación en una matriz con la respectiva constancia del SECOP y el enlace de publicación de los diferentes contratos de manera mensual, a la fecha de seguimiento se evidencia la actualización de las publicaciones desde enero hasta el 30 de septiembre de 2019. 
Teniendo en cuenta lo anterior, se califica la acción como </t>
    </r>
    <r>
      <rPr>
        <b/>
        <sz val="9"/>
        <rFont val="Tahoma"/>
        <family val="2"/>
      </rPr>
      <t>"Terminada"</t>
    </r>
    <r>
      <rPr>
        <sz val="9"/>
        <rFont val="Tahoma"/>
        <family val="2"/>
      </rPr>
      <t xml:space="preserve"> con estado </t>
    </r>
    <r>
      <rPr>
        <b/>
        <sz val="9"/>
        <rFont val="Tahoma"/>
        <family val="2"/>
      </rPr>
      <t xml:space="preserve">"Cerrada" </t>
    </r>
    <r>
      <rPr>
        <sz val="9"/>
        <rFont val="Tahoma"/>
        <family val="2"/>
      </rPr>
      <t xml:space="preserve">toda vez que se han venido adelantando las actividades formuladas en el plan; se recomienda al área dar continuidad con el seguimiento que se viene adelantando. </t>
    </r>
  </si>
  <si>
    <t>1. Acta reunión capacitación sanciones contractuales mayo 30 y 31 de 2019.
2. Citación capacitación sanciones contractuales mayo 30 y 31 de 2019.
3. Presentación capacitación sanciones contractuales mayo 30 y 31 de 2019.
4. Video supervisión.
5. Presentación capacitación supervisión e interventoría 02092019.</t>
  </si>
  <si>
    <r>
      <t xml:space="preserve">Reporte Coord. Jurídica: </t>
    </r>
    <r>
      <rPr>
        <sz val="9"/>
        <rFont val="Tahoma"/>
        <family val="2"/>
      </rPr>
      <t xml:space="preserve">Se envían tres (3) documentos en pdf con la citación a la capacitación, la presentación de la misma y el acta de reunión. Allí se abordó el tema de sanciones contractuales.
</t>
    </r>
    <r>
      <rPr>
        <b/>
        <sz val="9"/>
        <rFont val="Tahoma"/>
        <family val="2"/>
      </rPr>
      <t xml:space="preserve">Análisis OCI: </t>
    </r>
    <r>
      <rPr>
        <sz val="9"/>
        <rFont val="Tahoma"/>
        <family val="2"/>
      </rPr>
      <t xml:space="preserve">Se procede a la verificación de los soportes remitidos por el área evidenciando que el 2 de septiembre se llevó a cabo una jornada de capacitación "Supervisión e interventoría de los contratos" en la cual participaron 21 asistentes, así como un vídeo referente al tema de supervisión e interventoría el cual fue socializado mediante comunicaciones internas. 
Teniendo en cuenta lo anterior, se califica la acción como </t>
    </r>
    <r>
      <rPr>
        <b/>
        <sz val="9"/>
        <rFont val="Tahoma"/>
        <family val="2"/>
      </rPr>
      <t xml:space="preserve">"Terminada" </t>
    </r>
    <r>
      <rPr>
        <sz val="9"/>
        <rFont val="Tahoma"/>
        <family val="2"/>
      </rPr>
      <t xml:space="preserve">con estado </t>
    </r>
    <r>
      <rPr>
        <b/>
        <sz val="9"/>
        <rFont val="Tahoma"/>
        <family val="2"/>
      </rPr>
      <t xml:space="preserve">"Cerrada" </t>
    </r>
    <r>
      <rPr>
        <sz val="9"/>
        <rFont val="Tahoma"/>
        <family val="2"/>
      </rPr>
      <t xml:space="preserve">toda vez que se evidencia la ejecución de lo formulado y de manera adicional se han adelantado acciones complementarias de divulgación de información relacionada con sanciones contractuales. </t>
    </r>
  </si>
  <si>
    <r>
      <rPr>
        <b/>
        <sz val="9"/>
        <rFont val="Tahoma"/>
        <family val="2"/>
      </rPr>
      <t xml:space="preserve">Reporte Coord. Jurídica: </t>
    </r>
    <r>
      <rPr>
        <sz val="9"/>
        <rFont val="Tahoma"/>
        <family val="2"/>
      </rPr>
      <t xml:space="preserve">Se envían dos (2) documentos pdf con la citación al conversatorio sobre factores de selección y el acta de reunión respectiva. De igual forma se anexa una (1) imagen que da cuenta del evento.
</t>
    </r>
    <r>
      <rPr>
        <b/>
        <sz val="9"/>
        <rFont val="Tahoma"/>
        <family val="2"/>
      </rPr>
      <t xml:space="preserve">Análisis OCI: </t>
    </r>
    <r>
      <rPr>
        <sz val="9"/>
        <rFont val="Tahoma"/>
        <family val="2"/>
      </rPr>
      <t>Se verifican los soportes remitidos por el área observando el desarrollo del conversatorio "Explicación factores de selección" con fecha del 5 de septiembre de 2019 en el cual se contó con (8) asistentes; teniendo en cuenta que a la fecha de seguimiento no se ha dado cumplimiento con el indicador de la acción en la que se especifica (No. De actividades cumplidas /  No. De actividades programadas  3/3)</t>
    </r>
    <r>
      <rPr>
        <b/>
        <sz val="9"/>
        <rFont val="Tahoma"/>
        <family val="2"/>
      </rPr>
      <t xml:space="preserve"> </t>
    </r>
    <r>
      <rPr>
        <sz val="9"/>
        <rFont val="Tahoma"/>
        <family val="2"/>
      </rPr>
      <t>se califica con alerta</t>
    </r>
    <r>
      <rPr>
        <b/>
        <sz val="9"/>
        <rFont val="Tahoma"/>
        <family val="2"/>
      </rPr>
      <t xml:space="preserve"> "Incumplida"</t>
    </r>
    <r>
      <rPr>
        <sz val="9"/>
        <rFont val="Tahoma"/>
        <family val="2"/>
      </rPr>
      <t xml:space="preserve">  dado que el plazo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</si>
  <si>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t>1. Presentación capacitación supervisión e interventoría 02092019
2. Foto 1 capacitación supervisión 02092019
3. Foto 2 capacitación supervisión 02092019
4. Foto 3 capacitación supervisión 02092019
5. Foto 4 capacitación supervisión 02092019
6. Respuestas 1 taller supervisión e interventoría de contratos 03092019
7. Respuestas 2 taller supervisión e interventoría de contratos 03092019
8. Respuestas 3 taller supervisión e interventoría de contratos 03092019
9. Respuestas 4 taller supervisión e interventoría de contratos 03092019
10. Respuestas 5 taller supervisión e interventoría de contratos 03092019
11. Respuestas 6 taller supervisión e interventoría de contratos 03092019
12. Respuestas 7 taller supervisión e interventoría de contratos 03092019
13. Respuestas 8 taller supervisión e interventoría de contratos 03092019
14. Acta reunión capacitación Manual de contratación mayo 30 y 31 de 2019
15. Citación capacitación Manual de contratación mayo 30 y 31 de 2019</t>
  </si>
  <si>
    <r>
      <t xml:space="preserve">Reporte Coord. Jurídica: </t>
    </r>
    <r>
      <rPr>
        <sz val="9"/>
        <rFont val="Tahoma"/>
        <family val="2"/>
      </rPr>
      <t xml:space="preserve">Dos (2) archivos pdf con la citación y el acta de reunión de la capacitación sobre el nuevo Manual de contratación, supervisión e interventoría donde se abordó el principio de planeación.
</t>
    </r>
    <r>
      <rPr>
        <b/>
        <sz val="9"/>
        <rFont val="Tahoma"/>
        <family val="2"/>
      </rPr>
      <t xml:space="preserve">Análisis OCI: </t>
    </r>
    <r>
      <rPr>
        <sz val="9"/>
        <rFont val="Tahoma"/>
        <family val="2"/>
      </rPr>
      <t xml:space="preserve">Verificando los soportes remitidos se evidencia la presentación así como actas y listados de asistencia de las jornadas de capacitación del 30 y 31 de mayo de la presente vigencia; adicionalmente, se evidencia la ejecución de la jornada de capacitación referente a la supervisión e interventoría a la cual asistieron 21 personas y sobre la cual se efectuó la evaluación correspondiente vía Formulario Google.  
Teniendo en cuenta que se adelantaron las jornadas formuladas, la acción se califica como </t>
    </r>
    <r>
      <rPr>
        <b/>
        <sz val="9"/>
        <rFont val="Tahoma"/>
        <family val="2"/>
      </rPr>
      <t xml:space="preserve">"Terminada" </t>
    </r>
    <r>
      <rPr>
        <sz val="9"/>
        <rFont val="Tahoma"/>
        <family val="2"/>
      </rPr>
      <t xml:space="preserve">y se recomienda al área efectuar jornadas en atención a la dinámica del personal de la entidad. </t>
    </r>
  </si>
  <si>
    <t>TERCER SEGUIMIENTO DE 2019</t>
  </si>
  <si>
    <t>2. Evidencias o soportes ejecución acción de mejora</t>
  </si>
  <si>
    <t>4. Resultado del indicador</t>
  </si>
  <si>
    <t>5. % avance en ejecución de la meta</t>
  </si>
  <si>
    <t>6. Alerta</t>
  </si>
  <si>
    <t>7. Análisis - Seguimiento OCI</t>
  </si>
  <si>
    <t>8. Auditor que realizó el seguimiento</t>
  </si>
  <si>
    <t>1. ESTRATEGIAS VENTAS Y MERCADEO  2020  v1</t>
  </si>
  <si>
    <t>Fechas 2020</t>
  </si>
  <si>
    <t xml:space="preserve">Mónica Virgüéz </t>
  </si>
  <si>
    <t xml:space="preserve">Pendiente revisar las notas a los estados financieros del cierre de vigencia, para verificar mejora en la calidad de las mismas, respecto a que proporcionen la información relevante, de tipo cuantitativo y cualitativo, sobre los recursos recibidos, de la antigua ANTV, que permitan un mayor entendimiento de la situación financiera del Canal. </t>
  </si>
  <si>
    <t>7. Estado de la acción</t>
  </si>
  <si>
    <t>8. Análisis - Seguimiento OCI</t>
  </si>
  <si>
    <t>9. Auditor que realizó el seguimiento</t>
  </si>
  <si>
    <t>1.  Correo electrónico del 18 de diciembre de 2019 y copia del Informe de Supervisión</t>
  </si>
  <si>
    <t>Henry Beltrán</t>
  </si>
  <si>
    <t>1. Acta del 12 de diciembre de 2019</t>
  </si>
  <si>
    <t>1. Correos electrónicos del 23 de octubre y 22 de noviembre de 2019.
2. Acta de fecha 27 de diciembre de 2019</t>
  </si>
  <si>
    <t>No se remiten soportes para el seguimiento del presente cuatrimestre.</t>
  </si>
  <si>
    <r>
      <rPr>
        <b/>
        <sz val="9"/>
        <rFont val="Tahoma"/>
        <family val="2"/>
      </rPr>
      <t>Análisis OCI</t>
    </r>
    <r>
      <rPr>
        <sz val="9"/>
        <rFont val="Tahoma"/>
        <family val="2"/>
      </rPr>
      <t xml:space="preserve">: No se remiten soportes ni reporte de ejecución  a la fecha de seguimiento que den cuenta de la acción formulada "Socializar el procedimiento que establece los criterios de escogencia de los proyectos audiovisuales recibidos en Canal Capital como Iniciativa Particular ".  No es posible determinar que se han adelantado las actividades de realización del procedimiento en el que se establezca los criterios de escogencia de los proyectos audiovisuales recibidos por Canal Capital como Iniciativa Particular. Se califica la acción con alerta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</si>
  <si>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t>1. Memorando 2756 del 6 de noviembre de 2019</t>
  </si>
  <si>
    <r>
      <rPr>
        <b/>
        <sz val="9"/>
        <rFont val="Tahoma"/>
        <family val="2"/>
      </rPr>
      <t>Análisis OCI</t>
    </r>
    <r>
      <rPr>
        <sz val="9"/>
        <rFont val="Tahoma"/>
        <family val="2"/>
      </rPr>
      <t xml:space="preserve">: No se remiten soportes ni reporte de ejecución  a la fecha de seguimiento que den cuenta de la acción formulada.  No es posible determinar que se han adelantado las actividades de realización de las actas de liquidación correspondientes a las vigencias 2016-2017. Se califica la acción con alerta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</si>
  <si>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t xml:space="preserve">Se realizaron las jornadas restantes en las que se incluyeron todas las áreas del Canal. </t>
  </si>
  <si>
    <r>
      <t xml:space="preserve">Análisis OCI: </t>
    </r>
    <r>
      <rPr>
        <sz val="9"/>
        <rFont val="Tahoma"/>
        <family val="2"/>
      </rPr>
      <t xml:space="preserve">Se realiza la verificación del listado maestro de documentos en el cual se refleja que a la fecha de terminación de la acción, de los documentos vigentes se efectúo la actualización de 8 documentos del proceso: PLAN DE GRABACIÓN, CUE SHEET CANAL CAPITAL (HOJA DE TRABAJO PARA LA MUSICALIZACIÓN EN TV), SOLICITUD TURNO DE ESTUDIO PARA GRABACION DE PROGRAMAS, SOLICITUD TURNO DE EDICION PARA PROGRAMAS, CUADRO CONTROL EDICIÓN, 
AUTORIZACIÓN TRANSPORTE DE TERCEROS y MANUAL GENERAL DE PRODUCCIÓN.  
Con lo anterior, se evidencia que el área ha venido realizando las revisiones y actualizaciones correspondientes a los documentos asociados al proceso; sin embargo, teniendo en cuenta que con la actualización del manual se podrían efectuar modificaciones a otra serie de documentos, se califica la acción </t>
    </r>
    <r>
      <rPr>
        <b/>
        <sz val="9"/>
        <rFont val="Tahoma"/>
        <family val="2"/>
      </rPr>
      <t xml:space="preserve">"Terminada" </t>
    </r>
    <r>
      <rPr>
        <sz val="9"/>
        <rFont val="Tahoma"/>
        <family val="2"/>
      </rPr>
      <t xml:space="preserve">con estado </t>
    </r>
    <r>
      <rPr>
        <b/>
        <sz val="9"/>
        <rFont val="Tahoma"/>
        <family val="2"/>
      </rPr>
      <t>"cerrada"</t>
    </r>
    <r>
      <rPr>
        <sz val="9"/>
        <rFont val="Tahoma"/>
        <family val="2"/>
      </rPr>
      <t xml:space="preserve">. </t>
    </r>
  </si>
  <si>
    <t xml:space="preserve">Pendiente verificar modificación del formato, así como la aplicación. </t>
  </si>
  <si>
    <t>1. Carpeta "Ordenes de pago" con 16 archivos.
2. Acta de reunión 16-01-2020 Mesa de trabajo Nuevos Negocios - Oficina de Control Interno</t>
  </si>
  <si>
    <t>1. INSTRUCTIVO PARA DETERMINAR COSTOS NUEVOS NEGOCIOS - MCOM-IN-002
2. Acta de reunión 16-01-2020 Mesa de trabajo Nuevos Negocios - Oficina de Control Interno</t>
  </si>
  <si>
    <t>1. Acta de reunión 16-01-2020 Mesa de trabajo Nuevos Negocios - Oficina de Control Interno</t>
  </si>
  <si>
    <r>
      <t xml:space="preserve">Análisis OCI: </t>
    </r>
    <r>
      <rPr>
        <sz val="9"/>
        <rFont val="Tahoma"/>
        <family val="2"/>
      </rPr>
      <t xml:space="preserve">Se realizó mesa de trabajo el 16-01-2020 con el área de Nuevos Negocios, con el fin de verificar la aplicación del formato actualizado para proceder el cierre de la acción; en razón de lo anterior, se solicitaron las órdenes de pago de doce (12) contratos tomados al azar: 737/2019 - 833/2019 - 840/2019 - 791/2019 - 729/2019 - 797/2019 - 930/2019 - 906/2019 - 913/2019 - 884/2019 - 864/2019 - 694/2019, observando que se aplica el formato MCOM-FT-01 LISTA DE CHEQUEO CUMPLIMIENTO DE REQUISITOS CONTRACTUALES con fecha del 23/03/2018, la cual a la fecha no se encuentra vigente, así mismo, se evidenció que el formato es modificado a la necesidad del productor, alterando la estructura diseñada para su diligenciamiento. 
Teniendo en cuenta lo observado, se mantiene la acción del seguimiento anterior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toda vez que no fue posible verificar la correcta implementación del formato creado. </t>
    </r>
  </si>
  <si>
    <t xml:space="preserve">No se han adelantado las modificaciones que den cuenta del cumplimiento de lo formulado. </t>
  </si>
  <si>
    <t>2. Análisis - Seguimiento OCI</t>
  </si>
  <si>
    <r>
      <t xml:space="preserve">Reporte Coord. Jurídica: </t>
    </r>
    <r>
      <rPr>
        <sz val="9"/>
        <rFont val="Tahoma"/>
        <family val="2"/>
      </rPr>
      <t xml:space="preserve">Las socializaciones se enviaron el 3 y 10 de octubre de 2019.
</t>
    </r>
    <r>
      <rPr>
        <b/>
        <sz val="9"/>
        <rFont val="Tahoma"/>
        <family val="2"/>
      </rPr>
      <t xml:space="preserve">Análisis OCI: </t>
    </r>
    <r>
      <rPr>
        <sz val="9"/>
        <rFont val="Tahoma"/>
        <family val="2"/>
      </rPr>
      <t xml:space="preserve">Se realiza la verificación de los soportes remitidos por el área, evidenciando la divulgación al interior de la entidad mediante boletines internos No. 47 del 3 de octubre y No. 48 del 10 de octubre de 2019. 
Teniendo en cuenta lo anterior, se califica la acción como </t>
    </r>
    <r>
      <rPr>
        <b/>
        <sz val="9"/>
        <rFont val="Tahoma"/>
        <family val="2"/>
      </rPr>
      <t xml:space="preserve">"Terminada" </t>
    </r>
    <r>
      <rPr>
        <sz val="9"/>
        <rFont val="Tahoma"/>
        <family val="2"/>
      </rPr>
      <t xml:space="preserve">y se recomienda al área realizar la socialización del contenido de estos a los supervisores de la entidad. </t>
    </r>
  </si>
  <si>
    <r>
      <rPr>
        <b/>
        <sz val="9"/>
        <rFont val="Tahoma"/>
        <family val="2"/>
      </rPr>
      <t xml:space="preserve">Análisis OCI: </t>
    </r>
    <r>
      <rPr>
        <sz val="9"/>
        <rFont val="Tahoma"/>
        <family val="2"/>
      </rPr>
      <t xml:space="preserve">La Oficina de Control Interno remitió Memorando 2915 del 29 de noviembre de 2019 en el que se realizaron recomendaciones frente a la acción 3.1.3.2.1 con el fin de corregir las debilidades encontradas frente a la inexistencia de soportes de las obligaciones 1, 2 y 6 del mismo. Posterior a la revisión de la carpeta física del expediente no se evidencia la inclusión de los soportes faltantes. 
Teniendo en cuenta el seguimiento anterior, se mantiene la calificación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toda vez que queda pendiente la inclusión de los documentos en el expediente y realizar la posterior verificación de lo mencionado. </t>
    </r>
  </si>
  <si>
    <r>
      <rPr>
        <b/>
        <sz val="9"/>
        <rFont val="Tahoma"/>
        <family val="2"/>
      </rPr>
      <t>Reporte Coordinación Jurídica</t>
    </r>
    <r>
      <rPr>
        <sz val="9"/>
        <rFont val="Tahoma"/>
        <family val="2"/>
      </rPr>
      <t xml:space="preserve">: Correo electrónico del 18 de diciembre de 2019 y copia del Informe de Supervisión propuesto en el que se realizaron varios ajustes, entre ellos, el de el análisis de riesgos.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informando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se calificara la acción como </t>
    </r>
    <r>
      <rPr>
        <b/>
        <sz val="9"/>
        <rFont val="Tahoma"/>
        <family val="2"/>
      </rPr>
      <t>"Terminada Extemporánea",</t>
    </r>
    <r>
      <rPr>
        <sz val="9"/>
        <rFont val="Tahoma"/>
        <family val="2"/>
      </rPr>
      <t xml:space="preserve"> pero se mantendrá abierta para verificación en el próximo seguimiento. Se invita al área a la debida implementación del formato para la gestión contractual de 2020.</t>
    </r>
  </si>
  <si>
    <r>
      <rPr>
        <b/>
        <sz val="9"/>
        <rFont val="Tahoma"/>
        <family val="2"/>
      </rPr>
      <t xml:space="preserve">Reporte Coordinación Jurídica: </t>
    </r>
    <r>
      <rPr>
        <sz val="9"/>
        <rFont val="Tahoma"/>
        <family val="2"/>
      </rPr>
      <t xml:space="preserve">.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informando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se calificara la acción como </t>
    </r>
    <r>
      <rPr>
        <b/>
        <sz val="9"/>
        <rFont val="Tahoma"/>
        <family val="2"/>
      </rPr>
      <t>"Terminada Extemporánea"</t>
    </r>
    <r>
      <rPr>
        <sz val="9"/>
        <rFont val="Tahoma"/>
        <family val="2"/>
      </rPr>
      <t xml:space="preserve"> pero se mantendrá abierta para verificación en el próximo seguimiento. Se invita al área a la debida implementación del formato para la gestión contractual de 2020.</t>
    </r>
  </si>
  <si>
    <r>
      <rPr>
        <b/>
        <sz val="9"/>
        <rFont val="Tahoma"/>
        <family val="2"/>
      </rPr>
      <t>Reporte Coordinación Jurídica</t>
    </r>
    <r>
      <rPr>
        <sz val="9"/>
        <rFont val="Tahoma"/>
        <family val="2"/>
      </rPr>
      <t xml:space="preserve">: Correo electrónico del 18 de diciembre de 2019 y copia del Informe de Supervisión propuesto en el que se realizaron varios ajustes, entre ellos, el de el análisis de riesgos.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informando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y a la fecha del plazo de la acción, se calificara la acción como </t>
    </r>
    <r>
      <rPr>
        <b/>
        <sz val="9"/>
        <rFont val="Tahoma"/>
        <family val="2"/>
      </rPr>
      <t>"Terminada Extemporánea",</t>
    </r>
    <r>
      <rPr>
        <sz val="9"/>
        <rFont val="Tahoma"/>
        <family val="2"/>
      </rPr>
      <t xml:space="preserve"> pero se mantendrá abierta para verificación en el próximo seguimiento. Se invita al área a la debida implementación del formato para la gestión contractual de 2020.</t>
    </r>
  </si>
  <si>
    <r>
      <rPr>
        <b/>
        <sz val="9"/>
        <rFont val="Tahoma"/>
        <family val="2"/>
      </rPr>
      <t xml:space="preserve">Reporte Coordinación Jurídica: </t>
    </r>
    <r>
      <rPr>
        <sz val="9"/>
        <rFont val="Tahoma"/>
        <family val="2"/>
      </rPr>
      <t xml:space="preserve">.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informando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se calificara la acción como </t>
    </r>
    <r>
      <rPr>
        <b/>
        <sz val="9"/>
        <rFont val="Tahoma"/>
        <family val="2"/>
      </rPr>
      <t>"Terminada Extemporánea"</t>
    </r>
    <r>
      <rPr>
        <sz val="9"/>
        <rFont val="Tahoma"/>
        <family val="2"/>
      </rPr>
      <t>, pero se mantendrá abierta para verificación en el próximo seguimiento. Se invita al área a la debida implementación del formato para la gestión contractual de 2020.</t>
    </r>
  </si>
  <si>
    <r>
      <t xml:space="preserve">Análisis OCI: </t>
    </r>
    <r>
      <rPr>
        <sz val="9"/>
        <rFont val="Tahoma"/>
        <family val="2"/>
      </rPr>
      <t xml:space="preserve">No se remiten soportes por parte del área en la que se evidencie la ejecución de la actividad faltante respecto a la creación del procedimiento de lo consignado en el Manual de contratación e interventoría en lo referente a las etapas para la presentación de iniciativas en el literal f del numeral 4.6.2. Contratación Directa. Teniendo en cuenta lo anterior, la acción se califica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</si>
  <si>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t xml:space="preserve">Análisis OCI: </t>
    </r>
    <r>
      <rPr>
        <sz val="9"/>
        <rFont val="Tahoma"/>
        <family val="2"/>
      </rPr>
      <t xml:space="preserve">El área no remite soportes que permitan evidenciar el cabal cumplimiento de lo formulado en la acción, teniendo en cuenta que debe estructurarse el informe con los criterios indicados el numeral 3.1.1. de la Circular Interna No. 020 de 2018 (título o nombre del informe, periodo que se está reportando y fecha de corte, firma y especificación del cargo del funcionario responsable, resultados, conclusiones y recomendaciones), con el fin de consolidar la información de manera completa.
Teniendo en cuenta lo anterior, se califica la acción con alerta </t>
    </r>
    <r>
      <rPr>
        <b/>
        <sz val="9"/>
        <rFont val="Tahoma"/>
        <family val="2"/>
      </rPr>
      <t>"Incumplida"</t>
    </r>
    <r>
      <rPr>
        <sz val="9"/>
        <rFont val="Tahoma"/>
        <family val="2"/>
      </rPr>
      <t xml:space="preserve">  dado que la fecha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</si>
  <si>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t xml:space="preserve">Análisis OCI: </t>
    </r>
    <r>
      <rPr>
        <sz val="9"/>
        <rFont val="Tahoma"/>
        <family val="2"/>
      </rPr>
      <t xml:space="preserve">Se realiza la verificación de las actas "Verificación publicación SECOP I" las cuales se encuentran adelantadas de enero a abril; sin embargo, no se cuenta con soportes que permitan evidenciar la continuidad de la actividad. En razón de lo anterior, se mantiene la calificación de la acción </t>
    </r>
    <r>
      <rPr>
        <b/>
        <sz val="9"/>
        <rFont val="Tahoma"/>
        <family val="2"/>
      </rPr>
      <t xml:space="preserve">"En Proceso" </t>
    </r>
    <r>
      <rPr>
        <sz val="9"/>
        <rFont val="Tahoma"/>
        <family val="2"/>
      </rPr>
      <t xml:space="preserve">y se recomienda al área dar continuidad a las verificaciones de la publicación de conformidad con la acción, así como documentar lo efectuado con el fin de darle cabal cumplimiento a lo formulado dentro de los plazos establecidos en el plan. </t>
    </r>
  </si>
  <si>
    <r>
      <rPr>
        <b/>
        <sz val="9"/>
        <rFont val="Tahoma"/>
        <family val="2"/>
      </rPr>
      <t>Reporte Coordinación Jurídica</t>
    </r>
    <r>
      <rPr>
        <sz val="9"/>
        <rFont val="Tahoma"/>
        <family val="2"/>
      </rPr>
      <t xml:space="preserve">: Correo electrónico del 18 de diciembre de 2019 y copia del Informe de Supervisión propuesto en el que se realizaron varios ajustes, entre ellos, el de el análisis de riesgos.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y a la fecha del plazo de la acción, se calificara la acción como </t>
    </r>
    <r>
      <rPr>
        <b/>
        <sz val="9"/>
        <rFont val="Tahoma"/>
        <family val="2"/>
      </rPr>
      <t>"Terminada Extemporánea",</t>
    </r>
    <r>
      <rPr>
        <sz val="9"/>
        <rFont val="Tahoma"/>
        <family val="2"/>
      </rPr>
      <t xml:space="preserve"> pero se mantendrá abierta para verificación en el próximo seguimiento. Se invita al área a la debida implementación del formato para la gestión contractual de 2020.</t>
    </r>
  </si>
  <si>
    <r>
      <t xml:space="preserve">Análisis OCI: </t>
    </r>
    <r>
      <rPr>
        <sz val="9"/>
        <rFont val="Tahoma"/>
        <family val="2"/>
      </rPr>
      <t xml:space="preserve">Teniendo en cuenta que el área no remitió reporte de avances ni soportes que den cuenta de la ejecución de la acción, se procede a la verificación de la intranet del Canal observando que el procedimiento MCOM-PD-005 Gestión Nuevos Negocios se actualizó a su versión 2 con fecha del 17 de septiembre de 2019 y que se realizó la inclusión de puntos de control en los que se menciona la identificación de la necesidad de fechas de ejecución exactas o fechas determinadas por el cliente de conformidad con la acción formulada (actividades 17 y 34); se recomienda al área adelantar las actualizaciones pertinentes del formato de salida de la actividad, así como el de verificación de punto de control toda vez que este no corresponde con el método de control. 
Teniendo en cuenta lo anterior, se califica la acción como </t>
    </r>
    <r>
      <rPr>
        <b/>
        <sz val="9"/>
        <rFont val="Tahoma"/>
        <family val="2"/>
      </rPr>
      <t>"Terminada"</t>
    </r>
    <r>
      <rPr>
        <sz val="9"/>
        <rFont val="Tahoma"/>
        <family val="2"/>
      </rPr>
      <t xml:space="preserve"> y se recomienda al área adelantar las revisiones correspondientes del punto de control identificado. </t>
    </r>
  </si>
  <si>
    <r>
      <t xml:space="preserve">Análisis OCI: </t>
    </r>
    <r>
      <rPr>
        <sz val="9"/>
        <rFont val="Tahoma"/>
        <family val="2"/>
      </rPr>
      <t xml:space="preserve">El área no remite avances y/o soportes que permitan evidenciar el desarrollo de la actividad formulada; sin embargo, la Oficina de Control Interno adelantó la verificación in situ evidenciando que se proyectó, emitió y socializó la Circular No. 017 del 6 de junio de 2019 "Socialización versión 13 - Actualización estudios previos y Creación de versión 1 de condiciones mínimas de contratación" en la que se asocia el formato AGJC-CN-FT-047 CONDICIONES MINIMAS DE CONTRATACIÓN en el cual se consignan los dactores de selección de conformidad con el Manual de Contratación actualizado en la  presente vigencia. 
Teniendo en cuenta lo anterior, se califica la acción como </t>
    </r>
    <r>
      <rPr>
        <b/>
        <sz val="9"/>
        <rFont val="Tahoma"/>
        <family val="2"/>
      </rPr>
      <t xml:space="preserve">"Terminada" </t>
    </r>
    <r>
      <rPr>
        <sz val="9"/>
        <rFont val="Tahoma"/>
        <family val="2"/>
      </rPr>
      <t xml:space="preserve">con estado </t>
    </r>
    <r>
      <rPr>
        <b/>
        <sz val="9"/>
        <rFont val="Tahoma"/>
        <family val="2"/>
      </rPr>
      <t>"Cerrada"</t>
    </r>
    <r>
      <rPr>
        <sz val="9"/>
        <rFont val="Tahoma"/>
        <family val="2"/>
      </rPr>
      <t xml:space="preserve"> toda vez que se adelantaron las actividades formuladas. </t>
    </r>
  </si>
  <si>
    <r>
      <rPr>
        <b/>
        <sz val="9"/>
        <rFont val="Tahoma"/>
        <family val="2"/>
      </rPr>
      <t xml:space="preserve">Reporte Coordinación Jurídica: </t>
    </r>
    <r>
      <rPr>
        <sz val="9"/>
        <rFont val="Tahoma"/>
        <family val="2"/>
      </rPr>
      <t xml:space="preserve">El 5 de septiembre de 2019 se realizó el conversatorio de 4 a 5 pm. Se adjuntan a folios 30, 31, 32, la invitación al conversatorio, el control de asistencia y una fotografía de los asistentes al evento.
</t>
    </r>
    <r>
      <rPr>
        <b/>
        <sz val="9"/>
        <rFont val="Tahoma"/>
        <family val="2"/>
      </rPr>
      <t xml:space="preserve">Análisis OCI: </t>
    </r>
    <r>
      <rPr>
        <sz val="9"/>
        <rFont val="Tahoma"/>
        <family val="2"/>
      </rPr>
      <t>Revisado el reporte y las evidencias remitidas para este seguimiento, es pertinente reiterar lo analizado en la anterior oportunidad. Añadiendo que la formula del indicador contempla 3 actividades y solo se cuenta con soporte de la realización de 1. Revisando las evidencias remitidas en anteriores seguimientos, no se pudo constatar la existencia de evidencias adicionales. 
Por lo tanto  se califica con alerta "</t>
    </r>
    <r>
      <rPr>
        <b/>
        <sz val="9"/>
        <rFont val="Tahoma"/>
        <family val="2"/>
      </rPr>
      <t>Incumplida</t>
    </r>
    <r>
      <rPr>
        <sz val="9"/>
        <rFont val="Tahoma"/>
        <family val="2"/>
      </rPr>
      <t xml:space="preserve">"  dado que el plazo de vencimiento de la acción era el 25 de septiembre de 2019, se 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 </t>
    </r>
  </si>
  <si>
    <r>
      <rPr>
        <b/>
        <sz val="9"/>
        <rFont val="Tahoma"/>
        <family val="2"/>
      </rPr>
      <t xml:space="preserve">Reporte Coordinación Jurídica: </t>
    </r>
    <r>
      <rPr>
        <sz val="9"/>
        <rFont val="Tahoma"/>
        <family val="2"/>
      </rPr>
      <t xml:space="preserve">. Es importante anotar que para efectos de minimizar el impacto en su aplicación, la misma empezará a partir de la fecha en que todos los contratos de 2019 hayan terminado y se hasta generado el informe respectivo con el modelo actual.
</t>
    </r>
    <r>
      <rPr>
        <b/>
        <sz val="9"/>
        <rFont val="Tahoma"/>
        <family val="2"/>
      </rPr>
      <t xml:space="preserve">Análisis OCI: </t>
    </r>
    <r>
      <rPr>
        <sz val="9"/>
        <rFont val="Tahoma"/>
        <family val="2"/>
      </rPr>
      <t xml:space="preserve">El soporte del correo informado en el avance no fue relacionado en el memorando 3105 de 18/12/2019 remitido por el área. Sin embargo, se pudo evidenciar el contenido del mismo así como el formato modificado el cual se puso en conocimiento del área de planeación, encargada de la normalización.  Debido a la razón expuesta de no afectar la ejecución contractual de 2019, se calificara la acción como </t>
    </r>
    <r>
      <rPr>
        <b/>
        <sz val="9"/>
        <rFont val="Tahoma"/>
        <family val="2"/>
      </rPr>
      <t>"Terminada Extemporánea"</t>
    </r>
    <r>
      <rPr>
        <sz val="9"/>
        <rFont val="Tahoma"/>
        <family val="2"/>
      </rPr>
      <t>, pero se mantendrá abierta para verificación en el próximo seguimiento. Se invita al área a la debida implementación del formato para la gestión contractual de 2020.</t>
    </r>
  </si>
  <si>
    <t xml:space="preserve">1. Disco Compacto con marca "video institucional"
2. Copia correo electrónico del 18/12/2019 remitido por la Coordinación de Comunicaciones. </t>
  </si>
  <si>
    <r>
      <rPr>
        <b/>
        <sz val="9"/>
        <rFont val="Tahoma"/>
        <family val="2"/>
      </rPr>
      <t xml:space="preserve">Análisis OCI: </t>
    </r>
    <r>
      <rPr>
        <sz val="9"/>
        <rFont val="Tahoma"/>
        <family val="2"/>
      </rPr>
      <t xml:space="preserve">Se verifica la presentación remitida referente al Manual de contratación, supervisión e interventoría, sin embargo, dentro de esta no se evidencia el como la Entidad puede aplicar las multas o cláusula penal pecuniaria a las que haya lugar de conformidad con el régimen contractual del Canal y lo formulado en la acción. 
Teniendo en cuenta lo anterior, se califica </t>
    </r>
    <r>
      <rPr>
        <b/>
        <sz val="9"/>
        <rFont val="Tahoma"/>
        <family val="2"/>
      </rPr>
      <t xml:space="preserve">"En Proceso" </t>
    </r>
    <r>
      <rPr>
        <sz val="9"/>
        <rFont val="Tahoma"/>
        <family val="2"/>
      </rPr>
      <t xml:space="preserve">y se recomienda al área adelantar la jornada de capacitación en la que se pueda evidenciar los establecido en el plan dentro de los tiempos de ejecución establecidos. </t>
    </r>
  </si>
  <si>
    <t>1. Copia acta de reunión capacitación del 30 de mayo 2019
2. Copia control de asistencia del 30 de mayo de 2019.
3. Copia control de asistencia del 30 de mayo de 2019.
4. Copia control de asistencia del 31 de mayo de 2019.
 5. Copia control de asistencia del 31 de mayo de 2019.</t>
  </si>
  <si>
    <r>
      <rPr>
        <b/>
        <sz val="9"/>
        <rFont val="Tahoma"/>
        <family val="2"/>
      </rPr>
      <t xml:space="preserve">Reporte Coordinación Jurídica: </t>
    </r>
    <r>
      <rPr>
        <sz val="9"/>
        <rFont val="Tahoma"/>
        <family val="2"/>
      </rPr>
      <t xml:space="preserve">No se reporta avance. </t>
    </r>
    <r>
      <rPr>
        <b/>
        <sz val="9"/>
        <rFont val="Tahoma"/>
        <family val="2"/>
      </rPr>
      <t xml:space="preserve">
Análisis OCI: </t>
    </r>
    <r>
      <rPr>
        <sz val="9"/>
        <rFont val="Tahoma"/>
        <family val="2"/>
      </rPr>
      <t xml:space="preserve">Una vez revisados los soportes remitidos se concluye que se adelantaron las tres actividades formuladas. Adicional, de los documentos enviados se desprende que la totalidad de las áreas de la entidad fueron capacitadas. 
Por lo tanto se cambia el estado a </t>
    </r>
    <r>
      <rPr>
        <b/>
        <sz val="9"/>
        <rFont val="Tahoma"/>
        <family val="2"/>
      </rPr>
      <t>"CERRADA"</t>
    </r>
  </si>
  <si>
    <t xml:space="preserve">Se adelantaron los ajustes pertinentes de procedimiento. Queda pendiente verificar su aplicación. </t>
  </si>
  <si>
    <r>
      <t xml:space="preserve">Reporte Comercialización: </t>
    </r>
    <r>
      <rPr>
        <sz val="9"/>
        <rFont val="Tahoma"/>
        <family val="2"/>
      </rPr>
      <t xml:space="preserve">Presentación con estrategias comerciales, socializado y realizado con el apoyo del área nuevos negocios. En el documento se establecen las acciones de mejora y ejecución, así: Objetivos generales, canales de ventas, estrategias por áreas: Ventas y Mercadeo, Nuevos negocios, canales de ventas propios como; Digital y No propios como la comercializadora HB MEDIOS y otros. Plan de comercialización y gestión comercial proyectada. 
</t>
    </r>
    <r>
      <rPr>
        <b/>
        <sz val="9"/>
        <rFont val="Tahoma"/>
        <family val="2"/>
      </rPr>
      <t xml:space="preserve">Análisis OCI: </t>
    </r>
    <r>
      <rPr>
        <sz val="9"/>
        <rFont val="Tahoma"/>
        <family val="2"/>
      </rPr>
      <t xml:space="preserve">Se revisan los soportes remitidos por el área evidenciando el documento denominado "Estrategias Ventas y Mercadeo 2020" atendiendo a las recomendaciones dejadas por la Oficina de Control Interno; sin embargo, a la fecha de seguimiento no se observan soportes que permitan evidenciar la socialización ni la aprobación de dicho documento. 
Teniendo en cuenta lo anterior, se mantiene la calificación como </t>
    </r>
    <r>
      <rPr>
        <b/>
        <sz val="9"/>
        <rFont val="Tahoma"/>
        <family val="2"/>
      </rPr>
      <t xml:space="preserve">"Incumplida" </t>
    </r>
    <r>
      <rPr>
        <sz val="9"/>
        <rFont val="Tahoma"/>
        <family val="2"/>
      </rPr>
      <t xml:space="preserve">y se recomienda al área adelantar las actividades pendientes con el fin de dar cabal cumplimiento a lo formulado. </t>
    </r>
  </si>
  <si>
    <r>
      <t xml:space="preserve">Reporte Planeación: </t>
    </r>
    <r>
      <rPr>
        <sz val="9"/>
        <rFont val="Tahoma"/>
        <family val="2"/>
      </rPr>
      <t xml:space="preserve">Se remiten las fichas EBI actualizadas de acuerdo con la apropiación presupuestal registrada en el PREDIS, se remiten las fichas de los meses de julio y octubre en su última versión. La actualización se realiza en el corte trimestral quedando igual tanto lo reportado en SEGPLAN como lo que se encuentra en PREDIS.
</t>
    </r>
    <r>
      <rPr>
        <b/>
        <sz val="9"/>
        <rFont val="Tahoma"/>
        <family val="2"/>
      </rPr>
      <t xml:space="preserve">Análisis OCI: </t>
    </r>
    <r>
      <rPr>
        <sz val="9"/>
        <rFont val="Tahoma"/>
        <family val="2"/>
      </rPr>
      <t xml:space="preserve">Se procede a la verificación de los soportes remitidos por el área en los cuales se evidencia acta del 15 de julio de 2019 en la cual se realiza la verificación de las metas de los proyectos de inversión así como la actualización de las fichas de conformidad con lo reportado en SEGPLAN; así mismo, se evidencia mesa de trabajo adicional efectuada el 22 de octubre de 2019 en la cual se realizó la revisión y actualización de las metas de los proyectos de inversión, así como las fichas EBI-D a su última versión de la presente vigencia. 
Teniendo en cuenta lo anterior, se califica la acción como </t>
    </r>
    <r>
      <rPr>
        <b/>
        <sz val="9"/>
        <rFont val="Tahoma"/>
        <family val="2"/>
      </rPr>
      <t>"Terminada"</t>
    </r>
    <r>
      <rPr>
        <sz val="9"/>
        <rFont val="Tahoma"/>
        <family val="2"/>
      </rPr>
      <t xml:space="preserve"> con estado </t>
    </r>
    <r>
      <rPr>
        <b/>
        <sz val="9"/>
        <rFont val="Tahoma"/>
        <family val="2"/>
      </rPr>
      <t xml:space="preserve">"Cerrada". </t>
    </r>
  </si>
  <si>
    <r>
      <t xml:space="preserve">Reporte Planeación: </t>
    </r>
    <r>
      <rPr>
        <sz val="9"/>
        <rFont val="Tahoma"/>
        <family val="2"/>
      </rPr>
      <t xml:space="preserve">El día 10 de octubre se realizó la reunión con la gerente del proyecto 79 en la cual se revisaron diferentes elementos entre ellos el del "Desarrollo de la infraestructura técnica, plataforma tecnológica OTT, digitalización y memoria digital audiovisual", debido a que para el primer semestre no se había incluido en el plan de inversión aprobado por la ANTV. 
</t>
    </r>
    <r>
      <rPr>
        <b/>
        <sz val="9"/>
        <rFont val="Tahoma"/>
        <family val="2"/>
      </rPr>
      <t xml:space="preserve">Análisis OCI: </t>
    </r>
    <r>
      <rPr>
        <sz val="9"/>
        <rFont val="Tahoma"/>
        <family val="2"/>
      </rPr>
      <t xml:space="preserve">Verificados los soportes se evidencia reunión efectuada entre Planeación y la Dirección Operativa en la que se tratan temas como: modificaciones frente a la emisión de los programas con enfoque poblacional local, capítulos con enfoque en valores ciudadanos y adquisición de un centro de producción de control room con recursos aprobados por ANTV, cambios reflejados en el numeral 9. FLUJO FINANCIERO de la ficha EBI-D V49 del 10 de octubre de 2019. 
Teniendo en cuenta que la fecha de terminación de la acción se establecía para el 25 de septiembre de 2019 y las actividades se ejecutaron de manera posterior, se califica la acción como </t>
    </r>
    <r>
      <rPr>
        <b/>
        <sz val="9"/>
        <rFont val="Tahoma"/>
        <family val="2"/>
      </rPr>
      <t>"Terminada Extemporánea"</t>
    </r>
    <r>
      <rPr>
        <sz val="9"/>
        <rFont val="Tahoma"/>
        <family val="2"/>
      </rPr>
      <t xml:space="preserve">. </t>
    </r>
  </si>
  <si>
    <t>1. 02.10.2019 - Acta de revisión de avances - proyecto de inversión 85
2. Acta 15.07.19 - Revisión de metas SEGPLAN trimestre II 2019
3. Acta 22.10.19 - Revisión de metas SEGPLAN
4. Ficha-EBI-proyecto-85-jul-11-2019-V41
5. Ficha EBI proyecto 85 octl 10 2019 V42</t>
  </si>
  <si>
    <t>1. Oficio 2141 RTVC II Trimestre 2019.
2. Oficio 2331 Acueducto II Trimestre 2019.
3. Oficio  2051 Secretaría ambiente II trimestre 2019.
4. Oficio  2015 Secretaría general II trimestre 2019.
5. Conciliación operaciones recíprocas ICBF II trimestre 2019.
6. Conciliación operaciones recíprocas Acueducto II trimestre 2019.
7. Correo - Fwd_ OPERACIONES RECIPROCAS 30.06.2019 Fondo único de TIC.
8. Conciliación operaciones reciprocas CIAC II trimestre 2019.
9. Archivo Excel Gestión diferencias operaciones recíprocas II Trimestre.</t>
  </si>
  <si>
    <t>1. Se anexa correo solicitando al proveedor del sistema kardex la confirmación de la implementación de parámetros que permitan tener perfiles de administración con el fin de mitigar estos inconvenientes.
2. Se anexa correo donde el proveedor nos confirma que si existen perfiles creados los cuales son administrados por el Técnico de Servicios Administrativos junto con el manual de uso del sistema Kardex.
3. Print de pantalla en los que se observa la parametrización del Administrador en el sistema Kardex.</t>
  </si>
  <si>
    <r>
      <t xml:space="preserve">Reporte Serv. Admin: </t>
    </r>
    <r>
      <rPr>
        <sz val="9"/>
        <rFont val="Tahoma"/>
        <family val="2"/>
      </rPr>
      <t xml:space="preserve">Mediante correo electrónico el proveedor del sistemas Kardex nos confirma que ya existen perfiles creados, los cuales pueden ser administrados por el técnico de Servicios Administrativos. </t>
    </r>
    <r>
      <rPr>
        <b/>
        <sz val="9"/>
        <rFont val="Tahoma"/>
        <family val="2"/>
      </rPr>
      <t xml:space="preserve">
Análisis OCI: </t>
    </r>
    <r>
      <rPr>
        <sz val="9"/>
        <rFont val="Tahoma"/>
        <family val="2"/>
      </rPr>
      <t>Una vez verificados los soportes remitidos por el área, se observa que se dio cumplimiento a la acción de mejora planteada. Se evidencia el correo del proveedor del sistema Kardex indicando los perfiles definidos en el sistema y adjunta el procedimiento para la asignación de los mismos. Se verifica la asignación del usuario Administrador del sistema Kardex, en el cargo Técnico de Servicios Administrativos. Sin embargo, como estas acciones se llevaron a cabo, por fuera del plazo establecido, se  califica</t>
    </r>
    <r>
      <rPr>
        <b/>
        <sz val="9"/>
        <rFont val="Tahoma"/>
        <family val="2"/>
      </rPr>
      <t xml:space="preserve"> "Terminada extemporánea".</t>
    </r>
  </si>
  <si>
    <t>1. Conciliación ANTV 2019 - Presupuesto Vs. Contabilidad - Octubre 2019</t>
  </si>
  <si>
    <t>1. Circular 010 de 2019 y respectiva socialización sobre documentos etapa precontractual abril de 2019.
2. Circular No. 017 del 6 de junio de 2019.</t>
  </si>
  <si>
    <r>
      <t xml:space="preserve">Reporte Coord. Jurídica: </t>
    </r>
    <r>
      <rPr>
        <sz val="9"/>
        <rFont val="Tahoma"/>
        <family val="2"/>
      </rPr>
      <t xml:space="preserve">Se envía un (1) archivo pdf con la Circular 010 de 2019 sobre los documentos de los contratistas en la etapa precontractual.
</t>
    </r>
    <r>
      <rPr>
        <b/>
        <sz val="9"/>
        <rFont val="Tahoma"/>
        <family val="2"/>
      </rPr>
      <t xml:space="preserve">Análisis OCI: </t>
    </r>
    <r>
      <rPr>
        <sz val="9"/>
        <rFont val="Tahoma"/>
        <family val="2"/>
      </rPr>
      <t xml:space="preserve">Se remite como soporte la Circular Interna No. 010 del 24 de abril de 2019 "Revisión documentos contratistas - Etapa contractual"; de igual manera la Oficina de Control Interno efectúa verificaciones adicionales evidenciando la Circular No. 017 del 6 de junio de 2019 "Socialización versión 13 - Actualización estudios previos y Creación de versión 1 de condiciones mínimas de contratación" en la que se asocia el formato AGJC-CN-FT-047 CONDICIONES MINIMAS DE CONTRATACIÓN en el cual se consignan los factores de selección de conformidad con el Manual de Contratación actualizado en la  presente vigencia. 
Teniendo en cuenta lo anterior, se califica la acción como </t>
    </r>
    <r>
      <rPr>
        <b/>
        <sz val="9"/>
        <rFont val="Tahoma"/>
        <family val="2"/>
      </rPr>
      <t xml:space="preserve">"Terminada" </t>
    </r>
    <r>
      <rPr>
        <sz val="9"/>
        <rFont val="Tahoma"/>
        <family val="2"/>
      </rPr>
      <t xml:space="preserve">con estado </t>
    </r>
    <r>
      <rPr>
        <b/>
        <sz val="9"/>
        <rFont val="Tahoma"/>
        <family val="2"/>
      </rPr>
      <t>"Cerrada"</t>
    </r>
    <r>
      <rPr>
        <sz val="9"/>
        <rFont val="Tahoma"/>
        <family val="2"/>
      </rPr>
      <t xml:space="preserve"> toda vez que se adelantaron las acciones formuladas. </t>
    </r>
  </si>
  <si>
    <t xml:space="preserve">Se verificará en el próximo seguimiento la implementación del formato. </t>
  </si>
  <si>
    <t xml:space="preserve">Se evidencia la realización de las acciones propuestas. </t>
  </si>
  <si>
    <r>
      <t xml:space="preserve">Análisis OCI: </t>
    </r>
    <r>
      <rPr>
        <sz val="9"/>
        <rFont val="Tahoma"/>
        <family val="2"/>
      </rPr>
      <t xml:space="preserve">La oficina de Control Interno adelantó una mesa con el área de Nuevos Negocios el 16-01-2020 con el fin de adelantar la verificación de ejecución de los controles formulados en el MCOM-PD-005 Gestión Nuevos Negocios, frente a lo cual se indicó por parte del área que el formato mencionado en la actividad 34 MCOM-FT-023 ESTUDIO COMPARATIVO DE MERCADO (Error de identificación del formato en el punto de control - MCOM-FT-018) no se está usando toda vez que a la fecha no se han adelantado las actividades de socialización de las actualizaciones. Frente al control establecido en la actividad 34 se indica por parte del área que a la fecha no se ha implementado la definición de las fechas máximas de entrega en la minuta del contrato toda vez que no ha sido necesario; sin embargo, se remite un cronograma por el contratante el cual se anexa al expediente contractual. 
Teniendo en cuenta que a la fecha no se están ejecutando los controles propuestos en el procedimiento, se mantiene la calificación del seguimiento anterior como </t>
    </r>
    <r>
      <rPr>
        <b/>
        <sz val="9"/>
        <rFont val="Tahoma"/>
        <family val="2"/>
      </rPr>
      <t xml:space="preserve">"Terminada" </t>
    </r>
    <r>
      <rPr>
        <sz val="9"/>
        <rFont val="Tahoma"/>
        <family val="2"/>
      </rPr>
      <t xml:space="preserve">con estado </t>
    </r>
    <r>
      <rPr>
        <b/>
        <sz val="9"/>
        <rFont val="Tahoma"/>
        <family val="2"/>
      </rPr>
      <t>"Abierta"</t>
    </r>
    <r>
      <rPr>
        <sz val="9"/>
        <rFont val="Tahoma"/>
        <family val="2"/>
      </rPr>
      <t xml:space="preserve"> y se recomienda al área efectuar actividades de revisión y actualización de los documentos del proceso a que haya lugar. </t>
    </r>
  </si>
  <si>
    <t xml:space="preserve">Pendiente verificar la aplicación del formato propuesto. </t>
  </si>
  <si>
    <r>
      <rPr>
        <b/>
        <sz val="9"/>
        <rFont val="Tahoma"/>
        <family val="2"/>
      </rPr>
      <t xml:space="preserve">Reporte Coordinación Jurídica: </t>
    </r>
    <r>
      <rPr>
        <sz val="9"/>
        <rFont val="Tahoma"/>
        <family val="2"/>
      </rPr>
      <t xml:space="preserve">Correos electrónicos del 23 de octubre y 22 de noviembre de 2019 y Acta de fecha 27 de diciembre de 2019, en la que se consideró pertinente que la decisión sobre el procedimiento sea tomada por la administración entrante.
</t>
    </r>
    <r>
      <rPr>
        <b/>
        <sz val="9"/>
        <rFont val="Tahoma"/>
        <family val="2"/>
      </rPr>
      <t>Análisis OCI:</t>
    </r>
    <r>
      <rPr>
        <sz val="9"/>
        <rFont val="Tahoma"/>
        <family val="2"/>
      </rPr>
      <t xml:space="preserve"> Teniendo presente las fechas programadas de la actividad  y que viene desde la vigencia 2018, no es conducente el reporte del área pues no asegura el cumplimiento de la meta programada. Se insta con preocupación para que se lleve a cabo la acción propuesta teniendo en consideración que obedece a una mejora propuesta para superar una situación encontrada por la Contraloría de Bogotá. Por las anteriores razones se califica como </t>
    </r>
    <r>
      <rPr>
        <b/>
        <sz val="9"/>
        <rFont val="Tahoma"/>
        <family val="2"/>
      </rPr>
      <t xml:space="preserve">"Incumplida". </t>
    </r>
    <r>
      <rPr>
        <sz val="9"/>
        <rFont val="Tahoma"/>
        <family val="2"/>
      </rPr>
      <t>Se</t>
    </r>
    <r>
      <rPr>
        <b/>
        <sz val="9"/>
        <rFont val="Tahoma"/>
        <family val="2"/>
      </rPr>
      <t xml:space="preserve"> </t>
    </r>
    <r>
      <rPr>
        <sz val="9"/>
        <rFont val="Tahoma"/>
        <family val="2"/>
      </rPr>
      <t>recomienda al área adelantar las actividades formuladas que permitan dar cuenta del cabal cumplimiento de lo establecido en el Plan propendiendo a la mejora continua en la gestión institucional y mitigar el inicio de procesos sancionatorios que puedan afectar la imagen del Canal de conformidad con lo establecido en el Artículo 101 de la Ley 42 de 1993.</t>
    </r>
    <r>
      <rPr>
        <b/>
        <sz val="9"/>
        <rFont val="Tahoma"/>
        <family val="2"/>
      </rPr>
      <t xml:space="preserve"> </t>
    </r>
  </si>
  <si>
    <r>
      <t xml:space="preserve">Análisis OCI: </t>
    </r>
    <r>
      <rPr>
        <sz val="9"/>
        <rFont val="Tahoma"/>
        <family val="2"/>
      </rPr>
      <t xml:space="preserve">Teniendo en cuenta el análisis del seguimiento anterior, en el que se indica que se encuentra pendiente la verificación de la ejecución de los controles planteados en el procedimiento actualizado, se procede a realizar una mesa de trabajo el 16-01-2020 con el área de Nuevos Negocios, con el fin de verificar la aplicación del formato actualizado para proceder el cierre de la acción; en razón de lo anterior, se solicitaron las órdenes de pago de doce (12) contratos tomados al azar: 737/2019 - 833/2019 - 840/2019 - 791/2019 - 729/2019 - 797/2019 - 930/2019 - 906/2019 - 913/2019 - 884/2019 - 864/2019 - 694/2019, observando que se aplica el formato MCOM-FT-01 LISTA DE CHEQUEO CUMPLIMIENTO DE REQUISITOS CONTRACTUALES con fecha del 23/03/2018, la cual a la fecha no se encuentra vigente, así mismo, se evidenció que el formato es modificado a la necesidad del productor, alterando la estructura diseñada para su diligenciamiento; frente a los demás soportes requeridos como son: factura con soportes, certificación de supervisor para el pago a contratistas se encuentran anexos a las órdenes de pago. 
De igual manera se reporta por parte del área que el formato MCOM-FT-030 FORMATO DE LECCIONES APRENDIDAS no se aplica y que se está evaluando la posibilidad de eliminación en conjunto con el área de Planeación. 
Teniendo en cuenta lo observado, se mantiene la acción del seguimiento anterior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toda vez que no fue posible verificar la correcta implementación del control identificado. </t>
    </r>
  </si>
  <si>
    <r>
      <t xml:space="preserve">Análisis OCI: </t>
    </r>
    <r>
      <rPr>
        <sz val="9"/>
        <rFont val="Tahoma"/>
        <family val="2"/>
      </rPr>
      <t xml:space="preserve">Teniendo en cuenta el análisis del seguimiento anterior, en el que se indica que se encuentra pendiente la verificación de la ejecución de los controles planteados en el procedimiento actualizado, se realizó mesa de trabajo el 16-01-2020 con el área de Nuevos Negocios, con el fin de verificar la aplicación del formato actualizado para proceder el cierre de la acción; en razón de lo anterior, se solicitaron las órdenes de pago de doce (12) contratos tomados al azar: 737/2019 - 833/2019 - 840/2019 - 791/2019 - 729/2019 - 797/2019 - 930/2019 - 906/2019 - 913/2019 - 884/2019 - 864/2019 - 694/2019, observando que se aplica el formato MCOM-FT-01 LISTA DE CHEQUEO CUMPLIMIENTO DE REQUISITOS CONTRACTUALES con fecha del 23/03/2018, la cual a la fecha no se encuentra vigente, así mismo, se evidenció que el formato es modificado a la necesidad del productor, alterando la estructura diseñada para su diligenciamiento. 
Teniendo en cuenta lo observado, se mantiene la acción del seguimiento anterior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toda vez que no fue posible verificar la correcta implementación del formato creado. </t>
    </r>
  </si>
  <si>
    <r>
      <t>Análisis OCI:</t>
    </r>
    <r>
      <rPr>
        <sz val="9"/>
        <rFont val="Tahoma"/>
        <family val="2"/>
      </rPr>
      <t xml:space="preserve"> Teniendo en cuenta el análisis del seguimiento anterior, en el que se indica que se encuentra pendiente la verificación de la ejecución de los controles planteados en el procedimiento actualizado, se realizó mesa de trabajo el 16-01-2020 con el área de Nuevos Negocios, con el fin de verificar la aplicación del formato actualizado para proceder el cierre de la acción; en razón de lo anterior, se solicitaron las órdenes de pago de doce (12) contratos tomados al azar: 737/2019 - 833/2019 - 840/2019 - 791/2019 - 729/2019 - 797/2019 - 930/2019 - 906/2019 - 913/2019 - 884/2019 - 864/2019 - 694/2019, observando que se aplica el formato MCOM-FT-01 LISTA DE CHEQUEO CUMPLIMIENTO DE REQUISITOS CONTRACTUALES con fecha del 23/03/2018, la cual a la fecha no se encuentra vigente, así mismo, se evidenció que el formato es modificado a la necesidad del productor, alterando la estructura diseñada para su diligenciamiento. 
Teniendo en cuenta lo observado, se mantiene la acción del seguimiento anterior como </t>
    </r>
    <r>
      <rPr>
        <b/>
        <sz val="9"/>
        <rFont val="Tahoma"/>
        <family val="2"/>
      </rPr>
      <t>"Terminada"</t>
    </r>
    <r>
      <rPr>
        <sz val="9"/>
        <rFont val="Tahoma"/>
        <family val="2"/>
      </rPr>
      <t xml:space="preserve"> con estado </t>
    </r>
    <r>
      <rPr>
        <b/>
        <sz val="9"/>
        <rFont val="Tahoma"/>
        <family val="2"/>
      </rPr>
      <t xml:space="preserve">"Abierta" </t>
    </r>
    <r>
      <rPr>
        <sz val="9"/>
        <rFont val="Tahoma"/>
        <family val="2"/>
      </rPr>
      <t xml:space="preserve">toda vez que no fue posible verificar la correcta implementación del formato creado. </t>
    </r>
  </si>
  <si>
    <r>
      <t xml:space="preserve">Análisis OCI: </t>
    </r>
    <r>
      <rPr>
        <sz val="9"/>
        <rFont val="Tahoma"/>
        <family val="2"/>
      </rPr>
      <t xml:space="preserve">Teniendo en cuenta el análisis del seguimiento anterior, en el que quedó pendiente la verificación de los compromisos sostenidos en la reunión de octubre de 2019 para proceder al cierre de la acción, se reporta por el área de Planeación que se adelantó la reunión faltante durante el mes de diciembre y derivado de los compromisos se efectuó la compra de los equipos pendientes contemplados en el Proyecto 79 "Desarrollo de la infraestructura técnica, plataforma tecnológica OTT, digitalización y memoria digital audiovisual", con los recursos aprobados por la ANTV. 
De lo anterior, se informa que se suscribieron los contratos No. 849-2019 y No. 774-2019 con los cuales se proveerá el Control Room y la Unidad de Transmisión. Teniendo en cuenta el análisis del seguimiento anterior, así como lo informado por el área, se mantiene la calificación del seguimiento anterior como </t>
    </r>
    <r>
      <rPr>
        <b/>
        <sz val="9"/>
        <rFont val="Tahoma"/>
        <family val="2"/>
      </rPr>
      <t>"Terminada"</t>
    </r>
    <r>
      <rPr>
        <sz val="9"/>
        <rFont val="Tahoma"/>
        <family val="2"/>
      </rPr>
      <t xml:space="preserve"> y se procede al cierre de la misma y se recomienda al área realizar la documentación de las reuniones efectuadas. </t>
    </r>
  </si>
  <si>
    <t>Informe Final Auditoría de Regularidad PAD 2019</t>
  </si>
  <si>
    <t>3.1.1.2.1</t>
  </si>
  <si>
    <t>Hallazgo administrativo, por la falta de planeación y gestión en la ejecución de la meta no. 15 del plan de mejoramiento por procesos, contemplado en el plan de acción, relacionada con “cumplir el 70% de las acciones formuladas en plan de mejoramiento cuya fecha de finalización se encuentre prevista a la fecha de corte de seguimiento”.</t>
  </si>
  <si>
    <t>Falta de apropiación por parte de los responsables de las acciones de Plan de Mejoramiento</t>
  </si>
  <si>
    <t>Realizar dos jornadas de sensibilización a los responsables de los Planes de Mejoramiento.</t>
  </si>
  <si>
    <t>Actividades de sensibilización / 2</t>
  </si>
  <si>
    <t xml:space="preserve">Jefe Oficina de Control Interno </t>
  </si>
  <si>
    <t>Realizar mesas de trabajo con los responsables de las áreas críticas en el cumplimiento de los Planes de Mejoramiento.</t>
  </si>
  <si>
    <t>Mesas de trabajo/4</t>
  </si>
  <si>
    <t>3.1.1.3.1</t>
  </si>
  <si>
    <t>Hallazgo administrativo, por la falta de adopción e implementación de la nueva guía para la administración de riesgo y el diseño de controles en entidades públicas v4 – GARDCEP, en la cual se encuentra contemplado los riesgos de corrupción, así como nuevas definiciones en el tema.</t>
  </si>
  <si>
    <t>La metodología para la administración de riesgos no cuenta con la totalidad de requisitos descritos en los lineamientos vigentes de la función pública, principalmente en lo requerido para el manejo de riesgos de corrupción y de seguridad de la información.</t>
  </si>
  <si>
    <t>Actualizar el manual metodológico de administración de riesgos atendiendo las observaciones emitidas por el ente de control.</t>
  </si>
  <si>
    <t>No. De documentos realizados / documentos planeados</t>
  </si>
  <si>
    <t>3.1.1.5.1</t>
  </si>
  <si>
    <t>Hallazgo administrativo, por la falta de seguimiento, monitoreo y control en las acciones formuladas en el plan de mejoramiento de la entidad.</t>
  </si>
  <si>
    <t>3.1.3.1</t>
  </si>
  <si>
    <t>Hallazgo administrativo con presunta incidencia disciplinaria y penal, por inconsistencias e irregularidades presentadas en la información registrada en los soportes de los contratos 343 de 2017 y 411 de 2018.</t>
  </si>
  <si>
    <t>Ausencia de soportes de la programación de los servicios de transporte terrestre y de carga.</t>
  </si>
  <si>
    <t xml:space="preserve">     Referenciar al expediente del contrato los formatos de programación. Documentación que responde al sistema integrado de gestión dentro del proceso de producción de televisión archivo en gestión, en   custodia de la Coordinación de producción. A terminación de contrato de transporte se escaneará toda la programación generada y se enviará al expediente contractual.</t>
  </si>
  <si>
    <t>Placas de los vehículos en la propuesta presentada en la licitación pública diferente a los que realmente prestaron el servicio</t>
  </si>
  <si>
    <t>Establecer una obligación contractual en la que el proveedor notifique de manera oportuna los cambios que surjan de la operación.</t>
  </si>
  <si>
    <t>Obligación de notificación incluida en los contratos de transporte / No. de contratos suscritos.</t>
  </si>
  <si>
    <t>Programación de transporte digitalizada y remitida a los expedientes contractuales / No. de contratos de transporte terminados</t>
  </si>
  <si>
    <t>Diligenciamiento de las planillas de los servicios con inconsistencias en nombres, apellidos, firmas, horas de llegada y salida, tachones y enmendaduras, entre otros.</t>
  </si>
  <si>
    <t>Crear unos lineamientos de transporte hacia el proveedor y sus conductores. De igual forma crear los lineamientos de transporte para los funcionarios de la entidad y socializarlo.</t>
  </si>
  <si>
    <t>Lineamientos de Transporte/2</t>
  </si>
  <si>
    <t>Las planillas de servicio preestablecidas con los mínimos de información, difieren de los mínimos establecidos en los anexos técnicos del contrato.</t>
  </si>
  <si>
    <t>Ajustar las obligaciones del contrato de acuerdo a su análisis previo buscando incluir aquella información que satisfaga la necesidad del canal.</t>
  </si>
  <si>
    <t>Mesas de trabajo de análisis precontractual con el área Jurídica / 2</t>
  </si>
  <si>
    <t>Los vehículos (motocicletas), fueron utilizados para la gestión misional de la entidad.</t>
  </si>
  <si>
    <t xml:space="preserve">Analizar los servicios requeridos de los siguientes contratos de transporte para determinar el número y tipos de vehículos (motorizados) requeridos. </t>
  </si>
  <si>
    <t>Debilidades en la definición de la definición de la necesidad y en la forma de satisfacerla.</t>
  </si>
  <si>
    <t>Sensibilizar y capacitar a los colaboradores del canal, trimestralmente sobre la adecuada actividad contractual (pre, contractual y pos contractual de la entidad), y en cualquier en otro momento previa solicitud a la coordinación jurídica.</t>
  </si>
  <si>
    <t xml:space="preserve">Capacitaciones adelantadas/capacitaciones programadas
</t>
  </si>
  <si>
    <t xml:space="preserve">Coordinación Jurídica </t>
  </si>
  <si>
    <t>Coordinación Jurídica
Todas las áreas</t>
  </si>
  <si>
    <t>3.1.3.2</t>
  </si>
  <si>
    <t>Hallazgo administrativo con presunta incidencia disciplinaria, y fiscal en la cuantía de $ 612.683,40, por las irregularidades encontradas en los estudios previos y en los pagos realizados en el contrato 523 de 2017.</t>
  </si>
  <si>
    <t>3.1.3.4</t>
  </si>
  <si>
    <t>Hallazgo administrativo con presunta incidencia disciplinaria por la no aplicación correctamente de las tarifas de reteica en las órdenes de pago.</t>
  </si>
  <si>
    <t>Aplicación de diferentes tarifas de Ica para un mismo proveedor, por el criterio contable de los profesionales al momento de la causación de los servicios prestados por los obligados de retención de dicho tributo.</t>
  </si>
  <si>
    <t>Realizar análisis y cruces de la información mensual con las tarifas de Ica aplicadas por tercero/proveedor para detectar diferencias en el cálculo del valor retenido y/o justificar estas diferencias de acuerdo a las actividades prestadas por el contratista/proveedor cuando este preste diferentes servicios, lo anterior teniendo en cuenta el objeto contractual.</t>
  </si>
  <si>
    <t>Análisis de reporte órdenes de pago liquidadas mensual (retención de ICA)/11</t>
  </si>
  <si>
    <t>3.1.3.5</t>
  </si>
  <si>
    <t>Hallazgo administrativo con presunta incidencia disciplinaria por no encontrarse debidamente foliada la carpeta financiera del expediente contractual.</t>
  </si>
  <si>
    <t>Falta de foliación de los documentos que soportan los pagos realizados de las obligaciones contraídas por canal capital, por el volumen de documentación que se maneja con periodicidad diaria.</t>
  </si>
  <si>
    <t xml:space="preserve">Incluir dentro del procedimiento de órdenes de pago la actividad de foliación de documentos de acuerdo a los parámetros de las TRD. </t>
  </si>
  <si>
    <t>Procedimiento actualizado/1</t>
  </si>
  <si>
    <t>Dar cumplimiento a las Circulares Internas 022 y 026 del 9 de septiembre y 8 de octubre de 2019, respectivamente y todas las demás que las modifiquen.</t>
  </si>
  <si>
    <t>NO. de contratos con informes de actividades archivadas en el expediente del contrato   / NO. Contratos suscritos</t>
  </si>
  <si>
    <t>3.1.3.6</t>
  </si>
  <si>
    <t>Hallazgo administrativo con presuntas incidencias disciplinaria, penal, y fiscal en cuantía de $5.836.863 por el sobrecosto en la adquisición de los servicios requeridos por el canal capital en el contrato 395 de 2018 y la falta de claridad en los factores de selección del contratista en punto de idoneidad y experiencia.</t>
  </si>
  <si>
    <t>Debilidades en los documentos previos y en la ejecución. En los documentos previos por que no fue suficientemente claro que se harían estudios de mercado posteriores que determinarían los precios finales. En la ejecución la debilidad fue la dificultad en la comparación del precio final al del anexo técnico.</t>
  </si>
  <si>
    <t>Sensibilizar y capacitar a los colaboradores del canal, trimestralmente sobre la adecuada actividad contractual (pre, contractual y pos contractual de la entidad), y en cualquier otro momento previa solicitud a la coordinación jurídica.</t>
  </si>
  <si>
    <t>3.1.3.7</t>
  </si>
  <si>
    <t>Hallazgo administrativo con presuntas incidencias disciplinaria, penal y fiscal en cuantía de $5.559.335, por el sobrecosto en la adquisición de los servicios requeridos por el canal capital y la falta de claridad en los factores de selección del contratista en punto de idoneidad y experiencia en el contrato de suministros No. 403 de 2018.</t>
  </si>
  <si>
    <t>3.1.3.8</t>
  </si>
  <si>
    <t>Hallazgo administrativo con presuntas incidencias disciplinaria y penal por la adquisición de servicios por el canal capital sin el cumplimiento de los procedimientos pactados en el contrato y la falta de claridad en los factores de selección del contratista en punto de idoneidad y experiencia en el contrato de suministro No. 404 de 2018.</t>
  </si>
  <si>
    <t>3.1.3.9</t>
  </si>
  <si>
    <t>Hallazgo administrativo con presuntas incidencias disciplinaria y penal por la adquisición de servicios sin el cumplimiento de los procedimientos pactados en el contrato 405 de 2018 y la falta de claridad en los factores de selección del contratista en punto de idoneidad y experiencia.</t>
  </si>
  <si>
    <t>3.2.1.2.1</t>
  </si>
  <si>
    <t xml:space="preserve"> Hallazgo administrativo con presunta incidencia disciplinaria, por cuanto canal capital no cumplió con lo programado, tanto en magnitud como en presupuesto, para la meta 1 del proyecto de inversión no. 85.</t>
  </si>
  <si>
    <t>Falta de planificación y celeridad en la ejecución de los recursos apropiados para la meta 1 del proyecto 85.</t>
  </si>
  <si>
    <t>Realizar un ejercicio de identificación de riesgos de los proyectos de inversión de canal capital</t>
  </si>
  <si>
    <t>Proyectos de inversión con ejercicio de identificación de riesgos realizado/Proyectos de inversión con ejercicio de identificación de riesgos planeados</t>
  </si>
  <si>
    <t>3.3.1.1.6.2</t>
  </si>
  <si>
    <t>Hallazgo administrativo por la falta de aprovechamiento total del inmueble con matrícula inmobiliaria 50C-962527 ubicado en la Carrera 11ª No. 69-43 en el Barrio Quinta Camacho.</t>
  </si>
  <si>
    <t>Falta de aprovechamiento total del inmueble con matrícula inmobiliaria 50C-962527 ubicado en la Carrera 11ª No. 69-43 en el Barrio Quinta Camacho.</t>
  </si>
  <si>
    <t>Realizar un diagnóstico de uso de la casa ubicada en la Carrera 11 No 69-43 Barrio Quinta Camacho  en el cual se dará inicio en el 2020</t>
  </si>
  <si>
    <t>Diagnóstico/1</t>
  </si>
  <si>
    <t xml:space="preserve">Subdirección Administrativa </t>
  </si>
  <si>
    <t>3.3.2.1</t>
  </si>
  <si>
    <t>Hallazgo administrativo, por la ausencia de los códigos contables, denominación incompleta y el uso inapropiado de la ortografía y gramática en las revelaciones / Notas a los estados financieros.</t>
  </si>
  <si>
    <t>Falta de claridad en la presentación de la información de las notas y revelaciones de los estados financieros</t>
  </si>
  <si>
    <t xml:space="preserve">Elaborar un formato proforma de notas, notas explicativas y revelaciones a los estados financieros que disponga de los requisitos mínimos exigidos en la normatividad legal vigente aplicable a canal capital. </t>
  </si>
  <si>
    <t>Formato propuesto/Formato aprobado</t>
  </si>
  <si>
    <t>No se adjuntan soportes para el seguimiento del presente cuatrimestre.</t>
  </si>
  <si>
    <t>1. Actas de reunión Mesa de trabajo - Plan de Mejoramiento Institucional y por Procesos (Sistema informativo, Nuevos Negocios, Coord. Técnica - Sistemas, Serv. Administrativos)</t>
  </si>
  <si>
    <t>1. EPLE-MN-003 MANUAL METODOLÓGICO PARA LA ADMINISTRACIÓN DEL RIESGO.
2. Boletín interno # 60</t>
  </si>
  <si>
    <t xml:space="preserve">1. Oficio 1549 del 18 de diciembre de 2019. </t>
  </si>
  <si>
    <r>
      <t xml:space="preserve">Análisis OCI: </t>
    </r>
    <r>
      <rPr>
        <sz val="9"/>
        <color theme="1"/>
        <rFont val="Tahoma"/>
        <family val="2"/>
      </rPr>
      <t xml:space="preserve">La Coordinación de Producción emitió mediante Oficio 1549 del 18 de diciembre de 2019, los lineamientos de transporte para los conductores que prestan dicho servicio en el Canal; si bien se evidencia el Oficio no se observa que hayan sido efectivamente entregados, socializados y/o apropiados. 
Teniendo en cuenta la fecha de terminación de la actividad, la acción se califica como </t>
    </r>
    <r>
      <rPr>
        <b/>
        <sz val="9"/>
        <color theme="1"/>
        <rFont val="Tahoma"/>
        <family val="2"/>
      </rPr>
      <t xml:space="preserve">"En Proceso" </t>
    </r>
    <r>
      <rPr>
        <sz val="9"/>
        <color theme="1"/>
        <rFont val="Tahoma"/>
        <family val="2"/>
      </rPr>
      <t xml:space="preserve">y se recomienda al área adelantar las actividades pendientes que permitan darle cabal cumplimiento a lo formulado. </t>
    </r>
  </si>
  <si>
    <t xml:space="preserve">Pendiente verificar que se completen los anexos del informe. </t>
  </si>
  <si>
    <t xml:space="preserve">Verificar la ejecución de jornadas de socialización al interior de la entidad. </t>
  </si>
  <si>
    <r>
      <rPr>
        <b/>
        <sz val="9"/>
        <rFont val="Tahoma"/>
        <family val="2"/>
      </rPr>
      <t xml:space="preserve">Reporte Coordinación Jurídica: </t>
    </r>
    <r>
      <rPr>
        <sz val="9"/>
        <rFont val="Tahoma"/>
        <family val="2"/>
      </rPr>
      <t xml:space="preserve">Mediante Memorando 2756 del 6 de noviembre de 2019, se hizo entrega al Secretario General del Informe requerido.(sic)
</t>
    </r>
    <r>
      <rPr>
        <b/>
        <sz val="9"/>
        <rFont val="Tahoma"/>
        <family val="2"/>
      </rPr>
      <t xml:space="preserve">Análisis OCI: </t>
    </r>
    <r>
      <rPr>
        <sz val="9"/>
        <rFont val="Tahoma"/>
        <family val="2"/>
      </rPr>
      <t xml:space="preserve">Se encontró que el informe correspondiente al memorando reportado cumple los criterios de la Circular 020 de 2018 y es pertinente, adecuado y conducente para la meta programada. Sin embargo, dicho reporte solo tiene anexo la información de la contratación vigencia 2016, sin mencionar la vigencia 2017. En consideración al alcance de la acción que abarca las dos vigencias (2016 y 2017) se concluye de una ejecución al 50%. Se califica la acción como </t>
    </r>
    <r>
      <rPr>
        <b/>
        <sz val="9"/>
        <rFont val="Tahoma"/>
        <family val="2"/>
      </rPr>
      <t xml:space="preserve">"Terminada Extemporánea".
</t>
    </r>
    <r>
      <rPr>
        <sz val="9"/>
        <rFont val="Tahoma"/>
        <family val="2"/>
      </rPr>
      <t xml:space="preserve">Se recomienda al área efectuar las revisiones de los anexos del informe y adelantar las modificaciones pertinentes con el fin de proceder al cierre de la acción. </t>
    </r>
  </si>
  <si>
    <t>Se adelantaron las mesas de trabajo pendientes y se efectuó la suscripción de los contratos para adquisición de los equipos.</t>
  </si>
  <si>
    <r>
      <t xml:space="preserve">Análisis OCI: </t>
    </r>
    <r>
      <rPr>
        <sz val="9"/>
        <color theme="1"/>
        <rFont val="Tahoma"/>
        <family val="2"/>
      </rPr>
      <t xml:space="preserve">A la fecha de seguimiento no se han adelantado las jornadas de sensibilización programadas, estas se programaran en el Plan de Fomento de la Cultura del Autocontrol de la Oficina de Control Interno para la vigencia 2020. 
Teniendo en cuenta lo anterior, se califica </t>
    </r>
    <r>
      <rPr>
        <b/>
        <sz val="9"/>
        <color theme="1"/>
        <rFont val="Tahoma"/>
        <family val="2"/>
      </rPr>
      <t>"Sin Iniciar"</t>
    </r>
    <r>
      <rPr>
        <sz val="9"/>
        <color theme="1"/>
        <rFont val="Tahoma"/>
        <family val="2"/>
      </rPr>
      <t>.</t>
    </r>
  </si>
  <si>
    <r>
      <t xml:space="preserve">Análisis OCI: </t>
    </r>
    <r>
      <rPr>
        <sz val="9"/>
        <color theme="1"/>
        <rFont val="Tahoma"/>
        <family val="2"/>
      </rPr>
      <t xml:space="preserve">Se dio inicio a la ejecución de las mesas de trabajo durante el seguimiento a los Planes de Mejoramiento tanto Institucional como por Procesos con corte a 31 de diciembre de 2019. Las anteriores se ejecutaron con áreas que tienen un volumen alto de acciones abiertas y otras que requerían verificación para evidenciar la ejecución de lo formulado y efectuar el cierre de las que tenían estado abierto como fueron Atención al Ciudadano, Coordinación Técnica, Talento Humano - Servicios Administrativos, Sistema Informativo y Nuevos Negocios.  
Teniendo en cuenta el análisis anterior, se califica la acción como </t>
    </r>
    <r>
      <rPr>
        <b/>
        <sz val="9"/>
        <color theme="1"/>
        <rFont val="Tahoma"/>
        <family val="2"/>
      </rPr>
      <t>"En Proceso"</t>
    </r>
    <r>
      <rPr>
        <sz val="9"/>
        <color theme="1"/>
        <rFont val="Tahoma"/>
        <family val="2"/>
      </rPr>
      <t xml:space="preserve">. </t>
    </r>
  </si>
  <si>
    <r>
      <t xml:space="preserve">Análisis OCI: </t>
    </r>
    <r>
      <rPr>
        <sz val="9"/>
        <color theme="1"/>
        <rFont val="Tahoma"/>
        <family val="2"/>
      </rPr>
      <t xml:space="preserve">Se evidencia el documento EPLE-MN-003 MANUAL METODOLÓGICO PARA LA ADMINISTRACIÓN DEL RIESGO debidamente publicado en la intranet de Canal Capital en la ruta: https://www.canalcapital.gov.co/sites/default/files/Manual-metodologico-para-la-administracion-de-riesgos-12-27-19.pdf; Así mismo, se evidencia que mediante Boletín interno No. 60 del 30 de diciembre de 2019 se socializó la publicación de este. 
Teniendo en cuenta lo anterior, se califica la acción como </t>
    </r>
    <r>
      <rPr>
        <b/>
        <sz val="9"/>
        <color theme="1"/>
        <rFont val="Tahoma"/>
        <family val="2"/>
      </rPr>
      <t>"Terminada"</t>
    </r>
    <r>
      <rPr>
        <sz val="9"/>
        <color theme="1"/>
        <rFont val="Tahoma"/>
        <family val="2"/>
      </rPr>
      <t xml:space="preserve"> toda vez que se efectuaron las actividades programadas. Se recomienda al área adelantar ejercicios de divulgación con el fin de apropiar la administración del riesgo en todos los procesos. </t>
    </r>
  </si>
  <si>
    <r>
      <rPr>
        <b/>
        <sz val="9"/>
        <rFont val="Tahoma"/>
        <family val="2"/>
      </rPr>
      <t>Análisis OCI:</t>
    </r>
    <r>
      <rPr>
        <sz val="9"/>
        <rFont val="Tahoma"/>
        <family val="2"/>
      </rPr>
      <t xml:space="preserve"> Se realizó una la mesa de trabajo con el área de Nuevos Negocios el 16-01-2020, la Oficina de Control Interno realiza la verificación de la creación del documento de control formulado en el que se detalle de equipo mínimo, evidenciando que este se incluyó en el documento MCOM-IN-002 INSTRUCTIVO PARA DETERMINAR COSTOS NUEVOS NEGOCIOS; sin embargo, como lo reporta el área y consignado en el acta de reunión a la fecha no se ha implementado dicha metodología por parte del área y que hacen falta jornadas de socialización para proceder a la implementación. Así mismo, se ha evidenciado que el área adelantó la creación de los formatos MCOM-FT-029 "LISTADO DE ASISTENCIA A EVENTOS", MCOM-FT-026 "ACTA DE ENTREGA" Y MCOM--FT-030 "FORMATO DE LECCIONES APRENDIDAS" para registrar la ejecución de los contratos suscritos.
Teniendo en cuenta que lo anterior no da cumplimiento a la meta planteada, se califica la acción como </t>
    </r>
    <r>
      <rPr>
        <b/>
        <sz val="9"/>
        <rFont val="Tahoma"/>
        <family val="2"/>
      </rPr>
      <t>"Incumplida"</t>
    </r>
    <r>
      <rPr>
        <sz val="9"/>
        <rFont val="Tahoma"/>
        <family val="2"/>
      </rPr>
      <t xml:space="preserve"> y se recomienda al área efectuar los ajustes pertinentes con el fin de aplicar el formato formulado. </t>
    </r>
  </si>
  <si>
    <r>
      <t xml:space="preserve">Análisis OCI: </t>
    </r>
    <r>
      <rPr>
        <sz val="9"/>
        <color theme="1"/>
        <rFont val="Tahoma"/>
        <family val="2"/>
      </rPr>
      <t xml:space="preserve">A la fecha de seguimiento no se evidencian avances con relación a lo formulado por el área. Teniendo en cuenta que el plan fue suscrito el 2 de enero de la vigencia 2020 y la fecha de corte del seguimiento es el 31-12-2019, se califica la acción con alerta </t>
    </r>
    <r>
      <rPr>
        <b/>
        <sz val="9"/>
        <color theme="1"/>
        <rFont val="Tahoma"/>
        <family val="2"/>
      </rPr>
      <t>"Sin Iniciar"</t>
    </r>
    <r>
      <rPr>
        <sz val="9"/>
        <color theme="1"/>
        <rFont val="Tahoma"/>
        <family val="2"/>
      </rPr>
      <t xml:space="preserve"> y se recomienda al área adelantar las actividades pendientes con el fin de dar cabal cumplimiento a lo programado. </t>
    </r>
  </si>
  <si>
    <r>
      <rPr>
        <b/>
        <sz val="9"/>
        <rFont val="Tahoma"/>
        <family val="2"/>
      </rPr>
      <t>Reporte Coordinación Juridica:</t>
    </r>
    <r>
      <rPr>
        <sz val="9"/>
        <rFont val="Tahoma"/>
        <family val="2"/>
      </rPr>
      <t xml:space="preserve">Se adjunta video institucional y soporte de la socialización a folios 114 y 1215 de la carpeta de evidencias que se entrega en físico.
</t>
    </r>
    <r>
      <rPr>
        <b/>
        <sz val="9"/>
        <rFont val="Tahoma"/>
        <family val="2"/>
      </rPr>
      <t xml:space="preserve">Análisis OCI: </t>
    </r>
    <r>
      <rPr>
        <sz val="9"/>
        <rFont val="Tahoma"/>
        <family val="2"/>
      </rPr>
      <t>Verificado los documentos remitidos como evidencia de la acción, se puede avisar que se logro el objetivo de la meta formulada. El video da cuenta de la información relevante sobre la naturaleza jurídica de Canal Capital así como la plataforma estratégica y las diferentes dependencias.  En atención a la fecha programada para la terminación , la acción se califica</t>
    </r>
    <r>
      <rPr>
        <b/>
        <sz val="9"/>
        <rFont val="Tahoma"/>
        <family val="2"/>
      </rPr>
      <t xml:space="preserve"> "Terminada Extemporánea". </t>
    </r>
  </si>
  <si>
    <r>
      <rPr>
        <b/>
        <sz val="9"/>
        <rFont val="Tahoma"/>
        <family val="2"/>
      </rPr>
      <t xml:space="preserve">Reporte Coordinación Jurídica: </t>
    </r>
    <r>
      <rPr>
        <sz val="9"/>
        <rFont val="Tahoma"/>
        <family val="2"/>
      </rPr>
      <t xml:space="preserve">No se reporta avance. </t>
    </r>
    <r>
      <rPr>
        <b/>
        <sz val="9"/>
        <rFont val="Tahoma"/>
        <family val="2"/>
      </rPr>
      <t xml:space="preserve">
Análisis OCI: </t>
    </r>
    <r>
      <rPr>
        <sz val="9"/>
        <rFont val="Tahoma"/>
        <family val="2"/>
      </rPr>
      <t xml:space="preserve">Una vez revisados los soportes remitidos se concluye que se adelantaron las tres actividades formuladas. Adicional, de los documentos enviados se desprende que la totalidad de las áreas de la entidad fueron capacitadas. 
Por lo tanto se cambia el estado a </t>
    </r>
    <r>
      <rPr>
        <b/>
        <sz val="9"/>
        <rFont val="Tahoma"/>
        <family val="2"/>
      </rPr>
      <t xml:space="preserve">"Cerrada". </t>
    </r>
  </si>
  <si>
    <r>
      <rPr>
        <b/>
        <sz val="9"/>
        <rFont val="Tahoma"/>
        <family val="2"/>
      </rPr>
      <t>Reporte Financiera:</t>
    </r>
    <r>
      <rPr>
        <sz val="9"/>
        <rFont val="Tahoma"/>
        <family val="2"/>
      </rPr>
      <t xml:space="preserve"> No hay reporte de avances.
</t>
    </r>
    <r>
      <rPr>
        <b/>
        <sz val="9"/>
        <rFont val="Tahoma"/>
        <family val="2"/>
      </rPr>
      <t>Análisis OCI:</t>
    </r>
    <r>
      <rPr>
        <sz val="9"/>
        <rFont val="Tahoma"/>
        <family val="2"/>
      </rPr>
      <t xml:space="preserve"> La Subdirección Financiera remite la conciliación de los recursos recibidos de la antigua ANTV, del mes de octubre de 2019. Pese a lo anterior y como se había indicado en el anterior seguimiento (corte 30 de septiembre), en las notas a los estados financieros, no se evidencia detalle respecto a la ejecución y saldos presentados, como lo observó el ente de control.  Teniendo en cuenta el indicador planteado, la acción se cumplió frente a los 11 Estados financieros mensuales de octubre 2018 a agosto 2019 y por tanto, se califica como "Terminada extemporánea". No obstante, las Notas a los Estados Financieros  no revelan el estado de ejecución de estos recursos en el Canal. Por lo anterior, se califica la acción como </t>
    </r>
    <r>
      <rPr>
        <b/>
        <sz val="9"/>
        <rFont val="Tahoma"/>
        <family val="2"/>
      </rPr>
      <t>"Terminada Extemporánea"</t>
    </r>
    <r>
      <rPr>
        <sz val="9"/>
        <rFont val="Tahoma"/>
        <family val="2"/>
      </rPr>
      <t xml:space="preserve"> con estado </t>
    </r>
    <r>
      <rPr>
        <b/>
        <sz val="9"/>
        <rFont val="Tahoma"/>
        <family val="2"/>
      </rPr>
      <t>"Abierta"</t>
    </r>
    <r>
      <rPr>
        <sz val="9"/>
        <rFont val="Tahoma"/>
        <family val="2"/>
      </rPr>
      <t xml:space="preserve">. </t>
    </r>
  </si>
  <si>
    <r>
      <rPr>
        <b/>
        <sz val="9"/>
        <rFont val="Tahoma"/>
        <family val="2"/>
      </rPr>
      <t xml:space="preserve">Reporte Coordinación Jurídica: </t>
    </r>
    <r>
      <rPr>
        <sz val="9"/>
        <rFont val="Tahoma"/>
        <family val="2"/>
      </rPr>
      <t xml:space="preserve">No reporta avances para el presente seguimiento. </t>
    </r>
    <r>
      <rPr>
        <b/>
        <sz val="9"/>
        <rFont val="Tahoma"/>
        <family val="2"/>
      </rPr>
      <t xml:space="preserve">
Análisis OCI: </t>
    </r>
    <r>
      <rPr>
        <sz val="9"/>
        <rFont val="Tahoma"/>
        <family val="2"/>
      </rPr>
      <t xml:space="preserve">Una vez revisados los soportes remitidos se concluye que se adelantaron las tres actividades formuladas. Adicional, de los documentos enviados se desprende que la totalidad de las áreas de la entidad fueron capacitadas. 
Por lo tanto se cambia el estado a </t>
    </r>
    <r>
      <rPr>
        <b/>
        <sz val="9"/>
        <rFont val="Tahoma"/>
        <family val="2"/>
      </rPr>
      <t>"Cerrada".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</si>
</sst>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numFmts>
  <fonts count="21" x14ac:knownFonts="1">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9"/>
      <color rgb="FF000000"/>
      <name val="Tahoma"/>
      <family val="2"/>
    </font>
    <font>
      <sz val="9"/>
      <color indexed="8"/>
      <name val="Tahoma"/>
      <family val="2"/>
    </font>
    <font>
      <sz val="9"/>
      <name val="Tahoma"/>
      <family val="2"/>
    </font>
    <font>
      <b/>
      <sz val="9"/>
      <name val="Tahoma"/>
      <family val="2"/>
    </font>
    <font>
      <i/>
      <sz val="9"/>
      <name val="Tahoma"/>
      <family val="2"/>
    </font>
    <font>
      <b/>
      <sz val="11"/>
      <color theme="1"/>
      <name val="Tahoma"/>
      <family val="2"/>
    </font>
    <font>
      <b/>
      <sz val="10"/>
      <color theme="0"/>
      <name val="Tahoma"/>
      <family val="2"/>
    </font>
    <font>
      <sz val="9"/>
      <color indexed="81"/>
      <name val="Tahoma"/>
      <family val="2"/>
    </font>
    <font>
      <b/>
      <sz val="9"/>
      <color indexed="81"/>
      <name val="Tahoma"/>
      <family val="2"/>
    </font>
  </fonts>
  <fills count="24">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tint="-9.9978637043366805E-2"/>
        <bgColor indexed="64"/>
      </patternFill>
    </fill>
  </fills>
  <borders count="70">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right style="medium">
        <color indexed="64"/>
      </right>
      <top/>
      <bottom style="thin">
        <color theme="0"/>
      </bottom>
      <diagonal/>
    </border>
    <border>
      <left/>
      <right style="medium">
        <color indexed="64"/>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left>
      <right/>
      <top style="medium">
        <color indexed="64"/>
      </top>
      <bottom style="medium">
        <color indexed="64"/>
      </bottom>
      <diagonal/>
    </border>
    <border>
      <left style="thin">
        <color theme="0"/>
      </left>
      <right style="thin">
        <color theme="0"/>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right style="thin">
        <color indexed="64"/>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43">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14" fontId="13" fillId="0" borderId="3" xfId="0"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0" fontId="4" fillId="0" borderId="3" xfId="0" applyFont="1" applyBorder="1" applyAlignment="1" applyProtection="1">
      <alignment horizontal="center" vertical="center" wrapText="1"/>
    </xf>
    <xf numFmtId="0" fontId="12" fillId="0" borderId="3" xfId="0" applyFont="1" applyBorder="1" applyAlignment="1" applyProtection="1">
      <alignment horizontal="justify" vertical="center" wrapText="1"/>
    </xf>
    <xf numFmtId="0" fontId="12" fillId="0" borderId="3" xfId="0" applyFont="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164" fontId="4" fillId="0" borderId="3"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justify" vertical="center" wrapText="1"/>
    </xf>
    <xf numFmtId="0" fontId="15" fillId="0" borderId="3" xfId="0" applyFont="1" applyFill="1" applyBorder="1" applyAlignment="1" applyProtection="1">
      <alignment horizontal="justify" vertical="center" wrapText="1"/>
    </xf>
    <xf numFmtId="15" fontId="4" fillId="0" borderId="3" xfId="0" applyNumberFormat="1" applyFont="1" applyBorder="1" applyAlignment="1" applyProtection="1">
      <alignment horizontal="center" vertical="center" wrapText="1"/>
    </xf>
    <xf numFmtId="0" fontId="4" fillId="0" borderId="3" xfId="0" applyFont="1" applyFill="1" applyBorder="1" applyAlignment="1" applyProtection="1">
      <alignment horizontal="center" vertical="center" wrapText="1"/>
      <protection locked="0"/>
    </xf>
    <xf numFmtId="164" fontId="4" fillId="0" borderId="3" xfId="1" applyNumberFormat="1" applyFont="1" applyFill="1" applyBorder="1" applyAlignment="1" applyProtection="1">
      <alignment horizontal="center" vertical="center" wrapText="1"/>
    </xf>
    <xf numFmtId="165" fontId="13" fillId="0" borderId="3" xfId="0" applyNumberFormat="1" applyFont="1" applyFill="1" applyBorder="1" applyAlignment="1" applyProtection="1">
      <alignment horizontal="center" vertical="center" wrapText="1"/>
    </xf>
    <xf numFmtId="0" fontId="4" fillId="0" borderId="3" xfId="0" applyFont="1" applyFill="1" applyBorder="1" applyAlignment="1" applyProtection="1">
      <alignment horizontal="justify" vertical="center" wrapText="1"/>
    </xf>
    <xf numFmtId="0" fontId="6" fillId="0" borderId="0" xfId="0" applyFont="1" applyAlignment="1" applyProtection="1">
      <alignment horizontal="center" vertical="center"/>
    </xf>
    <xf numFmtId="0" fontId="4" fillId="0" borderId="3" xfId="0" applyFont="1" applyFill="1" applyBorder="1" applyAlignment="1" applyProtection="1">
      <alignment horizontal="justify" vertical="center" wrapText="1"/>
      <protection locked="0"/>
    </xf>
    <xf numFmtId="0" fontId="4" fillId="8" borderId="33" xfId="0" applyFont="1" applyFill="1" applyBorder="1" applyAlignment="1" applyProtection="1">
      <alignment horizontal="center" vertical="center" wrapText="1"/>
    </xf>
    <xf numFmtId="0" fontId="4" fillId="8" borderId="34" xfId="0"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justify" vertical="center" wrapText="1"/>
    </xf>
    <xf numFmtId="0" fontId="4" fillId="0" borderId="3" xfId="0" applyFont="1" applyBorder="1" applyAlignment="1" applyProtection="1">
      <alignment horizontal="center" vertical="center"/>
    </xf>
    <xf numFmtId="164" fontId="14" fillId="0" borderId="3" xfId="1" applyNumberFormat="1" applyFont="1" applyFill="1" applyBorder="1" applyAlignment="1" applyProtection="1">
      <alignment horizontal="center" vertical="center" wrapText="1"/>
    </xf>
    <xf numFmtId="164" fontId="4" fillId="0" borderId="3" xfId="1" applyNumberFormat="1" applyFont="1" applyBorder="1" applyAlignment="1" applyProtection="1">
      <alignment horizontal="center" vertical="center"/>
    </xf>
    <xf numFmtId="164" fontId="8" fillId="0" borderId="0" xfId="1" applyNumberFormat="1" applyFont="1" applyAlignment="1" applyProtection="1">
      <alignment horizontal="center" vertical="center"/>
    </xf>
    <xf numFmtId="0" fontId="4" fillId="0" borderId="6" xfId="0" applyFont="1" applyBorder="1" applyAlignment="1" applyProtection="1">
      <alignment horizontal="center" vertical="center" wrapText="1"/>
    </xf>
    <xf numFmtId="0" fontId="12" fillId="0" borderId="37" xfId="0" applyFont="1" applyBorder="1" applyAlignment="1" applyProtection="1">
      <alignment horizontal="justify" vertical="center" wrapText="1"/>
    </xf>
    <xf numFmtId="0" fontId="12" fillId="0" borderId="37" xfId="0" applyFont="1" applyBorder="1" applyAlignment="1">
      <alignment horizontal="center" vertical="center" wrapText="1"/>
    </xf>
    <xf numFmtId="0" fontId="4" fillId="0" borderId="37"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15" fontId="4" fillId="0" borderId="8" xfId="0" applyNumberFormat="1"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12" fillId="0" borderId="6" xfId="0" applyFont="1" applyBorder="1" applyAlignment="1" applyProtection="1">
      <alignment horizontal="justify" vertical="center" wrapText="1"/>
    </xf>
    <xf numFmtId="0" fontId="4" fillId="0" borderId="37"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37" xfId="0" applyFont="1" applyBorder="1" applyAlignment="1" applyProtection="1">
      <alignment horizontal="center" vertical="center"/>
    </xf>
    <xf numFmtId="0" fontId="4" fillId="0" borderId="8" xfId="0" applyFont="1" applyFill="1" applyBorder="1" applyAlignment="1" applyProtection="1">
      <alignment horizontal="center" vertical="center" wrapText="1"/>
    </xf>
    <xf numFmtId="164" fontId="4" fillId="0" borderId="8" xfId="1" applyNumberFormat="1" applyFont="1" applyFill="1" applyBorder="1" applyAlignment="1" applyProtection="1">
      <alignment horizontal="center" vertical="center" wrapText="1"/>
    </xf>
    <xf numFmtId="165" fontId="13" fillId="0" borderId="8" xfId="0" applyNumberFormat="1" applyFont="1" applyFill="1" applyBorder="1" applyAlignment="1" applyProtection="1">
      <alignment horizontal="center" vertical="center" wrapText="1"/>
    </xf>
    <xf numFmtId="0" fontId="4" fillId="0" borderId="8" xfId="0" applyFont="1" applyBorder="1" applyAlignment="1" applyProtection="1">
      <alignment horizontal="center" vertical="center"/>
    </xf>
    <xf numFmtId="15" fontId="4" fillId="0" borderId="6" xfId="0" applyNumberFormat="1" applyFont="1" applyFill="1" applyBorder="1" applyAlignment="1" applyProtection="1">
      <alignment horizontal="center" vertical="center" wrapText="1"/>
    </xf>
    <xf numFmtId="0" fontId="4" fillId="8" borderId="3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6" fillId="0" borderId="0" xfId="0" applyFont="1" applyAlignment="1" applyProtection="1">
      <alignment horizontal="justify" vertical="center"/>
    </xf>
    <xf numFmtId="0" fontId="15" fillId="0" borderId="3" xfId="0" applyFont="1" applyFill="1" applyBorder="1" applyAlignment="1" applyProtection="1">
      <alignment horizontal="justify" vertical="center"/>
    </xf>
    <xf numFmtId="0" fontId="14" fillId="0" borderId="3" xfId="0" applyFont="1" applyFill="1" applyBorder="1" applyAlignment="1" applyProtection="1">
      <alignment horizontal="justify" vertical="center"/>
    </xf>
    <xf numFmtId="0" fontId="4" fillId="20" borderId="6" xfId="0" applyFont="1" applyFill="1" applyBorder="1" applyAlignment="1" applyProtection="1">
      <alignment horizontal="center" vertical="center" wrapText="1"/>
    </xf>
    <xf numFmtId="0" fontId="4" fillId="20" borderId="3" xfId="0" applyFont="1" applyFill="1" applyBorder="1" applyAlignment="1" applyProtection="1">
      <alignment horizontal="center" vertical="center" wrapText="1"/>
    </xf>
    <xf numFmtId="0" fontId="4" fillId="20" borderId="3" xfId="0" applyFont="1" applyFill="1" applyBorder="1" applyAlignment="1" applyProtection="1">
      <alignment horizontal="center" vertical="center"/>
    </xf>
    <xf numFmtId="0" fontId="4" fillId="20" borderId="37"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9" fontId="8" fillId="0" borderId="0" xfId="1" applyFont="1" applyAlignment="1" applyProtection="1">
      <alignment horizontal="center" vertical="center"/>
    </xf>
    <xf numFmtId="0" fontId="4" fillId="0" borderId="3" xfId="0" applyFont="1" applyBorder="1" applyAlignment="1" applyProtection="1">
      <alignment horizontal="justify" vertical="center" wrapText="1"/>
    </xf>
    <xf numFmtId="0" fontId="4" fillId="0" borderId="3" xfId="0" applyFont="1" applyFill="1" applyBorder="1" applyAlignment="1" applyProtection="1">
      <alignment horizontal="center" vertical="center"/>
    </xf>
    <xf numFmtId="0" fontId="3" fillId="5" borderId="16"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35" xfId="0" applyFont="1" applyFill="1" applyBorder="1" applyAlignment="1" applyProtection="1">
      <alignment horizontal="center" vertical="center" wrapText="1"/>
    </xf>
    <xf numFmtId="0" fontId="4" fillId="4" borderId="33" xfId="0" applyFont="1" applyFill="1" applyBorder="1" applyAlignment="1" applyProtection="1">
      <alignment horizontal="center" vertical="center" wrapText="1"/>
    </xf>
    <xf numFmtId="0" fontId="4" fillId="4" borderId="34" xfId="0" applyFont="1" applyFill="1" applyBorder="1" applyAlignment="1" applyProtection="1">
      <alignment horizontal="center" vertical="center" wrapText="1"/>
    </xf>
    <xf numFmtId="0" fontId="4" fillId="4" borderId="35" xfId="0" applyFont="1" applyFill="1" applyBorder="1" applyAlignment="1" applyProtection="1">
      <alignment horizontal="center" vertical="center" wrapText="1"/>
    </xf>
    <xf numFmtId="0" fontId="4" fillId="11" borderId="33" xfId="0" applyFont="1" applyFill="1" applyBorder="1" applyAlignment="1" applyProtection="1">
      <alignment horizontal="center" vertical="center" wrapText="1"/>
    </xf>
    <xf numFmtId="0" fontId="4" fillId="11" borderId="34" xfId="0" applyFont="1" applyFill="1" applyBorder="1" applyAlignment="1" applyProtection="1">
      <alignment horizontal="center" vertical="center" wrapText="1"/>
    </xf>
    <xf numFmtId="0" fontId="4" fillId="11" borderId="61" xfId="0" applyFont="1" applyFill="1" applyBorder="1" applyAlignment="1" applyProtection="1">
      <alignment horizontal="center" vertical="center" wrapText="1"/>
    </xf>
    <xf numFmtId="0" fontId="4" fillId="6" borderId="34" xfId="0" applyFont="1" applyFill="1" applyBorder="1" applyAlignment="1" applyProtection="1">
      <alignment horizontal="center" vertical="center" wrapText="1"/>
      <protection locked="0" hidden="1"/>
    </xf>
    <xf numFmtId="0" fontId="4" fillId="19" borderId="58" xfId="0" applyFont="1" applyFill="1" applyBorder="1" applyAlignment="1" applyProtection="1">
      <alignment horizontal="center" vertical="center" wrapText="1"/>
    </xf>
    <xf numFmtId="0" fontId="4" fillId="19" borderId="59" xfId="0" applyFont="1" applyFill="1" applyBorder="1" applyAlignment="1" applyProtection="1">
      <alignment horizontal="center" vertical="center" wrapText="1"/>
    </xf>
    <xf numFmtId="0" fontId="4" fillId="19" borderId="60" xfId="0" applyFont="1" applyFill="1" applyBorder="1" applyAlignment="1" applyProtection="1">
      <alignment horizontal="center" vertical="center" wrapText="1"/>
    </xf>
    <xf numFmtId="0" fontId="4" fillId="23" borderId="58" xfId="0" applyFont="1" applyFill="1" applyBorder="1" applyAlignment="1" applyProtection="1">
      <alignment horizontal="center" vertical="center" wrapText="1"/>
    </xf>
    <xf numFmtId="0" fontId="4" fillId="23" borderId="59" xfId="0" applyFont="1" applyFill="1" applyBorder="1" applyAlignment="1" applyProtection="1">
      <alignment horizontal="center" vertical="center" wrapText="1"/>
    </xf>
    <xf numFmtId="0" fontId="4" fillId="23" borderId="60" xfId="0" applyFont="1" applyFill="1" applyBorder="1" applyAlignment="1" applyProtection="1">
      <alignment horizontal="center" vertical="center" wrapText="1"/>
    </xf>
    <xf numFmtId="0" fontId="14" fillId="8" borderId="3" xfId="0" applyFont="1" applyFill="1" applyBorder="1" applyAlignment="1" applyProtection="1">
      <alignment horizontal="justify" vertical="center" wrapText="1"/>
      <protection hidden="1"/>
    </xf>
    <xf numFmtId="0" fontId="14" fillId="8" borderId="3" xfId="0" applyFont="1" applyFill="1" applyBorder="1" applyAlignment="1" applyProtection="1">
      <alignment horizontal="center" vertical="center" wrapText="1"/>
      <protection hidden="1"/>
    </xf>
    <xf numFmtId="2" fontId="14" fillId="8" borderId="3" xfId="0" applyNumberFormat="1" applyFont="1" applyFill="1" applyBorder="1" applyAlignment="1" applyProtection="1">
      <alignment horizontal="center" vertical="center" wrapText="1"/>
      <protection hidden="1"/>
    </xf>
    <xf numFmtId="164" fontId="14" fillId="8" borderId="3" xfId="0" applyNumberFormat="1" applyFont="1" applyFill="1" applyBorder="1" applyAlignment="1" applyProtection="1">
      <alignment horizontal="center" vertical="center" wrapText="1"/>
      <protection hidden="1"/>
    </xf>
    <xf numFmtId="0" fontId="14" fillId="0" borderId="3" xfId="0" applyFont="1" applyFill="1" applyBorder="1" applyAlignment="1" applyProtection="1">
      <alignment horizontal="justify" vertical="center" wrapText="1"/>
      <protection hidden="1"/>
    </xf>
    <xf numFmtId="0" fontId="14" fillId="0" borderId="3" xfId="0" applyFont="1" applyFill="1" applyBorder="1" applyAlignment="1" applyProtection="1">
      <alignment horizontal="center" vertical="center" wrapText="1"/>
      <protection hidden="1"/>
    </xf>
    <xf numFmtId="2" fontId="14" fillId="0" borderId="3" xfId="0" applyNumberFormat="1" applyFont="1" applyFill="1" applyBorder="1" applyAlignment="1" applyProtection="1">
      <alignment horizontal="center" vertical="center" wrapText="1"/>
      <protection hidden="1"/>
    </xf>
    <xf numFmtId="164" fontId="14" fillId="0" borderId="3" xfId="0" applyNumberFormat="1" applyFont="1" applyFill="1" applyBorder="1" applyAlignment="1" applyProtection="1">
      <alignment horizontal="center" vertical="center" wrapText="1"/>
      <protection hidden="1"/>
    </xf>
    <xf numFmtId="0" fontId="15" fillId="0" borderId="3" xfId="0" applyFont="1" applyFill="1" applyBorder="1" applyAlignment="1" applyProtection="1">
      <alignment horizontal="justify" vertical="center" wrapText="1"/>
      <protection hidden="1"/>
    </xf>
    <xf numFmtId="0" fontId="14" fillId="0" borderId="3" xfId="0" applyFont="1" applyFill="1" applyBorder="1" applyAlignment="1" applyProtection="1">
      <alignment horizontal="left" vertical="center" wrapText="1"/>
      <protection hidden="1"/>
    </xf>
    <xf numFmtId="9" fontId="14" fillId="0" borderId="3" xfId="1" applyFont="1" applyFill="1" applyBorder="1" applyAlignment="1" applyProtection="1">
      <alignment horizontal="center" vertical="center" wrapText="1"/>
      <protection hidden="1"/>
    </xf>
    <xf numFmtId="0" fontId="14" fillId="20" borderId="3" xfId="0" applyFont="1" applyFill="1" applyBorder="1" applyAlignment="1" applyProtection="1">
      <alignment horizontal="justify" vertical="center" wrapText="1"/>
      <protection hidden="1"/>
    </xf>
    <xf numFmtId="0" fontId="14" fillId="20" borderId="3" xfId="0" applyFont="1" applyFill="1" applyBorder="1" applyAlignment="1" applyProtection="1">
      <alignment horizontal="center" vertical="center" wrapText="1"/>
      <protection hidden="1"/>
    </xf>
    <xf numFmtId="2" fontId="14" fillId="20" borderId="3" xfId="0" applyNumberFormat="1" applyFont="1" applyFill="1" applyBorder="1" applyAlignment="1" applyProtection="1">
      <alignment horizontal="center" vertical="center" wrapText="1"/>
      <protection hidden="1"/>
    </xf>
    <xf numFmtId="164" fontId="14" fillId="20" borderId="3" xfId="0" applyNumberFormat="1" applyFont="1" applyFill="1" applyBorder="1" applyAlignment="1" applyProtection="1">
      <alignment horizontal="center" vertical="center" wrapText="1"/>
      <protection hidden="1"/>
    </xf>
    <xf numFmtId="15" fontId="4" fillId="0" borderId="3" xfId="0" applyNumberFormat="1" applyFont="1" applyBorder="1" applyAlignment="1" applyProtection="1">
      <alignment horizontal="center" vertical="center"/>
    </xf>
    <xf numFmtId="15" fontId="4" fillId="0" borderId="8" xfId="0" applyNumberFormat="1" applyFont="1" applyBorder="1" applyAlignment="1" applyProtection="1">
      <alignment horizontal="center" vertical="center"/>
    </xf>
    <xf numFmtId="15" fontId="4" fillId="0" borderId="65" xfId="0" applyNumberFormat="1" applyFont="1" applyFill="1" applyBorder="1" applyAlignment="1" applyProtection="1">
      <alignment horizontal="center" vertical="center" wrapText="1"/>
    </xf>
    <xf numFmtId="0" fontId="4" fillId="6" borderId="64" xfId="0" applyFont="1" applyFill="1" applyBorder="1" applyAlignment="1" applyProtection="1">
      <alignment horizontal="center" vertical="center" wrapText="1"/>
      <protection locked="0" hidden="1"/>
    </xf>
    <xf numFmtId="0" fontId="4" fillId="6" borderId="69" xfId="0" applyFont="1" applyFill="1" applyBorder="1" applyAlignment="1" applyProtection="1">
      <alignment horizontal="center" vertical="center" wrapText="1"/>
      <protection locked="0" hidden="1"/>
    </xf>
    <xf numFmtId="0" fontId="4" fillId="0" borderId="11" xfId="0" applyFont="1" applyFill="1" applyBorder="1" applyAlignment="1" applyProtection="1">
      <alignment horizontal="center" vertical="center" wrapText="1"/>
    </xf>
    <xf numFmtId="15" fontId="4" fillId="8" borderId="6" xfId="0" applyNumberFormat="1" applyFont="1" applyFill="1" applyBorder="1" applyAlignment="1" applyProtection="1">
      <alignment horizontal="center" vertical="center" wrapText="1"/>
    </xf>
    <xf numFmtId="0" fontId="14" fillId="8" borderId="37" xfId="0" applyFont="1" applyFill="1" applyBorder="1" applyAlignment="1" applyProtection="1">
      <alignment horizontal="justify" vertical="center" wrapText="1"/>
      <protection hidden="1"/>
    </xf>
    <xf numFmtId="0" fontId="14" fillId="0" borderId="37" xfId="0" applyFont="1" applyFill="1" applyBorder="1" applyAlignment="1" applyProtection="1">
      <alignment horizontal="center" vertical="center" wrapText="1"/>
      <protection hidden="1"/>
    </xf>
    <xf numFmtId="15" fontId="4" fillId="20" borderId="6" xfId="0" applyNumberFormat="1" applyFont="1" applyFill="1" applyBorder="1" applyAlignment="1" applyProtection="1">
      <alignment horizontal="center" vertical="center" wrapText="1"/>
    </xf>
    <xf numFmtId="0" fontId="14" fillId="20" borderId="37" xfId="0" applyFont="1" applyFill="1" applyBorder="1" applyAlignment="1" applyProtection="1">
      <alignment horizontal="justify" vertical="center" wrapText="1"/>
      <protection hidden="1"/>
    </xf>
    <xf numFmtId="0" fontId="14" fillId="8" borderId="6" xfId="0" applyFont="1" applyFill="1" applyBorder="1" applyAlignment="1" applyProtection="1">
      <alignment horizontal="justify" vertical="center" wrapText="1"/>
      <protection hidden="1"/>
    </xf>
    <xf numFmtId="0" fontId="14" fillId="8" borderId="6" xfId="0" applyFont="1" applyFill="1" applyBorder="1" applyAlignment="1" applyProtection="1">
      <alignment horizontal="center" vertical="center" wrapText="1"/>
      <protection hidden="1"/>
    </xf>
    <xf numFmtId="0" fontId="14" fillId="8" borderId="37" xfId="0" applyFont="1" applyFill="1" applyBorder="1" applyAlignment="1" applyProtection="1">
      <alignment horizontal="center" vertical="center" wrapText="1"/>
      <protection hidden="1"/>
    </xf>
    <xf numFmtId="0" fontId="14" fillId="20" borderId="6" xfId="0" applyFont="1" applyFill="1" applyBorder="1" applyAlignment="1" applyProtection="1">
      <alignment horizontal="justify" vertical="center" wrapText="1"/>
      <protection hidden="1"/>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8" borderId="6" xfId="0" applyFont="1" applyFill="1" applyBorder="1" applyAlignment="1" applyProtection="1">
      <alignment horizontal="center" vertical="center"/>
    </xf>
    <xf numFmtId="0" fontId="4" fillId="8" borderId="3" xfId="0" applyFont="1" applyFill="1" applyBorder="1" applyAlignment="1" applyProtection="1">
      <alignment horizontal="center" vertical="center"/>
    </xf>
    <xf numFmtId="164" fontId="4" fillId="8" borderId="3" xfId="1" applyNumberFormat="1" applyFont="1" applyFill="1" applyBorder="1" applyAlignment="1" applyProtection="1">
      <alignment horizontal="center" vertical="center"/>
    </xf>
    <xf numFmtId="0" fontId="4" fillId="8" borderId="37" xfId="0" applyFont="1" applyFill="1" applyBorder="1" applyAlignment="1" applyProtection="1">
      <alignment horizontal="center" vertical="center"/>
    </xf>
    <xf numFmtId="0" fontId="4" fillId="8" borderId="65" xfId="0" applyFont="1" applyFill="1" applyBorder="1" applyAlignment="1" applyProtection="1">
      <alignment horizontal="center" vertical="center"/>
    </xf>
    <xf numFmtId="0" fontId="14" fillId="8" borderId="3" xfId="0" applyFont="1" applyFill="1" applyBorder="1" applyAlignment="1" applyProtection="1">
      <alignment horizontal="justify" vertical="center"/>
    </xf>
    <xf numFmtId="0" fontId="4" fillId="8" borderId="11" xfId="0" applyFont="1" applyFill="1" applyBorder="1" applyAlignment="1" applyProtection="1">
      <alignment horizontal="center" vertical="center"/>
    </xf>
    <xf numFmtId="0" fontId="4" fillId="8" borderId="7" xfId="0" applyFont="1" applyFill="1" applyBorder="1" applyAlignment="1" applyProtection="1">
      <alignment horizontal="center" vertical="center"/>
    </xf>
    <xf numFmtId="0" fontId="4" fillId="8" borderId="8" xfId="0" applyFont="1" applyFill="1" applyBorder="1" applyAlignment="1" applyProtection="1">
      <alignment horizontal="center" vertical="center"/>
    </xf>
    <xf numFmtId="164" fontId="4" fillId="8" borderId="8" xfId="1" applyNumberFormat="1" applyFont="1" applyFill="1" applyBorder="1" applyAlignment="1" applyProtection="1">
      <alignment horizontal="center" vertical="center"/>
    </xf>
    <xf numFmtId="0" fontId="4" fillId="8" borderId="38" xfId="0" applyFont="1" applyFill="1" applyBorder="1" applyAlignment="1" applyProtection="1">
      <alignment horizontal="center" vertical="center"/>
    </xf>
    <xf numFmtId="0" fontId="4" fillId="0" borderId="3" xfId="0" applyFont="1" applyBorder="1" applyAlignment="1" applyProtection="1">
      <alignment horizontal="left" vertical="center" wrapText="1"/>
    </xf>
    <xf numFmtId="9" fontId="14" fillId="8" borderId="3" xfId="1" applyFont="1" applyFill="1" applyBorder="1" applyAlignment="1" applyProtection="1">
      <alignment horizontal="center" vertical="center" wrapText="1"/>
      <protection hidden="1"/>
    </xf>
    <xf numFmtId="0" fontId="3" fillId="0" borderId="3" xfId="0" applyFont="1" applyBorder="1" applyAlignment="1" applyProtection="1">
      <alignment horizontal="justify" vertical="center" wrapText="1"/>
    </xf>
    <xf numFmtId="0" fontId="4" fillId="0" borderId="3" xfId="0" applyFont="1" applyBorder="1" applyAlignment="1" applyProtection="1">
      <alignment horizontal="left" vertical="center"/>
    </xf>
    <xf numFmtId="0" fontId="8" fillId="0" borderId="0" xfId="0" applyFont="1" applyAlignment="1" applyProtection="1">
      <alignment horizontal="justify" vertical="center" wrapText="1"/>
    </xf>
    <xf numFmtId="0" fontId="9" fillId="22" borderId="50" xfId="0" applyFont="1" applyFill="1" applyBorder="1" applyAlignment="1" applyProtection="1">
      <alignment horizontal="center" vertical="center" wrapText="1"/>
    </xf>
    <xf numFmtId="0" fontId="9" fillId="22" borderId="45"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16" xfId="0" applyFont="1" applyFill="1" applyBorder="1" applyAlignment="1" applyProtection="1">
      <alignment horizontal="center" vertical="center" wrapText="1"/>
    </xf>
    <xf numFmtId="0" fontId="7" fillId="14" borderId="22" xfId="0" applyFont="1" applyFill="1" applyBorder="1" applyAlignment="1" applyProtection="1">
      <alignment horizontal="center" vertical="center" wrapText="1"/>
    </xf>
    <xf numFmtId="0" fontId="7" fillId="14" borderId="23" xfId="0" applyFont="1" applyFill="1" applyBorder="1" applyAlignment="1" applyProtection="1">
      <alignment horizontal="center" vertical="center" wrapText="1"/>
    </xf>
    <xf numFmtId="0" fontId="7" fillId="14" borderId="36"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15" xfId="0" applyFont="1" applyFill="1" applyBorder="1" applyAlignment="1" applyProtection="1">
      <alignment horizontal="center" vertical="center" wrapText="1"/>
    </xf>
    <xf numFmtId="0" fontId="3" fillId="9" borderId="20" xfId="0" applyFont="1" applyFill="1" applyBorder="1" applyAlignment="1" applyProtection="1">
      <alignment horizontal="center" vertical="center" wrapText="1"/>
      <protection locked="0" hidden="1"/>
    </xf>
    <xf numFmtId="0" fontId="3" fillId="9" borderId="16" xfId="0" applyFont="1" applyFill="1" applyBorder="1" applyAlignment="1" applyProtection="1">
      <alignment horizontal="center" vertical="center" wrapText="1"/>
      <protection locked="0" hidden="1"/>
    </xf>
    <xf numFmtId="0" fontId="9" fillId="18" borderId="49" xfId="0" applyFont="1" applyFill="1" applyBorder="1" applyAlignment="1" applyProtection="1">
      <alignment horizontal="center" vertical="center" wrapText="1"/>
    </xf>
    <xf numFmtId="0" fontId="9" fillId="18" borderId="44" xfId="0" applyFont="1" applyFill="1" applyBorder="1" applyAlignment="1" applyProtection="1">
      <alignment horizontal="center" vertical="center" wrapText="1"/>
    </xf>
    <xf numFmtId="0" fontId="9" fillId="18" borderId="51" xfId="0" applyFont="1" applyFill="1" applyBorder="1" applyAlignment="1" applyProtection="1">
      <alignment horizontal="center" vertical="center" wrapText="1"/>
    </xf>
    <xf numFmtId="0" fontId="9" fillId="18" borderId="50"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0" fontId="3" fillId="7" borderId="42" xfId="0" applyFont="1" applyFill="1" applyBorder="1" applyAlignment="1" applyProtection="1">
      <alignment horizontal="center" vertical="center" wrapText="1"/>
    </xf>
    <xf numFmtId="0" fontId="3" fillId="7" borderId="43" xfId="0" applyFont="1" applyFill="1" applyBorder="1" applyAlignment="1" applyProtection="1">
      <alignment horizontal="center" vertical="center" wrapText="1"/>
    </xf>
    <xf numFmtId="0" fontId="17" fillId="0" borderId="31" xfId="0" applyFont="1" applyFill="1" applyBorder="1" applyAlignment="1" applyProtection="1">
      <alignment horizontal="left" vertical="center"/>
    </xf>
    <xf numFmtId="0" fontId="17" fillId="0" borderId="12" xfId="0" applyFont="1" applyFill="1" applyBorder="1" applyAlignment="1" applyProtection="1">
      <alignment horizontal="left" vertical="center"/>
    </xf>
    <xf numFmtId="0" fontId="17" fillId="0" borderId="28" xfId="0" applyFont="1" applyFill="1" applyBorder="1" applyAlignment="1" applyProtection="1">
      <alignment horizontal="left" vertical="center"/>
    </xf>
    <xf numFmtId="0" fontId="17" fillId="0" borderId="32" xfId="0" applyFont="1" applyFill="1" applyBorder="1" applyAlignment="1" applyProtection="1">
      <alignment horizontal="left" vertical="center"/>
    </xf>
    <xf numFmtId="0" fontId="17" fillId="0" borderId="14" xfId="0" applyFont="1" applyFill="1" applyBorder="1" applyAlignment="1" applyProtection="1">
      <alignment horizontal="left" vertical="center"/>
    </xf>
    <xf numFmtId="0" fontId="17" fillId="0" borderId="29" xfId="0" applyFont="1" applyFill="1" applyBorder="1" applyAlignment="1" applyProtection="1">
      <alignment horizontal="left" vertical="center"/>
    </xf>
    <xf numFmtId="0" fontId="7" fillId="13" borderId="39" xfId="0" applyFont="1" applyFill="1" applyBorder="1" applyAlignment="1" applyProtection="1">
      <alignment horizontal="center" vertical="center" wrapText="1"/>
    </xf>
    <xf numFmtId="0" fontId="7" fillId="13" borderId="40" xfId="0" applyFont="1" applyFill="1" applyBorder="1" applyAlignment="1" applyProtection="1">
      <alignment horizontal="center" vertical="center" wrapText="1"/>
    </xf>
    <xf numFmtId="0" fontId="7" fillId="13" borderId="47" xfId="0" applyFont="1" applyFill="1" applyBorder="1" applyAlignment="1" applyProtection="1">
      <alignment horizontal="center" vertical="center" wrapText="1"/>
    </xf>
    <xf numFmtId="0" fontId="7" fillId="13" borderId="41" xfId="0" applyFont="1" applyFill="1" applyBorder="1" applyAlignment="1" applyProtection="1">
      <alignment horizontal="center" vertical="center" wrapText="1"/>
    </xf>
    <xf numFmtId="0" fontId="7" fillId="15" borderId="66" xfId="0" applyFont="1" applyFill="1" applyBorder="1" applyAlignment="1" applyProtection="1">
      <alignment horizontal="center" vertical="center" wrapText="1"/>
      <protection locked="0" hidden="1"/>
    </xf>
    <xf numFmtId="0" fontId="7" fillId="15" borderId="40" xfId="0" applyFont="1" applyFill="1" applyBorder="1" applyAlignment="1" applyProtection="1">
      <alignment horizontal="center" vertical="center" wrapText="1"/>
      <protection locked="0" hidden="1"/>
    </xf>
    <xf numFmtId="0" fontId="7" fillId="15" borderId="47" xfId="0" applyFont="1" applyFill="1" applyBorder="1" applyAlignment="1" applyProtection="1">
      <alignment horizontal="center" vertical="center" wrapText="1"/>
      <protection locked="0" hidden="1"/>
    </xf>
    <xf numFmtId="0" fontId="7" fillId="16" borderId="22" xfId="0" applyFont="1" applyFill="1" applyBorder="1" applyAlignment="1" applyProtection="1">
      <alignment horizontal="center" vertical="center"/>
    </xf>
    <xf numFmtId="0" fontId="7" fillId="16" borderId="23" xfId="0" applyFont="1" applyFill="1" applyBorder="1" applyAlignment="1" applyProtection="1">
      <alignment horizontal="center" vertical="center"/>
    </xf>
    <xf numFmtId="0" fontId="7" fillId="16" borderId="36" xfId="0" applyFont="1" applyFill="1" applyBorder="1" applyAlignment="1" applyProtection="1">
      <alignment horizontal="center" vertical="center"/>
    </xf>
    <xf numFmtId="0" fontId="18" fillId="17" borderId="22" xfId="0" applyFont="1" applyFill="1" applyBorder="1" applyAlignment="1" applyProtection="1">
      <alignment horizontal="center" vertical="center" wrapText="1"/>
    </xf>
    <xf numFmtId="0" fontId="18" fillId="17" borderId="23" xfId="0" applyFont="1" applyFill="1" applyBorder="1" applyAlignment="1" applyProtection="1">
      <alignment horizontal="center" vertical="center" wrapText="1"/>
    </xf>
    <xf numFmtId="0" fontId="18" fillId="17" borderId="36" xfId="0" applyFont="1" applyFill="1" applyBorder="1" applyAlignment="1" applyProtection="1">
      <alignment horizontal="center" vertical="center" wrapText="1"/>
    </xf>
    <xf numFmtId="0" fontId="11" fillId="0" borderId="2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 xfId="0" applyFont="1" applyBorder="1" applyAlignment="1" applyProtection="1">
      <alignment horizontal="justify" vertical="center" wrapText="1"/>
    </xf>
    <xf numFmtId="0" fontId="11" fillId="0" borderId="55"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justify" vertical="center" wrapText="1"/>
    </xf>
    <xf numFmtId="0" fontId="11" fillId="0" borderId="56"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2" xfId="0" applyFont="1" applyBorder="1" applyAlignment="1" applyProtection="1">
      <alignment horizontal="justify" vertical="center" wrapText="1"/>
    </xf>
    <xf numFmtId="0" fontId="11" fillId="0" borderId="57" xfId="0" applyFont="1" applyBorder="1" applyAlignment="1" applyProtection="1">
      <alignment horizontal="center" vertical="center"/>
    </xf>
    <xf numFmtId="0" fontId="18" fillId="21" borderId="22" xfId="0" applyFont="1" applyFill="1" applyBorder="1" applyAlignment="1" applyProtection="1">
      <alignment horizontal="center" vertical="center" wrapText="1"/>
    </xf>
    <xf numFmtId="0" fontId="18" fillId="21" borderId="23" xfId="0" applyFont="1" applyFill="1" applyBorder="1" applyAlignment="1" applyProtection="1">
      <alignment horizontal="center" vertical="center" wrapText="1"/>
    </xf>
    <xf numFmtId="0" fontId="18" fillId="21" borderId="23" xfId="0" applyFont="1" applyFill="1" applyBorder="1" applyAlignment="1" applyProtection="1">
      <alignment horizontal="justify" vertical="center" wrapText="1"/>
    </xf>
    <xf numFmtId="0" fontId="18" fillId="21" borderId="36" xfId="0" applyFont="1" applyFill="1" applyBorder="1" applyAlignment="1" applyProtection="1">
      <alignment horizontal="center" vertical="center" wrapText="1"/>
    </xf>
    <xf numFmtId="0" fontId="7" fillId="12" borderId="22" xfId="0" applyFont="1" applyFill="1" applyBorder="1" applyAlignment="1" applyProtection="1">
      <alignment horizontal="center" vertical="center" wrapText="1"/>
    </xf>
    <xf numFmtId="0" fontId="7" fillId="12" borderId="23" xfId="0" applyFont="1" applyFill="1" applyBorder="1" applyAlignment="1" applyProtection="1">
      <alignment horizontal="center" vertical="center" wrapText="1"/>
    </xf>
    <xf numFmtId="0" fontId="7" fillId="12" borderId="36" xfId="0" applyFont="1" applyFill="1" applyBorder="1" applyAlignment="1" applyProtection="1">
      <alignment horizontal="center" vertical="center" wrapText="1"/>
    </xf>
    <xf numFmtId="0" fontId="3" fillId="10" borderId="54" xfId="0" applyFont="1" applyFill="1" applyBorder="1" applyAlignment="1" applyProtection="1">
      <alignment horizontal="center" vertical="center" wrapText="1"/>
    </xf>
    <xf numFmtId="0" fontId="3" fillId="10" borderId="21" xfId="0" applyFont="1" applyFill="1" applyBorder="1" applyAlignment="1" applyProtection="1">
      <alignment horizontal="center" vertical="center" wrapText="1"/>
    </xf>
    <xf numFmtId="0" fontId="3" fillId="10" borderId="53" xfId="0" applyFont="1" applyFill="1" applyBorder="1" applyAlignment="1" applyProtection="1">
      <alignment horizontal="center" vertical="center" wrapText="1"/>
    </xf>
    <xf numFmtId="0" fontId="3" fillId="10" borderId="19"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20" xfId="0" applyFont="1" applyFill="1" applyBorder="1" applyAlignment="1" applyProtection="1">
      <alignment horizontal="center" vertical="center" wrapText="1"/>
    </xf>
    <xf numFmtId="0" fontId="3" fillId="9" borderId="67" xfId="0" applyFont="1" applyFill="1" applyBorder="1" applyAlignment="1" applyProtection="1">
      <alignment horizontal="center" vertical="center" wrapText="1"/>
      <protection locked="0" hidden="1"/>
    </xf>
    <xf numFmtId="0" fontId="3" fillId="9" borderId="68" xfId="0" applyFont="1" applyFill="1" applyBorder="1" applyAlignment="1" applyProtection="1">
      <alignment horizontal="center" vertical="center" wrapText="1"/>
      <protection locked="0" hidden="1"/>
    </xf>
    <xf numFmtId="0" fontId="9" fillId="22" borderId="52" xfId="0" applyFont="1" applyFill="1" applyBorder="1" applyAlignment="1" applyProtection="1">
      <alignment horizontal="center" vertical="center" wrapText="1"/>
    </xf>
    <xf numFmtId="0" fontId="9" fillId="22" borderId="46" xfId="0" applyFont="1" applyFill="1" applyBorder="1" applyAlignment="1" applyProtection="1">
      <alignment horizontal="center" vertical="center" wrapText="1"/>
    </xf>
    <xf numFmtId="0" fontId="9" fillId="23" borderId="51" xfId="0" applyFont="1" applyFill="1" applyBorder="1" applyAlignment="1" applyProtection="1">
      <alignment horizontal="center" vertical="center" wrapText="1"/>
    </xf>
    <xf numFmtId="0" fontId="9" fillId="23" borderId="50" xfId="0" applyFont="1" applyFill="1" applyBorder="1" applyAlignment="1" applyProtection="1">
      <alignment horizontal="center" vertical="center" wrapText="1"/>
    </xf>
    <xf numFmtId="0" fontId="9" fillId="22" borderId="49" xfId="0" applyFont="1" applyFill="1" applyBorder="1" applyAlignment="1" applyProtection="1">
      <alignment horizontal="center" vertical="center" wrapText="1"/>
    </xf>
    <xf numFmtId="0" fontId="9" fillId="22" borderId="44" xfId="0" applyFont="1" applyFill="1" applyBorder="1" applyAlignment="1" applyProtection="1">
      <alignment horizontal="center" vertical="center" wrapText="1"/>
    </xf>
    <xf numFmtId="0" fontId="9" fillId="18" borderId="45" xfId="0" applyFont="1" applyFill="1" applyBorder="1" applyAlignment="1" applyProtection="1">
      <alignment horizontal="center" vertical="center" wrapText="1"/>
    </xf>
    <xf numFmtId="0" fontId="9" fillId="18" borderId="52" xfId="0" applyFont="1" applyFill="1" applyBorder="1" applyAlignment="1" applyProtection="1">
      <alignment horizontal="center" vertical="center" wrapText="1"/>
    </xf>
    <xf numFmtId="0" fontId="9" fillId="18" borderId="46" xfId="0" applyFont="1" applyFill="1" applyBorder="1" applyAlignment="1" applyProtection="1">
      <alignment horizontal="center" vertical="center" wrapText="1"/>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3" fillId="5" borderId="21"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3" fillId="3" borderId="20"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0" fontId="3" fillId="3" borderId="21"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15" xfId="0" applyFont="1" applyFill="1" applyBorder="1" applyAlignment="1" applyProtection="1">
      <alignment horizontal="center" vertical="center" wrapText="1"/>
    </xf>
    <xf numFmtId="0" fontId="17" fillId="0" borderId="30" xfId="0" applyFont="1" applyFill="1" applyBorder="1" applyAlignment="1" applyProtection="1">
      <alignment horizontal="left" vertical="center"/>
    </xf>
    <xf numFmtId="0" fontId="17" fillId="0" borderId="10" xfId="0" applyFont="1" applyFill="1" applyBorder="1" applyAlignment="1" applyProtection="1">
      <alignment horizontal="left" vertical="center"/>
    </xf>
    <xf numFmtId="0" fontId="17" fillId="0" borderId="27" xfId="0" applyFont="1" applyFill="1" applyBorder="1" applyAlignment="1" applyProtection="1">
      <alignment horizontal="left" vertical="center"/>
    </xf>
    <xf numFmtId="0" fontId="3" fillId="5" borderId="20" xfId="0" applyFont="1" applyFill="1" applyBorder="1" applyAlignment="1" applyProtection="1">
      <alignment horizontal="center" vertical="center"/>
    </xf>
    <xf numFmtId="0" fontId="3" fillId="5" borderId="18" xfId="0" applyFont="1" applyFill="1" applyBorder="1" applyAlignment="1" applyProtection="1">
      <alignment horizontal="center" vertical="center" wrapText="1"/>
    </xf>
    <xf numFmtId="0" fontId="3" fillId="9" borderId="62" xfId="0" applyFont="1" applyFill="1" applyBorder="1" applyAlignment="1" applyProtection="1">
      <alignment horizontal="center" vertical="center" wrapText="1"/>
      <protection locked="0" hidden="1"/>
    </xf>
    <xf numFmtId="0" fontId="3" fillId="9" borderId="63" xfId="0" applyFont="1" applyFill="1" applyBorder="1" applyAlignment="1" applyProtection="1">
      <alignment horizontal="center" vertical="center" wrapText="1"/>
      <protection locked="0" hidden="1"/>
    </xf>
  </cellXfs>
  <cellStyles count="7">
    <cellStyle name="Normal" xfId="0" builtinId="0"/>
    <cellStyle name="Normal 2" xfId="2"/>
    <cellStyle name="Normal 2 2" xfId="3"/>
    <cellStyle name="Normal 3" xfId="5"/>
    <cellStyle name="Normal 5" xfId="4"/>
    <cellStyle name="Porcentaje" xfId="1" builtinId="5"/>
    <cellStyle name="Porcentual 10" xfId="6"/>
  </cellStyles>
  <dxfs count="649">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1"/>
      </font>
      <fill>
        <patternFill>
          <bgColor rgb="FFFFC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auto="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ont>
        <b val="0"/>
        <i/>
      </font>
      <fill>
        <patternFill>
          <bgColor theme="9" tint="-0.24994659260841701"/>
        </patternFill>
      </fill>
    </dxf>
  </dxfs>
  <tableStyles count="0" defaultTableStyle="TableStyleMedium9" defaultPivotStyle="PivotStyleLight16"/>
  <colors>
    <mruColors>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285126</xdr:colOff>
      <xdr:row>0</xdr:row>
      <xdr:rowOff>159373</xdr:rowOff>
    </xdr:from>
    <xdr:to>
      <xdr:col>2</xdr:col>
      <xdr:colOff>52294</xdr:colOff>
      <xdr:row>3</xdr:row>
      <xdr:rowOff>64123</xdr:rowOff>
    </xdr:to>
    <xdr:pic>
      <xdr:nvPicPr>
        <xdr:cNvPr id="6" name="0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126" y="159373"/>
          <a:ext cx="1347197" cy="711574"/>
        </a:xfrm>
        <a:prstGeom prst="rect">
          <a:avLst/>
        </a:prstGeom>
      </xdr:spPr>
    </xdr:pic>
    <xdr:clientData/>
  </xdr:twoCellAnchor>
  <xdr:twoCellAnchor editAs="oneCell">
    <xdr:from>
      <xdr:col>55</xdr:col>
      <xdr:colOff>84044</xdr:colOff>
      <xdr:row>0</xdr:row>
      <xdr:rowOff>171202</xdr:rowOff>
    </xdr:from>
    <xdr:to>
      <xdr:col>55</xdr:col>
      <xdr:colOff>1406961</xdr:colOff>
      <xdr:row>3</xdr:row>
      <xdr:rowOff>65368</xdr:rowOff>
    </xdr:to>
    <xdr:pic>
      <xdr:nvPicPr>
        <xdr:cNvPr id="7" name="0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55868" y="171202"/>
          <a:ext cx="1322917" cy="700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BD146"/>
  <sheetViews>
    <sheetView tabSelected="1" topLeftCell="AX9" zoomScaleNormal="100" workbookViewId="0">
      <selection activeCell="AY23" sqref="AY23"/>
    </sheetView>
  </sheetViews>
  <sheetFormatPr baseColWidth="10" defaultColWidth="11.42578125" defaultRowHeight="14.25" x14ac:dyDescent="0.25"/>
  <cols>
    <col min="1" max="1" width="10.85546875" style="17" customWidth="1"/>
    <col min="2" max="3" width="12.7109375" style="17" customWidth="1"/>
    <col min="4" max="4" width="22.28515625" style="17" customWidth="1"/>
    <col min="5" max="5" width="13.42578125" style="17" customWidth="1"/>
    <col min="6" max="6" width="14.85546875" style="20" customWidth="1"/>
    <col min="7" max="7" width="37.5703125" style="17" customWidth="1"/>
    <col min="8" max="8" width="31.7109375" style="17" customWidth="1"/>
    <col min="9" max="9" width="35.7109375" style="17" customWidth="1"/>
    <col min="10" max="10" width="13.140625" style="17" customWidth="1"/>
    <col min="11" max="11" width="13.7109375" style="17" customWidth="1"/>
    <col min="12" max="12" width="19.42578125" style="17" customWidth="1"/>
    <col min="13" max="13" width="17.85546875" style="19" customWidth="1"/>
    <col min="14" max="14" width="15" style="17" customWidth="1"/>
    <col min="15" max="15" width="13" style="17" customWidth="1"/>
    <col min="16" max="16" width="12.28515625" style="17" customWidth="1"/>
    <col min="17" max="19" width="18.7109375" style="17" customWidth="1"/>
    <col min="20" max="20" width="12.7109375" style="17" customWidth="1"/>
    <col min="21" max="21" width="63.7109375" style="17" customWidth="1"/>
    <col min="22" max="22" width="16.7109375" style="43" customWidth="1"/>
    <col min="23" max="24" width="16.7109375" style="17" customWidth="1"/>
    <col min="25" max="25" width="19.28515625" style="17" customWidth="1"/>
    <col min="26" max="26" width="12.85546875" style="17" customWidth="1"/>
    <col min="27" max="27" width="67.7109375" style="63" customWidth="1"/>
    <col min="28" max="28" width="16.85546875" style="17" customWidth="1"/>
    <col min="29" max="30" width="17.7109375" style="17" customWidth="1"/>
    <col min="31" max="32" width="19.5703125" style="17" customWidth="1"/>
    <col min="33" max="33" width="51" style="17" customWidth="1"/>
    <col min="34" max="36" width="19.5703125" style="17" customWidth="1"/>
    <col min="37" max="38" width="19.5703125" style="17" hidden="1" customWidth="1"/>
    <col min="39" max="40" width="19.5703125" style="17" customWidth="1"/>
    <col min="41" max="41" width="78.7109375" style="17" customWidth="1"/>
    <col min="42" max="42" width="27.85546875" style="17" customWidth="1"/>
    <col min="43" max="43" width="19.5703125" style="17" customWidth="1"/>
    <col min="44" max="44" width="51" style="17" customWidth="1"/>
    <col min="45" max="46" width="19.5703125" style="17" customWidth="1"/>
    <col min="47" max="47" width="22.85546875" style="71" customWidth="1"/>
    <col min="48" max="49" width="19.5703125" style="17" hidden="1" customWidth="1"/>
    <col min="50" max="50" width="19.5703125" style="17" customWidth="1"/>
    <col min="51" max="51" width="78.7109375" style="138" customWidth="1"/>
    <col min="52" max="52" width="27.85546875" style="17" customWidth="1"/>
    <col min="53" max="53" width="15.85546875" style="17" customWidth="1"/>
    <col min="54" max="54" width="22.7109375" style="17" customWidth="1"/>
    <col min="55" max="55" width="15.28515625" style="17" customWidth="1"/>
    <col min="56" max="56" width="23.140625" style="17" customWidth="1"/>
    <col min="57" max="16384" width="11.42578125" style="17"/>
  </cols>
  <sheetData>
    <row r="1" spans="1:56" ht="21" customHeight="1" x14ac:dyDescent="0.25">
      <c r="A1" s="212"/>
      <c r="B1" s="213"/>
      <c r="C1" s="214"/>
      <c r="D1" s="176" t="s">
        <v>48</v>
      </c>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8"/>
      <c r="AZ1" s="179"/>
      <c r="BA1" s="236" t="s">
        <v>66</v>
      </c>
      <c r="BB1" s="237"/>
      <c r="BC1" s="238"/>
      <c r="BD1" s="221"/>
    </row>
    <row r="2" spans="1:56" ht="21" customHeight="1" x14ac:dyDescent="0.25">
      <c r="A2" s="215"/>
      <c r="B2" s="216"/>
      <c r="C2" s="217"/>
      <c r="D2" s="180"/>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2"/>
      <c r="AZ2" s="183"/>
      <c r="BA2" s="157" t="s">
        <v>128</v>
      </c>
      <c r="BB2" s="158"/>
      <c r="BC2" s="159"/>
      <c r="BD2" s="222"/>
    </row>
    <row r="3" spans="1:56" ht="21" customHeight="1" x14ac:dyDescent="0.25">
      <c r="A3" s="215"/>
      <c r="B3" s="216"/>
      <c r="C3" s="217"/>
      <c r="D3" s="180"/>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82"/>
      <c r="AZ3" s="183"/>
      <c r="BA3" s="157" t="s">
        <v>129</v>
      </c>
      <c r="BB3" s="158"/>
      <c r="BC3" s="159"/>
      <c r="BD3" s="222"/>
    </row>
    <row r="4" spans="1:56" ht="21" customHeight="1" thickBot="1" x14ac:dyDescent="0.3">
      <c r="A4" s="218"/>
      <c r="B4" s="219"/>
      <c r="C4" s="220"/>
      <c r="D4" s="184"/>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6"/>
      <c r="AZ4" s="187"/>
      <c r="BA4" s="160" t="s">
        <v>47</v>
      </c>
      <c r="BB4" s="161"/>
      <c r="BC4" s="162"/>
      <c r="BD4" s="223"/>
    </row>
    <row r="5" spans="1:56" ht="6" customHeight="1" thickBot="1" x14ac:dyDescent="0.3">
      <c r="M5" s="18"/>
      <c r="V5" s="17"/>
      <c r="AA5" s="34"/>
      <c r="AU5" s="17"/>
    </row>
    <row r="6" spans="1:56" s="19" customFormat="1" ht="22.5" customHeight="1" thickBot="1" x14ac:dyDescent="0.3">
      <c r="A6" s="143" t="s">
        <v>130</v>
      </c>
      <c r="B6" s="144"/>
      <c r="C6" s="144"/>
      <c r="D6" s="144"/>
      <c r="E6" s="144"/>
      <c r="F6" s="144"/>
      <c r="G6" s="145"/>
      <c r="H6" s="192" t="s">
        <v>7</v>
      </c>
      <c r="I6" s="193"/>
      <c r="J6" s="193"/>
      <c r="K6" s="193"/>
      <c r="L6" s="193"/>
      <c r="M6" s="193"/>
      <c r="N6" s="193"/>
      <c r="O6" s="193"/>
      <c r="P6" s="193"/>
      <c r="Q6" s="193"/>
      <c r="R6" s="193"/>
      <c r="S6" s="194"/>
      <c r="T6" s="163" t="s">
        <v>563</v>
      </c>
      <c r="U6" s="164"/>
      <c r="V6" s="164"/>
      <c r="W6" s="164"/>
      <c r="X6" s="165"/>
      <c r="Y6" s="166"/>
      <c r="Z6" s="167" t="s">
        <v>654</v>
      </c>
      <c r="AA6" s="168"/>
      <c r="AB6" s="168"/>
      <c r="AC6" s="168"/>
      <c r="AD6" s="169"/>
      <c r="AE6" s="169"/>
      <c r="AF6" s="173" t="s">
        <v>655</v>
      </c>
      <c r="AG6" s="174"/>
      <c r="AH6" s="174"/>
      <c r="AI6" s="174"/>
      <c r="AJ6" s="174"/>
      <c r="AK6" s="174"/>
      <c r="AL6" s="174"/>
      <c r="AM6" s="174"/>
      <c r="AN6" s="174"/>
      <c r="AO6" s="174"/>
      <c r="AP6" s="175"/>
      <c r="AQ6" s="188" t="s">
        <v>748</v>
      </c>
      <c r="AR6" s="189"/>
      <c r="AS6" s="189"/>
      <c r="AT6" s="189"/>
      <c r="AU6" s="189"/>
      <c r="AV6" s="189"/>
      <c r="AW6" s="189"/>
      <c r="AX6" s="189"/>
      <c r="AY6" s="190"/>
      <c r="AZ6" s="191"/>
      <c r="BA6" s="170" t="s">
        <v>29</v>
      </c>
      <c r="BB6" s="171"/>
      <c r="BC6" s="171"/>
      <c r="BD6" s="172"/>
    </row>
    <row r="7" spans="1:56" s="19" customFormat="1" ht="21" customHeight="1" x14ac:dyDescent="0.25">
      <c r="A7" s="226" t="s">
        <v>0</v>
      </c>
      <c r="B7" s="228" t="s">
        <v>1</v>
      </c>
      <c r="C7" s="228" t="s">
        <v>131</v>
      </c>
      <c r="D7" s="228" t="s">
        <v>2</v>
      </c>
      <c r="E7" s="228" t="s">
        <v>146</v>
      </c>
      <c r="F7" s="228" t="s">
        <v>3</v>
      </c>
      <c r="G7" s="232" t="s">
        <v>134</v>
      </c>
      <c r="H7" s="234" t="s">
        <v>137</v>
      </c>
      <c r="I7" s="239" t="s">
        <v>8</v>
      </c>
      <c r="J7" s="239"/>
      <c r="K7" s="230" t="s">
        <v>10</v>
      </c>
      <c r="L7" s="230" t="s">
        <v>12</v>
      </c>
      <c r="M7" s="240" t="s">
        <v>71</v>
      </c>
      <c r="N7" s="230" t="s">
        <v>20</v>
      </c>
      <c r="O7" s="230" t="s">
        <v>22</v>
      </c>
      <c r="P7" s="230" t="s">
        <v>21</v>
      </c>
      <c r="Q7" s="230" t="s">
        <v>11</v>
      </c>
      <c r="R7" s="230" t="s">
        <v>65</v>
      </c>
      <c r="S7" s="224" t="s">
        <v>70</v>
      </c>
      <c r="T7" s="146" t="s">
        <v>653</v>
      </c>
      <c r="U7" s="141" t="s">
        <v>778</v>
      </c>
      <c r="V7" s="141" t="s">
        <v>564</v>
      </c>
      <c r="W7" s="141" t="s">
        <v>652</v>
      </c>
      <c r="X7" s="154" t="s">
        <v>565</v>
      </c>
      <c r="Y7" s="155" t="s">
        <v>651</v>
      </c>
      <c r="Z7" s="241" t="s">
        <v>653</v>
      </c>
      <c r="AA7" s="148" t="s">
        <v>778</v>
      </c>
      <c r="AB7" s="148" t="s">
        <v>564</v>
      </c>
      <c r="AC7" s="148" t="s">
        <v>652</v>
      </c>
      <c r="AD7" s="148" t="s">
        <v>565</v>
      </c>
      <c r="AE7" s="201" t="s">
        <v>651</v>
      </c>
      <c r="AF7" s="150" t="s">
        <v>653</v>
      </c>
      <c r="AG7" s="153" t="s">
        <v>749</v>
      </c>
      <c r="AH7" s="153" t="s">
        <v>649</v>
      </c>
      <c r="AI7" s="153" t="s">
        <v>750</v>
      </c>
      <c r="AJ7" s="153" t="s">
        <v>751</v>
      </c>
      <c r="AK7" s="152" t="s">
        <v>125</v>
      </c>
      <c r="AL7" s="152" t="s">
        <v>650</v>
      </c>
      <c r="AM7" s="153" t="s">
        <v>752</v>
      </c>
      <c r="AN7" s="153" t="s">
        <v>759</v>
      </c>
      <c r="AO7" s="153" t="s">
        <v>760</v>
      </c>
      <c r="AP7" s="210" t="s">
        <v>761</v>
      </c>
      <c r="AQ7" s="207" t="s">
        <v>653</v>
      </c>
      <c r="AR7" s="139" t="s">
        <v>749</v>
      </c>
      <c r="AS7" s="139" t="s">
        <v>649</v>
      </c>
      <c r="AT7" s="139" t="s">
        <v>750</v>
      </c>
      <c r="AU7" s="139" t="s">
        <v>751</v>
      </c>
      <c r="AV7" s="205" t="s">
        <v>650</v>
      </c>
      <c r="AW7" s="205" t="s">
        <v>756</v>
      </c>
      <c r="AX7" s="139" t="s">
        <v>752</v>
      </c>
      <c r="AY7" s="139" t="s">
        <v>753</v>
      </c>
      <c r="AZ7" s="203" t="s">
        <v>754</v>
      </c>
      <c r="BA7" s="197" t="s">
        <v>30</v>
      </c>
      <c r="BB7" s="199" t="s">
        <v>126</v>
      </c>
      <c r="BC7" s="199" t="s">
        <v>138</v>
      </c>
      <c r="BD7" s="195" t="s">
        <v>139</v>
      </c>
    </row>
    <row r="8" spans="1:56" s="19" customFormat="1" ht="22.5" x14ac:dyDescent="0.25">
      <c r="A8" s="227"/>
      <c r="B8" s="229"/>
      <c r="C8" s="229"/>
      <c r="D8" s="229"/>
      <c r="E8" s="229"/>
      <c r="F8" s="229"/>
      <c r="G8" s="233"/>
      <c r="H8" s="235"/>
      <c r="I8" s="74" t="s">
        <v>38</v>
      </c>
      <c r="J8" s="74" t="s">
        <v>37</v>
      </c>
      <c r="K8" s="231"/>
      <c r="L8" s="231"/>
      <c r="M8" s="240"/>
      <c r="N8" s="231"/>
      <c r="O8" s="231"/>
      <c r="P8" s="231"/>
      <c r="Q8" s="231"/>
      <c r="R8" s="231"/>
      <c r="S8" s="225"/>
      <c r="T8" s="147"/>
      <c r="U8" s="142"/>
      <c r="V8" s="142"/>
      <c r="W8" s="142"/>
      <c r="X8" s="141"/>
      <c r="Y8" s="156"/>
      <c r="Z8" s="242"/>
      <c r="AA8" s="149"/>
      <c r="AB8" s="149"/>
      <c r="AC8" s="149"/>
      <c r="AD8" s="149"/>
      <c r="AE8" s="202"/>
      <c r="AF8" s="151"/>
      <c r="AG8" s="209"/>
      <c r="AH8" s="209"/>
      <c r="AI8" s="209"/>
      <c r="AJ8" s="209"/>
      <c r="AK8" s="153"/>
      <c r="AL8" s="153"/>
      <c r="AM8" s="209"/>
      <c r="AN8" s="209"/>
      <c r="AO8" s="209"/>
      <c r="AP8" s="211"/>
      <c r="AQ8" s="208"/>
      <c r="AR8" s="140"/>
      <c r="AS8" s="140"/>
      <c r="AT8" s="140"/>
      <c r="AU8" s="140"/>
      <c r="AV8" s="206"/>
      <c r="AW8" s="206"/>
      <c r="AX8" s="140"/>
      <c r="AY8" s="140"/>
      <c r="AZ8" s="204"/>
      <c r="BA8" s="198"/>
      <c r="BB8" s="200"/>
      <c r="BC8" s="200"/>
      <c r="BD8" s="196"/>
    </row>
    <row r="9" spans="1:56" s="19" customFormat="1" ht="55.5" customHeight="1" x14ac:dyDescent="0.25">
      <c r="A9" s="75" t="s">
        <v>23</v>
      </c>
      <c r="B9" s="76" t="s">
        <v>4</v>
      </c>
      <c r="C9" s="76" t="s">
        <v>5</v>
      </c>
      <c r="D9" s="76" t="s">
        <v>132</v>
      </c>
      <c r="E9" s="76" t="s">
        <v>4</v>
      </c>
      <c r="F9" s="76" t="s">
        <v>133</v>
      </c>
      <c r="G9" s="77" t="s">
        <v>135</v>
      </c>
      <c r="H9" s="78" t="s">
        <v>6</v>
      </c>
      <c r="I9" s="79" t="s">
        <v>136</v>
      </c>
      <c r="J9" s="79" t="s">
        <v>9</v>
      </c>
      <c r="K9" s="79" t="s">
        <v>5</v>
      </c>
      <c r="L9" s="79" t="s">
        <v>14</v>
      </c>
      <c r="M9" s="79" t="s">
        <v>72</v>
      </c>
      <c r="N9" s="79" t="s">
        <v>5</v>
      </c>
      <c r="O9" s="79" t="s">
        <v>4</v>
      </c>
      <c r="P9" s="79" t="s">
        <v>4</v>
      </c>
      <c r="Q9" s="79" t="s">
        <v>5</v>
      </c>
      <c r="R9" s="79" t="s">
        <v>13</v>
      </c>
      <c r="S9" s="80" t="s">
        <v>13</v>
      </c>
      <c r="T9" s="81" t="s">
        <v>4</v>
      </c>
      <c r="U9" s="82" t="s">
        <v>34</v>
      </c>
      <c r="V9" s="82" t="s">
        <v>33</v>
      </c>
      <c r="W9" s="82" t="s">
        <v>13</v>
      </c>
      <c r="X9" s="82" t="s">
        <v>13</v>
      </c>
      <c r="Y9" s="83" t="s">
        <v>140</v>
      </c>
      <c r="Z9" s="109" t="s">
        <v>4</v>
      </c>
      <c r="AA9" s="84" t="s">
        <v>34</v>
      </c>
      <c r="AB9" s="84" t="s">
        <v>33</v>
      </c>
      <c r="AC9" s="84" t="s">
        <v>13</v>
      </c>
      <c r="AD9" s="84" t="s">
        <v>13</v>
      </c>
      <c r="AE9" s="110" t="s">
        <v>140</v>
      </c>
      <c r="AF9" s="85" t="s">
        <v>4</v>
      </c>
      <c r="AG9" s="86" t="s">
        <v>31</v>
      </c>
      <c r="AH9" s="86" t="s">
        <v>32</v>
      </c>
      <c r="AI9" s="86" t="s">
        <v>33</v>
      </c>
      <c r="AJ9" s="86" t="s">
        <v>33</v>
      </c>
      <c r="AK9" s="153"/>
      <c r="AL9" s="153"/>
      <c r="AM9" s="86" t="s">
        <v>13</v>
      </c>
      <c r="AN9" s="86" t="s">
        <v>13</v>
      </c>
      <c r="AO9" s="86" t="s">
        <v>34</v>
      </c>
      <c r="AP9" s="87" t="s">
        <v>5</v>
      </c>
      <c r="AQ9" s="88" t="s">
        <v>4</v>
      </c>
      <c r="AR9" s="89" t="s">
        <v>31</v>
      </c>
      <c r="AS9" s="89" t="s">
        <v>32</v>
      </c>
      <c r="AT9" s="89" t="s">
        <v>33</v>
      </c>
      <c r="AU9" s="89" t="s">
        <v>33</v>
      </c>
      <c r="AV9" s="206"/>
      <c r="AW9" s="206"/>
      <c r="AX9" s="89" t="s">
        <v>13</v>
      </c>
      <c r="AY9" s="89" t="s">
        <v>34</v>
      </c>
      <c r="AZ9" s="90" t="s">
        <v>5</v>
      </c>
      <c r="BA9" s="36" t="s">
        <v>35</v>
      </c>
      <c r="BB9" s="37" t="s">
        <v>127</v>
      </c>
      <c r="BC9" s="37" t="s">
        <v>5</v>
      </c>
      <c r="BD9" s="61" t="s">
        <v>141</v>
      </c>
    </row>
    <row r="10" spans="1:56" s="20" customFormat="1" ht="101.25" hidden="1" x14ac:dyDescent="0.25">
      <c r="A10" s="44">
        <v>1</v>
      </c>
      <c r="B10" s="29">
        <v>43131</v>
      </c>
      <c r="C10" s="21" t="s">
        <v>15</v>
      </c>
      <c r="D10" s="21" t="s">
        <v>147</v>
      </c>
      <c r="E10" s="29">
        <v>43131</v>
      </c>
      <c r="F10" s="38" t="s">
        <v>148</v>
      </c>
      <c r="G10" s="45" t="s">
        <v>155</v>
      </c>
      <c r="H10" s="52" t="s">
        <v>162</v>
      </c>
      <c r="I10" s="22" t="s">
        <v>168</v>
      </c>
      <c r="J10" s="24">
        <v>1</v>
      </c>
      <c r="K10" s="24" t="s">
        <v>36</v>
      </c>
      <c r="L10" s="23" t="s">
        <v>176</v>
      </c>
      <c r="M10" s="23" t="s">
        <v>184</v>
      </c>
      <c r="N10" s="31">
        <v>1</v>
      </c>
      <c r="O10" s="16" t="s">
        <v>192</v>
      </c>
      <c r="P10" s="16" t="s">
        <v>193</v>
      </c>
      <c r="Q10" s="23" t="s">
        <v>195</v>
      </c>
      <c r="R10" s="24" t="str">
        <f>IF(Q10="","",VLOOKUP(Q10,Datos.!$G$28:$H$49,2,FALSE))</f>
        <v>Secretario General</v>
      </c>
      <c r="S10" s="53" t="str">
        <f>IF(Q10="","",VLOOKUP(Q10,Datos.!$J$28:$K$49,2,FALSE))</f>
        <v>Secretario General</v>
      </c>
      <c r="T10" s="60">
        <v>43465</v>
      </c>
      <c r="U10" s="39" t="s">
        <v>516</v>
      </c>
      <c r="V10" s="41">
        <v>1</v>
      </c>
      <c r="W10" s="25" t="s">
        <v>511</v>
      </c>
      <c r="X10" s="25" t="s">
        <v>144</v>
      </c>
      <c r="Y10" s="53" t="s">
        <v>205</v>
      </c>
      <c r="Z10" s="108">
        <v>43646</v>
      </c>
      <c r="AA10" s="28" t="s">
        <v>643</v>
      </c>
      <c r="AB10" s="25">
        <v>1</v>
      </c>
      <c r="AC10" s="26" t="s">
        <v>511</v>
      </c>
      <c r="AD10" s="21" t="s">
        <v>145</v>
      </c>
      <c r="AE10" s="111" t="s">
        <v>206</v>
      </c>
      <c r="AF10" s="112"/>
      <c r="AG10" s="91"/>
      <c r="AH10" s="92"/>
      <c r="AI10" s="93" t="str">
        <f>IF(AH10="","",IF(OR(J10=0,J10="",AF10=""),"",AH10/J10))</f>
        <v/>
      </c>
      <c r="AJ10" s="94" t="str">
        <f>IF(OR(N10="",AI10=""),"",IF(OR(N10=0,AI10=0),0,IF((AI10*100%)/N10&gt;100%,100%,(AI10*100%)/N10)))</f>
        <v/>
      </c>
      <c r="AK10" s="94" t="str">
        <f>IF(AH10="","",IF(AF10&lt;N10,IF(AJ10&lt;100%,"INCUMPLIDA",IF(AJ10=100%,"TERMINADA EXTEMPORANEA"))))</f>
        <v/>
      </c>
      <c r="AL10" s="94" t="str">
        <f>IF(AH10="","",IF(AF10&gt;=N10,IF(AJ10=0%,"SIN INICIAR",IF(AJ10=100%,"TERMINADA",IF(AJ10&gt;0%,"EN PROCESO",IF(AJ10&lt;0%,"INCUMPLIDA"))))))</f>
        <v/>
      </c>
      <c r="AM10" s="92" t="str">
        <f>IF(AH10="","",IF(AF10&gt;N10,AL10,IF(AF10&lt;=N10,AK10)))</f>
        <v/>
      </c>
      <c r="AN10" s="92"/>
      <c r="AO10" s="91"/>
      <c r="AP10" s="113"/>
      <c r="AQ10" s="117"/>
      <c r="AR10" s="91"/>
      <c r="AS10" s="91"/>
      <c r="AT10" s="91"/>
      <c r="AU10" s="91"/>
      <c r="AV10" s="94" t="b">
        <v>0</v>
      </c>
      <c r="AW10" s="94" t="s">
        <v>511</v>
      </c>
      <c r="AX10" s="91"/>
      <c r="AY10" s="91"/>
      <c r="AZ10" s="113"/>
      <c r="BA10" s="66" t="s">
        <v>731</v>
      </c>
      <c r="BB10" s="24"/>
      <c r="BC10" s="24"/>
      <c r="BD10" s="53"/>
    </row>
    <row r="11" spans="1:56" s="20" customFormat="1" ht="90" hidden="1" x14ac:dyDescent="0.25">
      <c r="A11" s="44">
        <v>2</v>
      </c>
      <c r="B11" s="29">
        <v>43131</v>
      </c>
      <c r="C11" s="21" t="s">
        <v>15</v>
      </c>
      <c r="D11" s="21" t="s">
        <v>147</v>
      </c>
      <c r="E11" s="29">
        <v>43131</v>
      </c>
      <c r="F11" s="38" t="s">
        <v>149</v>
      </c>
      <c r="G11" s="45" t="s">
        <v>156</v>
      </c>
      <c r="H11" s="52" t="s">
        <v>162</v>
      </c>
      <c r="I11" s="22" t="s">
        <v>168</v>
      </c>
      <c r="J11" s="24">
        <v>1</v>
      </c>
      <c r="K11" s="24" t="s">
        <v>36</v>
      </c>
      <c r="L11" s="23" t="s">
        <v>176</v>
      </c>
      <c r="M11" s="23" t="s">
        <v>184</v>
      </c>
      <c r="N11" s="31">
        <v>1</v>
      </c>
      <c r="O11" s="16" t="s">
        <v>192</v>
      </c>
      <c r="P11" s="16" t="s">
        <v>193</v>
      </c>
      <c r="Q11" s="23" t="s">
        <v>195</v>
      </c>
      <c r="R11" s="24" t="str">
        <f>IF(Q11="","",VLOOKUP(Q11,Datos.!$G$28:$H$49,2,FALSE))</f>
        <v>Secretario General</v>
      </c>
      <c r="S11" s="53" t="str">
        <f>IF(Q11="","",VLOOKUP(Q11,Datos.!$J$28:$K$49,2,FALSE))</f>
        <v>Secretario General</v>
      </c>
      <c r="T11" s="60">
        <v>43465</v>
      </c>
      <c r="U11" s="39" t="s">
        <v>517</v>
      </c>
      <c r="V11" s="41">
        <v>1</v>
      </c>
      <c r="W11" s="25" t="s">
        <v>511</v>
      </c>
      <c r="X11" s="25" t="s">
        <v>144</v>
      </c>
      <c r="Y11" s="53" t="s">
        <v>205</v>
      </c>
      <c r="Z11" s="108">
        <v>43646</v>
      </c>
      <c r="AA11" s="39" t="s">
        <v>594</v>
      </c>
      <c r="AB11" s="25">
        <v>1</v>
      </c>
      <c r="AC11" s="26" t="s">
        <v>511</v>
      </c>
      <c r="AD11" s="21" t="s">
        <v>145</v>
      </c>
      <c r="AE11" s="111" t="s">
        <v>206</v>
      </c>
      <c r="AF11" s="112"/>
      <c r="AG11" s="91"/>
      <c r="AH11" s="92"/>
      <c r="AI11" s="93" t="str">
        <f t="shared" ref="AI11:AI74" si="0">IF(AH11="","",IF(OR(J11=0,J11="",AF11=""),"",AH11/J11))</f>
        <v/>
      </c>
      <c r="AJ11" s="94" t="str">
        <f t="shared" ref="AJ11:AJ74" si="1">IF(OR(N11="",AI11=""),"",IF(OR(N11=0,AI11=0),0,IF((AI11*100%)/N11&gt;100%,100%,(AI11*100%)/N11)))</f>
        <v/>
      </c>
      <c r="AK11" s="94" t="str">
        <f t="shared" ref="AK11:AK74" si="2">IF(AH11="","",IF(AF11&lt;N11,IF(AJ11&lt;100%,"INCUMPLIDA",IF(AJ11=100%,"TERMINADA EXTEMPORANEA"))))</f>
        <v/>
      </c>
      <c r="AL11" s="94" t="str">
        <f t="shared" ref="AL11:AL74" si="3">IF(AH11="","",IF(AF11&gt;=N11,IF(AJ11=0%,"SIN INICIAR",IF(AJ11=100%,"TERMINADA",IF(AJ11&gt;0%,"EN PROCESO",IF(AJ11&lt;0%,"INCUMPLIDA"))))))</f>
        <v/>
      </c>
      <c r="AM11" s="92" t="str">
        <f t="shared" ref="AM11:AM74" si="4">IF(AH11="","",IF(AF11&gt;N11,AL11,IF(AF11&lt;=N11,AK11)))</f>
        <v/>
      </c>
      <c r="AN11" s="92"/>
      <c r="AO11" s="91"/>
      <c r="AP11" s="113"/>
      <c r="AQ11" s="117"/>
      <c r="AR11" s="91"/>
      <c r="AS11" s="91"/>
      <c r="AT11" s="91"/>
      <c r="AU11" s="91"/>
      <c r="AV11" s="91"/>
      <c r="AW11" s="91"/>
      <c r="AX11" s="91"/>
      <c r="AY11" s="91"/>
      <c r="AZ11" s="113"/>
      <c r="BA11" s="66" t="s">
        <v>731</v>
      </c>
      <c r="BB11" s="24"/>
      <c r="BC11" s="24"/>
      <c r="BD11" s="53"/>
    </row>
    <row r="12" spans="1:56" s="20" customFormat="1" ht="123.75" hidden="1" x14ac:dyDescent="0.25">
      <c r="A12" s="44">
        <v>5</v>
      </c>
      <c r="B12" s="29">
        <v>43131</v>
      </c>
      <c r="C12" s="21" t="s">
        <v>15</v>
      </c>
      <c r="D12" s="21" t="s">
        <v>147</v>
      </c>
      <c r="E12" s="29">
        <v>43131</v>
      </c>
      <c r="F12" s="38" t="s">
        <v>150</v>
      </c>
      <c r="G12" s="45" t="s">
        <v>157</v>
      </c>
      <c r="H12" s="52" t="s">
        <v>163</v>
      </c>
      <c r="I12" s="22" t="s">
        <v>169</v>
      </c>
      <c r="J12" s="24">
        <v>1</v>
      </c>
      <c r="K12" s="24" t="s">
        <v>36</v>
      </c>
      <c r="L12" s="23" t="s">
        <v>177</v>
      </c>
      <c r="M12" s="23" t="s">
        <v>185</v>
      </c>
      <c r="N12" s="31">
        <v>1</v>
      </c>
      <c r="O12" s="16" t="s">
        <v>192</v>
      </c>
      <c r="P12" s="16" t="s">
        <v>193</v>
      </c>
      <c r="Q12" s="23" t="s">
        <v>200</v>
      </c>
      <c r="R12" s="24" t="s">
        <v>202</v>
      </c>
      <c r="S12" s="53" t="s">
        <v>202</v>
      </c>
      <c r="T12" s="60">
        <v>43465</v>
      </c>
      <c r="U12" s="39" t="s">
        <v>519</v>
      </c>
      <c r="V12" s="41">
        <v>1</v>
      </c>
      <c r="W12" s="25" t="s">
        <v>511</v>
      </c>
      <c r="X12" s="25" t="s">
        <v>144</v>
      </c>
      <c r="Y12" s="53" t="s">
        <v>205</v>
      </c>
      <c r="Z12" s="108">
        <v>43646</v>
      </c>
      <c r="AA12" s="33" t="s">
        <v>595</v>
      </c>
      <c r="AB12" s="25">
        <v>1</v>
      </c>
      <c r="AC12" s="26" t="s">
        <v>511</v>
      </c>
      <c r="AD12" s="21" t="s">
        <v>144</v>
      </c>
      <c r="AE12" s="111" t="s">
        <v>206</v>
      </c>
      <c r="AF12" s="60">
        <v>43738</v>
      </c>
      <c r="AG12" s="95" t="s">
        <v>665</v>
      </c>
      <c r="AH12" s="96">
        <v>1</v>
      </c>
      <c r="AI12" s="97">
        <f t="shared" si="0"/>
        <v>1</v>
      </c>
      <c r="AJ12" s="98">
        <f t="shared" si="1"/>
        <v>1</v>
      </c>
      <c r="AK12" s="98" t="b">
        <f t="shared" si="2"/>
        <v>0</v>
      </c>
      <c r="AL12" s="98" t="str">
        <f t="shared" si="3"/>
        <v>TERMINADA</v>
      </c>
      <c r="AM12" s="96" t="str">
        <f t="shared" si="4"/>
        <v>TERMINADA</v>
      </c>
      <c r="AN12" s="96" t="s">
        <v>145</v>
      </c>
      <c r="AO12" s="95" t="s">
        <v>733</v>
      </c>
      <c r="AP12" s="114" t="s">
        <v>205</v>
      </c>
      <c r="AQ12" s="118"/>
      <c r="AR12" s="92"/>
      <c r="AS12" s="92"/>
      <c r="AT12" s="92"/>
      <c r="AU12" s="92"/>
      <c r="AV12" s="92"/>
      <c r="AW12" s="92"/>
      <c r="AX12" s="92"/>
      <c r="AY12" s="92"/>
      <c r="AZ12" s="119"/>
      <c r="BA12" s="62" t="str">
        <f t="shared" ref="BA12:BA59" si="5">IF(AJ12="","",IF(OR(AJ12=100%),"CUMPLIDA","PENDIENTE"))</f>
        <v>CUMPLIDA</v>
      </c>
      <c r="BB12" s="24"/>
      <c r="BC12" s="24"/>
      <c r="BD12" s="47"/>
    </row>
    <row r="13" spans="1:56" s="20" customFormat="1" ht="146.25" hidden="1" x14ac:dyDescent="0.25">
      <c r="A13" s="44">
        <v>6</v>
      </c>
      <c r="B13" s="29">
        <v>43131</v>
      </c>
      <c r="C13" s="21" t="s">
        <v>15</v>
      </c>
      <c r="D13" s="21" t="s">
        <v>147</v>
      </c>
      <c r="E13" s="29">
        <v>43131</v>
      </c>
      <c r="F13" s="38" t="s">
        <v>151</v>
      </c>
      <c r="G13" s="45" t="s">
        <v>158</v>
      </c>
      <c r="H13" s="52" t="s">
        <v>164</v>
      </c>
      <c r="I13" s="22" t="s">
        <v>170</v>
      </c>
      <c r="J13" s="24">
        <v>1</v>
      </c>
      <c r="K13" s="24" t="s">
        <v>36</v>
      </c>
      <c r="L13" s="23" t="s">
        <v>178</v>
      </c>
      <c r="M13" s="23" t="s">
        <v>186</v>
      </c>
      <c r="N13" s="31">
        <v>1</v>
      </c>
      <c r="O13" s="16" t="s">
        <v>192</v>
      </c>
      <c r="P13" s="16" t="s">
        <v>193</v>
      </c>
      <c r="Q13" s="23" t="s">
        <v>201</v>
      </c>
      <c r="R13" s="24" t="s">
        <v>203</v>
      </c>
      <c r="S13" s="53" t="s">
        <v>203</v>
      </c>
      <c r="T13" s="60">
        <v>43465</v>
      </c>
      <c r="U13" s="39" t="s">
        <v>520</v>
      </c>
      <c r="V13" s="41">
        <v>0.5</v>
      </c>
      <c r="W13" s="25" t="s">
        <v>512</v>
      </c>
      <c r="X13" s="25"/>
      <c r="Y13" s="53" t="s">
        <v>205</v>
      </c>
      <c r="Z13" s="108">
        <v>43646</v>
      </c>
      <c r="AA13" s="33" t="s">
        <v>628</v>
      </c>
      <c r="AB13" s="25">
        <v>1</v>
      </c>
      <c r="AC13" s="26" t="s">
        <v>511</v>
      </c>
      <c r="AD13" s="21" t="s">
        <v>145</v>
      </c>
      <c r="AE13" s="111" t="s">
        <v>206</v>
      </c>
      <c r="AF13" s="112"/>
      <c r="AG13" s="91"/>
      <c r="AH13" s="92"/>
      <c r="AI13" s="93" t="str">
        <f t="shared" si="0"/>
        <v/>
      </c>
      <c r="AJ13" s="94" t="str">
        <f t="shared" si="1"/>
        <v/>
      </c>
      <c r="AK13" s="94" t="str">
        <f t="shared" si="2"/>
        <v/>
      </c>
      <c r="AL13" s="94" t="str">
        <f t="shared" si="3"/>
        <v/>
      </c>
      <c r="AM13" s="92" t="str">
        <f t="shared" si="4"/>
        <v/>
      </c>
      <c r="AN13" s="92"/>
      <c r="AO13" s="91"/>
      <c r="AP13" s="113"/>
      <c r="AQ13" s="117"/>
      <c r="AR13" s="91"/>
      <c r="AS13" s="91"/>
      <c r="AT13" s="91"/>
      <c r="AU13" s="91"/>
      <c r="AV13" s="91"/>
      <c r="AW13" s="91"/>
      <c r="AX13" s="91"/>
      <c r="AY13" s="91"/>
      <c r="AZ13" s="113"/>
      <c r="BA13" s="62" t="s">
        <v>731</v>
      </c>
      <c r="BB13" s="24"/>
      <c r="BC13" s="24"/>
      <c r="BD13" s="53"/>
    </row>
    <row r="14" spans="1:56" s="20" customFormat="1" ht="168.75" hidden="1" x14ac:dyDescent="0.25">
      <c r="A14" s="44">
        <v>7</v>
      </c>
      <c r="B14" s="29">
        <v>43131</v>
      </c>
      <c r="C14" s="21" t="s">
        <v>15</v>
      </c>
      <c r="D14" s="21" t="s">
        <v>147</v>
      </c>
      <c r="E14" s="29">
        <v>43131</v>
      </c>
      <c r="F14" s="38" t="s">
        <v>151</v>
      </c>
      <c r="G14" s="45" t="s">
        <v>158</v>
      </c>
      <c r="H14" s="52" t="s">
        <v>164</v>
      </c>
      <c r="I14" s="22" t="s">
        <v>171</v>
      </c>
      <c r="J14" s="24">
        <v>1</v>
      </c>
      <c r="K14" s="24" t="s">
        <v>36</v>
      </c>
      <c r="L14" s="23" t="s">
        <v>179</v>
      </c>
      <c r="M14" s="23" t="s">
        <v>187</v>
      </c>
      <c r="N14" s="31">
        <v>1</v>
      </c>
      <c r="O14" s="16" t="s">
        <v>192</v>
      </c>
      <c r="P14" s="16" t="s">
        <v>193</v>
      </c>
      <c r="Q14" s="23" t="s">
        <v>201</v>
      </c>
      <c r="R14" s="24" t="s">
        <v>203</v>
      </c>
      <c r="S14" s="53" t="s">
        <v>203</v>
      </c>
      <c r="T14" s="60">
        <v>43465</v>
      </c>
      <c r="U14" s="39" t="s">
        <v>525</v>
      </c>
      <c r="V14" s="41">
        <v>0</v>
      </c>
      <c r="W14" s="25" t="s">
        <v>513</v>
      </c>
      <c r="X14" s="25"/>
      <c r="Y14" s="53" t="s">
        <v>205</v>
      </c>
      <c r="Z14" s="108">
        <v>43646</v>
      </c>
      <c r="AA14" s="28" t="s">
        <v>630</v>
      </c>
      <c r="AB14" s="25">
        <v>0.5</v>
      </c>
      <c r="AC14" s="26" t="s">
        <v>512</v>
      </c>
      <c r="AD14" s="21"/>
      <c r="AE14" s="111" t="s">
        <v>206</v>
      </c>
      <c r="AF14" s="60">
        <v>43738</v>
      </c>
      <c r="AG14" s="95" t="s">
        <v>666</v>
      </c>
      <c r="AH14" s="96">
        <v>1</v>
      </c>
      <c r="AI14" s="97">
        <f t="shared" si="0"/>
        <v>1</v>
      </c>
      <c r="AJ14" s="98">
        <f t="shared" si="1"/>
        <v>1</v>
      </c>
      <c r="AK14" s="98" t="b">
        <f t="shared" si="2"/>
        <v>0</v>
      </c>
      <c r="AL14" s="98" t="str">
        <f t="shared" si="3"/>
        <v>TERMINADA</v>
      </c>
      <c r="AM14" s="96" t="str">
        <f t="shared" si="4"/>
        <v>TERMINADA</v>
      </c>
      <c r="AN14" s="96" t="s">
        <v>145</v>
      </c>
      <c r="AO14" s="99" t="s">
        <v>667</v>
      </c>
      <c r="AP14" s="114" t="s">
        <v>205</v>
      </c>
      <c r="AQ14" s="118"/>
      <c r="AR14" s="92"/>
      <c r="AS14" s="92"/>
      <c r="AT14" s="92"/>
      <c r="AU14" s="92"/>
      <c r="AV14" s="92"/>
      <c r="AW14" s="92"/>
      <c r="AX14" s="92"/>
      <c r="AY14" s="92"/>
      <c r="AZ14" s="119"/>
      <c r="BA14" s="62" t="str">
        <f t="shared" si="5"/>
        <v>CUMPLIDA</v>
      </c>
      <c r="BB14" s="24"/>
      <c r="BC14" s="21"/>
      <c r="BD14" s="47"/>
    </row>
    <row r="15" spans="1:56" s="20" customFormat="1" ht="180" hidden="1" x14ac:dyDescent="0.25">
      <c r="A15" s="44">
        <v>8</v>
      </c>
      <c r="B15" s="29">
        <v>43131</v>
      </c>
      <c r="C15" s="21" t="s">
        <v>15</v>
      </c>
      <c r="D15" s="21" t="s">
        <v>147</v>
      </c>
      <c r="E15" s="29">
        <v>43131</v>
      </c>
      <c r="F15" s="38" t="s">
        <v>151</v>
      </c>
      <c r="G15" s="45" t="s">
        <v>158</v>
      </c>
      <c r="H15" s="52" t="s">
        <v>164</v>
      </c>
      <c r="I15" s="22" t="s">
        <v>172</v>
      </c>
      <c r="J15" s="24">
        <v>1</v>
      </c>
      <c r="K15" s="24" t="s">
        <v>36</v>
      </c>
      <c r="L15" s="23" t="s">
        <v>180</v>
      </c>
      <c r="M15" s="23" t="s">
        <v>188</v>
      </c>
      <c r="N15" s="31">
        <v>1</v>
      </c>
      <c r="O15" s="16" t="s">
        <v>192</v>
      </c>
      <c r="P15" s="16" t="s">
        <v>193</v>
      </c>
      <c r="Q15" s="23" t="s">
        <v>201</v>
      </c>
      <c r="R15" s="24" t="s">
        <v>203</v>
      </c>
      <c r="S15" s="53" t="s">
        <v>203</v>
      </c>
      <c r="T15" s="60">
        <v>43465</v>
      </c>
      <c r="U15" s="39" t="s">
        <v>525</v>
      </c>
      <c r="V15" s="41">
        <v>0</v>
      </c>
      <c r="W15" s="25" t="s">
        <v>513</v>
      </c>
      <c r="X15" s="25"/>
      <c r="Y15" s="53" t="s">
        <v>206</v>
      </c>
      <c r="Z15" s="108">
        <v>43646</v>
      </c>
      <c r="AA15" s="28" t="s">
        <v>629</v>
      </c>
      <c r="AB15" s="25">
        <v>0.5</v>
      </c>
      <c r="AC15" s="26" t="s">
        <v>512</v>
      </c>
      <c r="AD15" s="21"/>
      <c r="AE15" s="111" t="s">
        <v>206</v>
      </c>
      <c r="AF15" s="60">
        <v>43738</v>
      </c>
      <c r="AG15" s="95" t="s">
        <v>668</v>
      </c>
      <c r="AH15" s="96">
        <v>1</v>
      </c>
      <c r="AI15" s="97">
        <f t="shared" si="0"/>
        <v>1</v>
      </c>
      <c r="AJ15" s="98">
        <f t="shared" si="1"/>
        <v>1</v>
      </c>
      <c r="AK15" s="98" t="b">
        <f t="shared" si="2"/>
        <v>0</v>
      </c>
      <c r="AL15" s="98" t="str">
        <f t="shared" si="3"/>
        <v>TERMINADA</v>
      </c>
      <c r="AM15" s="96" t="str">
        <f t="shared" si="4"/>
        <v>TERMINADA</v>
      </c>
      <c r="AN15" s="96" t="s">
        <v>145</v>
      </c>
      <c r="AO15" s="99" t="s">
        <v>779</v>
      </c>
      <c r="AP15" s="114" t="s">
        <v>205</v>
      </c>
      <c r="AQ15" s="118"/>
      <c r="AR15" s="92"/>
      <c r="AS15" s="92"/>
      <c r="AT15" s="92"/>
      <c r="AU15" s="92"/>
      <c r="AV15" s="92"/>
      <c r="AW15" s="92"/>
      <c r="AX15" s="92"/>
      <c r="AY15" s="92"/>
      <c r="AZ15" s="119"/>
      <c r="BA15" s="62" t="str">
        <f t="shared" si="5"/>
        <v>CUMPLIDA</v>
      </c>
      <c r="BB15" s="24"/>
      <c r="BC15" s="21"/>
      <c r="BD15" s="47"/>
    </row>
    <row r="16" spans="1:56" s="20" customFormat="1" ht="180" hidden="1" x14ac:dyDescent="0.25">
      <c r="A16" s="44">
        <v>9</v>
      </c>
      <c r="B16" s="29">
        <v>43131</v>
      </c>
      <c r="C16" s="21" t="s">
        <v>15</v>
      </c>
      <c r="D16" s="21" t="s">
        <v>147</v>
      </c>
      <c r="E16" s="29">
        <v>43131</v>
      </c>
      <c r="F16" s="38" t="s">
        <v>152</v>
      </c>
      <c r="G16" s="45" t="s">
        <v>159</v>
      </c>
      <c r="H16" s="52" t="s">
        <v>165</v>
      </c>
      <c r="I16" s="22" t="s">
        <v>173</v>
      </c>
      <c r="J16" s="24">
        <v>1</v>
      </c>
      <c r="K16" s="24" t="s">
        <v>36</v>
      </c>
      <c r="L16" s="23" t="s">
        <v>181</v>
      </c>
      <c r="M16" s="23" t="s">
        <v>189</v>
      </c>
      <c r="N16" s="31">
        <v>1</v>
      </c>
      <c r="O16" s="16" t="s">
        <v>194</v>
      </c>
      <c r="P16" s="16" t="s">
        <v>193</v>
      </c>
      <c r="Q16" s="23" t="s">
        <v>197</v>
      </c>
      <c r="R16" s="24" t="str">
        <f>IF(Q16="","",VLOOKUP(Q16,Datos.!$G$28:$H$49,2,FALSE))</f>
        <v>Subdirector Administrativo</v>
      </c>
      <c r="S16" s="53" t="str">
        <f>IF(Q16="","",VLOOKUP(Q16,Datos.!$J$28:$K$49,2,FALSE))</f>
        <v xml:space="preserve">Subdirector Administrativo </v>
      </c>
      <c r="T16" s="60">
        <v>43465</v>
      </c>
      <c r="U16" s="28" t="s">
        <v>523</v>
      </c>
      <c r="V16" s="41">
        <v>1</v>
      </c>
      <c r="W16" s="25" t="s">
        <v>511</v>
      </c>
      <c r="X16" s="25" t="s">
        <v>144</v>
      </c>
      <c r="Y16" s="53" t="s">
        <v>206</v>
      </c>
      <c r="Z16" s="108">
        <v>43646</v>
      </c>
      <c r="AA16" s="27" t="s">
        <v>657</v>
      </c>
      <c r="AB16" s="25">
        <v>1</v>
      </c>
      <c r="AC16" s="26" t="s">
        <v>511</v>
      </c>
      <c r="AD16" s="21" t="s">
        <v>144</v>
      </c>
      <c r="AE16" s="111" t="s">
        <v>206</v>
      </c>
      <c r="AF16" s="60">
        <v>43738</v>
      </c>
      <c r="AG16" s="95" t="s">
        <v>695</v>
      </c>
      <c r="AH16" s="96">
        <v>1</v>
      </c>
      <c r="AI16" s="97">
        <f t="shared" si="0"/>
        <v>1</v>
      </c>
      <c r="AJ16" s="98">
        <f t="shared" si="1"/>
        <v>1</v>
      </c>
      <c r="AK16" s="98" t="b">
        <f t="shared" si="2"/>
        <v>0</v>
      </c>
      <c r="AL16" s="98" t="str">
        <f t="shared" si="3"/>
        <v>TERMINADA</v>
      </c>
      <c r="AM16" s="96" t="str">
        <f t="shared" si="4"/>
        <v>TERMINADA</v>
      </c>
      <c r="AN16" s="96" t="s">
        <v>145</v>
      </c>
      <c r="AO16" s="27" t="s">
        <v>697</v>
      </c>
      <c r="AP16" s="114" t="s">
        <v>696</v>
      </c>
      <c r="AQ16" s="118"/>
      <c r="AR16" s="92"/>
      <c r="AS16" s="92"/>
      <c r="AT16" s="92"/>
      <c r="AU16" s="92"/>
      <c r="AV16" s="92"/>
      <c r="AW16" s="92"/>
      <c r="AX16" s="92"/>
      <c r="AY16" s="92"/>
      <c r="AZ16" s="119"/>
      <c r="BA16" s="62" t="str">
        <f t="shared" si="5"/>
        <v>CUMPLIDA</v>
      </c>
      <c r="BB16" s="24"/>
      <c r="BC16" s="21"/>
      <c r="BD16" s="47"/>
    </row>
    <row r="17" spans="1:56" s="20" customFormat="1" ht="157.5" hidden="1" x14ac:dyDescent="0.25">
      <c r="A17" s="44">
        <v>10</v>
      </c>
      <c r="B17" s="29">
        <v>43131</v>
      </c>
      <c r="C17" s="21" t="s">
        <v>15</v>
      </c>
      <c r="D17" s="21" t="s">
        <v>147</v>
      </c>
      <c r="E17" s="29">
        <v>43131</v>
      </c>
      <c r="F17" s="38" t="s">
        <v>152</v>
      </c>
      <c r="G17" s="45" t="s">
        <v>159</v>
      </c>
      <c r="H17" s="52" t="s">
        <v>165</v>
      </c>
      <c r="I17" s="22" t="s">
        <v>597</v>
      </c>
      <c r="J17" s="24">
        <v>1</v>
      </c>
      <c r="K17" s="24" t="s">
        <v>36</v>
      </c>
      <c r="L17" s="23" t="s">
        <v>182</v>
      </c>
      <c r="M17" s="23" t="s">
        <v>190</v>
      </c>
      <c r="N17" s="31">
        <v>1</v>
      </c>
      <c r="O17" s="16" t="s">
        <v>194</v>
      </c>
      <c r="P17" s="16" t="s">
        <v>193</v>
      </c>
      <c r="Q17" s="23" t="s">
        <v>198</v>
      </c>
      <c r="R17" s="24" t="s">
        <v>64</v>
      </c>
      <c r="S17" s="53" t="s">
        <v>204</v>
      </c>
      <c r="T17" s="60">
        <v>43465</v>
      </c>
      <c r="U17" s="39" t="s">
        <v>522</v>
      </c>
      <c r="V17" s="41">
        <v>1</v>
      </c>
      <c r="W17" s="25" t="s">
        <v>511</v>
      </c>
      <c r="X17" s="25" t="s">
        <v>144</v>
      </c>
      <c r="Y17" s="53" t="s">
        <v>206</v>
      </c>
      <c r="Z17" s="108">
        <v>43646</v>
      </c>
      <c r="AA17" s="33" t="s">
        <v>592</v>
      </c>
      <c r="AB17" s="25">
        <v>1</v>
      </c>
      <c r="AC17" s="26" t="s">
        <v>511</v>
      </c>
      <c r="AD17" s="21" t="s">
        <v>145</v>
      </c>
      <c r="AE17" s="111" t="s">
        <v>206</v>
      </c>
      <c r="AF17" s="112"/>
      <c r="AG17" s="91"/>
      <c r="AH17" s="92"/>
      <c r="AI17" s="93" t="str">
        <f t="shared" si="0"/>
        <v/>
      </c>
      <c r="AJ17" s="94" t="str">
        <f t="shared" si="1"/>
        <v/>
      </c>
      <c r="AK17" s="94" t="str">
        <f t="shared" si="2"/>
        <v/>
      </c>
      <c r="AL17" s="94" t="str">
        <f t="shared" si="3"/>
        <v/>
      </c>
      <c r="AM17" s="92" t="str">
        <f t="shared" si="4"/>
        <v/>
      </c>
      <c r="AN17" s="92"/>
      <c r="AO17" s="91"/>
      <c r="AP17" s="113"/>
      <c r="AQ17" s="117"/>
      <c r="AR17" s="91"/>
      <c r="AS17" s="91"/>
      <c r="AT17" s="91"/>
      <c r="AU17" s="91"/>
      <c r="AV17" s="91"/>
      <c r="AW17" s="91"/>
      <c r="AX17" s="91"/>
      <c r="AY17" s="91"/>
      <c r="AZ17" s="113"/>
      <c r="BA17" s="62"/>
      <c r="BB17" s="24"/>
      <c r="BC17" s="24"/>
      <c r="BD17" s="53"/>
    </row>
    <row r="18" spans="1:56" s="20" customFormat="1" ht="101.25" hidden="1" x14ac:dyDescent="0.25">
      <c r="A18" s="44">
        <v>11</v>
      </c>
      <c r="B18" s="29">
        <v>43131</v>
      </c>
      <c r="C18" s="21" t="s">
        <v>15</v>
      </c>
      <c r="D18" s="21" t="s">
        <v>147</v>
      </c>
      <c r="E18" s="29">
        <v>43131</v>
      </c>
      <c r="F18" s="38" t="s">
        <v>153</v>
      </c>
      <c r="G18" s="45" t="s">
        <v>160</v>
      </c>
      <c r="H18" s="52" t="s">
        <v>166</v>
      </c>
      <c r="I18" s="22" t="s">
        <v>174</v>
      </c>
      <c r="J18" s="24">
        <v>1</v>
      </c>
      <c r="K18" s="24" t="s">
        <v>36</v>
      </c>
      <c r="L18" s="23" t="s">
        <v>183</v>
      </c>
      <c r="M18" s="23" t="s">
        <v>191</v>
      </c>
      <c r="N18" s="31">
        <v>1</v>
      </c>
      <c r="O18" s="16" t="s">
        <v>192</v>
      </c>
      <c r="P18" s="16" t="s">
        <v>193</v>
      </c>
      <c r="Q18" s="23" t="s">
        <v>198</v>
      </c>
      <c r="R18" s="24" t="s">
        <v>64</v>
      </c>
      <c r="S18" s="53" t="s">
        <v>204</v>
      </c>
      <c r="T18" s="60">
        <v>43465</v>
      </c>
      <c r="U18" s="39" t="s">
        <v>521</v>
      </c>
      <c r="V18" s="41">
        <v>1</v>
      </c>
      <c r="W18" s="25" t="s">
        <v>511</v>
      </c>
      <c r="X18" s="25" t="s">
        <v>144</v>
      </c>
      <c r="Y18" s="53" t="s">
        <v>206</v>
      </c>
      <c r="Z18" s="108">
        <v>43646</v>
      </c>
      <c r="AA18" s="39" t="s">
        <v>590</v>
      </c>
      <c r="AB18" s="25">
        <v>1</v>
      </c>
      <c r="AC18" s="26" t="s">
        <v>511</v>
      </c>
      <c r="AD18" s="21" t="s">
        <v>145</v>
      </c>
      <c r="AE18" s="111" t="s">
        <v>206</v>
      </c>
      <c r="AF18" s="112"/>
      <c r="AG18" s="91"/>
      <c r="AH18" s="92"/>
      <c r="AI18" s="93" t="str">
        <f t="shared" si="0"/>
        <v/>
      </c>
      <c r="AJ18" s="94" t="str">
        <f t="shared" si="1"/>
        <v/>
      </c>
      <c r="AK18" s="94" t="str">
        <f t="shared" si="2"/>
        <v/>
      </c>
      <c r="AL18" s="94" t="str">
        <f t="shared" si="3"/>
        <v/>
      </c>
      <c r="AM18" s="92" t="str">
        <f t="shared" si="4"/>
        <v/>
      </c>
      <c r="AN18" s="92"/>
      <c r="AO18" s="91"/>
      <c r="AP18" s="113"/>
      <c r="AQ18" s="117"/>
      <c r="AR18" s="91"/>
      <c r="AS18" s="91"/>
      <c r="AT18" s="91"/>
      <c r="AU18" s="91"/>
      <c r="AV18" s="91"/>
      <c r="AW18" s="91"/>
      <c r="AX18" s="91"/>
      <c r="AY18" s="91"/>
      <c r="AZ18" s="113"/>
      <c r="BA18" s="62"/>
      <c r="BB18" s="24"/>
      <c r="BC18" s="24"/>
      <c r="BD18" s="53"/>
    </row>
    <row r="19" spans="1:56" s="20" customFormat="1" ht="101.25" hidden="1" x14ac:dyDescent="0.25">
      <c r="A19" s="44">
        <v>14</v>
      </c>
      <c r="B19" s="29">
        <v>43131</v>
      </c>
      <c r="C19" s="21" t="s">
        <v>15</v>
      </c>
      <c r="D19" s="21" t="s">
        <v>147</v>
      </c>
      <c r="E19" s="29">
        <v>43131</v>
      </c>
      <c r="F19" s="38" t="s">
        <v>154</v>
      </c>
      <c r="G19" s="45" t="s">
        <v>161</v>
      </c>
      <c r="H19" s="52" t="s">
        <v>167</v>
      </c>
      <c r="I19" s="22" t="s">
        <v>175</v>
      </c>
      <c r="J19" s="24">
        <v>1</v>
      </c>
      <c r="K19" s="24" t="s">
        <v>36</v>
      </c>
      <c r="L19" s="23" t="s">
        <v>176</v>
      </c>
      <c r="M19" s="23" t="s">
        <v>184</v>
      </c>
      <c r="N19" s="31">
        <v>1</v>
      </c>
      <c r="O19" s="16" t="s">
        <v>192</v>
      </c>
      <c r="P19" s="16" t="s">
        <v>192</v>
      </c>
      <c r="Q19" s="23" t="s">
        <v>195</v>
      </c>
      <c r="R19" s="24" t="str">
        <f>IF(Q19="","",VLOOKUP(Q19,Datos.!$G$28:$H$49,2,FALSE))</f>
        <v>Secretario General</v>
      </c>
      <c r="S19" s="53" t="str">
        <f>IF(Q19="","",VLOOKUP(Q19,Datos.!$J$28:$K$49,2,FALSE))</f>
        <v>Secretario General</v>
      </c>
      <c r="T19" s="60">
        <v>43465</v>
      </c>
      <c r="U19" s="39" t="s">
        <v>518</v>
      </c>
      <c r="V19" s="41">
        <v>1</v>
      </c>
      <c r="W19" s="25" t="s">
        <v>511</v>
      </c>
      <c r="X19" s="25" t="s">
        <v>144</v>
      </c>
      <c r="Y19" s="53" t="s">
        <v>206</v>
      </c>
      <c r="Z19" s="108">
        <v>43646</v>
      </c>
      <c r="AA19" s="39" t="s">
        <v>596</v>
      </c>
      <c r="AB19" s="25">
        <v>1</v>
      </c>
      <c r="AC19" s="26" t="s">
        <v>511</v>
      </c>
      <c r="AD19" s="21" t="s">
        <v>145</v>
      </c>
      <c r="AE19" s="111" t="s">
        <v>206</v>
      </c>
      <c r="AF19" s="112"/>
      <c r="AG19" s="91"/>
      <c r="AH19" s="92"/>
      <c r="AI19" s="93" t="str">
        <f t="shared" si="0"/>
        <v/>
      </c>
      <c r="AJ19" s="94" t="str">
        <f t="shared" si="1"/>
        <v/>
      </c>
      <c r="AK19" s="94" t="str">
        <f t="shared" si="2"/>
        <v/>
      </c>
      <c r="AL19" s="94" t="str">
        <f t="shared" si="3"/>
        <v/>
      </c>
      <c r="AM19" s="92" t="str">
        <f t="shared" si="4"/>
        <v/>
      </c>
      <c r="AN19" s="92"/>
      <c r="AO19" s="91"/>
      <c r="AP19" s="113"/>
      <c r="AQ19" s="117"/>
      <c r="AR19" s="91"/>
      <c r="AS19" s="91"/>
      <c r="AT19" s="91"/>
      <c r="AU19" s="91"/>
      <c r="AV19" s="91"/>
      <c r="AW19" s="91"/>
      <c r="AX19" s="91"/>
      <c r="AY19" s="91"/>
      <c r="AZ19" s="113"/>
      <c r="BA19" s="62"/>
      <c r="BB19" s="24"/>
      <c r="BC19" s="24"/>
      <c r="BD19" s="53"/>
    </row>
    <row r="20" spans="1:56" s="20" customFormat="1" ht="112.5" hidden="1" x14ac:dyDescent="0.25">
      <c r="A20" s="44">
        <v>15</v>
      </c>
      <c r="B20" s="29">
        <v>43370</v>
      </c>
      <c r="C20" s="21" t="s">
        <v>15</v>
      </c>
      <c r="D20" s="21" t="s">
        <v>207</v>
      </c>
      <c r="E20" s="29">
        <v>43370</v>
      </c>
      <c r="F20" s="30" t="s">
        <v>208</v>
      </c>
      <c r="G20" s="46" t="s">
        <v>473</v>
      </c>
      <c r="H20" s="54" t="s">
        <v>250</v>
      </c>
      <c r="I20" s="35" t="s">
        <v>294</v>
      </c>
      <c r="J20" s="30">
        <v>1</v>
      </c>
      <c r="K20" s="24" t="s">
        <v>36</v>
      </c>
      <c r="L20" s="30" t="s">
        <v>369</v>
      </c>
      <c r="M20" s="30" t="s">
        <v>407</v>
      </c>
      <c r="N20" s="31">
        <v>0.7</v>
      </c>
      <c r="O20" s="32">
        <v>43374</v>
      </c>
      <c r="P20" s="32">
        <v>43733</v>
      </c>
      <c r="Q20" s="40" t="s">
        <v>196</v>
      </c>
      <c r="R20" s="40" t="s">
        <v>44</v>
      </c>
      <c r="S20" s="55" t="s">
        <v>41</v>
      </c>
      <c r="T20" s="60">
        <v>43465</v>
      </c>
      <c r="U20" s="28" t="s">
        <v>526</v>
      </c>
      <c r="V20" s="42">
        <v>0</v>
      </c>
      <c r="W20" s="40" t="s">
        <v>513</v>
      </c>
      <c r="X20" s="40"/>
      <c r="Y20" s="53" t="s">
        <v>206</v>
      </c>
      <c r="Z20" s="108">
        <v>43646</v>
      </c>
      <c r="AA20" s="64" t="s">
        <v>598</v>
      </c>
      <c r="AB20" s="25">
        <v>0</v>
      </c>
      <c r="AC20" s="26" t="s">
        <v>513</v>
      </c>
      <c r="AD20" s="21"/>
      <c r="AE20" s="111" t="s">
        <v>206</v>
      </c>
      <c r="AF20" s="60">
        <v>43738</v>
      </c>
      <c r="AG20" s="95" t="s">
        <v>669</v>
      </c>
      <c r="AH20" s="96">
        <v>1</v>
      </c>
      <c r="AI20" s="97">
        <f t="shared" si="0"/>
        <v>1</v>
      </c>
      <c r="AJ20" s="98">
        <f t="shared" si="1"/>
        <v>1</v>
      </c>
      <c r="AK20" s="98" t="b">
        <f t="shared" si="2"/>
        <v>0</v>
      </c>
      <c r="AL20" s="98" t="str">
        <f t="shared" si="3"/>
        <v>TERMINADA</v>
      </c>
      <c r="AM20" s="96" t="str">
        <f t="shared" si="4"/>
        <v>TERMINADA</v>
      </c>
      <c r="AN20" s="96" t="s">
        <v>145</v>
      </c>
      <c r="AO20" s="99" t="s">
        <v>670</v>
      </c>
      <c r="AP20" s="114" t="s">
        <v>205</v>
      </c>
      <c r="AQ20" s="118"/>
      <c r="AR20" s="92"/>
      <c r="AS20" s="92"/>
      <c r="AT20" s="92"/>
      <c r="AU20" s="92"/>
      <c r="AV20" s="92"/>
      <c r="AW20" s="92"/>
      <c r="AX20" s="92"/>
      <c r="AY20" s="92"/>
      <c r="AZ20" s="119"/>
      <c r="BA20" s="62" t="str">
        <f t="shared" si="5"/>
        <v>CUMPLIDA</v>
      </c>
      <c r="BB20" s="21"/>
      <c r="BC20" s="21"/>
      <c r="BD20" s="55"/>
    </row>
    <row r="21" spans="1:56" s="20" customFormat="1" ht="247.5" hidden="1" x14ac:dyDescent="0.25">
      <c r="A21" s="44">
        <v>16</v>
      </c>
      <c r="B21" s="29">
        <v>43370</v>
      </c>
      <c r="C21" s="21" t="s">
        <v>15</v>
      </c>
      <c r="D21" s="21" t="s">
        <v>207</v>
      </c>
      <c r="E21" s="29">
        <v>43370</v>
      </c>
      <c r="F21" s="30" t="s">
        <v>208</v>
      </c>
      <c r="G21" s="46" t="s">
        <v>473</v>
      </c>
      <c r="H21" s="54" t="s">
        <v>250</v>
      </c>
      <c r="I21" s="35" t="s">
        <v>295</v>
      </c>
      <c r="J21" s="30">
        <v>2</v>
      </c>
      <c r="K21" s="24" t="s">
        <v>36</v>
      </c>
      <c r="L21" s="30" t="s">
        <v>370</v>
      </c>
      <c r="M21" s="30" t="s">
        <v>408</v>
      </c>
      <c r="N21" s="31">
        <v>0.7</v>
      </c>
      <c r="O21" s="32">
        <v>43374</v>
      </c>
      <c r="P21" s="32">
        <v>43733</v>
      </c>
      <c r="Q21" s="40" t="s">
        <v>196</v>
      </c>
      <c r="R21" s="40" t="s">
        <v>44</v>
      </c>
      <c r="S21" s="55" t="s">
        <v>41</v>
      </c>
      <c r="T21" s="60">
        <v>43465</v>
      </c>
      <c r="U21" s="28" t="s">
        <v>526</v>
      </c>
      <c r="V21" s="42">
        <v>0</v>
      </c>
      <c r="W21" s="40" t="s">
        <v>513</v>
      </c>
      <c r="X21" s="40"/>
      <c r="Y21" s="53" t="s">
        <v>206</v>
      </c>
      <c r="Z21" s="108">
        <v>43646</v>
      </c>
      <c r="AA21" s="28" t="s">
        <v>631</v>
      </c>
      <c r="AB21" s="25">
        <v>0.71399999999999997</v>
      </c>
      <c r="AC21" s="26" t="s">
        <v>512</v>
      </c>
      <c r="AD21" s="21"/>
      <c r="AE21" s="111" t="s">
        <v>206</v>
      </c>
      <c r="AF21" s="60">
        <v>43738</v>
      </c>
      <c r="AG21" s="95" t="s">
        <v>671</v>
      </c>
      <c r="AH21" s="96">
        <v>2</v>
      </c>
      <c r="AI21" s="97">
        <f t="shared" si="0"/>
        <v>1</v>
      </c>
      <c r="AJ21" s="98">
        <f t="shared" si="1"/>
        <v>1</v>
      </c>
      <c r="AK21" s="98" t="b">
        <f t="shared" si="2"/>
        <v>0</v>
      </c>
      <c r="AL21" s="98" t="str">
        <f t="shared" si="3"/>
        <v>TERMINADA</v>
      </c>
      <c r="AM21" s="96" t="str">
        <f t="shared" si="4"/>
        <v>TERMINADA</v>
      </c>
      <c r="AN21" s="96" t="s">
        <v>145</v>
      </c>
      <c r="AO21" s="99" t="s">
        <v>672</v>
      </c>
      <c r="AP21" s="114" t="s">
        <v>205</v>
      </c>
      <c r="AQ21" s="118"/>
      <c r="AR21" s="92"/>
      <c r="AS21" s="92"/>
      <c r="AT21" s="92"/>
      <c r="AU21" s="92"/>
      <c r="AV21" s="92"/>
      <c r="AW21" s="92"/>
      <c r="AX21" s="92"/>
      <c r="AY21" s="92"/>
      <c r="AZ21" s="119"/>
      <c r="BA21" s="62" t="str">
        <f t="shared" si="5"/>
        <v>CUMPLIDA</v>
      </c>
      <c r="BB21" s="21"/>
      <c r="BC21" s="21"/>
      <c r="BD21" s="55"/>
    </row>
    <row r="22" spans="1:56" s="20" customFormat="1" ht="90" hidden="1" x14ac:dyDescent="0.25">
      <c r="A22" s="44">
        <v>17</v>
      </c>
      <c r="B22" s="29">
        <v>43370</v>
      </c>
      <c r="C22" s="21" t="s">
        <v>15</v>
      </c>
      <c r="D22" s="21" t="s">
        <v>207</v>
      </c>
      <c r="E22" s="29">
        <v>43370</v>
      </c>
      <c r="F22" s="30" t="s">
        <v>208</v>
      </c>
      <c r="G22" s="46" t="s">
        <v>473</v>
      </c>
      <c r="H22" s="54" t="s">
        <v>250</v>
      </c>
      <c r="I22" s="35" t="s">
        <v>296</v>
      </c>
      <c r="J22" s="30">
        <v>1</v>
      </c>
      <c r="K22" s="24" t="s">
        <v>36</v>
      </c>
      <c r="L22" s="30" t="s">
        <v>371</v>
      </c>
      <c r="M22" s="30" t="s">
        <v>409</v>
      </c>
      <c r="N22" s="31">
        <v>1</v>
      </c>
      <c r="O22" s="32">
        <v>43374</v>
      </c>
      <c r="P22" s="32">
        <v>43733</v>
      </c>
      <c r="Q22" s="21" t="s">
        <v>456</v>
      </c>
      <c r="R22" s="21" t="s">
        <v>466</v>
      </c>
      <c r="S22" s="47" t="s">
        <v>466</v>
      </c>
      <c r="T22" s="60">
        <v>43465</v>
      </c>
      <c r="U22" s="28" t="s">
        <v>527</v>
      </c>
      <c r="V22" s="42">
        <v>0</v>
      </c>
      <c r="W22" s="40" t="s">
        <v>513</v>
      </c>
      <c r="X22" s="40"/>
      <c r="Y22" s="53" t="s">
        <v>206</v>
      </c>
      <c r="Z22" s="108">
        <v>43646</v>
      </c>
      <c r="AA22" s="27" t="s">
        <v>571</v>
      </c>
      <c r="AB22" s="25">
        <v>0.5</v>
      </c>
      <c r="AC22" s="26" t="s">
        <v>512</v>
      </c>
      <c r="AD22" s="21"/>
      <c r="AE22" s="111" t="s">
        <v>206</v>
      </c>
      <c r="AF22" s="60">
        <v>43738</v>
      </c>
      <c r="AG22" s="95" t="s">
        <v>663</v>
      </c>
      <c r="AH22" s="96">
        <v>1</v>
      </c>
      <c r="AI22" s="97">
        <f t="shared" si="0"/>
        <v>1</v>
      </c>
      <c r="AJ22" s="98">
        <f t="shared" si="1"/>
        <v>1</v>
      </c>
      <c r="AK22" s="98" t="b">
        <f t="shared" si="2"/>
        <v>0</v>
      </c>
      <c r="AL22" s="98" t="str">
        <f t="shared" si="3"/>
        <v>TERMINADA</v>
      </c>
      <c r="AM22" s="96" t="str">
        <f t="shared" si="4"/>
        <v>TERMINADA</v>
      </c>
      <c r="AN22" s="96" t="s">
        <v>145</v>
      </c>
      <c r="AO22" s="99" t="s">
        <v>664</v>
      </c>
      <c r="AP22" s="114" t="s">
        <v>205</v>
      </c>
      <c r="AQ22" s="118"/>
      <c r="AR22" s="92"/>
      <c r="AS22" s="92"/>
      <c r="AT22" s="92"/>
      <c r="AU22" s="92"/>
      <c r="AV22" s="92"/>
      <c r="AW22" s="92"/>
      <c r="AX22" s="92"/>
      <c r="AY22" s="92"/>
      <c r="AZ22" s="119"/>
      <c r="BA22" s="62" t="str">
        <f t="shared" si="5"/>
        <v>CUMPLIDA</v>
      </c>
      <c r="BB22" s="21"/>
      <c r="BC22" s="21"/>
      <c r="BD22" s="55"/>
    </row>
    <row r="23" spans="1:56" s="20" customFormat="1" ht="258.75" x14ac:dyDescent="0.25">
      <c r="A23" s="44">
        <v>18</v>
      </c>
      <c r="B23" s="29">
        <v>43370</v>
      </c>
      <c r="C23" s="21" t="s">
        <v>15</v>
      </c>
      <c r="D23" s="21" t="s">
        <v>207</v>
      </c>
      <c r="E23" s="29">
        <v>43370</v>
      </c>
      <c r="F23" s="30" t="s">
        <v>209</v>
      </c>
      <c r="G23" s="46" t="s">
        <v>475</v>
      </c>
      <c r="H23" s="54" t="s">
        <v>251</v>
      </c>
      <c r="I23" s="35" t="s">
        <v>297</v>
      </c>
      <c r="J23" s="30">
        <v>1</v>
      </c>
      <c r="K23" s="24" t="s">
        <v>36</v>
      </c>
      <c r="L23" s="30" t="s">
        <v>372</v>
      </c>
      <c r="M23" s="30" t="s">
        <v>410</v>
      </c>
      <c r="N23" s="31">
        <v>1</v>
      </c>
      <c r="O23" s="32">
        <v>43374</v>
      </c>
      <c r="P23" s="32">
        <v>43733</v>
      </c>
      <c r="Q23" s="40" t="s">
        <v>58</v>
      </c>
      <c r="R23" s="40" t="s">
        <v>465</v>
      </c>
      <c r="S23" s="55" t="s">
        <v>465</v>
      </c>
      <c r="T23" s="60">
        <v>43465</v>
      </c>
      <c r="U23" s="28" t="s">
        <v>528</v>
      </c>
      <c r="V23" s="42">
        <v>0.5</v>
      </c>
      <c r="W23" s="40" t="s">
        <v>512</v>
      </c>
      <c r="X23" s="40"/>
      <c r="Y23" s="53" t="s">
        <v>206</v>
      </c>
      <c r="Z23" s="108">
        <v>43646</v>
      </c>
      <c r="AA23" s="27" t="s">
        <v>646</v>
      </c>
      <c r="AB23" s="25">
        <v>0.5</v>
      </c>
      <c r="AC23" s="26" t="s">
        <v>512</v>
      </c>
      <c r="AD23" s="21"/>
      <c r="AE23" s="111" t="s">
        <v>206</v>
      </c>
      <c r="AF23" s="60">
        <v>43738</v>
      </c>
      <c r="AG23" s="95" t="s">
        <v>721</v>
      </c>
      <c r="AH23" s="96">
        <v>1</v>
      </c>
      <c r="AI23" s="97">
        <f t="shared" si="0"/>
        <v>1</v>
      </c>
      <c r="AJ23" s="98">
        <f>IF(OR(N23="",AI23=""),"",IF(OR(N23=0,AI23=0),0,IF((AI23*100%)/N23&gt;100%,100%,(AI23*100%)/N23)))</f>
        <v>1</v>
      </c>
      <c r="AK23" s="98" t="b">
        <f>IF(AH23="","",IF(AF23&lt;N23,IF(AJ23&lt;100%,"INCUMPLIDA",IF(AJ23=100%,"TERMINADA EXTEMPORANEA"))))</f>
        <v>0</v>
      </c>
      <c r="AL23" s="98" t="str">
        <f>IF(AH23="","",IF(AF23&gt;N23,IF(AJ23=0%,"SIN INICIAR",IF(AJ23=100%,"TERMINADA",IF(AJ23&gt;0%,"EN PROCESO",IF(AJ23&lt;0%,"INCUMPLIDA"))))))</f>
        <v>TERMINADA</v>
      </c>
      <c r="AM23" s="96" t="str">
        <f>IF(AH23="","",IF(AF23&gt;N23,AL23,IF(AF23&lt;N23,AK23)))</f>
        <v>TERMINADA</v>
      </c>
      <c r="AN23" s="96" t="s">
        <v>144</v>
      </c>
      <c r="AO23" s="100" t="s">
        <v>737</v>
      </c>
      <c r="AP23" s="114" t="s">
        <v>205</v>
      </c>
      <c r="AQ23" s="60">
        <v>43830</v>
      </c>
      <c r="AR23" s="95" t="s">
        <v>721</v>
      </c>
      <c r="AS23" s="96">
        <v>1</v>
      </c>
      <c r="AT23" s="97">
        <f>IF(AS23="","",IF(OR(J23=0,J23="",AQ23=""""),"",AS23/J23))</f>
        <v>1</v>
      </c>
      <c r="AU23" s="101">
        <f>IF(OR(N23="",AT23=""),"",IF(OR(N23=0,AT23=0),0,IF((AT23*100%)/N23&gt;100%,100%,(AT23*100%)/N23)))</f>
        <v>1</v>
      </c>
      <c r="AV23" s="96" t="b">
        <f>IF(AS23="","",IF(AQ23&lt;P23,IF(AU23&lt;100%,"INCUMPLIDA",IF(AU23=100%,"TERMINADA EXTEMPORÁNEA"))))</f>
        <v>0</v>
      </c>
      <c r="AW23" s="96" t="str">
        <f>IF(AS23="","",IF(AQ23&gt;P23,IF(AU23=0%,"SIN INICIAR",IF(AU23=100%,"TERMINADA",IF(AU23&gt;0%,"EN PROCESO",IF(AU23&lt;0%,"INCUMPLIDA"))))))</f>
        <v>TERMINADA</v>
      </c>
      <c r="AX23" s="96" t="str">
        <f>IF(AS23="","",IF(AQ23&gt;P23,AW23,IF(AQ23&lt;P23,AV23)))</f>
        <v>TERMINADA</v>
      </c>
      <c r="AY23" s="95" t="s">
        <v>780</v>
      </c>
      <c r="AZ23" s="114" t="s">
        <v>205</v>
      </c>
      <c r="BA23" s="62" t="str">
        <f t="shared" si="5"/>
        <v>CUMPLIDA</v>
      </c>
      <c r="BB23" s="21" t="s">
        <v>736</v>
      </c>
      <c r="BC23" s="21" t="s">
        <v>144</v>
      </c>
      <c r="BD23" s="55" t="s">
        <v>732</v>
      </c>
    </row>
    <row r="24" spans="1:56" s="20" customFormat="1" ht="180" x14ac:dyDescent="0.25">
      <c r="A24" s="44">
        <v>19</v>
      </c>
      <c r="B24" s="29">
        <v>43370</v>
      </c>
      <c r="C24" s="21" t="s">
        <v>15</v>
      </c>
      <c r="D24" s="21" t="s">
        <v>207</v>
      </c>
      <c r="E24" s="29">
        <v>43370</v>
      </c>
      <c r="F24" s="30" t="s">
        <v>209</v>
      </c>
      <c r="G24" s="46" t="s">
        <v>475</v>
      </c>
      <c r="H24" s="54" t="s">
        <v>251</v>
      </c>
      <c r="I24" s="35" t="s">
        <v>298</v>
      </c>
      <c r="J24" s="30">
        <v>1</v>
      </c>
      <c r="K24" s="24" t="s">
        <v>36</v>
      </c>
      <c r="L24" s="30" t="s">
        <v>369</v>
      </c>
      <c r="M24" s="30" t="s">
        <v>411</v>
      </c>
      <c r="N24" s="31">
        <v>1</v>
      </c>
      <c r="O24" s="32">
        <v>43374</v>
      </c>
      <c r="P24" s="32">
        <v>43733</v>
      </c>
      <c r="Q24" s="40" t="s">
        <v>196</v>
      </c>
      <c r="R24" s="40" t="s">
        <v>44</v>
      </c>
      <c r="S24" s="55" t="s">
        <v>41</v>
      </c>
      <c r="T24" s="60">
        <v>43465</v>
      </c>
      <c r="U24" s="28" t="s">
        <v>526</v>
      </c>
      <c r="V24" s="42">
        <v>0</v>
      </c>
      <c r="W24" s="40" t="s">
        <v>513</v>
      </c>
      <c r="X24" s="40"/>
      <c r="Y24" s="53" t="s">
        <v>206</v>
      </c>
      <c r="Z24" s="108">
        <v>43646</v>
      </c>
      <c r="AA24" s="28" t="s">
        <v>593</v>
      </c>
      <c r="AB24" s="25">
        <v>0.5</v>
      </c>
      <c r="AC24" s="26" t="s">
        <v>512</v>
      </c>
      <c r="AD24" s="21"/>
      <c r="AE24" s="111" t="s">
        <v>206</v>
      </c>
      <c r="AF24" s="60">
        <v>43738</v>
      </c>
      <c r="AG24" s="95" t="s">
        <v>673</v>
      </c>
      <c r="AH24" s="96">
        <v>0.5</v>
      </c>
      <c r="AI24" s="97">
        <f t="shared" si="0"/>
        <v>0.5</v>
      </c>
      <c r="AJ24" s="98">
        <f t="shared" si="1"/>
        <v>0.5</v>
      </c>
      <c r="AK24" s="98" t="str">
        <f>IF(AH24="","",IF(AF24&gt;N24,IF(AJ24&lt;100%,"INCUMPLIDA",IF(AJ24=100%,"TERMINADA EXTEMPORANEA"))))</f>
        <v>INCUMPLIDA</v>
      </c>
      <c r="AL24" s="98" t="b">
        <f>IF(AH24="","",IF(AF24&lt;N24,IF(AJ24=0%,"SIN INICIAR",IF(AJ24=100%,"TERMINADA",IF(AJ24&gt;0%,"EN PROCESO",IF(AJ24&lt;0%,"INCUMPLIDA"))))))</f>
        <v>0</v>
      </c>
      <c r="AM24" s="96" t="str">
        <f>IF(AH24="","",IF(AF24&lt;N24,AL24,IF(AF24&gt;24,AK24)))</f>
        <v>INCUMPLIDA</v>
      </c>
      <c r="AN24" s="96"/>
      <c r="AO24" s="99" t="s">
        <v>686</v>
      </c>
      <c r="AP24" s="114" t="s">
        <v>205</v>
      </c>
      <c r="AQ24" s="60">
        <v>43830</v>
      </c>
      <c r="AR24" s="100" t="s">
        <v>762</v>
      </c>
      <c r="AS24" s="96">
        <v>1</v>
      </c>
      <c r="AT24" s="97">
        <f t="shared" ref="AT24:AT25" si="6">IF(AS24="","",IF(OR(J24=0,J24="",AQ24=""""),"",AS24/J24))</f>
        <v>1</v>
      </c>
      <c r="AU24" s="101">
        <f t="shared" ref="AU24:AU25" si="7">IF(OR(N24="",AT24=""),"",IF(OR(N24=0,AT24=0),0,IF((AT24*100%)/N24&gt;100%,100%,(AT24*100%)/N24)))</f>
        <v>1</v>
      </c>
      <c r="AV24" s="96" t="str">
        <f t="shared" ref="AV24:AV25" si="8">IF(AS24="","",IF(AQ24&gt;P24,IF(AU24&lt;100%,"INCUMPLIDA",IF(AU24=100%,"TERMINADA EXTEMPORÁNEA"))))</f>
        <v>TERMINADA EXTEMPORÁNEA</v>
      </c>
      <c r="AW24" s="96" t="b">
        <f t="shared" ref="AW24:AW25" si="9">IF(AS24="","",IF(AQ24&lt;P24,IF(AU24=0%,"SIN INICIAR",IF(AU24=100%,"TERMINADA",IF(AU24&gt;0%,"EN PROCESO",IF(AU24&lt;0%,"INCUMPLIDA"))))))</f>
        <v>0</v>
      </c>
      <c r="AX24" s="96" t="str">
        <f t="shared" ref="AX24:AX25" si="10">IF(AS24="","",IF(AQ24&lt;P24,AW24,IF(AQ24&gt;P24,AV24)))</f>
        <v>TERMINADA EXTEMPORÁNEA</v>
      </c>
      <c r="AY24" s="95" t="s">
        <v>781</v>
      </c>
      <c r="AZ24" s="114" t="s">
        <v>763</v>
      </c>
      <c r="BA24" s="62" t="str">
        <f>IF(AU24="","",IF(OR(AU24=100%),"CUMPLIDA","PENDIENTE"))</f>
        <v>CUMPLIDA</v>
      </c>
      <c r="BB24" s="21" t="s">
        <v>808</v>
      </c>
      <c r="BC24" s="21" t="s">
        <v>144</v>
      </c>
      <c r="BD24" s="55" t="s">
        <v>732</v>
      </c>
    </row>
    <row r="25" spans="1:56" s="20" customFormat="1" ht="123.75" x14ac:dyDescent="0.25">
      <c r="A25" s="44">
        <v>20</v>
      </c>
      <c r="B25" s="29">
        <v>43370</v>
      </c>
      <c r="C25" s="21" t="s">
        <v>15</v>
      </c>
      <c r="D25" s="21" t="s">
        <v>207</v>
      </c>
      <c r="E25" s="29">
        <v>43370</v>
      </c>
      <c r="F25" s="30" t="s">
        <v>209</v>
      </c>
      <c r="G25" s="46" t="s">
        <v>475</v>
      </c>
      <c r="H25" s="54" t="s">
        <v>251</v>
      </c>
      <c r="I25" s="35" t="s">
        <v>299</v>
      </c>
      <c r="J25" s="30">
        <v>1</v>
      </c>
      <c r="K25" s="24" t="s">
        <v>36</v>
      </c>
      <c r="L25" s="30" t="s">
        <v>369</v>
      </c>
      <c r="M25" s="30" t="s">
        <v>412</v>
      </c>
      <c r="N25" s="31">
        <v>1</v>
      </c>
      <c r="O25" s="32">
        <v>43374</v>
      </c>
      <c r="P25" s="32">
        <v>43733</v>
      </c>
      <c r="Q25" s="40" t="s">
        <v>196</v>
      </c>
      <c r="R25" s="40" t="s">
        <v>44</v>
      </c>
      <c r="S25" s="55" t="s">
        <v>41</v>
      </c>
      <c r="T25" s="60">
        <v>43465</v>
      </c>
      <c r="U25" s="28" t="s">
        <v>526</v>
      </c>
      <c r="V25" s="42">
        <v>0</v>
      </c>
      <c r="W25" s="40" t="s">
        <v>513</v>
      </c>
      <c r="X25" s="40"/>
      <c r="Y25" s="53" t="s">
        <v>206</v>
      </c>
      <c r="Z25" s="108">
        <v>43646</v>
      </c>
      <c r="AA25" s="28" t="s">
        <v>625</v>
      </c>
      <c r="AB25" s="25">
        <v>0</v>
      </c>
      <c r="AC25" s="26" t="s">
        <v>513</v>
      </c>
      <c r="AD25" s="21"/>
      <c r="AE25" s="111" t="s">
        <v>206</v>
      </c>
      <c r="AF25" s="60">
        <v>43738</v>
      </c>
      <c r="AG25" s="95" t="s">
        <v>673</v>
      </c>
      <c r="AH25" s="96">
        <v>0</v>
      </c>
      <c r="AI25" s="97">
        <f t="shared" si="0"/>
        <v>0</v>
      </c>
      <c r="AJ25" s="98">
        <f t="shared" si="1"/>
        <v>0</v>
      </c>
      <c r="AK25" s="98" t="str">
        <f>IF(AH25="","",IF(AF25&gt;N25,IF(AJ25&lt;100%,"INCUMPLIDA",IF(AJ25=100%,"TERMINADA EXTEMPORANEA"))))</f>
        <v>INCUMPLIDA</v>
      </c>
      <c r="AL25" s="98" t="b">
        <f>IF(AH25="","",IF(AF25&lt;N25,IF(AJ25=0%,"SIN INICIAR",IF(AJ25=100%,"TERMINADA",IF(AJ25&gt;0%,"EN PROCESO",IF(AJ25&lt;0%,"INCUMPLIDA"))))))</f>
        <v>0</v>
      </c>
      <c r="AM25" s="96" t="str">
        <f>IF(AH25="","",IF(AF25&lt;N25,AL25,IF(AF25&gt;24,AK25)))</f>
        <v>INCUMPLIDA</v>
      </c>
      <c r="AN25" s="96"/>
      <c r="AO25" s="99" t="s">
        <v>687</v>
      </c>
      <c r="AP25" s="114" t="s">
        <v>205</v>
      </c>
      <c r="AQ25" s="60">
        <v>43830</v>
      </c>
      <c r="AR25" s="100" t="s">
        <v>764</v>
      </c>
      <c r="AS25" s="96">
        <v>1</v>
      </c>
      <c r="AT25" s="97">
        <f t="shared" si="6"/>
        <v>1</v>
      </c>
      <c r="AU25" s="101">
        <f t="shared" si="7"/>
        <v>1</v>
      </c>
      <c r="AV25" s="96" t="str">
        <f t="shared" si="8"/>
        <v>TERMINADA EXTEMPORÁNEA</v>
      </c>
      <c r="AW25" s="96" t="b">
        <f t="shared" si="9"/>
        <v>0</v>
      </c>
      <c r="AX25" s="96" t="str">
        <f t="shared" si="10"/>
        <v>TERMINADA EXTEMPORÁNEA</v>
      </c>
      <c r="AY25" s="95" t="s">
        <v>782</v>
      </c>
      <c r="AZ25" s="114" t="s">
        <v>763</v>
      </c>
      <c r="BA25" s="62" t="str">
        <f t="shared" ref="BA25" si="11">IF(AU25="","",IF(OR(AU25=100%),"CUMPLIDA","PENDIENTE"))</f>
        <v>CUMPLIDA</v>
      </c>
      <c r="BB25" s="21" t="s">
        <v>808</v>
      </c>
      <c r="BC25" s="21" t="s">
        <v>144</v>
      </c>
      <c r="BD25" s="55" t="s">
        <v>732</v>
      </c>
    </row>
    <row r="26" spans="1:56" s="20" customFormat="1" ht="247.5" hidden="1" x14ac:dyDescent="0.25">
      <c r="A26" s="44">
        <v>21</v>
      </c>
      <c r="B26" s="29">
        <v>43370</v>
      </c>
      <c r="C26" s="21" t="s">
        <v>15</v>
      </c>
      <c r="D26" s="21" t="s">
        <v>207</v>
      </c>
      <c r="E26" s="29">
        <v>43370</v>
      </c>
      <c r="F26" s="30" t="s">
        <v>209</v>
      </c>
      <c r="G26" s="46" t="s">
        <v>475</v>
      </c>
      <c r="H26" s="54" t="s">
        <v>251</v>
      </c>
      <c r="I26" s="35" t="s">
        <v>300</v>
      </c>
      <c r="J26" s="30">
        <v>1</v>
      </c>
      <c r="K26" s="24" t="s">
        <v>36</v>
      </c>
      <c r="L26" s="30" t="s">
        <v>369</v>
      </c>
      <c r="M26" s="30" t="s">
        <v>413</v>
      </c>
      <c r="N26" s="31">
        <v>1</v>
      </c>
      <c r="O26" s="32">
        <v>43374</v>
      </c>
      <c r="P26" s="32">
        <v>43733</v>
      </c>
      <c r="Q26" s="40" t="s">
        <v>196</v>
      </c>
      <c r="R26" s="40" t="s">
        <v>44</v>
      </c>
      <c r="S26" s="55" t="s">
        <v>41</v>
      </c>
      <c r="T26" s="60">
        <v>43465</v>
      </c>
      <c r="U26" s="28" t="s">
        <v>526</v>
      </c>
      <c r="V26" s="42">
        <v>0</v>
      </c>
      <c r="W26" s="40" t="s">
        <v>513</v>
      </c>
      <c r="X26" s="40"/>
      <c r="Y26" s="53" t="s">
        <v>206</v>
      </c>
      <c r="Z26" s="108">
        <v>43646</v>
      </c>
      <c r="AA26" s="64" t="s">
        <v>598</v>
      </c>
      <c r="AB26" s="25">
        <v>0</v>
      </c>
      <c r="AC26" s="26" t="s">
        <v>513</v>
      </c>
      <c r="AD26" s="21"/>
      <c r="AE26" s="111" t="s">
        <v>206</v>
      </c>
      <c r="AF26" s="60">
        <v>43738</v>
      </c>
      <c r="AG26" s="95" t="s">
        <v>671</v>
      </c>
      <c r="AH26" s="96">
        <v>1</v>
      </c>
      <c r="AI26" s="97">
        <f t="shared" ref="AI26" si="12">IF(AH26="","",IF(OR(J26=0,J26="",AF26=""),"",AH26/J26))</f>
        <v>1</v>
      </c>
      <c r="AJ26" s="98">
        <f t="shared" ref="AJ26" si="13">IF(OR(N26="",AI26=""),"",IF(OR(N26=0,AI26=0),0,IF((AI26*100%)/N26&gt;100%,100%,(AI26*100%)/N26)))</f>
        <v>1</v>
      </c>
      <c r="AK26" s="98" t="b">
        <f t="shared" ref="AK26" si="14">IF(AH26="","",IF(AF26&lt;N26,IF(AJ26&lt;100%,"INCUMPLIDA",IF(AJ26=100%,"TERMINADA EXTEMPORANEA"))))</f>
        <v>0</v>
      </c>
      <c r="AL26" s="98" t="str">
        <f t="shared" ref="AL26" si="15">IF(AH26="","",IF(AF26&gt;=N26,IF(AJ26=0%,"SIN INICIAR",IF(AJ26=100%,"TERMINADA",IF(AJ26&gt;0%,"EN PROCESO",IF(AJ26&lt;0%,"INCUMPLIDA"))))))</f>
        <v>TERMINADA</v>
      </c>
      <c r="AM26" s="96" t="str">
        <f t="shared" ref="AM26" si="16">IF(AH26="","",IF(AF26&gt;N26,AL26,IF(AF26&lt;=N26,AK26)))</f>
        <v>TERMINADA</v>
      </c>
      <c r="AN26" s="96" t="s">
        <v>145</v>
      </c>
      <c r="AO26" s="99" t="s">
        <v>738</v>
      </c>
      <c r="AP26" s="114" t="s">
        <v>205</v>
      </c>
      <c r="AQ26" s="118"/>
      <c r="AR26" s="92"/>
      <c r="AS26" s="92"/>
      <c r="AT26" s="92"/>
      <c r="AU26" s="92"/>
      <c r="AV26" s="96"/>
      <c r="AW26" s="96"/>
      <c r="AX26" s="92"/>
      <c r="AY26" s="92"/>
      <c r="AZ26" s="119"/>
      <c r="BA26" s="62" t="s">
        <v>731</v>
      </c>
      <c r="BB26" s="21"/>
      <c r="BC26" s="21"/>
      <c r="BD26" s="55"/>
    </row>
    <row r="27" spans="1:56" s="20" customFormat="1" ht="101.25" hidden="1" x14ac:dyDescent="0.25">
      <c r="A27" s="44">
        <v>22</v>
      </c>
      <c r="B27" s="29">
        <v>43370</v>
      </c>
      <c r="C27" s="21" t="s">
        <v>15</v>
      </c>
      <c r="D27" s="21" t="s">
        <v>207</v>
      </c>
      <c r="E27" s="29">
        <v>43370</v>
      </c>
      <c r="F27" s="30" t="s">
        <v>210</v>
      </c>
      <c r="G27" s="46" t="s">
        <v>476</v>
      </c>
      <c r="H27" s="54" t="s">
        <v>252</v>
      </c>
      <c r="I27" s="35" t="s">
        <v>301</v>
      </c>
      <c r="J27" s="30">
        <v>1</v>
      </c>
      <c r="K27" s="24" t="s">
        <v>36</v>
      </c>
      <c r="L27" s="30" t="s">
        <v>373</v>
      </c>
      <c r="M27" s="30" t="s">
        <v>414</v>
      </c>
      <c r="N27" s="31">
        <v>1</v>
      </c>
      <c r="O27" s="32">
        <v>43374</v>
      </c>
      <c r="P27" s="32">
        <v>43733</v>
      </c>
      <c r="Q27" s="21" t="s">
        <v>56</v>
      </c>
      <c r="R27" s="21" t="s">
        <v>464</v>
      </c>
      <c r="S27" s="47" t="s">
        <v>464</v>
      </c>
      <c r="T27" s="60">
        <v>43465</v>
      </c>
      <c r="U27" s="28" t="s">
        <v>529</v>
      </c>
      <c r="V27" s="42">
        <v>0</v>
      </c>
      <c r="W27" s="40" t="s">
        <v>513</v>
      </c>
      <c r="X27" s="40"/>
      <c r="Y27" s="53" t="s">
        <v>206</v>
      </c>
      <c r="Z27" s="108">
        <v>43646</v>
      </c>
      <c r="AA27" s="27" t="s">
        <v>568</v>
      </c>
      <c r="AB27" s="25">
        <v>1</v>
      </c>
      <c r="AC27" s="26" t="s">
        <v>511</v>
      </c>
      <c r="AD27" s="21" t="s">
        <v>144</v>
      </c>
      <c r="AE27" s="111" t="s">
        <v>206</v>
      </c>
      <c r="AF27" s="60">
        <v>43738</v>
      </c>
      <c r="AG27" s="95" t="s">
        <v>658</v>
      </c>
      <c r="AH27" s="96">
        <v>1</v>
      </c>
      <c r="AI27" s="97">
        <f t="shared" si="0"/>
        <v>1</v>
      </c>
      <c r="AJ27" s="98">
        <f t="shared" si="1"/>
        <v>1</v>
      </c>
      <c r="AK27" s="98" t="b">
        <f t="shared" si="2"/>
        <v>0</v>
      </c>
      <c r="AL27" s="98" t="str">
        <f t="shared" si="3"/>
        <v>TERMINADA</v>
      </c>
      <c r="AM27" s="96" t="str">
        <f t="shared" si="4"/>
        <v>TERMINADA</v>
      </c>
      <c r="AN27" s="96" t="s">
        <v>145</v>
      </c>
      <c r="AO27" s="99" t="s">
        <v>659</v>
      </c>
      <c r="AP27" s="114" t="s">
        <v>205</v>
      </c>
      <c r="AQ27" s="118"/>
      <c r="AR27" s="92"/>
      <c r="AS27" s="92"/>
      <c r="AT27" s="92"/>
      <c r="AU27" s="92"/>
      <c r="AV27" s="92"/>
      <c r="AW27" s="92"/>
      <c r="AX27" s="92"/>
      <c r="AY27" s="92"/>
      <c r="AZ27" s="119"/>
      <c r="BA27" s="62" t="str">
        <f t="shared" si="5"/>
        <v>CUMPLIDA</v>
      </c>
      <c r="BB27" s="21"/>
      <c r="BC27" s="21"/>
      <c r="BD27" s="55"/>
    </row>
    <row r="28" spans="1:56" s="20" customFormat="1" ht="135" hidden="1" x14ac:dyDescent="0.25">
      <c r="A28" s="44">
        <v>23</v>
      </c>
      <c r="B28" s="29">
        <v>43370</v>
      </c>
      <c r="C28" s="21" t="s">
        <v>15</v>
      </c>
      <c r="D28" s="21" t="s">
        <v>207</v>
      </c>
      <c r="E28" s="29">
        <v>43370</v>
      </c>
      <c r="F28" s="30" t="s">
        <v>210</v>
      </c>
      <c r="G28" s="46" t="s">
        <v>476</v>
      </c>
      <c r="H28" s="54" t="s">
        <v>252</v>
      </c>
      <c r="I28" s="35" t="s">
        <v>302</v>
      </c>
      <c r="J28" s="30">
        <v>1</v>
      </c>
      <c r="K28" s="24" t="s">
        <v>36</v>
      </c>
      <c r="L28" s="30" t="s">
        <v>374</v>
      </c>
      <c r="M28" s="30" t="s">
        <v>415</v>
      </c>
      <c r="N28" s="31">
        <v>1</v>
      </c>
      <c r="O28" s="32">
        <v>43374</v>
      </c>
      <c r="P28" s="32">
        <v>43733</v>
      </c>
      <c r="Q28" s="21" t="s">
        <v>56</v>
      </c>
      <c r="R28" s="21" t="s">
        <v>464</v>
      </c>
      <c r="S28" s="47" t="s">
        <v>464</v>
      </c>
      <c r="T28" s="60">
        <v>43465</v>
      </c>
      <c r="U28" s="28" t="s">
        <v>530</v>
      </c>
      <c r="V28" s="42">
        <v>0.5</v>
      </c>
      <c r="W28" s="40" t="s">
        <v>512</v>
      </c>
      <c r="X28" s="40"/>
      <c r="Y28" s="53" t="s">
        <v>206</v>
      </c>
      <c r="Z28" s="108">
        <v>43646</v>
      </c>
      <c r="AA28" s="64" t="s">
        <v>569</v>
      </c>
      <c r="AB28" s="25">
        <v>0.5</v>
      </c>
      <c r="AC28" s="26" t="s">
        <v>512</v>
      </c>
      <c r="AD28" s="21"/>
      <c r="AE28" s="111" t="s">
        <v>206</v>
      </c>
      <c r="AF28" s="60">
        <v>43738</v>
      </c>
      <c r="AG28" s="95" t="s">
        <v>662</v>
      </c>
      <c r="AH28" s="96">
        <v>1</v>
      </c>
      <c r="AI28" s="97">
        <f t="shared" si="0"/>
        <v>1</v>
      </c>
      <c r="AJ28" s="98">
        <f t="shared" si="1"/>
        <v>1</v>
      </c>
      <c r="AK28" s="98" t="b">
        <f t="shared" si="2"/>
        <v>0</v>
      </c>
      <c r="AL28" s="98" t="str">
        <f t="shared" si="3"/>
        <v>TERMINADA</v>
      </c>
      <c r="AM28" s="96" t="str">
        <f t="shared" si="4"/>
        <v>TERMINADA</v>
      </c>
      <c r="AN28" s="96" t="s">
        <v>145</v>
      </c>
      <c r="AO28" s="99" t="s">
        <v>771</v>
      </c>
      <c r="AP28" s="114" t="s">
        <v>205</v>
      </c>
      <c r="AQ28" s="118"/>
      <c r="AR28" s="92"/>
      <c r="AS28" s="92"/>
      <c r="AT28" s="92"/>
      <c r="AU28" s="92"/>
      <c r="AV28" s="92"/>
      <c r="AW28" s="92"/>
      <c r="AX28" s="92"/>
      <c r="AY28" s="92"/>
      <c r="AZ28" s="119"/>
      <c r="BA28" s="62" t="str">
        <f t="shared" si="5"/>
        <v>CUMPLIDA</v>
      </c>
      <c r="BB28" s="24"/>
      <c r="BC28" s="21"/>
      <c r="BD28" s="55"/>
    </row>
    <row r="29" spans="1:56" s="20" customFormat="1" ht="180" x14ac:dyDescent="0.25">
      <c r="A29" s="44">
        <v>24</v>
      </c>
      <c r="B29" s="29">
        <v>43370</v>
      </c>
      <c r="C29" s="21" t="s">
        <v>15</v>
      </c>
      <c r="D29" s="21" t="s">
        <v>207</v>
      </c>
      <c r="E29" s="29">
        <v>43370</v>
      </c>
      <c r="F29" s="30" t="s">
        <v>210</v>
      </c>
      <c r="G29" s="46" t="s">
        <v>476</v>
      </c>
      <c r="H29" s="54" t="s">
        <v>253</v>
      </c>
      <c r="I29" s="35" t="s">
        <v>303</v>
      </c>
      <c r="J29" s="30">
        <v>1</v>
      </c>
      <c r="K29" s="24" t="s">
        <v>36</v>
      </c>
      <c r="L29" s="30" t="s">
        <v>369</v>
      </c>
      <c r="M29" s="30" t="s">
        <v>411</v>
      </c>
      <c r="N29" s="31">
        <v>1</v>
      </c>
      <c r="O29" s="32">
        <v>43374</v>
      </c>
      <c r="P29" s="32">
        <v>43733</v>
      </c>
      <c r="Q29" s="40" t="s">
        <v>196</v>
      </c>
      <c r="R29" s="40" t="s">
        <v>44</v>
      </c>
      <c r="S29" s="55" t="s">
        <v>41</v>
      </c>
      <c r="T29" s="60">
        <v>43465</v>
      </c>
      <c r="U29" s="28" t="s">
        <v>526</v>
      </c>
      <c r="V29" s="42">
        <v>0</v>
      </c>
      <c r="W29" s="40" t="s">
        <v>513</v>
      </c>
      <c r="X29" s="40"/>
      <c r="Y29" s="53" t="s">
        <v>206</v>
      </c>
      <c r="Z29" s="108">
        <v>43646</v>
      </c>
      <c r="AA29" s="28" t="s">
        <v>633</v>
      </c>
      <c r="AB29" s="25">
        <v>0.5</v>
      </c>
      <c r="AC29" s="26" t="s">
        <v>512</v>
      </c>
      <c r="AD29" s="21"/>
      <c r="AE29" s="111" t="s">
        <v>206</v>
      </c>
      <c r="AF29" s="60">
        <v>43738</v>
      </c>
      <c r="AG29" s="95" t="s">
        <v>673</v>
      </c>
      <c r="AH29" s="96">
        <v>0.5</v>
      </c>
      <c r="AI29" s="97">
        <f t="shared" si="0"/>
        <v>0.5</v>
      </c>
      <c r="AJ29" s="98">
        <f t="shared" si="1"/>
        <v>0.5</v>
      </c>
      <c r="AK29" s="98" t="str">
        <f>IF(AH29="","",IF(AF29&gt;N29,IF(AJ29&lt;100%,"INCUMPLIDA",IF(AJ29=100%,"TERMINADA EXTEMPORANEA"))))</f>
        <v>INCUMPLIDA</v>
      </c>
      <c r="AL29" s="98" t="b">
        <f>IF(AH29="","",IF(AF29&lt;N29,IF(AJ29=0%,"SIN INICIAR",IF(AJ29=100%,"TERMINADA",IF(AJ29&gt;0%,"EN PROCESO",IF(AJ29&lt;0%,"INCUMPLIDA"))))))</f>
        <v>0</v>
      </c>
      <c r="AM29" s="96" t="str">
        <f>IF(AH29="","",IF(AF29&lt;N29,AL29,IF(AF29&gt;24,AK29)))</f>
        <v>INCUMPLIDA</v>
      </c>
      <c r="AN29" s="96"/>
      <c r="AO29" s="99" t="s">
        <v>690</v>
      </c>
      <c r="AP29" s="114" t="s">
        <v>205</v>
      </c>
      <c r="AQ29" s="60">
        <v>43830</v>
      </c>
      <c r="AR29" s="100" t="s">
        <v>762</v>
      </c>
      <c r="AS29" s="96">
        <v>1</v>
      </c>
      <c r="AT29" s="97">
        <f t="shared" ref="AT29:AT30" si="17">IF(AS29="","",IF(OR(J29=0,J29="",AQ29=""""),"",AS29/J29))</f>
        <v>1</v>
      </c>
      <c r="AU29" s="101">
        <f t="shared" ref="AU29:AU30" si="18">IF(OR(N29="",AT29=""),"",IF(OR(N29=0,AT29=0),0,IF((AT29*100%)/N29&gt;100%,100%,(AT29*100%)/N29)))</f>
        <v>1</v>
      </c>
      <c r="AV29" s="96" t="str">
        <f t="shared" ref="AV29:AV30" si="19">IF(AS29="","",IF(AQ29&gt;P29,IF(AU29&lt;100%,"INCUMPLIDA",IF(AU29=100%,"TERMINADA EXTEMPORÁNEA"))))</f>
        <v>TERMINADA EXTEMPORÁNEA</v>
      </c>
      <c r="AW29" s="96" t="b">
        <f t="shared" ref="AW29:AW30" si="20">IF(AS29="","",IF(AQ29&lt;P29,IF(AU29=0%,"SIN INICIAR",IF(AU29=100%,"TERMINADA",IF(AU29&gt;0%,"EN PROCESO",IF(AU29&lt;0%,"INCUMPLIDA"))))))</f>
        <v>0</v>
      </c>
      <c r="AX29" s="96" t="str">
        <f t="shared" ref="AX29:AX30" si="21">IF(AS29="","",IF(AQ29&lt;P29,AW29,IF(AQ29&gt;P29,AV29)))</f>
        <v>TERMINADA EXTEMPORÁNEA</v>
      </c>
      <c r="AY29" s="95" t="s">
        <v>783</v>
      </c>
      <c r="AZ29" s="114" t="s">
        <v>763</v>
      </c>
      <c r="BA29" s="62" t="str">
        <f t="shared" ref="BA29:BA33" si="22">IF(AU29="","",IF(OR(AU29=100%),"CUMPLIDA","PENDIENTE"))</f>
        <v>CUMPLIDA</v>
      </c>
      <c r="BB29" s="21" t="s">
        <v>808</v>
      </c>
      <c r="BC29" s="21" t="s">
        <v>144</v>
      </c>
      <c r="BD29" s="55" t="s">
        <v>732</v>
      </c>
    </row>
    <row r="30" spans="1:56" s="20" customFormat="1" ht="123.75" x14ac:dyDescent="0.25">
      <c r="A30" s="44">
        <v>25</v>
      </c>
      <c r="B30" s="29">
        <v>43370</v>
      </c>
      <c r="C30" s="21" t="s">
        <v>15</v>
      </c>
      <c r="D30" s="21" t="s">
        <v>207</v>
      </c>
      <c r="E30" s="29">
        <v>43370</v>
      </c>
      <c r="F30" s="30" t="s">
        <v>210</v>
      </c>
      <c r="G30" s="46" t="s">
        <v>476</v>
      </c>
      <c r="H30" s="54" t="s">
        <v>253</v>
      </c>
      <c r="I30" s="35" t="s">
        <v>304</v>
      </c>
      <c r="J30" s="30">
        <v>1</v>
      </c>
      <c r="K30" s="24" t="s">
        <v>36</v>
      </c>
      <c r="L30" s="30" t="s">
        <v>369</v>
      </c>
      <c r="M30" s="30" t="s">
        <v>412</v>
      </c>
      <c r="N30" s="31">
        <v>1</v>
      </c>
      <c r="O30" s="32">
        <v>43374</v>
      </c>
      <c r="P30" s="32">
        <v>43733</v>
      </c>
      <c r="Q30" s="40" t="s">
        <v>196</v>
      </c>
      <c r="R30" s="40" t="s">
        <v>44</v>
      </c>
      <c r="S30" s="55" t="s">
        <v>41</v>
      </c>
      <c r="T30" s="60">
        <v>43465</v>
      </c>
      <c r="U30" s="28" t="s">
        <v>526</v>
      </c>
      <c r="V30" s="42">
        <v>0</v>
      </c>
      <c r="W30" s="40" t="s">
        <v>513</v>
      </c>
      <c r="X30" s="40"/>
      <c r="Y30" s="53" t="s">
        <v>206</v>
      </c>
      <c r="Z30" s="108">
        <v>43646</v>
      </c>
      <c r="AA30" s="28" t="s">
        <v>634</v>
      </c>
      <c r="AB30" s="25">
        <v>0</v>
      </c>
      <c r="AC30" s="26" t="s">
        <v>513</v>
      </c>
      <c r="AD30" s="21"/>
      <c r="AE30" s="111" t="s">
        <v>206</v>
      </c>
      <c r="AF30" s="60">
        <v>43738</v>
      </c>
      <c r="AG30" s="95" t="s">
        <v>673</v>
      </c>
      <c r="AH30" s="96">
        <v>0</v>
      </c>
      <c r="AI30" s="97">
        <f t="shared" si="0"/>
        <v>0</v>
      </c>
      <c r="AJ30" s="98">
        <f t="shared" si="1"/>
        <v>0</v>
      </c>
      <c r="AK30" s="98" t="str">
        <f>IF(AH30="","",IF(AF30&gt;N30,IF(AJ30&lt;100%,"INCUMPLIDA",IF(AJ30=100%,"TERMINADA EXTEMPORANEA"))))</f>
        <v>INCUMPLIDA</v>
      </c>
      <c r="AL30" s="98" t="b">
        <f>IF(AH30="","",IF(AF30&lt;N30,IF(AJ30=0%,"SIN INICIAR",IF(AJ30=100%,"TERMINADA",IF(AJ30&gt;0%,"EN PROCESO",IF(AJ30&lt;0%,"INCUMPLIDA"))))))</f>
        <v>0</v>
      </c>
      <c r="AM30" s="96" t="str">
        <f>IF(AH30="","",IF(AF30&lt;N30,AL30,IF(AF30&gt;24,AK30)))</f>
        <v>INCUMPLIDA</v>
      </c>
      <c r="AN30" s="96"/>
      <c r="AO30" s="99" t="s">
        <v>687</v>
      </c>
      <c r="AP30" s="114" t="s">
        <v>205</v>
      </c>
      <c r="AQ30" s="60">
        <v>43830</v>
      </c>
      <c r="AR30" s="100" t="s">
        <v>764</v>
      </c>
      <c r="AS30" s="96">
        <v>1</v>
      </c>
      <c r="AT30" s="97">
        <f t="shared" si="17"/>
        <v>1</v>
      </c>
      <c r="AU30" s="101">
        <f t="shared" si="18"/>
        <v>1</v>
      </c>
      <c r="AV30" s="96" t="str">
        <f t="shared" si="19"/>
        <v>TERMINADA EXTEMPORÁNEA</v>
      </c>
      <c r="AW30" s="96" t="b">
        <f t="shared" si="20"/>
        <v>0</v>
      </c>
      <c r="AX30" s="96" t="str">
        <f t="shared" si="21"/>
        <v>TERMINADA EXTEMPORÁNEA</v>
      </c>
      <c r="AY30" s="95" t="s">
        <v>784</v>
      </c>
      <c r="AZ30" s="114" t="s">
        <v>763</v>
      </c>
      <c r="BA30" s="62" t="str">
        <f t="shared" si="22"/>
        <v>CUMPLIDA</v>
      </c>
      <c r="BB30" s="21" t="s">
        <v>808</v>
      </c>
      <c r="BC30" s="21" t="s">
        <v>144</v>
      </c>
      <c r="BD30" s="55" t="s">
        <v>732</v>
      </c>
    </row>
    <row r="31" spans="1:56" s="20" customFormat="1" ht="247.5" hidden="1" x14ac:dyDescent="0.25">
      <c r="A31" s="44">
        <v>26</v>
      </c>
      <c r="B31" s="29">
        <v>43370</v>
      </c>
      <c r="C31" s="21" t="s">
        <v>15</v>
      </c>
      <c r="D31" s="21" t="s">
        <v>207</v>
      </c>
      <c r="E31" s="29">
        <v>43370</v>
      </c>
      <c r="F31" s="30" t="s">
        <v>210</v>
      </c>
      <c r="G31" s="46" t="s">
        <v>476</v>
      </c>
      <c r="H31" s="54" t="s">
        <v>253</v>
      </c>
      <c r="I31" s="35" t="s">
        <v>305</v>
      </c>
      <c r="J31" s="30">
        <v>2</v>
      </c>
      <c r="K31" s="24" t="s">
        <v>36</v>
      </c>
      <c r="L31" s="30" t="s">
        <v>370</v>
      </c>
      <c r="M31" s="30" t="s">
        <v>408</v>
      </c>
      <c r="N31" s="31">
        <v>0.7</v>
      </c>
      <c r="O31" s="32">
        <v>43374</v>
      </c>
      <c r="P31" s="32">
        <v>43733</v>
      </c>
      <c r="Q31" s="40" t="s">
        <v>196</v>
      </c>
      <c r="R31" s="40" t="s">
        <v>44</v>
      </c>
      <c r="S31" s="55" t="s">
        <v>41</v>
      </c>
      <c r="T31" s="60">
        <v>43465</v>
      </c>
      <c r="U31" s="28" t="s">
        <v>526</v>
      </c>
      <c r="V31" s="42">
        <v>0</v>
      </c>
      <c r="W31" s="40" t="s">
        <v>513</v>
      </c>
      <c r="X31" s="40"/>
      <c r="Y31" s="53" t="s">
        <v>206</v>
      </c>
      <c r="Z31" s="108">
        <v>43646</v>
      </c>
      <c r="AA31" s="28" t="s">
        <v>635</v>
      </c>
      <c r="AB31" s="25">
        <v>0.71399999999999997</v>
      </c>
      <c r="AC31" s="26" t="s">
        <v>512</v>
      </c>
      <c r="AD31" s="21"/>
      <c r="AE31" s="111" t="s">
        <v>206</v>
      </c>
      <c r="AF31" s="60">
        <v>43738</v>
      </c>
      <c r="AG31" s="95" t="s">
        <v>671</v>
      </c>
      <c r="AH31" s="96">
        <v>2</v>
      </c>
      <c r="AI31" s="97">
        <f t="shared" si="0"/>
        <v>1</v>
      </c>
      <c r="AJ31" s="98">
        <f t="shared" si="1"/>
        <v>1</v>
      </c>
      <c r="AK31" s="98" t="b">
        <f t="shared" si="2"/>
        <v>0</v>
      </c>
      <c r="AL31" s="98" t="str">
        <f t="shared" si="3"/>
        <v>TERMINADA</v>
      </c>
      <c r="AM31" s="96" t="str">
        <f t="shared" si="4"/>
        <v>TERMINADA</v>
      </c>
      <c r="AN31" s="96" t="s">
        <v>145</v>
      </c>
      <c r="AO31" s="99" t="s">
        <v>672</v>
      </c>
      <c r="AP31" s="114" t="s">
        <v>205</v>
      </c>
      <c r="AQ31" s="118"/>
      <c r="AR31" s="92"/>
      <c r="AS31" s="92"/>
      <c r="AT31" s="92"/>
      <c r="AU31" s="92"/>
      <c r="AV31" s="96"/>
      <c r="AW31" s="96"/>
      <c r="AX31" s="92"/>
      <c r="AY31" s="92"/>
      <c r="AZ31" s="119"/>
      <c r="BA31" s="62" t="s">
        <v>731</v>
      </c>
      <c r="BB31" s="21"/>
      <c r="BC31" s="40"/>
      <c r="BD31" s="55"/>
    </row>
    <row r="32" spans="1:56" s="20" customFormat="1" ht="150" customHeight="1" x14ac:dyDescent="0.25">
      <c r="A32" s="44">
        <v>27</v>
      </c>
      <c r="B32" s="29">
        <v>43370</v>
      </c>
      <c r="C32" s="21" t="s">
        <v>15</v>
      </c>
      <c r="D32" s="21" t="s">
        <v>207</v>
      </c>
      <c r="E32" s="29">
        <v>43370</v>
      </c>
      <c r="F32" s="30" t="s">
        <v>211</v>
      </c>
      <c r="G32" s="46" t="s">
        <v>477</v>
      </c>
      <c r="H32" s="54" t="s">
        <v>254</v>
      </c>
      <c r="I32" s="35" t="s">
        <v>306</v>
      </c>
      <c r="J32" s="30">
        <v>1</v>
      </c>
      <c r="K32" s="24" t="s">
        <v>36</v>
      </c>
      <c r="L32" s="30" t="s">
        <v>369</v>
      </c>
      <c r="M32" s="30" t="s">
        <v>416</v>
      </c>
      <c r="N32" s="31">
        <v>1</v>
      </c>
      <c r="O32" s="32">
        <v>43374</v>
      </c>
      <c r="P32" s="32">
        <v>43733</v>
      </c>
      <c r="Q32" s="40" t="s">
        <v>196</v>
      </c>
      <c r="R32" s="40" t="s">
        <v>44</v>
      </c>
      <c r="S32" s="55" t="s">
        <v>41</v>
      </c>
      <c r="T32" s="60">
        <v>43465</v>
      </c>
      <c r="U32" s="28" t="s">
        <v>526</v>
      </c>
      <c r="V32" s="42">
        <v>0</v>
      </c>
      <c r="W32" s="40" t="s">
        <v>513</v>
      </c>
      <c r="X32" s="40"/>
      <c r="Y32" s="53" t="s">
        <v>206</v>
      </c>
      <c r="Z32" s="108">
        <v>43646</v>
      </c>
      <c r="AA32" s="64" t="s">
        <v>626</v>
      </c>
      <c r="AB32" s="25">
        <v>0.5</v>
      </c>
      <c r="AC32" s="26" t="s">
        <v>512</v>
      </c>
      <c r="AD32" s="21"/>
      <c r="AE32" s="111" t="s">
        <v>206</v>
      </c>
      <c r="AF32" s="60">
        <v>43738</v>
      </c>
      <c r="AG32" s="95" t="s">
        <v>665</v>
      </c>
      <c r="AH32" s="96">
        <v>0.5</v>
      </c>
      <c r="AI32" s="97">
        <f t="shared" si="0"/>
        <v>0.5</v>
      </c>
      <c r="AJ32" s="98">
        <f t="shared" si="1"/>
        <v>0.5</v>
      </c>
      <c r="AK32" s="98" t="str">
        <f>IF(AH32="","",IF(AF32&gt;N32,IF(AJ32&lt;100%,"INCUMPLIDA",IF(AJ32=100%,"TERMINADA EXTEMPORANEA"))))</f>
        <v>INCUMPLIDA</v>
      </c>
      <c r="AL32" s="98" t="b">
        <f>IF(AH32="","",IF(AF32&lt;N32,IF(AJ32=0%,"SIN INICIAR",IF(AJ32=100%,"TERMINADA",IF(AJ32&gt;0%,"EN PROCESO",IF(AJ32&lt;0%,"INCUMPLIDA"))))))</f>
        <v>0</v>
      </c>
      <c r="AM32" s="96" t="str">
        <f>IF(AH32="","",IF(AF32&lt;N32,AL32,IF(AF32&gt;24,AK32)))</f>
        <v>INCUMPLIDA</v>
      </c>
      <c r="AN32" s="96"/>
      <c r="AO32" s="99" t="s">
        <v>785</v>
      </c>
      <c r="AP32" s="114" t="s">
        <v>205</v>
      </c>
      <c r="AQ32" s="60">
        <v>43830</v>
      </c>
      <c r="AR32" s="95" t="s">
        <v>765</v>
      </c>
      <c r="AS32" s="96">
        <v>0</v>
      </c>
      <c r="AT32" s="97">
        <f t="shared" ref="AT32:AT33" si="23">IF(AS32="","",IF(OR(J32=0,J32="",AQ32=""""),"",AS32/J32))</f>
        <v>0</v>
      </c>
      <c r="AU32" s="101">
        <f t="shared" ref="AU32:AU33" si="24">IF(OR(N32="",AT32=""),"",IF(OR(N32=0,AT32=0),0,IF((AT32*100%)/N32&gt;100%,100%,(AT32*100%)/N32)))</f>
        <v>0</v>
      </c>
      <c r="AV32" s="96" t="str">
        <f t="shared" ref="AV32:AV33" si="25">IF(AS32="","",IF(AQ32&gt;P32,IF(AU32&lt;100%,"INCUMPLIDA",IF(AU32=100%,"TERMINADA EXTEMPORÁNEA"))))</f>
        <v>INCUMPLIDA</v>
      </c>
      <c r="AW32" s="96" t="b">
        <f t="shared" ref="AW32:AW33" si="26">IF(AS32="","",IF(AQ32&lt;P32,IF(AU32=0%,"SIN INICIAR",IF(AU32=100%,"TERMINADA",IF(AU32&gt;0%,"EN PROCESO",IF(AU32&lt;0%,"INCUMPLIDA"))))))</f>
        <v>0</v>
      </c>
      <c r="AX32" s="96" t="str">
        <f t="shared" ref="AX32:AX33" si="27">IF(AS32="","",IF(AQ32&lt;P32,AW32,IF(AQ32&gt;P32,AV32)))</f>
        <v>INCUMPLIDA</v>
      </c>
      <c r="AY32" s="95" t="s">
        <v>812</v>
      </c>
      <c r="AZ32" s="114" t="s">
        <v>763</v>
      </c>
      <c r="BA32" s="62" t="str">
        <f t="shared" si="22"/>
        <v>PENDIENTE</v>
      </c>
      <c r="BB32" s="24"/>
      <c r="BC32" s="40"/>
      <c r="BD32" s="55"/>
    </row>
    <row r="33" spans="1:56" s="20" customFormat="1" ht="127.5" customHeight="1" x14ac:dyDescent="0.25">
      <c r="A33" s="44">
        <v>28</v>
      </c>
      <c r="B33" s="29">
        <v>43370</v>
      </c>
      <c r="C33" s="21" t="s">
        <v>15</v>
      </c>
      <c r="D33" s="21" t="s">
        <v>207</v>
      </c>
      <c r="E33" s="29">
        <v>43370</v>
      </c>
      <c r="F33" s="30" t="s">
        <v>211</v>
      </c>
      <c r="G33" s="46" t="s">
        <v>477</v>
      </c>
      <c r="H33" s="54" t="s">
        <v>255</v>
      </c>
      <c r="I33" s="35" t="s">
        <v>307</v>
      </c>
      <c r="J33" s="30">
        <v>1</v>
      </c>
      <c r="K33" s="24" t="s">
        <v>36</v>
      </c>
      <c r="L33" s="30" t="s">
        <v>369</v>
      </c>
      <c r="M33" s="30" t="s">
        <v>417</v>
      </c>
      <c r="N33" s="31">
        <v>1</v>
      </c>
      <c r="O33" s="32">
        <v>43374</v>
      </c>
      <c r="P33" s="32">
        <v>43733</v>
      </c>
      <c r="Q33" s="40" t="s">
        <v>196</v>
      </c>
      <c r="R33" s="40" t="s">
        <v>44</v>
      </c>
      <c r="S33" s="55" t="s">
        <v>41</v>
      </c>
      <c r="T33" s="60">
        <v>43465</v>
      </c>
      <c r="U33" s="28" t="s">
        <v>526</v>
      </c>
      <c r="V33" s="42">
        <v>0</v>
      </c>
      <c r="W33" s="40" t="s">
        <v>513</v>
      </c>
      <c r="X33" s="40"/>
      <c r="Y33" s="53" t="s">
        <v>206</v>
      </c>
      <c r="Z33" s="108">
        <v>43646</v>
      </c>
      <c r="AA33" s="64" t="s">
        <v>599</v>
      </c>
      <c r="AB33" s="25">
        <v>0</v>
      </c>
      <c r="AC33" s="26" t="s">
        <v>513</v>
      </c>
      <c r="AD33" s="21"/>
      <c r="AE33" s="111" t="s">
        <v>206</v>
      </c>
      <c r="AF33" s="60">
        <v>43738</v>
      </c>
      <c r="AG33" s="95" t="s">
        <v>665</v>
      </c>
      <c r="AH33" s="96">
        <v>0</v>
      </c>
      <c r="AI33" s="97">
        <f t="shared" si="0"/>
        <v>0</v>
      </c>
      <c r="AJ33" s="98">
        <f t="shared" si="1"/>
        <v>0</v>
      </c>
      <c r="AK33" s="98" t="str">
        <f>IF(AH33="","",IF(AF33&gt;N33,IF(AJ33&lt;100%,"INCUMPLIDA",IF(AJ33=100%,"TERMINADA EXTEMPORANEA"))))</f>
        <v>INCUMPLIDA</v>
      </c>
      <c r="AL33" s="98" t="b">
        <f>IF(AH33="","",IF(AF33&lt;N33,IF(AJ33=0%,"SIN INICIAR",IF(AJ33=100%,"TERMINADA",IF(AJ33&gt;0%,"EN PROCESO",IF(AJ33&lt;0%,"INCUMPLIDA"))))))</f>
        <v>0</v>
      </c>
      <c r="AM33" s="96" t="str">
        <f>IF(AH33="","",IF(AF33&lt;N33,AL33,IF(AF33&gt;24,AK33)))</f>
        <v>INCUMPLIDA</v>
      </c>
      <c r="AN33" s="96"/>
      <c r="AO33" s="99" t="s">
        <v>688</v>
      </c>
      <c r="AP33" s="114" t="s">
        <v>205</v>
      </c>
      <c r="AQ33" s="60">
        <v>43830</v>
      </c>
      <c r="AR33" s="95" t="s">
        <v>766</v>
      </c>
      <c r="AS33" s="96">
        <v>0</v>
      </c>
      <c r="AT33" s="97">
        <f t="shared" si="23"/>
        <v>0</v>
      </c>
      <c r="AU33" s="101">
        <f t="shared" si="24"/>
        <v>0</v>
      </c>
      <c r="AV33" s="96" t="str">
        <f t="shared" si="25"/>
        <v>INCUMPLIDA</v>
      </c>
      <c r="AW33" s="96" t="b">
        <f t="shared" si="26"/>
        <v>0</v>
      </c>
      <c r="AX33" s="96" t="str">
        <f t="shared" si="27"/>
        <v>INCUMPLIDA</v>
      </c>
      <c r="AY33" s="95" t="s">
        <v>767</v>
      </c>
      <c r="AZ33" s="114" t="s">
        <v>763</v>
      </c>
      <c r="BA33" s="62" t="str">
        <f t="shared" si="22"/>
        <v>PENDIENTE</v>
      </c>
      <c r="BB33" s="24"/>
      <c r="BC33" s="40"/>
      <c r="BD33" s="55"/>
    </row>
    <row r="34" spans="1:56" s="20" customFormat="1" ht="90" hidden="1" x14ac:dyDescent="0.25">
      <c r="A34" s="44">
        <v>29</v>
      </c>
      <c r="B34" s="29">
        <v>43370</v>
      </c>
      <c r="C34" s="21" t="s">
        <v>15</v>
      </c>
      <c r="D34" s="21" t="s">
        <v>207</v>
      </c>
      <c r="E34" s="29">
        <v>43370</v>
      </c>
      <c r="F34" s="30" t="s">
        <v>211</v>
      </c>
      <c r="G34" s="46" t="s">
        <v>477</v>
      </c>
      <c r="H34" s="54" t="s">
        <v>255</v>
      </c>
      <c r="I34" s="35" t="s">
        <v>308</v>
      </c>
      <c r="J34" s="30">
        <v>1</v>
      </c>
      <c r="K34" s="24" t="s">
        <v>36</v>
      </c>
      <c r="L34" s="30" t="s">
        <v>371</v>
      </c>
      <c r="M34" s="30" t="s">
        <v>409</v>
      </c>
      <c r="N34" s="31">
        <v>1</v>
      </c>
      <c r="O34" s="32">
        <v>43374</v>
      </c>
      <c r="P34" s="32">
        <v>43733</v>
      </c>
      <c r="Q34" s="40" t="s">
        <v>54</v>
      </c>
      <c r="R34" s="21" t="s">
        <v>464</v>
      </c>
      <c r="S34" s="47" t="s">
        <v>464</v>
      </c>
      <c r="T34" s="60">
        <v>43465</v>
      </c>
      <c r="U34" s="28" t="s">
        <v>527</v>
      </c>
      <c r="V34" s="42">
        <v>0</v>
      </c>
      <c r="W34" s="40" t="s">
        <v>513</v>
      </c>
      <c r="X34" s="40"/>
      <c r="Y34" s="53" t="s">
        <v>206</v>
      </c>
      <c r="Z34" s="108">
        <v>43646</v>
      </c>
      <c r="AA34" s="27" t="s">
        <v>571</v>
      </c>
      <c r="AB34" s="25">
        <v>0.5</v>
      </c>
      <c r="AC34" s="26" t="s">
        <v>512</v>
      </c>
      <c r="AD34" s="21"/>
      <c r="AE34" s="111" t="s">
        <v>206</v>
      </c>
      <c r="AF34" s="60">
        <v>43738</v>
      </c>
      <c r="AG34" s="95" t="s">
        <v>663</v>
      </c>
      <c r="AH34" s="96">
        <v>1</v>
      </c>
      <c r="AI34" s="97">
        <f t="shared" si="0"/>
        <v>1</v>
      </c>
      <c r="AJ34" s="98">
        <f t="shared" si="1"/>
        <v>1</v>
      </c>
      <c r="AK34" s="98" t="b">
        <f t="shared" si="2"/>
        <v>0</v>
      </c>
      <c r="AL34" s="98" t="str">
        <f t="shared" si="3"/>
        <v>TERMINADA</v>
      </c>
      <c r="AM34" s="96" t="str">
        <f t="shared" si="4"/>
        <v>TERMINADA</v>
      </c>
      <c r="AN34" s="96" t="s">
        <v>145</v>
      </c>
      <c r="AO34" s="99" t="s">
        <v>735</v>
      </c>
      <c r="AP34" s="114" t="s">
        <v>205</v>
      </c>
      <c r="AQ34" s="118"/>
      <c r="AR34" s="92"/>
      <c r="AS34" s="92"/>
      <c r="AT34" s="92"/>
      <c r="AU34" s="92"/>
      <c r="AV34" s="92"/>
      <c r="AW34" s="92"/>
      <c r="AX34" s="92"/>
      <c r="AY34" s="92"/>
      <c r="AZ34" s="119"/>
      <c r="BA34" s="62" t="str">
        <f t="shared" si="5"/>
        <v>CUMPLIDA</v>
      </c>
      <c r="BB34" s="21"/>
      <c r="BC34" s="40"/>
      <c r="BD34" s="55"/>
    </row>
    <row r="35" spans="1:56" s="20" customFormat="1" ht="168.75" x14ac:dyDescent="0.25">
      <c r="A35" s="44">
        <v>30</v>
      </c>
      <c r="B35" s="29">
        <v>43370</v>
      </c>
      <c r="C35" s="21" t="s">
        <v>15</v>
      </c>
      <c r="D35" s="21" t="s">
        <v>207</v>
      </c>
      <c r="E35" s="29">
        <v>43370</v>
      </c>
      <c r="F35" s="30" t="s">
        <v>212</v>
      </c>
      <c r="G35" s="46" t="s">
        <v>478</v>
      </c>
      <c r="H35" s="54" t="s">
        <v>256</v>
      </c>
      <c r="I35" s="35" t="s">
        <v>309</v>
      </c>
      <c r="J35" s="30">
        <v>1</v>
      </c>
      <c r="K35" s="24" t="s">
        <v>36</v>
      </c>
      <c r="L35" s="30" t="s">
        <v>369</v>
      </c>
      <c r="M35" s="30" t="s">
        <v>418</v>
      </c>
      <c r="N35" s="31">
        <v>1</v>
      </c>
      <c r="O35" s="32">
        <v>43374</v>
      </c>
      <c r="P35" s="32">
        <v>43733</v>
      </c>
      <c r="Q35" s="40" t="s">
        <v>196</v>
      </c>
      <c r="R35" s="40" t="s">
        <v>44</v>
      </c>
      <c r="S35" s="55" t="s">
        <v>41</v>
      </c>
      <c r="T35" s="60">
        <v>43465</v>
      </c>
      <c r="U35" s="28" t="s">
        <v>531</v>
      </c>
      <c r="V35" s="42">
        <v>0.5</v>
      </c>
      <c r="W35" s="40" t="s">
        <v>512</v>
      </c>
      <c r="X35" s="40"/>
      <c r="Y35" s="53" t="s">
        <v>206</v>
      </c>
      <c r="Z35" s="108">
        <v>43646</v>
      </c>
      <c r="AA35" s="28" t="s">
        <v>603</v>
      </c>
      <c r="AB35" s="25">
        <v>0.5</v>
      </c>
      <c r="AC35" s="26" t="s">
        <v>512</v>
      </c>
      <c r="AD35" s="21"/>
      <c r="AE35" s="111" t="s">
        <v>206</v>
      </c>
      <c r="AF35" s="60">
        <v>43738</v>
      </c>
      <c r="AG35" s="95" t="s">
        <v>665</v>
      </c>
      <c r="AH35" s="96">
        <v>0.5</v>
      </c>
      <c r="AI35" s="97">
        <f t="shared" si="0"/>
        <v>0.5</v>
      </c>
      <c r="AJ35" s="98">
        <f t="shared" si="1"/>
        <v>0.5</v>
      </c>
      <c r="AK35" s="98" t="str">
        <f>IF(AH35="","",IF(AF35&gt;N35,IF(AJ35&lt;100%,"INCUMPLIDA",IF(AJ35=100%,"TERMINADA EXTEMPORANEA"))))</f>
        <v>INCUMPLIDA</v>
      </c>
      <c r="AL35" s="98" t="b">
        <f>IF(AH35="","",IF(AF35&lt;N35,IF(AJ35=0%,"SIN INICIAR",IF(AJ35=100%,"TERMINADA",IF(AJ35&gt;0%,"EN PROCESO",IF(AJ35&lt;0%,"INCUMPLIDA"))))))</f>
        <v>0</v>
      </c>
      <c r="AM35" s="96" t="str">
        <f>IF(AH35="","",IF(AF35&lt;N35,AL35,IF(AF35&gt;24,AK35)))</f>
        <v>INCUMPLIDA</v>
      </c>
      <c r="AN35" s="96"/>
      <c r="AO35" s="99" t="s">
        <v>786</v>
      </c>
      <c r="AP35" s="114" t="s">
        <v>205</v>
      </c>
      <c r="AQ35" s="60">
        <v>43830</v>
      </c>
      <c r="AR35" s="100" t="s">
        <v>768</v>
      </c>
      <c r="AS35" s="96">
        <v>1</v>
      </c>
      <c r="AT35" s="97">
        <f t="shared" ref="AT35:AT36" si="28">IF(AS35="","",IF(OR(J35=0,J35="",AQ35=""""),"",AS35/J35))</f>
        <v>1</v>
      </c>
      <c r="AU35" s="101">
        <f t="shared" ref="AU35:AU36" si="29">IF(OR(N35="",AT35=""),"",IF(OR(N35=0,AT35=0),0,IF((AT35*100%)/N35&gt;100%,100%,(AT35*100%)/N35)))</f>
        <v>1</v>
      </c>
      <c r="AV35" s="96" t="str">
        <f t="shared" ref="AV35:AV36" si="30">IF(AS35="","",IF(AQ35&gt;P35,IF(AU35&lt;100%,"INCUMPLIDA",IF(AU35=100%,"TERMINADA EXTEMPORÁNEA"))))</f>
        <v>TERMINADA EXTEMPORÁNEA</v>
      </c>
      <c r="AW35" s="96" t="b">
        <f t="shared" ref="AW35:AW36" si="31">IF(AS35="","",IF(AQ35&lt;P35,IF(AU35=0%,"SIN INICIAR",IF(AU35=100%,"TERMINADA",IF(AU35&gt;0%,"EN PROCESO",IF(AU35&lt;0%,"INCUMPLIDA"))))))</f>
        <v>0</v>
      </c>
      <c r="AX35" s="96" t="str">
        <f t="shared" ref="AX35:AX36" si="32">IF(AS35="","",IF(AQ35&lt;P35,AW35,IF(AQ35&gt;P35,AV35)))</f>
        <v>TERMINADA EXTEMPORÁNEA</v>
      </c>
      <c r="AY35" s="95" t="s">
        <v>901</v>
      </c>
      <c r="AZ35" s="114" t="s">
        <v>763</v>
      </c>
      <c r="BA35" s="62" t="str">
        <f t="shared" ref="BA35:BA48" si="33">IF(AU35="","",IF(OR(AU35=100%),"CUMPLIDA","PENDIENTE"))</f>
        <v>CUMPLIDA</v>
      </c>
      <c r="BB35" s="21" t="s">
        <v>899</v>
      </c>
      <c r="BC35" s="40" t="s">
        <v>144</v>
      </c>
      <c r="BD35" s="55"/>
    </row>
    <row r="36" spans="1:56" s="20" customFormat="1" ht="123.75" customHeight="1" x14ac:dyDescent="0.25">
      <c r="A36" s="44">
        <v>31</v>
      </c>
      <c r="B36" s="29">
        <v>43370</v>
      </c>
      <c r="C36" s="21" t="s">
        <v>15</v>
      </c>
      <c r="D36" s="21" t="s">
        <v>207</v>
      </c>
      <c r="E36" s="29">
        <v>43370</v>
      </c>
      <c r="F36" s="30" t="s">
        <v>212</v>
      </c>
      <c r="G36" s="46" t="s">
        <v>478</v>
      </c>
      <c r="H36" s="54" t="s">
        <v>256</v>
      </c>
      <c r="I36" s="35" t="s">
        <v>310</v>
      </c>
      <c r="J36" s="30">
        <v>1</v>
      </c>
      <c r="K36" s="24" t="s">
        <v>36</v>
      </c>
      <c r="L36" s="30" t="s">
        <v>369</v>
      </c>
      <c r="M36" s="30" t="s">
        <v>419</v>
      </c>
      <c r="N36" s="31">
        <v>0.9</v>
      </c>
      <c r="O36" s="32">
        <v>43374</v>
      </c>
      <c r="P36" s="32">
        <v>43733</v>
      </c>
      <c r="Q36" s="40" t="s">
        <v>196</v>
      </c>
      <c r="R36" s="40" t="s">
        <v>44</v>
      </c>
      <c r="S36" s="55" t="s">
        <v>41</v>
      </c>
      <c r="T36" s="60">
        <v>43465</v>
      </c>
      <c r="U36" s="28" t="s">
        <v>674</v>
      </c>
      <c r="V36" s="42">
        <v>0.55600000000000005</v>
      </c>
      <c r="W36" s="40" t="s">
        <v>512</v>
      </c>
      <c r="X36" s="40"/>
      <c r="Y36" s="53" t="s">
        <v>206</v>
      </c>
      <c r="Z36" s="108">
        <v>43646</v>
      </c>
      <c r="AA36" s="28" t="s">
        <v>614</v>
      </c>
      <c r="AB36" s="25">
        <v>0.55600000000000005</v>
      </c>
      <c r="AC36" s="26" t="s">
        <v>512</v>
      </c>
      <c r="AD36" s="21"/>
      <c r="AE36" s="111" t="s">
        <v>206</v>
      </c>
      <c r="AF36" s="60">
        <v>43738</v>
      </c>
      <c r="AG36" s="95" t="s">
        <v>665</v>
      </c>
      <c r="AH36" s="96">
        <v>0.5</v>
      </c>
      <c r="AI36" s="97">
        <f>IF(AH36="","",IF(OR(J36=0,J36="",AF36=""),"",AH36/J36))</f>
        <v>0.5</v>
      </c>
      <c r="AJ36" s="98">
        <f>IF(OR(N36="",AI36=""),"",IF(OR(N36=0,AI36=0),0,IF((AI36*100%)/N36&gt;100%,100%,(AI36*100%)/N36)))</f>
        <v>0.55555555555555558</v>
      </c>
      <c r="AK36" s="98" t="str">
        <f>IF(AH36="","",IF(AF36&gt;N36,IF(AJ36&lt;100%,"INCUMPLIDA",IF(AJ36=100%,"TERMINADA EXTEMPORANEA"))))</f>
        <v>INCUMPLIDA</v>
      </c>
      <c r="AL36" s="98" t="b">
        <f>IF(AH36="","",IF(AF36&lt;N36,IF(AJ36=0%,"SIN INICIAR",IF(AJ36=100%,"TERMINADA",IF(AJ36&gt;0%,"EN PROCESO",IF(AJ36&lt;0%,"INCUMPLIDA"))))))</f>
        <v>0</v>
      </c>
      <c r="AM36" s="96" t="str">
        <f>IF(AH36="","",IF(AF36&lt;N36,AL36,IF(AF36&gt;24,AK36)))</f>
        <v>INCUMPLIDA</v>
      </c>
      <c r="AN36" s="96"/>
      <c r="AO36" s="99" t="s">
        <v>689</v>
      </c>
      <c r="AP36" s="114" t="s">
        <v>205</v>
      </c>
      <c r="AQ36" s="60">
        <v>43830</v>
      </c>
      <c r="AR36" s="100" t="s">
        <v>766</v>
      </c>
      <c r="AS36" s="96">
        <v>0.5</v>
      </c>
      <c r="AT36" s="97">
        <f t="shared" si="28"/>
        <v>0.5</v>
      </c>
      <c r="AU36" s="101">
        <f t="shared" si="29"/>
        <v>0.55555555555555558</v>
      </c>
      <c r="AV36" s="96" t="str">
        <f t="shared" si="30"/>
        <v>INCUMPLIDA</v>
      </c>
      <c r="AW36" s="96" t="b">
        <f t="shared" si="31"/>
        <v>0</v>
      </c>
      <c r="AX36" s="96" t="str">
        <f t="shared" si="32"/>
        <v>INCUMPLIDA</v>
      </c>
      <c r="AY36" s="95" t="s">
        <v>769</v>
      </c>
      <c r="AZ36" s="114" t="s">
        <v>763</v>
      </c>
      <c r="BA36" s="62" t="str">
        <f t="shared" si="33"/>
        <v>PENDIENTE</v>
      </c>
      <c r="BB36" s="40"/>
      <c r="BC36" s="40"/>
      <c r="BD36" s="55"/>
    </row>
    <row r="37" spans="1:56" s="20" customFormat="1" ht="146.25" hidden="1" x14ac:dyDescent="0.25">
      <c r="A37" s="44">
        <v>32</v>
      </c>
      <c r="B37" s="29">
        <v>43370</v>
      </c>
      <c r="C37" s="21" t="s">
        <v>15</v>
      </c>
      <c r="D37" s="21" t="s">
        <v>207</v>
      </c>
      <c r="E37" s="29">
        <v>43370</v>
      </c>
      <c r="F37" s="30" t="s">
        <v>212</v>
      </c>
      <c r="G37" s="46" t="s">
        <v>478</v>
      </c>
      <c r="H37" s="54" t="s">
        <v>256</v>
      </c>
      <c r="I37" s="35" t="s">
        <v>311</v>
      </c>
      <c r="J37" s="30">
        <v>1</v>
      </c>
      <c r="K37" s="24" t="s">
        <v>36</v>
      </c>
      <c r="L37" s="30" t="s">
        <v>369</v>
      </c>
      <c r="M37" s="30" t="s">
        <v>420</v>
      </c>
      <c r="N37" s="31">
        <v>1</v>
      </c>
      <c r="O37" s="32">
        <v>43374</v>
      </c>
      <c r="P37" s="32">
        <v>43733</v>
      </c>
      <c r="Q37" s="40" t="s">
        <v>196</v>
      </c>
      <c r="R37" s="40" t="s">
        <v>44</v>
      </c>
      <c r="S37" s="55" t="s">
        <v>41</v>
      </c>
      <c r="T37" s="60">
        <v>43465</v>
      </c>
      <c r="U37" s="27" t="s">
        <v>533</v>
      </c>
      <c r="V37" s="42">
        <v>0</v>
      </c>
      <c r="W37" s="40" t="s">
        <v>513</v>
      </c>
      <c r="X37" s="40"/>
      <c r="Y37" s="53" t="s">
        <v>206</v>
      </c>
      <c r="Z37" s="108">
        <v>43646</v>
      </c>
      <c r="AA37" s="28" t="s">
        <v>602</v>
      </c>
      <c r="AB37" s="25">
        <v>0.5</v>
      </c>
      <c r="AC37" s="26" t="s">
        <v>512</v>
      </c>
      <c r="AD37" s="21"/>
      <c r="AE37" s="111" t="s">
        <v>206</v>
      </c>
      <c r="AF37" s="60">
        <v>43738</v>
      </c>
      <c r="AG37" s="95" t="s">
        <v>676</v>
      </c>
      <c r="AH37" s="96">
        <v>1</v>
      </c>
      <c r="AI37" s="97">
        <f t="shared" si="0"/>
        <v>1</v>
      </c>
      <c r="AJ37" s="98">
        <f t="shared" si="1"/>
        <v>1</v>
      </c>
      <c r="AK37" s="98" t="b">
        <f>IF(AH37="","",IF(AF37&lt;N37,IF(AJ37&lt;100%,"INCUMPLIDA",IF(AJ37=100%,"TERMINADA EXTEMPORANEA"))))</f>
        <v>0</v>
      </c>
      <c r="AL37" s="98" t="str">
        <f>IF(AH37="","",IF(AF37&gt;=N37,IF(AJ37=0%,"SIN INICIAR",IF(AJ37=100%,"TERMINADA",IF(AJ37&gt;0%,"EN PROCESO",IF(AJ37&lt;0%,"INCUMPLIDA"))))))</f>
        <v>TERMINADA</v>
      </c>
      <c r="AM37" s="96" t="str">
        <f>IF(AH37="","",IF(AF37&gt;N37,AL37,IF(AF37&lt;=N37,AK37)))</f>
        <v>TERMINADA</v>
      </c>
      <c r="AN37" s="96" t="s">
        <v>145</v>
      </c>
      <c r="AO37" s="99" t="s">
        <v>675</v>
      </c>
      <c r="AP37" s="114" t="s">
        <v>205</v>
      </c>
      <c r="AQ37" s="118"/>
      <c r="AR37" s="92"/>
      <c r="AS37" s="92"/>
      <c r="AT37" s="92"/>
      <c r="AU37" s="92"/>
      <c r="AV37" s="96"/>
      <c r="AW37" s="96"/>
      <c r="AX37" s="92"/>
      <c r="AY37" s="92"/>
      <c r="AZ37" s="119"/>
      <c r="BA37" s="62" t="s">
        <v>731</v>
      </c>
      <c r="BB37" s="24"/>
      <c r="BC37" s="40"/>
      <c r="BD37" s="55"/>
    </row>
    <row r="38" spans="1:56" s="20" customFormat="1" ht="159.75" customHeight="1" x14ac:dyDescent="0.25">
      <c r="A38" s="44">
        <v>33</v>
      </c>
      <c r="B38" s="29">
        <v>43370</v>
      </c>
      <c r="C38" s="21" t="s">
        <v>15</v>
      </c>
      <c r="D38" s="21" t="s">
        <v>207</v>
      </c>
      <c r="E38" s="29">
        <v>43370</v>
      </c>
      <c r="F38" s="30" t="s">
        <v>213</v>
      </c>
      <c r="G38" s="46" t="s">
        <v>479</v>
      </c>
      <c r="H38" s="54" t="s">
        <v>256</v>
      </c>
      <c r="I38" s="35" t="s">
        <v>309</v>
      </c>
      <c r="J38" s="30">
        <v>1</v>
      </c>
      <c r="K38" s="24" t="s">
        <v>36</v>
      </c>
      <c r="L38" s="30" t="s">
        <v>369</v>
      </c>
      <c r="M38" s="30" t="s">
        <v>418</v>
      </c>
      <c r="N38" s="31">
        <v>1</v>
      </c>
      <c r="O38" s="32">
        <v>43374</v>
      </c>
      <c r="P38" s="32">
        <v>43733</v>
      </c>
      <c r="Q38" s="40" t="s">
        <v>196</v>
      </c>
      <c r="R38" s="40" t="s">
        <v>44</v>
      </c>
      <c r="S38" s="55" t="s">
        <v>41</v>
      </c>
      <c r="T38" s="60">
        <v>43465</v>
      </c>
      <c r="U38" s="28" t="s">
        <v>531</v>
      </c>
      <c r="V38" s="42">
        <v>0.5</v>
      </c>
      <c r="W38" s="40" t="s">
        <v>512</v>
      </c>
      <c r="X38" s="40"/>
      <c r="Y38" s="53" t="s">
        <v>206</v>
      </c>
      <c r="Z38" s="108">
        <v>43646</v>
      </c>
      <c r="AA38" s="28" t="s">
        <v>615</v>
      </c>
      <c r="AB38" s="25">
        <v>0.5</v>
      </c>
      <c r="AC38" s="26" t="s">
        <v>512</v>
      </c>
      <c r="AD38" s="21"/>
      <c r="AE38" s="111" t="s">
        <v>206</v>
      </c>
      <c r="AF38" s="60">
        <v>43738</v>
      </c>
      <c r="AG38" s="95" t="s">
        <v>665</v>
      </c>
      <c r="AH38" s="96">
        <v>0.5</v>
      </c>
      <c r="AI38" s="97">
        <f t="shared" si="0"/>
        <v>0.5</v>
      </c>
      <c r="AJ38" s="98">
        <f t="shared" si="1"/>
        <v>0.5</v>
      </c>
      <c r="AK38" s="98" t="str">
        <f>IF(AH38="","",IF(AF38&gt;N38,IF(AJ38&lt;100%,"INCUMPLIDA",IF(AJ38=100%,"TERMINADA EXTEMPORANEA"))))</f>
        <v>INCUMPLIDA</v>
      </c>
      <c r="AL38" s="98" t="b">
        <f>IF(AH38="","",IF(AF38&lt;N38,IF(AJ38=0%,"SIN INICIAR",IF(AJ38=100%,"TERMINADA",IF(AJ38&gt;0%,"EN PROCESO",IF(AJ38&lt;0%,"INCUMPLIDA"))))))</f>
        <v>0</v>
      </c>
      <c r="AM38" s="96" t="str">
        <f>IF(AH38="","",IF(AF38&lt;N38,AL38,IF(AF38&gt;24,AK38)))</f>
        <v>INCUMPLIDA</v>
      </c>
      <c r="AN38" s="96"/>
      <c r="AO38" s="99" t="s">
        <v>786</v>
      </c>
      <c r="AP38" s="114" t="s">
        <v>205</v>
      </c>
      <c r="AQ38" s="60">
        <v>43830</v>
      </c>
      <c r="AR38" s="100" t="s">
        <v>768</v>
      </c>
      <c r="AS38" s="96">
        <v>1</v>
      </c>
      <c r="AT38" s="97">
        <f t="shared" ref="AT38:AT39" si="34">IF(AS38="","",IF(OR(J38=0,J38="",AQ38=""""),"",AS38/J38))</f>
        <v>1</v>
      </c>
      <c r="AU38" s="101">
        <f t="shared" ref="AU38:AU39" si="35">IF(OR(N38="",AT38=""),"",IF(OR(N38=0,AT38=0),0,IF((AT38*100%)/N38&gt;100%,100%,(AT38*100%)/N38)))</f>
        <v>1</v>
      </c>
      <c r="AV38" s="96" t="str">
        <f t="shared" ref="AV38:AV39" si="36">IF(AS38="","",IF(AQ38&gt;P38,IF(AU38&lt;100%,"INCUMPLIDA",IF(AU38=100%,"TERMINADA EXTEMPORÁNEA"))))</f>
        <v>TERMINADA EXTEMPORÁNEA</v>
      </c>
      <c r="AW38" s="96" t="b">
        <f t="shared" ref="AW38:AW39" si="37">IF(AS38="","",IF(AQ38&lt;P38,IF(AU38=0%,"SIN INICIAR",IF(AU38=100%,"TERMINADA",IF(AU38&gt;0%,"EN PROCESO",IF(AU38&lt;0%,"INCUMPLIDA"))))))</f>
        <v>0</v>
      </c>
      <c r="AX38" s="96" t="str">
        <f t="shared" ref="AX38:AX39" si="38">IF(AS38="","",IF(AQ38&lt;P38,AW38,IF(AQ38&gt;P38,AV38)))</f>
        <v>TERMINADA EXTEMPORÁNEA</v>
      </c>
      <c r="AY38" s="95" t="s">
        <v>901</v>
      </c>
      <c r="AZ38" s="114" t="s">
        <v>763</v>
      </c>
      <c r="BA38" s="62" t="str">
        <f t="shared" si="33"/>
        <v>CUMPLIDA</v>
      </c>
      <c r="BB38" s="21" t="s">
        <v>899</v>
      </c>
      <c r="BC38" s="40" t="s">
        <v>144</v>
      </c>
      <c r="BD38" s="55"/>
    </row>
    <row r="39" spans="1:56" s="20" customFormat="1" ht="101.25" x14ac:dyDescent="0.25">
      <c r="A39" s="44">
        <v>34</v>
      </c>
      <c r="B39" s="29">
        <v>43370</v>
      </c>
      <c r="C39" s="21" t="s">
        <v>15</v>
      </c>
      <c r="D39" s="21" t="s">
        <v>207</v>
      </c>
      <c r="E39" s="29">
        <v>43370</v>
      </c>
      <c r="F39" s="30" t="s">
        <v>213</v>
      </c>
      <c r="G39" s="46" t="s">
        <v>479</v>
      </c>
      <c r="H39" s="54" t="s">
        <v>256</v>
      </c>
      <c r="I39" s="35" t="s">
        <v>310</v>
      </c>
      <c r="J39" s="30">
        <v>1</v>
      </c>
      <c r="K39" s="24" t="s">
        <v>36</v>
      </c>
      <c r="L39" s="30" t="s">
        <v>369</v>
      </c>
      <c r="M39" s="30" t="s">
        <v>419</v>
      </c>
      <c r="N39" s="31">
        <v>0.9</v>
      </c>
      <c r="O39" s="32">
        <v>43374</v>
      </c>
      <c r="P39" s="32">
        <v>43733</v>
      </c>
      <c r="Q39" s="40" t="s">
        <v>196</v>
      </c>
      <c r="R39" s="40" t="s">
        <v>44</v>
      </c>
      <c r="S39" s="55" t="s">
        <v>41</v>
      </c>
      <c r="T39" s="60">
        <v>43465</v>
      </c>
      <c r="U39" s="28" t="s">
        <v>532</v>
      </c>
      <c r="V39" s="42">
        <v>0.55600000000000005</v>
      </c>
      <c r="W39" s="40" t="s">
        <v>512</v>
      </c>
      <c r="X39" s="40"/>
      <c r="Y39" s="53" t="s">
        <v>206</v>
      </c>
      <c r="Z39" s="108">
        <v>43646</v>
      </c>
      <c r="AA39" s="28" t="s">
        <v>614</v>
      </c>
      <c r="AB39" s="25">
        <v>0.55600000000000005</v>
      </c>
      <c r="AC39" s="26" t="s">
        <v>512</v>
      </c>
      <c r="AD39" s="21"/>
      <c r="AE39" s="111" t="s">
        <v>206</v>
      </c>
      <c r="AF39" s="60">
        <v>43738</v>
      </c>
      <c r="AG39" s="95" t="s">
        <v>665</v>
      </c>
      <c r="AH39" s="96">
        <v>0.5</v>
      </c>
      <c r="AI39" s="97">
        <f t="shared" si="0"/>
        <v>0.5</v>
      </c>
      <c r="AJ39" s="98">
        <f t="shared" si="1"/>
        <v>0.55555555555555558</v>
      </c>
      <c r="AK39" s="98" t="str">
        <f>IF(AH39="","",IF(AF39&gt;N39,IF(AJ39&lt;100%,"INCUMPLIDA",IF(AJ39=100%,"TERMINADA EXTEMPORANEA"))))</f>
        <v>INCUMPLIDA</v>
      </c>
      <c r="AL39" s="98" t="b">
        <f>IF(AH39="","",IF(AF39&lt;N39,IF(AJ39=0%,"SIN INICIAR",IF(AJ39=100%,"TERMINADA",IF(AJ39&gt;0%,"EN PROCESO",IF(AJ39&lt;0%,"INCUMPLIDA"))))))</f>
        <v>0</v>
      </c>
      <c r="AM39" s="96" t="str">
        <f>IF(AH39="","",IF(AF39&lt;N39,AL39,IF(AF39&gt;24,AK39)))</f>
        <v>INCUMPLIDA</v>
      </c>
      <c r="AN39" s="96"/>
      <c r="AO39" s="99" t="s">
        <v>689</v>
      </c>
      <c r="AP39" s="114" t="s">
        <v>205</v>
      </c>
      <c r="AQ39" s="60">
        <v>43830</v>
      </c>
      <c r="AR39" s="100" t="s">
        <v>766</v>
      </c>
      <c r="AS39" s="96">
        <v>0.5</v>
      </c>
      <c r="AT39" s="97">
        <f t="shared" si="34"/>
        <v>0.5</v>
      </c>
      <c r="AU39" s="101">
        <f t="shared" si="35"/>
        <v>0.55555555555555558</v>
      </c>
      <c r="AV39" s="96" t="str">
        <f t="shared" si="36"/>
        <v>INCUMPLIDA</v>
      </c>
      <c r="AW39" s="96" t="b">
        <f t="shared" si="37"/>
        <v>0</v>
      </c>
      <c r="AX39" s="96" t="str">
        <f t="shared" si="38"/>
        <v>INCUMPLIDA</v>
      </c>
      <c r="AY39" s="95" t="s">
        <v>769</v>
      </c>
      <c r="AZ39" s="114" t="s">
        <v>763</v>
      </c>
      <c r="BA39" s="62" t="str">
        <f t="shared" si="33"/>
        <v>PENDIENTE</v>
      </c>
      <c r="BB39" s="40"/>
      <c r="BC39" s="40"/>
      <c r="BD39" s="55"/>
    </row>
    <row r="40" spans="1:56" s="20" customFormat="1" ht="146.25" hidden="1" x14ac:dyDescent="0.25">
      <c r="A40" s="44">
        <v>35</v>
      </c>
      <c r="B40" s="29">
        <v>43370</v>
      </c>
      <c r="C40" s="21" t="s">
        <v>15</v>
      </c>
      <c r="D40" s="21" t="s">
        <v>207</v>
      </c>
      <c r="E40" s="29">
        <v>43370</v>
      </c>
      <c r="F40" s="30" t="s">
        <v>213</v>
      </c>
      <c r="G40" s="46" t="s">
        <v>479</v>
      </c>
      <c r="H40" s="54" t="s">
        <v>256</v>
      </c>
      <c r="I40" s="35" t="s">
        <v>312</v>
      </c>
      <c r="J40" s="30">
        <v>1</v>
      </c>
      <c r="K40" s="24" t="s">
        <v>36</v>
      </c>
      <c r="L40" s="30" t="s">
        <v>369</v>
      </c>
      <c r="M40" s="30" t="s">
        <v>420</v>
      </c>
      <c r="N40" s="31">
        <v>1</v>
      </c>
      <c r="O40" s="32">
        <v>43374</v>
      </c>
      <c r="P40" s="32">
        <v>43733</v>
      </c>
      <c r="Q40" s="40" t="s">
        <v>196</v>
      </c>
      <c r="R40" s="40" t="s">
        <v>44</v>
      </c>
      <c r="S40" s="55" t="s">
        <v>41</v>
      </c>
      <c r="T40" s="60">
        <v>43465</v>
      </c>
      <c r="U40" s="27" t="s">
        <v>533</v>
      </c>
      <c r="V40" s="42">
        <v>0</v>
      </c>
      <c r="W40" s="40" t="s">
        <v>513</v>
      </c>
      <c r="X40" s="40"/>
      <c r="Y40" s="53" t="s">
        <v>206</v>
      </c>
      <c r="Z40" s="108">
        <v>43646</v>
      </c>
      <c r="AA40" s="28" t="s">
        <v>602</v>
      </c>
      <c r="AB40" s="25">
        <v>0.5</v>
      </c>
      <c r="AC40" s="26" t="s">
        <v>512</v>
      </c>
      <c r="AD40" s="21"/>
      <c r="AE40" s="111" t="s">
        <v>206</v>
      </c>
      <c r="AF40" s="60">
        <v>43738</v>
      </c>
      <c r="AG40" s="95" t="s">
        <v>676</v>
      </c>
      <c r="AH40" s="96">
        <v>1</v>
      </c>
      <c r="AI40" s="97">
        <f t="shared" si="0"/>
        <v>1</v>
      </c>
      <c r="AJ40" s="98">
        <f t="shared" si="1"/>
        <v>1</v>
      </c>
      <c r="AK40" s="98" t="b">
        <f>IF(AH40="","",IF(AF40&lt;N40,IF(AJ40&lt;100%,"INCUMPLIDA",IF(AJ40=100%,"TERMINADA EXTEMPORANEA"))))</f>
        <v>0</v>
      </c>
      <c r="AL40" s="98" t="str">
        <f>IF(AH40="","",IF(AF40&gt;=N40,IF(AJ40=0%,"SIN INICIAR",IF(AJ40=100%,"TERMINADA",IF(AJ40&gt;0%,"EN PROCESO",IF(AJ40&lt;0%,"INCUMPLIDA"))))))</f>
        <v>TERMINADA</v>
      </c>
      <c r="AM40" s="96" t="str">
        <f>IF(AH40="","",IF(AF40&gt;N40,AL40,IF(AF40&lt;=N40,AK40)))</f>
        <v>TERMINADA</v>
      </c>
      <c r="AN40" s="96" t="s">
        <v>145</v>
      </c>
      <c r="AO40" s="99" t="s">
        <v>675</v>
      </c>
      <c r="AP40" s="114" t="s">
        <v>205</v>
      </c>
      <c r="AQ40" s="118"/>
      <c r="AR40" s="92"/>
      <c r="AS40" s="92"/>
      <c r="AT40" s="92"/>
      <c r="AU40" s="92"/>
      <c r="AV40" s="96"/>
      <c r="AW40" s="96"/>
      <c r="AX40" s="92"/>
      <c r="AY40" s="92"/>
      <c r="AZ40" s="119"/>
      <c r="BA40" s="62" t="s">
        <v>731</v>
      </c>
      <c r="BB40" s="24"/>
      <c r="BC40" s="40"/>
      <c r="BD40" s="55"/>
    </row>
    <row r="41" spans="1:56" s="20" customFormat="1" ht="78.75" hidden="1" x14ac:dyDescent="0.25">
      <c r="A41" s="44">
        <v>36</v>
      </c>
      <c r="B41" s="29">
        <v>43370</v>
      </c>
      <c r="C41" s="21" t="s">
        <v>15</v>
      </c>
      <c r="D41" s="21" t="s">
        <v>207</v>
      </c>
      <c r="E41" s="29">
        <v>43370</v>
      </c>
      <c r="F41" s="30" t="s">
        <v>214</v>
      </c>
      <c r="G41" s="46" t="s">
        <v>480</v>
      </c>
      <c r="H41" s="54" t="s">
        <v>257</v>
      </c>
      <c r="I41" s="35" t="s">
        <v>313</v>
      </c>
      <c r="J41" s="30">
        <v>1</v>
      </c>
      <c r="K41" s="24" t="s">
        <v>36</v>
      </c>
      <c r="L41" s="30" t="s">
        <v>369</v>
      </c>
      <c r="M41" s="30" t="s">
        <v>421</v>
      </c>
      <c r="N41" s="31">
        <v>1</v>
      </c>
      <c r="O41" s="32">
        <v>43374</v>
      </c>
      <c r="P41" s="32">
        <v>43733</v>
      </c>
      <c r="Q41" s="40" t="s">
        <v>196</v>
      </c>
      <c r="R41" s="40" t="s">
        <v>44</v>
      </c>
      <c r="S41" s="55" t="s">
        <v>41</v>
      </c>
      <c r="T41" s="60">
        <v>43465</v>
      </c>
      <c r="U41" s="28" t="s">
        <v>526</v>
      </c>
      <c r="V41" s="42">
        <v>0</v>
      </c>
      <c r="W41" s="40" t="s">
        <v>513</v>
      </c>
      <c r="X41" s="40"/>
      <c r="Y41" s="53" t="s">
        <v>206</v>
      </c>
      <c r="Z41" s="108">
        <v>43646</v>
      </c>
      <c r="AA41" s="64" t="s">
        <v>600</v>
      </c>
      <c r="AB41" s="25">
        <v>0</v>
      </c>
      <c r="AC41" s="26" t="s">
        <v>513</v>
      </c>
      <c r="AD41" s="21"/>
      <c r="AE41" s="111" t="s">
        <v>206</v>
      </c>
      <c r="AF41" s="60">
        <v>43738</v>
      </c>
      <c r="AG41" s="95" t="s">
        <v>677</v>
      </c>
      <c r="AH41" s="96">
        <v>1</v>
      </c>
      <c r="AI41" s="97">
        <f t="shared" si="0"/>
        <v>1</v>
      </c>
      <c r="AJ41" s="98">
        <f t="shared" si="1"/>
        <v>1</v>
      </c>
      <c r="AK41" s="98" t="b">
        <f t="shared" si="2"/>
        <v>0</v>
      </c>
      <c r="AL41" s="98" t="str">
        <f t="shared" si="3"/>
        <v>TERMINADA</v>
      </c>
      <c r="AM41" s="96" t="str">
        <f t="shared" si="4"/>
        <v>TERMINADA</v>
      </c>
      <c r="AN41" s="96" t="s">
        <v>145</v>
      </c>
      <c r="AO41" s="99" t="s">
        <v>678</v>
      </c>
      <c r="AP41" s="114" t="s">
        <v>205</v>
      </c>
      <c r="AQ41" s="118"/>
      <c r="AR41" s="92"/>
      <c r="AS41" s="92"/>
      <c r="AT41" s="92"/>
      <c r="AU41" s="92"/>
      <c r="AV41" s="96"/>
      <c r="AW41" s="96"/>
      <c r="AX41" s="92"/>
      <c r="AY41" s="92"/>
      <c r="AZ41" s="119"/>
      <c r="BA41" s="62" t="s">
        <v>731</v>
      </c>
      <c r="BB41" s="24"/>
      <c r="BC41" s="40"/>
      <c r="BD41" s="55"/>
    </row>
    <row r="42" spans="1:56" s="20" customFormat="1" ht="168.75" hidden="1" x14ac:dyDescent="0.25">
      <c r="A42" s="44">
        <v>37</v>
      </c>
      <c r="B42" s="29">
        <v>43370</v>
      </c>
      <c r="C42" s="21" t="s">
        <v>15</v>
      </c>
      <c r="D42" s="21" t="s">
        <v>207</v>
      </c>
      <c r="E42" s="29">
        <v>43370</v>
      </c>
      <c r="F42" s="30" t="s">
        <v>215</v>
      </c>
      <c r="G42" s="46" t="s">
        <v>480</v>
      </c>
      <c r="H42" s="54" t="s">
        <v>257</v>
      </c>
      <c r="I42" s="35" t="s">
        <v>314</v>
      </c>
      <c r="J42" s="30">
        <v>2</v>
      </c>
      <c r="K42" s="24" t="s">
        <v>36</v>
      </c>
      <c r="L42" s="30" t="s">
        <v>370</v>
      </c>
      <c r="M42" s="30" t="s">
        <v>422</v>
      </c>
      <c r="N42" s="31">
        <v>1</v>
      </c>
      <c r="O42" s="32">
        <v>43374</v>
      </c>
      <c r="P42" s="32">
        <v>43733</v>
      </c>
      <c r="Q42" s="40" t="s">
        <v>196</v>
      </c>
      <c r="R42" s="40" t="s">
        <v>44</v>
      </c>
      <c r="S42" s="55" t="s">
        <v>41</v>
      </c>
      <c r="T42" s="60">
        <v>43465</v>
      </c>
      <c r="U42" s="28" t="s">
        <v>526</v>
      </c>
      <c r="V42" s="42">
        <v>0</v>
      </c>
      <c r="W42" s="40" t="s">
        <v>513</v>
      </c>
      <c r="X42" s="40"/>
      <c r="Y42" s="53" t="s">
        <v>206</v>
      </c>
      <c r="Z42" s="108">
        <v>43646</v>
      </c>
      <c r="AA42" s="28" t="s">
        <v>601</v>
      </c>
      <c r="AB42" s="25">
        <v>1</v>
      </c>
      <c r="AC42" s="26" t="s">
        <v>511</v>
      </c>
      <c r="AD42" s="21" t="s">
        <v>144</v>
      </c>
      <c r="AE42" s="111" t="s">
        <v>206</v>
      </c>
      <c r="AF42" s="60">
        <v>43738</v>
      </c>
      <c r="AG42" s="95" t="s">
        <v>665</v>
      </c>
      <c r="AH42" s="96">
        <v>2</v>
      </c>
      <c r="AI42" s="97">
        <f t="shared" si="0"/>
        <v>1</v>
      </c>
      <c r="AJ42" s="98">
        <f t="shared" si="1"/>
        <v>1</v>
      </c>
      <c r="AK42" s="98" t="b">
        <f t="shared" si="2"/>
        <v>0</v>
      </c>
      <c r="AL42" s="98" t="str">
        <f t="shared" si="3"/>
        <v>TERMINADA</v>
      </c>
      <c r="AM42" s="96" t="str">
        <f t="shared" si="4"/>
        <v>TERMINADA</v>
      </c>
      <c r="AN42" s="96" t="s">
        <v>145</v>
      </c>
      <c r="AO42" s="95" t="s">
        <v>720</v>
      </c>
      <c r="AP42" s="114" t="s">
        <v>205</v>
      </c>
      <c r="AQ42" s="118"/>
      <c r="AR42" s="92"/>
      <c r="AS42" s="92"/>
      <c r="AT42" s="92"/>
      <c r="AU42" s="92"/>
      <c r="AV42" s="96"/>
      <c r="AW42" s="96"/>
      <c r="AX42" s="92"/>
      <c r="AY42" s="92"/>
      <c r="AZ42" s="119"/>
      <c r="BA42" s="62" t="s">
        <v>731</v>
      </c>
      <c r="BB42" s="24"/>
      <c r="BC42" s="40"/>
      <c r="BD42" s="55"/>
    </row>
    <row r="43" spans="1:56" s="20" customFormat="1" ht="236.25" hidden="1" x14ac:dyDescent="0.25">
      <c r="A43" s="44">
        <v>38</v>
      </c>
      <c r="B43" s="29">
        <v>43370</v>
      </c>
      <c r="C43" s="21" t="s">
        <v>15</v>
      </c>
      <c r="D43" s="21" t="s">
        <v>207</v>
      </c>
      <c r="E43" s="29">
        <v>43370</v>
      </c>
      <c r="F43" s="30" t="s">
        <v>216</v>
      </c>
      <c r="G43" s="46" t="s">
        <v>481</v>
      </c>
      <c r="H43" s="54" t="s">
        <v>258</v>
      </c>
      <c r="I43" s="35" t="s">
        <v>315</v>
      </c>
      <c r="J43" s="30">
        <v>1</v>
      </c>
      <c r="K43" s="24" t="s">
        <v>36</v>
      </c>
      <c r="L43" s="30" t="s">
        <v>369</v>
      </c>
      <c r="M43" s="30" t="s">
        <v>423</v>
      </c>
      <c r="N43" s="31">
        <v>1</v>
      </c>
      <c r="O43" s="32">
        <v>43374</v>
      </c>
      <c r="P43" s="32">
        <v>43733</v>
      </c>
      <c r="Q43" s="40" t="s">
        <v>196</v>
      </c>
      <c r="R43" s="40" t="s">
        <v>44</v>
      </c>
      <c r="S43" s="55" t="s">
        <v>41</v>
      </c>
      <c r="T43" s="60">
        <v>43465</v>
      </c>
      <c r="U43" s="28" t="s">
        <v>526</v>
      </c>
      <c r="V43" s="42">
        <v>0</v>
      </c>
      <c r="W43" s="40" t="s">
        <v>513</v>
      </c>
      <c r="X43" s="40"/>
      <c r="Y43" s="53" t="s">
        <v>206</v>
      </c>
      <c r="Z43" s="108">
        <v>43646</v>
      </c>
      <c r="AA43" s="28" t="s">
        <v>616</v>
      </c>
      <c r="AB43" s="25">
        <v>1</v>
      </c>
      <c r="AC43" s="26" t="s">
        <v>511</v>
      </c>
      <c r="AD43" s="21" t="s">
        <v>144</v>
      </c>
      <c r="AE43" s="111" t="s">
        <v>206</v>
      </c>
      <c r="AF43" s="60">
        <v>43738</v>
      </c>
      <c r="AG43" s="95" t="s">
        <v>679</v>
      </c>
      <c r="AH43" s="96">
        <v>1</v>
      </c>
      <c r="AI43" s="97">
        <f t="shared" si="0"/>
        <v>1</v>
      </c>
      <c r="AJ43" s="98">
        <f t="shared" si="1"/>
        <v>1</v>
      </c>
      <c r="AK43" s="98" t="b">
        <f t="shared" si="2"/>
        <v>0</v>
      </c>
      <c r="AL43" s="98" t="str">
        <f t="shared" si="3"/>
        <v>TERMINADA</v>
      </c>
      <c r="AM43" s="96" t="str">
        <f t="shared" si="4"/>
        <v>TERMINADA</v>
      </c>
      <c r="AN43" s="96" t="s">
        <v>145</v>
      </c>
      <c r="AO43" s="99" t="s">
        <v>680</v>
      </c>
      <c r="AP43" s="114" t="s">
        <v>205</v>
      </c>
      <c r="AQ43" s="118"/>
      <c r="AR43" s="92"/>
      <c r="AS43" s="92"/>
      <c r="AT43" s="92"/>
      <c r="AU43" s="92"/>
      <c r="AV43" s="96"/>
      <c r="AW43" s="96"/>
      <c r="AX43" s="92"/>
      <c r="AY43" s="92"/>
      <c r="AZ43" s="119"/>
      <c r="BA43" s="62" t="s">
        <v>731</v>
      </c>
      <c r="BB43" s="24"/>
      <c r="BC43" s="40"/>
      <c r="BD43" s="55"/>
    </row>
    <row r="44" spans="1:56" s="20" customFormat="1" ht="123.75" hidden="1" x14ac:dyDescent="0.25">
      <c r="A44" s="44">
        <v>39</v>
      </c>
      <c r="B44" s="29">
        <v>43370</v>
      </c>
      <c r="C44" s="21" t="s">
        <v>15</v>
      </c>
      <c r="D44" s="21" t="s">
        <v>207</v>
      </c>
      <c r="E44" s="29">
        <v>43370</v>
      </c>
      <c r="F44" s="30" t="s">
        <v>216</v>
      </c>
      <c r="G44" s="46" t="s">
        <v>481</v>
      </c>
      <c r="H44" s="54" t="s">
        <v>258</v>
      </c>
      <c r="I44" s="35" t="s">
        <v>316</v>
      </c>
      <c r="J44" s="30">
        <v>1</v>
      </c>
      <c r="K44" s="24" t="s">
        <v>36</v>
      </c>
      <c r="L44" s="30" t="s">
        <v>369</v>
      </c>
      <c r="M44" s="30" t="s">
        <v>424</v>
      </c>
      <c r="N44" s="31">
        <v>0.9</v>
      </c>
      <c r="O44" s="32">
        <v>43374</v>
      </c>
      <c r="P44" s="32">
        <v>43733</v>
      </c>
      <c r="Q44" s="40" t="s">
        <v>196</v>
      </c>
      <c r="R44" s="40" t="s">
        <v>44</v>
      </c>
      <c r="S44" s="55" t="s">
        <v>41</v>
      </c>
      <c r="T44" s="60">
        <v>43465</v>
      </c>
      <c r="U44" s="28" t="s">
        <v>526</v>
      </c>
      <c r="V44" s="42">
        <v>0</v>
      </c>
      <c r="W44" s="40" t="s">
        <v>513</v>
      </c>
      <c r="X44" s="40"/>
      <c r="Y44" s="53" t="s">
        <v>206</v>
      </c>
      <c r="Z44" s="108">
        <v>43646</v>
      </c>
      <c r="AA44" s="64" t="s">
        <v>604</v>
      </c>
      <c r="AB44" s="25">
        <v>0</v>
      </c>
      <c r="AC44" s="26" t="s">
        <v>513</v>
      </c>
      <c r="AD44" s="21"/>
      <c r="AE44" s="111" t="s">
        <v>206</v>
      </c>
      <c r="AF44" s="60">
        <v>43738</v>
      </c>
      <c r="AG44" s="95" t="s">
        <v>681</v>
      </c>
      <c r="AH44" s="96">
        <v>1</v>
      </c>
      <c r="AI44" s="97">
        <f t="shared" si="0"/>
        <v>1</v>
      </c>
      <c r="AJ44" s="98">
        <f t="shared" si="1"/>
        <v>1</v>
      </c>
      <c r="AK44" s="98" t="b">
        <f t="shared" si="2"/>
        <v>0</v>
      </c>
      <c r="AL44" s="98" t="str">
        <f t="shared" si="3"/>
        <v>TERMINADA</v>
      </c>
      <c r="AM44" s="96" t="str">
        <f t="shared" si="4"/>
        <v>TERMINADA</v>
      </c>
      <c r="AN44" s="96" t="s">
        <v>145</v>
      </c>
      <c r="AO44" s="99" t="s">
        <v>682</v>
      </c>
      <c r="AP44" s="114" t="s">
        <v>205</v>
      </c>
      <c r="AQ44" s="118"/>
      <c r="AR44" s="92"/>
      <c r="AS44" s="92"/>
      <c r="AT44" s="92"/>
      <c r="AU44" s="92"/>
      <c r="AV44" s="96"/>
      <c r="AW44" s="96"/>
      <c r="AX44" s="92"/>
      <c r="AY44" s="92"/>
      <c r="AZ44" s="119"/>
      <c r="BA44" s="62" t="s">
        <v>731</v>
      </c>
      <c r="BB44" s="24"/>
      <c r="BC44" s="40"/>
      <c r="BD44" s="55"/>
    </row>
    <row r="45" spans="1:56" s="20" customFormat="1" ht="112.5" hidden="1" x14ac:dyDescent="0.25">
      <c r="A45" s="44">
        <v>40</v>
      </c>
      <c r="B45" s="29">
        <v>43370</v>
      </c>
      <c r="C45" s="21" t="s">
        <v>15</v>
      </c>
      <c r="D45" s="21" t="s">
        <v>207</v>
      </c>
      <c r="E45" s="29">
        <v>43370</v>
      </c>
      <c r="F45" s="30" t="s">
        <v>216</v>
      </c>
      <c r="G45" s="46" t="s">
        <v>481</v>
      </c>
      <c r="H45" s="54" t="s">
        <v>258</v>
      </c>
      <c r="I45" s="35" t="s">
        <v>317</v>
      </c>
      <c r="J45" s="30">
        <v>1</v>
      </c>
      <c r="K45" s="24" t="s">
        <v>36</v>
      </c>
      <c r="L45" s="30" t="s">
        <v>369</v>
      </c>
      <c r="M45" s="30" t="s">
        <v>425</v>
      </c>
      <c r="N45" s="31">
        <v>0.7</v>
      </c>
      <c r="O45" s="32">
        <v>43374</v>
      </c>
      <c r="P45" s="32">
        <v>43733</v>
      </c>
      <c r="Q45" s="40" t="s">
        <v>196</v>
      </c>
      <c r="R45" s="40" t="s">
        <v>44</v>
      </c>
      <c r="S45" s="55" t="s">
        <v>41</v>
      </c>
      <c r="T45" s="60">
        <v>43465</v>
      </c>
      <c r="U45" s="28" t="s">
        <v>534</v>
      </c>
      <c r="V45" s="42">
        <v>0.71399999999999997</v>
      </c>
      <c r="W45" s="40" t="s">
        <v>512</v>
      </c>
      <c r="X45" s="40"/>
      <c r="Y45" s="53" t="s">
        <v>206</v>
      </c>
      <c r="Z45" s="108">
        <v>43646</v>
      </c>
      <c r="AA45" s="64" t="s">
        <v>787</v>
      </c>
      <c r="AB45" s="25">
        <v>0.71399999999999997</v>
      </c>
      <c r="AC45" s="26" t="s">
        <v>512</v>
      </c>
      <c r="AD45" s="21"/>
      <c r="AE45" s="111" t="s">
        <v>206</v>
      </c>
      <c r="AF45" s="60">
        <v>43738</v>
      </c>
      <c r="AG45" s="95" t="s">
        <v>665</v>
      </c>
      <c r="AH45" s="96">
        <v>1</v>
      </c>
      <c r="AI45" s="97">
        <f t="shared" si="0"/>
        <v>1</v>
      </c>
      <c r="AJ45" s="98">
        <f t="shared" si="1"/>
        <v>1</v>
      </c>
      <c r="AK45" s="98" t="b">
        <f t="shared" si="2"/>
        <v>0</v>
      </c>
      <c r="AL45" s="98" t="str">
        <f t="shared" si="3"/>
        <v>TERMINADA</v>
      </c>
      <c r="AM45" s="96" t="str">
        <f t="shared" si="4"/>
        <v>TERMINADA</v>
      </c>
      <c r="AN45" s="96" t="s">
        <v>145</v>
      </c>
      <c r="AO45" s="99" t="s">
        <v>734</v>
      </c>
      <c r="AP45" s="114" t="s">
        <v>205</v>
      </c>
      <c r="AQ45" s="118"/>
      <c r="AR45" s="92"/>
      <c r="AS45" s="92"/>
      <c r="AT45" s="92"/>
      <c r="AU45" s="92"/>
      <c r="AV45" s="96"/>
      <c r="AW45" s="96"/>
      <c r="AX45" s="92"/>
      <c r="AY45" s="92"/>
      <c r="AZ45" s="119"/>
      <c r="BA45" s="62" t="s">
        <v>731</v>
      </c>
      <c r="BB45" s="24"/>
      <c r="BC45" s="21"/>
      <c r="BD45" s="55"/>
    </row>
    <row r="46" spans="1:56" s="20" customFormat="1" ht="112.5" hidden="1" x14ac:dyDescent="0.25">
      <c r="A46" s="44">
        <v>41</v>
      </c>
      <c r="B46" s="29">
        <v>43370</v>
      </c>
      <c r="C46" s="21" t="s">
        <v>15</v>
      </c>
      <c r="D46" s="21" t="s">
        <v>207</v>
      </c>
      <c r="E46" s="29">
        <v>43370</v>
      </c>
      <c r="F46" s="30" t="s">
        <v>217</v>
      </c>
      <c r="G46" s="46" t="s">
        <v>482</v>
      </c>
      <c r="H46" s="54" t="s">
        <v>259</v>
      </c>
      <c r="I46" s="35" t="s">
        <v>294</v>
      </c>
      <c r="J46" s="30">
        <v>1</v>
      </c>
      <c r="K46" s="24" t="s">
        <v>36</v>
      </c>
      <c r="L46" s="30" t="s">
        <v>369</v>
      </c>
      <c r="M46" s="30" t="s">
        <v>407</v>
      </c>
      <c r="N46" s="31">
        <v>0.7</v>
      </c>
      <c r="O46" s="32">
        <v>43374</v>
      </c>
      <c r="P46" s="32">
        <v>43733</v>
      </c>
      <c r="Q46" s="40" t="s">
        <v>196</v>
      </c>
      <c r="R46" s="40" t="s">
        <v>44</v>
      </c>
      <c r="S46" s="55" t="s">
        <v>41</v>
      </c>
      <c r="T46" s="60">
        <v>43465</v>
      </c>
      <c r="U46" s="28" t="s">
        <v>526</v>
      </c>
      <c r="V46" s="42">
        <v>0</v>
      </c>
      <c r="W46" s="40" t="s">
        <v>513</v>
      </c>
      <c r="X46" s="40"/>
      <c r="Y46" s="53" t="s">
        <v>206</v>
      </c>
      <c r="Z46" s="108">
        <v>43646</v>
      </c>
      <c r="AA46" s="64" t="s">
        <v>605</v>
      </c>
      <c r="AB46" s="25">
        <v>0</v>
      </c>
      <c r="AC46" s="26" t="s">
        <v>513</v>
      </c>
      <c r="AD46" s="21"/>
      <c r="AE46" s="111" t="s">
        <v>206</v>
      </c>
      <c r="AF46" s="60">
        <v>43738</v>
      </c>
      <c r="AG46" s="95" t="s">
        <v>669</v>
      </c>
      <c r="AH46" s="96">
        <v>1</v>
      </c>
      <c r="AI46" s="97">
        <f t="shared" si="0"/>
        <v>1</v>
      </c>
      <c r="AJ46" s="98">
        <f t="shared" si="1"/>
        <v>1</v>
      </c>
      <c r="AK46" s="98" t="b">
        <f t="shared" si="2"/>
        <v>0</v>
      </c>
      <c r="AL46" s="98" t="str">
        <f t="shared" si="3"/>
        <v>TERMINADA</v>
      </c>
      <c r="AM46" s="96" t="str">
        <f t="shared" si="4"/>
        <v>TERMINADA</v>
      </c>
      <c r="AN46" s="96" t="s">
        <v>145</v>
      </c>
      <c r="AO46" s="99" t="s">
        <v>670</v>
      </c>
      <c r="AP46" s="114" t="s">
        <v>205</v>
      </c>
      <c r="AQ46" s="118"/>
      <c r="AR46" s="92"/>
      <c r="AS46" s="92"/>
      <c r="AT46" s="92"/>
      <c r="AU46" s="92"/>
      <c r="AV46" s="96"/>
      <c r="AW46" s="96"/>
      <c r="AX46" s="92"/>
      <c r="AY46" s="92"/>
      <c r="AZ46" s="119"/>
      <c r="BA46" s="62" t="s">
        <v>731</v>
      </c>
      <c r="BB46" s="21"/>
      <c r="BC46" s="40"/>
      <c r="BD46" s="55"/>
    </row>
    <row r="47" spans="1:56" s="20" customFormat="1" ht="247.5" hidden="1" x14ac:dyDescent="0.25">
      <c r="A47" s="44">
        <v>42</v>
      </c>
      <c r="B47" s="29">
        <v>43370</v>
      </c>
      <c r="C47" s="21" t="s">
        <v>15</v>
      </c>
      <c r="D47" s="21" t="s">
        <v>207</v>
      </c>
      <c r="E47" s="29">
        <v>43370</v>
      </c>
      <c r="F47" s="30" t="s">
        <v>217</v>
      </c>
      <c r="G47" s="46" t="s">
        <v>482</v>
      </c>
      <c r="H47" s="54" t="s">
        <v>259</v>
      </c>
      <c r="I47" s="35" t="s">
        <v>318</v>
      </c>
      <c r="J47" s="30">
        <v>2</v>
      </c>
      <c r="K47" s="24" t="s">
        <v>36</v>
      </c>
      <c r="L47" s="30" t="s">
        <v>370</v>
      </c>
      <c r="M47" s="30" t="s">
        <v>408</v>
      </c>
      <c r="N47" s="31">
        <v>1</v>
      </c>
      <c r="O47" s="32">
        <v>43374</v>
      </c>
      <c r="P47" s="32">
        <v>43733</v>
      </c>
      <c r="Q47" s="40" t="s">
        <v>196</v>
      </c>
      <c r="R47" s="40" t="s">
        <v>44</v>
      </c>
      <c r="S47" s="55" t="s">
        <v>41</v>
      </c>
      <c r="T47" s="60">
        <v>43465</v>
      </c>
      <c r="U47" s="28" t="s">
        <v>526</v>
      </c>
      <c r="V47" s="42">
        <v>0</v>
      </c>
      <c r="W47" s="40" t="s">
        <v>513</v>
      </c>
      <c r="X47" s="40"/>
      <c r="Y47" s="53" t="s">
        <v>206</v>
      </c>
      <c r="Z47" s="108">
        <v>43646</v>
      </c>
      <c r="AA47" s="28" t="s">
        <v>618</v>
      </c>
      <c r="AB47" s="25">
        <v>0.5</v>
      </c>
      <c r="AC47" s="26" t="s">
        <v>512</v>
      </c>
      <c r="AD47" s="21"/>
      <c r="AE47" s="111" t="s">
        <v>206</v>
      </c>
      <c r="AF47" s="60">
        <v>43738</v>
      </c>
      <c r="AG47" s="95" t="s">
        <v>671</v>
      </c>
      <c r="AH47" s="96">
        <v>2</v>
      </c>
      <c r="AI47" s="97">
        <f>IF(AH47="","",IF(OR(J47=0,J47="",AF47=""),"",AH47/J47))</f>
        <v>1</v>
      </c>
      <c r="AJ47" s="98">
        <f>IF(OR(N47="",AI47=""),"",IF(OR(N47=0,AI47=0),0,IF((AI47*100%)/N47&gt;100%,100%,(AI47*100%)/N47)))</f>
        <v>1</v>
      </c>
      <c r="AK47" s="98" t="b">
        <f>IF(AH47="","",IF(AF47&lt;N47,IF(AJ47&lt;100%,"INCUMPLIDA",IF(AJ47=100%,"TERMINADA EXTEMPORANEA"))))</f>
        <v>0</v>
      </c>
      <c r="AL47" s="98" t="str">
        <f>IF(AH47="","",IF(AF47&gt;=N47,IF(AJ47=0%,"SIN INICIAR",IF(AJ47=100%,"TERMINADA",IF(AJ47&gt;0%,"EN PROCESO",IF(AJ47&lt;0%,"INCUMPLIDA"))))))</f>
        <v>TERMINADA</v>
      </c>
      <c r="AM47" s="96" t="str">
        <f>IF(AH47="","",IF(AF47&gt;N47,AL47,IF(AF47&lt;=N47,AK47)))</f>
        <v>TERMINADA</v>
      </c>
      <c r="AN47" s="96" t="s">
        <v>145</v>
      </c>
      <c r="AO47" s="99" t="s">
        <v>672</v>
      </c>
      <c r="AP47" s="114" t="s">
        <v>205</v>
      </c>
      <c r="AQ47" s="118"/>
      <c r="AR47" s="92"/>
      <c r="AS47" s="92"/>
      <c r="AT47" s="92"/>
      <c r="AU47" s="92"/>
      <c r="AV47" s="96"/>
      <c r="AW47" s="96"/>
      <c r="AX47" s="92"/>
      <c r="AY47" s="92"/>
      <c r="AZ47" s="119"/>
      <c r="BA47" s="62" t="s">
        <v>731</v>
      </c>
      <c r="BB47" s="21"/>
      <c r="BC47" s="40"/>
      <c r="BD47" s="55"/>
    </row>
    <row r="48" spans="1:56" s="20" customFormat="1" ht="180" x14ac:dyDescent="0.25">
      <c r="A48" s="44">
        <v>43</v>
      </c>
      <c r="B48" s="29">
        <v>43370</v>
      </c>
      <c r="C48" s="21" t="s">
        <v>15</v>
      </c>
      <c r="D48" s="21" t="s">
        <v>207</v>
      </c>
      <c r="E48" s="29">
        <v>43370</v>
      </c>
      <c r="F48" s="30" t="s">
        <v>217</v>
      </c>
      <c r="G48" s="46" t="s">
        <v>482</v>
      </c>
      <c r="H48" s="54" t="s">
        <v>259</v>
      </c>
      <c r="I48" s="35" t="s">
        <v>298</v>
      </c>
      <c r="J48" s="30">
        <v>3</v>
      </c>
      <c r="K48" s="24" t="s">
        <v>36</v>
      </c>
      <c r="L48" s="30" t="s">
        <v>375</v>
      </c>
      <c r="M48" s="30" t="s">
        <v>411</v>
      </c>
      <c r="N48" s="31">
        <v>1</v>
      </c>
      <c r="O48" s="32">
        <v>43374</v>
      </c>
      <c r="P48" s="32">
        <v>43733</v>
      </c>
      <c r="Q48" s="40" t="s">
        <v>196</v>
      </c>
      <c r="R48" s="40" t="s">
        <v>44</v>
      </c>
      <c r="S48" s="55" t="s">
        <v>41</v>
      </c>
      <c r="T48" s="60">
        <v>43465</v>
      </c>
      <c r="U48" s="28" t="s">
        <v>526</v>
      </c>
      <c r="V48" s="42">
        <v>0</v>
      </c>
      <c r="W48" s="40" t="s">
        <v>513</v>
      </c>
      <c r="X48" s="40"/>
      <c r="Y48" s="53" t="s">
        <v>206</v>
      </c>
      <c r="Z48" s="108">
        <v>43646</v>
      </c>
      <c r="AA48" s="28" t="s">
        <v>632</v>
      </c>
      <c r="AB48" s="25">
        <v>0.16700000000000001</v>
      </c>
      <c r="AC48" s="26" t="s">
        <v>512</v>
      </c>
      <c r="AD48" s="21"/>
      <c r="AE48" s="111" t="s">
        <v>206</v>
      </c>
      <c r="AF48" s="60">
        <v>43738</v>
      </c>
      <c r="AG48" s="95" t="s">
        <v>673</v>
      </c>
      <c r="AH48" s="96">
        <v>0.5</v>
      </c>
      <c r="AI48" s="97">
        <f>IF(AH48="","",IF(OR(J48=0,J48="",AF48=""),"",AH48/J48))</f>
        <v>0.16666666666666666</v>
      </c>
      <c r="AJ48" s="98">
        <f>IF(OR(N48="",AI48=""),"",IF(OR(N48=0,AI48=0),0,IF((AI48*100%)/N48&gt;100%,100%,(AI48*100%)/N48)))</f>
        <v>0.16666666666666666</v>
      </c>
      <c r="AK48" s="98" t="str">
        <f>IF(AH48="","",IF(AF48&gt;N48,IF(AJ48&lt;100%,"INCUMPLIDA",IF(AJ48=100%,"TERMINADA EXTEMPORANEA"))))</f>
        <v>INCUMPLIDA</v>
      </c>
      <c r="AL48" s="98" t="b">
        <f>IF(AH48="","",IF(AF48&lt;N48,IF(AJ48=0%,"SIN INICIAR",IF(AJ48=100%,"TERMINADA",IF(AJ48&gt;0%,"EN PROCESO",IF(AJ48&lt;0%,"INCUMPLIDA"))))))</f>
        <v>0</v>
      </c>
      <c r="AM48" s="96" t="str">
        <f>IF(AH48="","",IF(AF48&lt;N48,AL48,IF(AF48&gt;24,AK48)))</f>
        <v>INCUMPLIDA</v>
      </c>
      <c r="AN48" s="96"/>
      <c r="AO48" s="99" t="s">
        <v>690</v>
      </c>
      <c r="AP48" s="114" t="s">
        <v>205</v>
      </c>
      <c r="AQ48" s="60">
        <v>43830</v>
      </c>
      <c r="AR48" s="100" t="s">
        <v>762</v>
      </c>
      <c r="AS48" s="96">
        <v>3</v>
      </c>
      <c r="AT48" s="97">
        <f>IF(AS48="","",IF(OR(J48=0,J48="",AQ48=""""),"",AS48/J48))</f>
        <v>1</v>
      </c>
      <c r="AU48" s="101">
        <f>IF(OR(N48="",AT48=""),"",IF(OR(N48=0,AT48=0),0,IF((AT48*100%)/N48&gt;100%,100%,(AT48*100%)/N48)))</f>
        <v>1</v>
      </c>
      <c r="AV48" s="96" t="str">
        <f>IF(AS48="","",IF(AQ48&gt;P48,IF(AU48&lt;100%,"INCUMPLIDA",IF(AU48=100%,"TERMINADA EXTEMPORÁNEA"))))</f>
        <v>TERMINADA EXTEMPORÁNEA</v>
      </c>
      <c r="AW48" s="96" t="b">
        <f>IF(AS48="","",IF(AQ48&lt;P48,IF(AU48=0%,"SIN INICIAR",IF(AU48=100%,"TERMINADA",IF(AU48&gt;0%,"EN PROCESO",IF(AU48&lt;0%,"INCUMPLIDA"))))))</f>
        <v>0</v>
      </c>
      <c r="AX48" s="96" t="str">
        <f>IF(AS48="","",IF(AQ48&lt;P48,AW48,IF(AQ48&gt;P48,AV48)))</f>
        <v>TERMINADA EXTEMPORÁNEA</v>
      </c>
      <c r="AY48" s="95" t="s">
        <v>788</v>
      </c>
      <c r="AZ48" s="114" t="s">
        <v>763</v>
      </c>
      <c r="BA48" s="62" t="str">
        <f t="shared" si="33"/>
        <v>CUMPLIDA</v>
      </c>
      <c r="BB48" s="21" t="s">
        <v>808</v>
      </c>
      <c r="BC48" s="21" t="s">
        <v>144</v>
      </c>
      <c r="BD48" s="55" t="s">
        <v>732</v>
      </c>
    </row>
    <row r="49" spans="1:56" s="20" customFormat="1" ht="90" hidden="1" x14ac:dyDescent="0.25">
      <c r="A49" s="44">
        <v>44</v>
      </c>
      <c r="B49" s="29">
        <v>43370</v>
      </c>
      <c r="C49" s="21" t="s">
        <v>15</v>
      </c>
      <c r="D49" s="21" t="s">
        <v>207</v>
      </c>
      <c r="E49" s="29">
        <v>43370</v>
      </c>
      <c r="F49" s="30" t="s">
        <v>217</v>
      </c>
      <c r="G49" s="46" t="s">
        <v>482</v>
      </c>
      <c r="H49" s="54" t="s">
        <v>259</v>
      </c>
      <c r="I49" s="35" t="s">
        <v>296</v>
      </c>
      <c r="J49" s="30">
        <v>1</v>
      </c>
      <c r="K49" s="24" t="s">
        <v>36</v>
      </c>
      <c r="L49" s="30" t="s">
        <v>371</v>
      </c>
      <c r="M49" s="30" t="s">
        <v>409</v>
      </c>
      <c r="N49" s="31">
        <v>1</v>
      </c>
      <c r="O49" s="32">
        <v>43374</v>
      </c>
      <c r="P49" s="32">
        <v>43733</v>
      </c>
      <c r="Q49" s="21" t="s">
        <v>456</v>
      </c>
      <c r="R49" s="21" t="s">
        <v>466</v>
      </c>
      <c r="S49" s="47" t="s">
        <v>466</v>
      </c>
      <c r="T49" s="60">
        <v>43465</v>
      </c>
      <c r="U49" s="28" t="s">
        <v>527</v>
      </c>
      <c r="V49" s="42">
        <v>0</v>
      </c>
      <c r="W49" s="40" t="s">
        <v>513</v>
      </c>
      <c r="X49" s="40"/>
      <c r="Y49" s="53" t="s">
        <v>206</v>
      </c>
      <c r="Z49" s="108">
        <v>43646</v>
      </c>
      <c r="AA49" s="27" t="s">
        <v>571</v>
      </c>
      <c r="AB49" s="25">
        <v>0.5</v>
      </c>
      <c r="AC49" s="26" t="s">
        <v>512</v>
      </c>
      <c r="AD49" s="21"/>
      <c r="AE49" s="111" t="s">
        <v>206</v>
      </c>
      <c r="AF49" s="60">
        <v>43738</v>
      </c>
      <c r="AG49" s="95" t="s">
        <v>663</v>
      </c>
      <c r="AH49" s="96">
        <v>1</v>
      </c>
      <c r="AI49" s="97">
        <f t="shared" si="0"/>
        <v>1</v>
      </c>
      <c r="AJ49" s="98">
        <f t="shared" si="1"/>
        <v>1</v>
      </c>
      <c r="AK49" s="98" t="b">
        <f t="shared" si="2"/>
        <v>0</v>
      </c>
      <c r="AL49" s="98" t="str">
        <f t="shared" si="3"/>
        <v>TERMINADA</v>
      </c>
      <c r="AM49" s="96" t="str">
        <f t="shared" si="4"/>
        <v>TERMINADA</v>
      </c>
      <c r="AN49" s="96" t="s">
        <v>145</v>
      </c>
      <c r="AO49" s="99" t="s">
        <v>664</v>
      </c>
      <c r="AP49" s="114" t="s">
        <v>205</v>
      </c>
      <c r="AQ49" s="118"/>
      <c r="AR49" s="92"/>
      <c r="AS49" s="92"/>
      <c r="AT49" s="92"/>
      <c r="AU49" s="92"/>
      <c r="AV49" s="92"/>
      <c r="AW49" s="92"/>
      <c r="AX49" s="92"/>
      <c r="AY49" s="92"/>
      <c r="AZ49" s="119"/>
      <c r="BA49" s="62" t="str">
        <f t="shared" si="5"/>
        <v>CUMPLIDA</v>
      </c>
      <c r="BB49" s="21"/>
      <c r="BC49" s="40"/>
      <c r="BD49" s="55"/>
    </row>
    <row r="50" spans="1:56" s="20" customFormat="1" ht="213.75" hidden="1" customHeight="1" x14ac:dyDescent="0.25">
      <c r="A50" s="44">
        <v>45</v>
      </c>
      <c r="B50" s="29">
        <v>43370</v>
      </c>
      <c r="C50" s="21" t="s">
        <v>15</v>
      </c>
      <c r="D50" s="21" t="s">
        <v>207</v>
      </c>
      <c r="E50" s="29">
        <v>43370</v>
      </c>
      <c r="F50" s="30" t="s">
        <v>218</v>
      </c>
      <c r="G50" s="46" t="s">
        <v>514</v>
      </c>
      <c r="H50" s="54" t="s">
        <v>260</v>
      </c>
      <c r="I50" s="35" t="s">
        <v>319</v>
      </c>
      <c r="J50" s="30">
        <v>3</v>
      </c>
      <c r="K50" s="24" t="s">
        <v>36</v>
      </c>
      <c r="L50" s="30" t="s">
        <v>375</v>
      </c>
      <c r="M50" s="30" t="s">
        <v>426</v>
      </c>
      <c r="N50" s="31">
        <v>1</v>
      </c>
      <c r="O50" s="32">
        <v>43374</v>
      </c>
      <c r="P50" s="32">
        <v>43733</v>
      </c>
      <c r="Q50" s="40" t="s">
        <v>196</v>
      </c>
      <c r="R50" s="40" t="s">
        <v>44</v>
      </c>
      <c r="S50" s="55" t="s">
        <v>41</v>
      </c>
      <c r="T50" s="60">
        <v>43465</v>
      </c>
      <c r="U50" s="28" t="s">
        <v>526</v>
      </c>
      <c r="V50" s="42">
        <v>0</v>
      </c>
      <c r="W50" s="40" t="s">
        <v>513</v>
      </c>
      <c r="X50" s="40"/>
      <c r="Y50" s="53" t="s">
        <v>206</v>
      </c>
      <c r="Z50" s="108">
        <v>43646</v>
      </c>
      <c r="AA50" s="28" t="s">
        <v>627</v>
      </c>
      <c r="AB50" s="25">
        <v>0.66700000000000004</v>
      </c>
      <c r="AC50" s="26" t="s">
        <v>512</v>
      </c>
      <c r="AD50" s="21"/>
      <c r="AE50" s="111" t="s">
        <v>206</v>
      </c>
      <c r="AF50" s="60">
        <v>43738</v>
      </c>
      <c r="AG50" s="95" t="s">
        <v>739</v>
      </c>
      <c r="AH50" s="96">
        <v>3</v>
      </c>
      <c r="AI50" s="97">
        <f t="shared" si="0"/>
        <v>1</v>
      </c>
      <c r="AJ50" s="98">
        <f t="shared" si="1"/>
        <v>1</v>
      </c>
      <c r="AK50" s="98" t="b">
        <f t="shared" si="2"/>
        <v>0</v>
      </c>
      <c r="AL50" s="98" t="str">
        <f t="shared" si="3"/>
        <v>TERMINADA</v>
      </c>
      <c r="AM50" s="96" t="str">
        <f t="shared" si="4"/>
        <v>TERMINADA</v>
      </c>
      <c r="AN50" s="96" t="s">
        <v>145</v>
      </c>
      <c r="AO50" s="95" t="s">
        <v>740</v>
      </c>
      <c r="AP50" s="114" t="s">
        <v>205</v>
      </c>
      <c r="AQ50" s="118"/>
      <c r="AR50" s="92"/>
      <c r="AS50" s="92"/>
      <c r="AT50" s="92"/>
      <c r="AU50" s="92"/>
      <c r="AV50" s="96"/>
      <c r="AW50" s="96"/>
      <c r="AX50" s="92"/>
      <c r="AY50" s="92"/>
      <c r="AZ50" s="119"/>
      <c r="BA50" s="62" t="s">
        <v>731</v>
      </c>
      <c r="BB50" s="24"/>
      <c r="BC50" s="40"/>
      <c r="BD50" s="55"/>
    </row>
    <row r="51" spans="1:56" s="20" customFormat="1" ht="112.5" hidden="1" x14ac:dyDescent="0.25">
      <c r="A51" s="44">
        <v>46</v>
      </c>
      <c r="B51" s="29">
        <v>43370</v>
      </c>
      <c r="C51" s="21" t="s">
        <v>15</v>
      </c>
      <c r="D51" s="21" t="s">
        <v>207</v>
      </c>
      <c r="E51" s="29">
        <v>43370</v>
      </c>
      <c r="F51" s="30" t="s">
        <v>219</v>
      </c>
      <c r="G51" s="46" t="s">
        <v>483</v>
      </c>
      <c r="H51" s="54" t="s">
        <v>261</v>
      </c>
      <c r="I51" s="35" t="s">
        <v>320</v>
      </c>
      <c r="J51" s="30">
        <v>1</v>
      </c>
      <c r="K51" s="24" t="s">
        <v>36</v>
      </c>
      <c r="L51" s="30" t="s">
        <v>369</v>
      </c>
      <c r="M51" s="30" t="s">
        <v>427</v>
      </c>
      <c r="N51" s="31">
        <v>0.9</v>
      </c>
      <c r="O51" s="32">
        <v>43374</v>
      </c>
      <c r="P51" s="32">
        <v>43733</v>
      </c>
      <c r="Q51" s="40" t="s">
        <v>196</v>
      </c>
      <c r="R51" s="40" t="s">
        <v>44</v>
      </c>
      <c r="S51" s="55" t="s">
        <v>41</v>
      </c>
      <c r="T51" s="60">
        <v>43465</v>
      </c>
      <c r="U51" s="28" t="s">
        <v>526</v>
      </c>
      <c r="V51" s="42">
        <v>0</v>
      </c>
      <c r="W51" s="40" t="s">
        <v>513</v>
      </c>
      <c r="X51" s="40"/>
      <c r="Y51" s="53" t="s">
        <v>206</v>
      </c>
      <c r="Z51" s="108">
        <v>43646</v>
      </c>
      <c r="AA51" s="64" t="s">
        <v>606</v>
      </c>
      <c r="AB51" s="25">
        <v>0</v>
      </c>
      <c r="AC51" s="26" t="s">
        <v>513</v>
      </c>
      <c r="AD51" s="21"/>
      <c r="AE51" s="111" t="s">
        <v>206</v>
      </c>
      <c r="AF51" s="60">
        <v>43738</v>
      </c>
      <c r="AG51" s="95" t="s">
        <v>683</v>
      </c>
      <c r="AH51" s="96">
        <v>1</v>
      </c>
      <c r="AI51" s="97">
        <f t="shared" si="0"/>
        <v>1</v>
      </c>
      <c r="AJ51" s="98">
        <f t="shared" si="1"/>
        <v>1</v>
      </c>
      <c r="AK51" s="98" t="b">
        <f t="shared" si="2"/>
        <v>0</v>
      </c>
      <c r="AL51" s="98" t="str">
        <f t="shared" si="3"/>
        <v>TERMINADA</v>
      </c>
      <c r="AM51" s="96" t="str">
        <f t="shared" si="4"/>
        <v>TERMINADA</v>
      </c>
      <c r="AN51" s="96" t="s">
        <v>145</v>
      </c>
      <c r="AO51" s="99" t="s">
        <v>684</v>
      </c>
      <c r="AP51" s="114" t="s">
        <v>205</v>
      </c>
      <c r="AQ51" s="118"/>
      <c r="AR51" s="92"/>
      <c r="AS51" s="92"/>
      <c r="AT51" s="92"/>
      <c r="AU51" s="92"/>
      <c r="AV51" s="96"/>
      <c r="AW51" s="96"/>
      <c r="AX51" s="92"/>
      <c r="AY51" s="92"/>
      <c r="AZ51" s="119"/>
      <c r="BA51" s="62" t="s">
        <v>731</v>
      </c>
      <c r="BB51" s="24"/>
      <c r="BC51" s="40"/>
      <c r="BD51" s="55"/>
    </row>
    <row r="52" spans="1:56" s="20" customFormat="1" ht="112.5" hidden="1" x14ac:dyDescent="0.25">
      <c r="A52" s="44">
        <v>47</v>
      </c>
      <c r="B52" s="29">
        <v>43370</v>
      </c>
      <c r="C52" s="21" t="s">
        <v>15</v>
      </c>
      <c r="D52" s="21" t="s">
        <v>207</v>
      </c>
      <c r="E52" s="29">
        <v>43370</v>
      </c>
      <c r="F52" s="30" t="s">
        <v>219</v>
      </c>
      <c r="G52" s="46" t="s">
        <v>483</v>
      </c>
      <c r="H52" s="54" t="s">
        <v>262</v>
      </c>
      <c r="I52" s="35" t="s">
        <v>321</v>
      </c>
      <c r="J52" s="30">
        <v>1</v>
      </c>
      <c r="K52" s="24" t="s">
        <v>36</v>
      </c>
      <c r="L52" s="30" t="s">
        <v>369</v>
      </c>
      <c r="M52" s="30" t="s">
        <v>428</v>
      </c>
      <c r="N52" s="31">
        <v>1</v>
      </c>
      <c r="O52" s="32">
        <v>43374</v>
      </c>
      <c r="P52" s="32">
        <v>43733</v>
      </c>
      <c r="Q52" s="40" t="s">
        <v>196</v>
      </c>
      <c r="R52" s="40" t="s">
        <v>44</v>
      </c>
      <c r="S52" s="55" t="s">
        <v>41</v>
      </c>
      <c r="T52" s="60">
        <v>43465</v>
      </c>
      <c r="U52" s="28" t="s">
        <v>526</v>
      </c>
      <c r="V52" s="42">
        <v>0</v>
      </c>
      <c r="W52" s="40" t="s">
        <v>513</v>
      </c>
      <c r="X52" s="40"/>
      <c r="Y52" s="53" t="s">
        <v>206</v>
      </c>
      <c r="Z52" s="108">
        <v>43646</v>
      </c>
      <c r="AA52" s="28" t="s">
        <v>607</v>
      </c>
      <c r="AB52" s="25">
        <v>1</v>
      </c>
      <c r="AC52" s="26" t="s">
        <v>511</v>
      </c>
      <c r="AD52" s="21" t="s">
        <v>145</v>
      </c>
      <c r="AE52" s="111" t="s">
        <v>206</v>
      </c>
      <c r="AF52" s="115"/>
      <c r="AG52" s="102"/>
      <c r="AH52" s="103"/>
      <c r="AI52" s="104" t="str">
        <f t="shared" si="0"/>
        <v/>
      </c>
      <c r="AJ52" s="105" t="str">
        <f t="shared" si="1"/>
        <v/>
      </c>
      <c r="AK52" s="105" t="str">
        <f t="shared" si="2"/>
        <v/>
      </c>
      <c r="AL52" s="105" t="str">
        <f t="shared" si="3"/>
        <v/>
      </c>
      <c r="AM52" s="103" t="str">
        <f t="shared" si="4"/>
        <v/>
      </c>
      <c r="AN52" s="103"/>
      <c r="AO52" s="102"/>
      <c r="AP52" s="116"/>
      <c r="AQ52" s="120"/>
      <c r="AR52" s="102"/>
      <c r="AS52" s="102"/>
      <c r="AT52" s="102"/>
      <c r="AU52" s="102"/>
      <c r="AV52" s="102"/>
      <c r="AW52" s="102"/>
      <c r="AX52" s="102"/>
      <c r="AY52" s="102"/>
      <c r="AZ52" s="116"/>
      <c r="BA52" s="66" t="str">
        <f t="shared" si="5"/>
        <v/>
      </c>
      <c r="BB52" s="67"/>
      <c r="BC52" s="21" t="s">
        <v>145</v>
      </c>
      <c r="BD52" s="69"/>
    </row>
    <row r="53" spans="1:56" s="20" customFormat="1" ht="135" hidden="1" x14ac:dyDescent="0.25">
      <c r="A53" s="44">
        <v>48</v>
      </c>
      <c r="B53" s="29">
        <v>43370</v>
      </c>
      <c r="C53" s="21" t="s">
        <v>15</v>
      </c>
      <c r="D53" s="21" t="s">
        <v>207</v>
      </c>
      <c r="E53" s="29">
        <v>43370</v>
      </c>
      <c r="F53" s="30" t="s">
        <v>220</v>
      </c>
      <c r="G53" s="46" t="s">
        <v>484</v>
      </c>
      <c r="H53" s="54" t="s">
        <v>263</v>
      </c>
      <c r="I53" s="35" t="s">
        <v>322</v>
      </c>
      <c r="J53" s="30">
        <v>2</v>
      </c>
      <c r="K53" s="24" t="s">
        <v>36</v>
      </c>
      <c r="L53" s="30" t="s">
        <v>376</v>
      </c>
      <c r="M53" s="30" t="s">
        <v>429</v>
      </c>
      <c r="N53" s="31">
        <v>1</v>
      </c>
      <c r="O53" s="32">
        <v>43374</v>
      </c>
      <c r="P53" s="32">
        <v>43733</v>
      </c>
      <c r="Q53" s="21" t="s">
        <v>199</v>
      </c>
      <c r="R53" s="21" t="s">
        <v>467</v>
      </c>
      <c r="S53" s="47" t="s">
        <v>467</v>
      </c>
      <c r="T53" s="60">
        <v>43465</v>
      </c>
      <c r="U53" s="28" t="s">
        <v>535</v>
      </c>
      <c r="V53" s="42">
        <v>0.25</v>
      </c>
      <c r="W53" s="40" t="s">
        <v>512</v>
      </c>
      <c r="X53" s="40"/>
      <c r="Y53" s="53" t="s">
        <v>206</v>
      </c>
      <c r="Z53" s="108">
        <v>43646</v>
      </c>
      <c r="AA53" s="27" t="s">
        <v>566</v>
      </c>
      <c r="AB53" s="25">
        <v>1</v>
      </c>
      <c r="AC53" s="26" t="s">
        <v>511</v>
      </c>
      <c r="AD53" s="21" t="s">
        <v>145</v>
      </c>
      <c r="AE53" s="111" t="s">
        <v>206</v>
      </c>
      <c r="AF53" s="115"/>
      <c r="AG53" s="102"/>
      <c r="AH53" s="103"/>
      <c r="AI53" s="104" t="str">
        <f t="shared" si="0"/>
        <v/>
      </c>
      <c r="AJ53" s="105" t="str">
        <f t="shared" si="1"/>
        <v/>
      </c>
      <c r="AK53" s="105" t="str">
        <f t="shared" si="2"/>
        <v/>
      </c>
      <c r="AL53" s="105" t="str">
        <f t="shared" si="3"/>
        <v/>
      </c>
      <c r="AM53" s="103" t="str">
        <f t="shared" si="4"/>
        <v/>
      </c>
      <c r="AN53" s="103"/>
      <c r="AO53" s="102"/>
      <c r="AP53" s="116"/>
      <c r="AQ53" s="120"/>
      <c r="AR53" s="102"/>
      <c r="AS53" s="102"/>
      <c r="AT53" s="102"/>
      <c r="AU53" s="102"/>
      <c r="AV53" s="102"/>
      <c r="AW53" s="102"/>
      <c r="AX53" s="102"/>
      <c r="AY53" s="102"/>
      <c r="AZ53" s="116"/>
      <c r="BA53" s="66" t="str">
        <f t="shared" si="5"/>
        <v/>
      </c>
      <c r="BB53" s="67"/>
      <c r="BC53" s="21" t="s">
        <v>145</v>
      </c>
      <c r="BD53" s="69"/>
    </row>
    <row r="54" spans="1:56" s="20" customFormat="1" ht="90" hidden="1" x14ac:dyDescent="0.25">
      <c r="A54" s="44">
        <v>49</v>
      </c>
      <c r="B54" s="29">
        <v>43370</v>
      </c>
      <c r="C54" s="21" t="s">
        <v>15</v>
      </c>
      <c r="D54" s="21" t="s">
        <v>207</v>
      </c>
      <c r="E54" s="29">
        <v>43370</v>
      </c>
      <c r="F54" s="30" t="s">
        <v>220</v>
      </c>
      <c r="G54" s="46" t="s">
        <v>484</v>
      </c>
      <c r="H54" s="54" t="s">
        <v>264</v>
      </c>
      <c r="I54" s="35" t="s">
        <v>323</v>
      </c>
      <c r="J54" s="30">
        <v>1</v>
      </c>
      <c r="K54" s="24" t="s">
        <v>36</v>
      </c>
      <c r="L54" s="30" t="s">
        <v>377</v>
      </c>
      <c r="M54" s="30" t="s">
        <v>430</v>
      </c>
      <c r="N54" s="31">
        <v>1</v>
      </c>
      <c r="O54" s="32">
        <v>43374</v>
      </c>
      <c r="P54" s="32">
        <v>43733</v>
      </c>
      <c r="Q54" s="40" t="s">
        <v>457</v>
      </c>
      <c r="R54" s="21" t="s">
        <v>468</v>
      </c>
      <c r="S54" s="47" t="s">
        <v>468</v>
      </c>
      <c r="T54" s="60">
        <v>43465</v>
      </c>
      <c r="U54" s="28" t="s">
        <v>536</v>
      </c>
      <c r="V54" s="42">
        <v>1</v>
      </c>
      <c r="W54" s="40" t="s">
        <v>511</v>
      </c>
      <c r="X54" s="40" t="s">
        <v>144</v>
      </c>
      <c r="Y54" s="53" t="s">
        <v>206</v>
      </c>
      <c r="Z54" s="108">
        <v>43646</v>
      </c>
      <c r="AA54" s="28" t="s">
        <v>612</v>
      </c>
      <c r="AB54" s="25">
        <v>1</v>
      </c>
      <c r="AC54" s="26" t="s">
        <v>511</v>
      </c>
      <c r="AD54" s="21" t="s">
        <v>144</v>
      </c>
      <c r="AE54" s="111" t="s">
        <v>206</v>
      </c>
      <c r="AF54" s="60">
        <v>43738</v>
      </c>
      <c r="AG54" s="95" t="s">
        <v>730</v>
      </c>
      <c r="AH54" s="96">
        <v>1</v>
      </c>
      <c r="AI54" s="97">
        <f t="shared" si="0"/>
        <v>1</v>
      </c>
      <c r="AJ54" s="98">
        <f t="shared" si="1"/>
        <v>1</v>
      </c>
      <c r="AK54" s="98" t="b">
        <f t="shared" si="2"/>
        <v>0</v>
      </c>
      <c r="AL54" s="98" t="str">
        <f t="shared" si="3"/>
        <v>TERMINADA</v>
      </c>
      <c r="AM54" s="96" t="str">
        <f t="shared" si="4"/>
        <v>TERMINADA</v>
      </c>
      <c r="AN54" s="96" t="s">
        <v>145</v>
      </c>
      <c r="AO54" s="99" t="s">
        <v>729</v>
      </c>
      <c r="AP54" s="114" t="s">
        <v>205</v>
      </c>
      <c r="AQ54" s="118"/>
      <c r="AR54" s="92"/>
      <c r="AS54" s="92"/>
      <c r="AT54" s="92"/>
      <c r="AU54" s="92"/>
      <c r="AV54" s="92"/>
      <c r="AW54" s="92"/>
      <c r="AX54" s="92"/>
      <c r="AY54" s="92"/>
      <c r="AZ54" s="119"/>
      <c r="BA54" s="62" t="str">
        <f t="shared" si="5"/>
        <v>CUMPLIDA</v>
      </c>
      <c r="BB54" s="24"/>
      <c r="BC54" s="21"/>
      <c r="BD54" s="55"/>
    </row>
    <row r="55" spans="1:56" s="20" customFormat="1" ht="168.75" x14ac:dyDescent="0.25">
      <c r="A55" s="44">
        <v>50</v>
      </c>
      <c r="B55" s="29">
        <v>43370</v>
      </c>
      <c r="C55" s="21" t="s">
        <v>15</v>
      </c>
      <c r="D55" s="21" t="s">
        <v>207</v>
      </c>
      <c r="E55" s="29">
        <v>43370</v>
      </c>
      <c r="F55" s="30" t="s">
        <v>220</v>
      </c>
      <c r="G55" s="46" t="s">
        <v>484</v>
      </c>
      <c r="H55" s="54" t="s">
        <v>265</v>
      </c>
      <c r="I55" s="35" t="s">
        <v>324</v>
      </c>
      <c r="J55" s="30">
        <v>1</v>
      </c>
      <c r="K55" s="24" t="s">
        <v>36</v>
      </c>
      <c r="L55" s="30" t="s">
        <v>378</v>
      </c>
      <c r="M55" s="30" t="s">
        <v>431</v>
      </c>
      <c r="N55" s="31">
        <v>0.9</v>
      </c>
      <c r="O55" s="32">
        <v>43374</v>
      </c>
      <c r="P55" s="32">
        <v>43733</v>
      </c>
      <c r="Q55" s="40" t="s">
        <v>457</v>
      </c>
      <c r="R55" s="21" t="s">
        <v>468</v>
      </c>
      <c r="S55" s="47" t="s">
        <v>468</v>
      </c>
      <c r="T55" s="60">
        <v>43465</v>
      </c>
      <c r="U55" s="28" t="s">
        <v>537</v>
      </c>
      <c r="V55" s="42">
        <v>0</v>
      </c>
      <c r="W55" s="40" t="s">
        <v>513</v>
      </c>
      <c r="X55" s="40"/>
      <c r="Y55" s="53" t="s">
        <v>206</v>
      </c>
      <c r="Z55" s="108">
        <v>43646</v>
      </c>
      <c r="AA55" s="65" t="s">
        <v>574</v>
      </c>
      <c r="AB55" s="25">
        <v>0</v>
      </c>
      <c r="AC55" s="26" t="s">
        <v>513</v>
      </c>
      <c r="AD55" s="21"/>
      <c r="AE55" s="111" t="s">
        <v>206</v>
      </c>
      <c r="AF55" s="60">
        <v>43738</v>
      </c>
      <c r="AG55" s="95" t="s">
        <v>705</v>
      </c>
      <c r="AH55" s="96">
        <v>1</v>
      </c>
      <c r="AI55" s="97">
        <f t="shared" si="0"/>
        <v>1</v>
      </c>
      <c r="AJ55" s="98">
        <f t="shared" si="1"/>
        <v>1</v>
      </c>
      <c r="AK55" s="98" t="b">
        <f t="shared" si="2"/>
        <v>0</v>
      </c>
      <c r="AL55" s="98" t="str">
        <f t="shared" si="3"/>
        <v>TERMINADA</v>
      </c>
      <c r="AM55" s="96" t="str">
        <f t="shared" si="4"/>
        <v>TERMINADA</v>
      </c>
      <c r="AN55" s="96" t="s">
        <v>144</v>
      </c>
      <c r="AO55" s="99" t="s">
        <v>706</v>
      </c>
      <c r="AP55" s="114" t="s">
        <v>205</v>
      </c>
      <c r="AQ55" s="60">
        <v>43830</v>
      </c>
      <c r="AR55" s="100" t="s">
        <v>773</v>
      </c>
      <c r="AS55" s="96">
        <v>1</v>
      </c>
      <c r="AT55" s="97">
        <f>IF(AS55="","",IF(OR(J55=0,J55="",AQ55=""""),"",AS55/J55))</f>
        <v>1</v>
      </c>
      <c r="AU55" s="101">
        <f>IF(OR(N55="",AT55=""),"",IF(OR(N55=0,AT55=0),0,IF((AT55*100%)/N55&gt;100%,100%,(AT55*100%)/N55)))</f>
        <v>1</v>
      </c>
      <c r="AV55" s="96" t="b">
        <f>IF(AS55="","",IF(AQ55&lt;P55,IF(AU55&lt;100%,"INCUMPLIDA",IF(AU55=100%,"TERMINADA EXTEMPORÁNEA"))))</f>
        <v>0</v>
      </c>
      <c r="AW55" s="96" t="str">
        <f>IF(AS55="","",IF(AQ55&gt;=P55,IF(AU55=0%,"SIN INICIAR",IF(AU55=100%,"TERMINADA",IF(AU55&gt;0%,"EN PROCESO",IF(AU55&lt;0%,"INCUMPLIDA"))))))</f>
        <v>TERMINADA</v>
      </c>
      <c r="AX55" s="96" t="str">
        <f>IF(AS55="","",IF(AQ55&gt;P55,AW55,IF(AQ55&gt;P55,AV55)))</f>
        <v>TERMINADA</v>
      </c>
      <c r="AY55" s="99" t="s">
        <v>815</v>
      </c>
      <c r="AZ55" s="114" t="s">
        <v>205</v>
      </c>
      <c r="BA55" s="62" t="str">
        <f t="shared" si="5"/>
        <v>CUMPLIDA</v>
      </c>
      <c r="BB55" s="21" t="s">
        <v>772</v>
      </c>
      <c r="BC55" s="21" t="s">
        <v>144</v>
      </c>
      <c r="BD55" s="55" t="s">
        <v>732</v>
      </c>
    </row>
    <row r="56" spans="1:56" s="20" customFormat="1" ht="247.5" hidden="1" x14ac:dyDescent="0.25">
      <c r="A56" s="44">
        <v>51</v>
      </c>
      <c r="B56" s="29">
        <v>43370</v>
      </c>
      <c r="C56" s="21" t="s">
        <v>15</v>
      </c>
      <c r="D56" s="21" t="s">
        <v>207</v>
      </c>
      <c r="E56" s="29">
        <v>43370</v>
      </c>
      <c r="F56" s="30" t="s">
        <v>221</v>
      </c>
      <c r="G56" s="47" t="s">
        <v>485</v>
      </c>
      <c r="H56" s="54" t="s">
        <v>266</v>
      </c>
      <c r="I56" s="35" t="s">
        <v>325</v>
      </c>
      <c r="J56" s="30">
        <v>2</v>
      </c>
      <c r="K56" s="24" t="s">
        <v>36</v>
      </c>
      <c r="L56" s="30" t="s">
        <v>370</v>
      </c>
      <c r="M56" s="30" t="s">
        <v>408</v>
      </c>
      <c r="N56" s="31">
        <v>1</v>
      </c>
      <c r="O56" s="32">
        <v>43374</v>
      </c>
      <c r="P56" s="32">
        <v>43733</v>
      </c>
      <c r="Q56" s="40" t="s">
        <v>196</v>
      </c>
      <c r="R56" s="40" t="s">
        <v>44</v>
      </c>
      <c r="S56" s="55" t="s">
        <v>41</v>
      </c>
      <c r="T56" s="60">
        <v>43465</v>
      </c>
      <c r="U56" s="28" t="s">
        <v>526</v>
      </c>
      <c r="V56" s="42">
        <v>0</v>
      </c>
      <c r="W56" s="40" t="s">
        <v>513</v>
      </c>
      <c r="X56" s="40"/>
      <c r="Y56" s="53" t="s">
        <v>206</v>
      </c>
      <c r="Z56" s="108">
        <v>43646</v>
      </c>
      <c r="AA56" s="28" t="s">
        <v>636</v>
      </c>
      <c r="AB56" s="25">
        <v>0.5</v>
      </c>
      <c r="AC56" s="26" t="s">
        <v>512</v>
      </c>
      <c r="AD56" s="21"/>
      <c r="AE56" s="111" t="s">
        <v>206</v>
      </c>
      <c r="AF56" s="60">
        <v>43738</v>
      </c>
      <c r="AG56" s="95" t="s">
        <v>671</v>
      </c>
      <c r="AH56" s="96">
        <v>2</v>
      </c>
      <c r="AI56" s="97">
        <f t="shared" si="0"/>
        <v>1</v>
      </c>
      <c r="AJ56" s="98">
        <f t="shared" si="1"/>
        <v>1</v>
      </c>
      <c r="AK56" s="98" t="b">
        <f t="shared" si="2"/>
        <v>0</v>
      </c>
      <c r="AL56" s="98" t="str">
        <f t="shared" si="3"/>
        <v>TERMINADA</v>
      </c>
      <c r="AM56" s="96" t="str">
        <f t="shared" si="4"/>
        <v>TERMINADA</v>
      </c>
      <c r="AN56" s="96" t="s">
        <v>145</v>
      </c>
      <c r="AO56" s="99" t="s">
        <v>672</v>
      </c>
      <c r="AP56" s="114" t="s">
        <v>205</v>
      </c>
      <c r="AQ56" s="118"/>
      <c r="AR56" s="92"/>
      <c r="AS56" s="92"/>
      <c r="AT56" s="92"/>
      <c r="AU56" s="92"/>
      <c r="AV56" s="96"/>
      <c r="AW56" s="96"/>
      <c r="AX56" s="92"/>
      <c r="AY56" s="92"/>
      <c r="AZ56" s="119"/>
      <c r="BA56" s="62" t="s">
        <v>731</v>
      </c>
      <c r="BB56" s="21"/>
      <c r="BC56" s="40"/>
      <c r="BD56" s="55"/>
    </row>
    <row r="57" spans="1:56" s="20" customFormat="1" ht="157.5" x14ac:dyDescent="0.25">
      <c r="A57" s="44">
        <v>52</v>
      </c>
      <c r="B57" s="29">
        <v>43370</v>
      </c>
      <c r="C57" s="21" t="s">
        <v>15</v>
      </c>
      <c r="D57" s="21" t="s">
        <v>207</v>
      </c>
      <c r="E57" s="29">
        <v>43370</v>
      </c>
      <c r="F57" s="30" t="s">
        <v>221</v>
      </c>
      <c r="G57" s="47" t="s">
        <v>485</v>
      </c>
      <c r="H57" s="54" t="s">
        <v>267</v>
      </c>
      <c r="I57" s="35" t="s">
        <v>326</v>
      </c>
      <c r="J57" s="30">
        <v>1</v>
      </c>
      <c r="K57" s="24" t="s">
        <v>36</v>
      </c>
      <c r="L57" s="30" t="s">
        <v>379</v>
      </c>
      <c r="M57" s="30" t="s">
        <v>432</v>
      </c>
      <c r="N57" s="31">
        <v>0.9</v>
      </c>
      <c r="O57" s="32">
        <v>43374</v>
      </c>
      <c r="P57" s="32">
        <v>43733</v>
      </c>
      <c r="Q57" s="40" t="s">
        <v>457</v>
      </c>
      <c r="R57" s="21" t="s">
        <v>468</v>
      </c>
      <c r="S57" s="47" t="s">
        <v>468</v>
      </c>
      <c r="T57" s="60">
        <v>43465</v>
      </c>
      <c r="U57" s="28" t="s">
        <v>538</v>
      </c>
      <c r="V57" s="42">
        <v>0.55600000000000005</v>
      </c>
      <c r="W57" s="40" t="s">
        <v>512</v>
      </c>
      <c r="X57" s="40"/>
      <c r="Y57" s="53" t="s">
        <v>206</v>
      </c>
      <c r="Z57" s="108">
        <v>43646</v>
      </c>
      <c r="AA57" s="27" t="s">
        <v>572</v>
      </c>
      <c r="AB57" s="25">
        <v>0.55600000000000005</v>
      </c>
      <c r="AC57" s="26" t="s">
        <v>512</v>
      </c>
      <c r="AD57" s="21"/>
      <c r="AE57" s="111" t="s">
        <v>206</v>
      </c>
      <c r="AF57" s="60">
        <v>43738</v>
      </c>
      <c r="AG57" s="95" t="s">
        <v>722</v>
      </c>
      <c r="AH57" s="96">
        <v>0.5</v>
      </c>
      <c r="AI57" s="97">
        <f t="shared" si="0"/>
        <v>0.5</v>
      </c>
      <c r="AJ57" s="98">
        <f t="shared" si="1"/>
        <v>0.55555555555555558</v>
      </c>
      <c r="AK57" s="98" t="str">
        <f>IF(AH57="","",IF(AF57&gt;N57,IF(AJ57&lt;100%,"INCUMPLIDA",IF(AJ57=100%,"TERMINADA EXTEMPORANEA"))))</f>
        <v>INCUMPLIDA</v>
      </c>
      <c r="AL57" s="98" t="b">
        <f>IF(AH57="","",IF(AF57&lt;N57,IF(AJ57=0%,"SIN INICIAR",IF(AJ57=100%,"TERMINADA",IF(AJ57&gt;0%,"EN PROCESO",IF(AJ57&lt;0%,"INCUMPLIDA"))))))</f>
        <v>0</v>
      </c>
      <c r="AM57" s="96" t="str">
        <f>IF(AH57="","",IF(AF57&lt;N57,AL57,IF(AF57&gt;N57,AK57)))</f>
        <v>INCUMPLIDA</v>
      </c>
      <c r="AN57" s="96"/>
      <c r="AO57" s="99" t="s">
        <v>723</v>
      </c>
      <c r="AP57" s="114" t="s">
        <v>205</v>
      </c>
      <c r="AQ57" s="60">
        <v>43830</v>
      </c>
      <c r="AR57" s="95" t="s">
        <v>774</v>
      </c>
      <c r="AS57" s="96">
        <v>0.5</v>
      </c>
      <c r="AT57" s="97">
        <f>IF(AS57="","",IF(OR(J57=0,J57="",AQ57=""""),"",AS57/J57))</f>
        <v>0.5</v>
      </c>
      <c r="AU57" s="101">
        <f>IF(OR(N57="",AT57=""),"",IF(OR(N57=0,AT57=0),0,IF((AT57*100%)/N57&gt;100%,100%,(AT57*100%)/N57)))</f>
        <v>0.55555555555555558</v>
      </c>
      <c r="AV57" s="96" t="str">
        <f>IF(AS57="","",IF(AQ57&gt;P57,IF(AU57&lt;100%,"INCUMPLIDA",IF(AU57=100%,"TERMINADA EXTEMPORÁNEA"))))</f>
        <v>INCUMPLIDA</v>
      </c>
      <c r="AW57" s="96" t="b">
        <f>IF(AS57="","",IF(AQ57&lt;P57,IF(AU57=0%,"SIN INICIAR",IF(AU57=100%,"TERMINADA",IF(AU57&gt;0%,"EN PROCESO",IF(AU57&lt;0%,"INCUMPLIDA"))))))</f>
        <v>0</v>
      </c>
      <c r="AX57" s="96" t="str">
        <f>IF(AS57="","",IF(AQ57&lt;P57,AW57,IF(AQ57&gt;P57,AV57)))</f>
        <v>INCUMPLIDA</v>
      </c>
      <c r="AY57" s="95" t="s">
        <v>906</v>
      </c>
      <c r="AZ57" s="114" t="s">
        <v>205</v>
      </c>
      <c r="BA57" s="62" t="str">
        <f t="shared" si="5"/>
        <v>PENDIENTE</v>
      </c>
      <c r="BB57" s="40"/>
      <c r="BC57" s="40"/>
      <c r="BD57" s="55"/>
    </row>
    <row r="58" spans="1:56" s="20" customFormat="1" ht="247.5" hidden="1" x14ac:dyDescent="0.25">
      <c r="A58" s="44">
        <v>53</v>
      </c>
      <c r="B58" s="29">
        <v>43370</v>
      </c>
      <c r="C58" s="21" t="s">
        <v>15</v>
      </c>
      <c r="D58" s="21" t="s">
        <v>207</v>
      </c>
      <c r="E58" s="29">
        <v>43370</v>
      </c>
      <c r="F58" s="30" t="s">
        <v>222</v>
      </c>
      <c r="G58" s="47" t="s">
        <v>486</v>
      </c>
      <c r="H58" s="54" t="s">
        <v>266</v>
      </c>
      <c r="I58" s="35" t="s">
        <v>325</v>
      </c>
      <c r="J58" s="30">
        <v>2</v>
      </c>
      <c r="K58" s="24" t="s">
        <v>36</v>
      </c>
      <c r="L58" s="30" t="s">
        <v>370</v>
      </c>
      <c r="M58" s="30" t="s">
        <v>408</v>
      </c>
      <c r="N58" s="31">
        <v>1</v>
      </c>
      <c r="O58" s="32">
        <v>43374</v>
      </c>
      <c r="P58" s="32">
        <v>43733</v>
      </c>
      <c r="Q58" s="40" t="s">
        <v>196</v>
      </c>
      <c r="R58" s="40" t="s">
        <v>44</v>
      </c>
      <c r="S58" s="55" t="s">
        <v>41</v>
      </c>
      <c r="T58" s="60">
        <v>43465</v>
      </c>
      <c r="U58" s="28" t="s">
        <v>526</v>
      </c>
      <c r="V58" s="42">
        <v>0</v>
      </c>
      <c r="W58" s="40" t="s">
        <v>513</v>
      </c>
      <c r="X58" s="40"/>
      <c r="Y58" s="53" t="s">
        <v>206</v>
      </c>
      <c r="Z58" s="108">
        <v>43646</v>
      </c>
      <c r="AA58" s="28" t="s">
        <v>636</v>
      </c>
      <c r="AB58" s="25">
        <v>0.5</v>
      </c>
      <c r="AC58" s="26" t="s">
        <v>512</v>
      </c>
      <c r="AD58" s="21"/>
      <c r="AE58" s="111" t="s">
        <v>206</v>
      </c>
      <c r="AF58" s="60">
        <v>43738</v>
      </c>
      <c r="AG58" s="95" t="s">
        <v>671</v>
      </c>
      <c r="AH58" s="96">
        <v>2</v>
      </c>
      <c r="AI58" s="97">
        <f>IF(AH58="","",IF(OR(J58=0,J58="",AF58=""),"",AH58/J58))</f>
        <v>1</v>
      </c>
      <c r="AJ58" s="98">
        <f>IF(OR(N58="",AI58=""),"",IF(OR(N58=0,AI58=0),0,IF((AI58*100%)/N58&gt;100%,100%,(AI58*100%)/N58)))</f>
        <v>1</v>
      </c>
      <c r="AK58" s="98" t="b">
        <f>IF(AH58="","",IF(AF58&lt;N58,IF(AJ58&lt;100%,"INCUMPLIDA",IF(AJ58=100%,"TERMINADA EXTEMPORANEA"))))</f>
        <v>0</v>
      </c>
      <c r="AL58" s="98" t="str">
        <f>IF(AH58="","",IF(AF58&gt;=N58,IF(AJ58=0%,"SIN INICIAR",IF(AJ58=100%,"TERMINADA",IF(AJ58&gt;0%,"EN PROCESO",IF(AJ58&lt;0%,"INCUMPLIDA"))))))</f>
        <v>TERMINADA</v>
      </c>
      <c r="AM58" s="96" t="str">
        <f>IF(AH58="","",IF(AF58&gt;N58,AL58,IF(AF58&lt;=N58,AK58)))</f>
        <v>TERMINADA</v>
      </c>
      <c r="AN58" s="96" t="s">
        <v>145</v>
      </c>
      <c r="AO58" s="99" t="s">
        <v>672</v>
      </c>
      <c r="AP58" s="114" t="s">
        <v>205</v>
      </c>
      <c r="AQ58" s="118"/>
      <c r="AR58" s="92"/>
      <c r="AS58" s="92"/>
      <c r="AT58" s="92"/>
      <c r="AU58" s="92"/>
      <c r="AV58" s="96"/>
      <c r="AW58" s="96"/>
      <c r="AX58" s="92"/>
      <c r="AY58" s="92"/>
      <c r="AZ58" s="119"/>
      <c r="BA58" s="62" t="s">
        <v>731</v>
      </c>
      <c r="BB58" s="21"/>
      <c r="BC58" s="40"/>
      <c r="BD58" s="55"/>
    </row>
    <row r="59" spans="1:56" s="20" customFormat="1" ht="168.75" x14ac:dyDescent="0.25">
      <c r="A59" s="44">
        <v>54</v>
      </c>
      <c r="B59" s="29">
        <v>43370</v>
      </c>
      <c r="C59" s="21" t="s">
        <v>15</v>
      </c>
      <c r="D59" s="21" t="s">
        <v>207</v>
      </c>
      <c r="E59" s="29">
        <v>43370</v>
      </c>
      <c r="F59" s="30" t="s">
        <v>222</v>
      </c>
      <c r="G59" s="47" t="s">
        <v>486</v>
      </c>
      <c r="H59" s="54" t="s">
        <v>268</v>
      </c>
      <c r="I59" s="35" t="s">
        <v>327</v>
      </c>
      <c r="J59" s="30">
        <v>1</v>
      </c>
      <c r="K59" s="24" t="s">
        <v>36</v>
      </c>
      <c r="L59" s="30" t="s">
        <v>380</v>
      </c>
      <c r="M59" s="30" t="s">
        <v>431</v>
      </c>
      <c r="N59" s="31">
        <v>1</v>
      </c>
      <c r="O59" s="32">
        <v>43374</v>
      </c>
      <c r="P59" s="32">
        <v>43733</v>
      </c>
      <c r="Q59" s="40" t="s">
        <v>457</v>
      </c>
      <c r="R59" s="21" t="s">
        <v>468</v>
      </c>
      <c r="S59" s="47" t="s">
        <v>468</v>
      </c>
      <c r="T59" s="60">
        <v>43465</v>
      </c>
      <c r="U59" s="28" t="s">
        <v>539</v>
      </c>
      <c r="V59" s="42">
        <v>0</v>
      </c>
      <c r="W59" s="40" t="s">
        <v>513</v>
      </c>
      <c r="X59" s="40"/>
      <c r="Y59" s="53" t="s">
        <v>206</v>
      </c>
      <c r="Z59" s="108">
        <v>43646</v>
      </c>
      <c r="AA59" s="65" t="s">
        <v>573</v>
      </c>
      <c r="AB59" s="25">
        <v>0</v>
      </c>
      <c r="AC59" s="26" t="s">
        <v>513</v>
      </c>
      <c r="AD59" s="21"/>
      <c r="AE59" s="111" t="s">
        <v>206</v>
      </c>
      <c r="AF59" s="60">
        <v>43738</v>
      </c>
      <c r="AG59" s="95" t="s">
        <v>705</v>
      </c>
      <c r="AH59" s="96">
        <v>1</v>
      </c>
      <c r="AI59" s="97">
        <f t="shared" si="0"/>
        <v>1</v>
      </c>
      <c r="AJ59" s="98">
        <f t="shared" si="1"/>
        <v>1</v>
      </c>
      <c r="AK59" s="98" t="b">
        <f t="shared" si="2"/>
        <v>0</v>
      </c>
      <c r="AL59" s="98" t="str">
        <f t="shared" si="3"/>
        <v>TERMINADA</v>
      </c>
      <c r="AM59" s="96" t="str">
        <f t="shared" si="4"/>
        <v>TERMINADA</v>
      </c>
      <c r="AN59" s="96" t="s">
        <v>144</v>
      </c>
      <c r="AO59" s="99" t="s">
        <v>789</v>
      </c>
      <c r="AP59" s="114" t="s">
        <v>205</v>
      </c>
      <c r="AQ59" s="60">
        <v>43830</v>
      </c>
      <c r="AR59" s="100" t="s">
        <v>775</v>
      </c>
      <c r="AS59" s="96">
        <v>1</v>
      </c>
      <c r="AT59" s="97">
        <f>IF(AS59="","",IF(OR(J59=0,J59="",AQ59=""""),"",AS59/J59))</f>
        <v>1</v>
      </c>
      <c r="AU59" s="101">
        <f>IF(OR(N59="",AT59=""),"",IF(OR(N59=0,AT59=0),0,IF((AT59*100%)/N59&gt;100%,100%,(AT59*100%)/N59)))</f>
        <v>1</v>
      </c>
      <c r="AV59" s="96" t="b">
        <f>IF(AS59="","",IF(AQ59&lt;P59,IF(AU59&lt;100%,"INCUMPLIDA",IF(AU59=100%,"TERMINADA EXTEMPORÁNEA"))))</f>
        <v>0</v>
      </c>
      <c r="AW59" s="96" t="str">
        <f>IF(AS59="","",IF(AQ59&gt;=P59,IF(AU59=0%,"SIN INICIAR",IF(AU59=100%,"TERMINADA",IF(AU59&gt;0%,"EN PROCESO",IF(AU59&lt;0%,"INCUMPLIDA"))))))</f>
        <v>TERMINADA</v>
      </c>
      <c r="AX59" s="96" t="str">
        <f>IF(AS59="","",IF(AQ59&gt;P59,AW59,IF(AQ59&gt;P59,AV59)))</f>
        <v>TERMINADA</v>
      </c>
      <c r="AY59" s="99" t="s">
        <v>810</v>
      </c>
      <c r="AZ59" s="114" t="s">
        <v>205</v>
      </c>
      <c r="BA59" s="62" t="str">
        <f t="shared" si="5"/>
        <v>CUMPLIDA</v>
      </c>
      <c r="BB59" s="21" t="s">
        <v>811</v>
      </c>
      <c r="BC59" s="21" t="s">
        <v>144</v>
      </c>
      <c r="BD59" s="55" t="s">
        <v>732</v>
      </c>
    </row>
    <row r="60" spans="1:56" s="20" customFormat="1" ht="112.5" hidden="1" x14ac:dyDescent="0.25">
      <c r="A60" s="44">
        <v>55</v>
      </c>
      <c r="B60" s="29">
        <v>43370</v>
      </c>
      <c r="C60" s="21" t="s">
        <v>15</v>
      </c>
      <c r="D60" s="21" t="s">
        <v>207</v>
      </c>
      <c r="E60" s="29">
        <v>43370</v>
      </c>
      <c r="F60" s="30" t="s">
        <v>223</v>
      </c>
      <c r="G60" s="47" t="s">
        <v>487</v>
      </c>
      <c r="H60" s="54" t="s">
        <v>269</v>
      </c>
      <c r="I60" s="35" t="s">
        <v>328</v>
      </c>
      <c r="J60" s="30">
        <v>1</v>
      </c>
      <c r="K60" s="24" t="s">
        <v>36</v>
      </c>
      <c r="L60" s="30" t="s">
        <v>369</v>
      </c>
      <c r="M60" s="30" t="s">
        <v>433</v>
      </c>
      <c r="N60" s="31">
        <v>1</v>
      </c>
      <c r="O60" s="32">
        <v>43374</v>
      </c>
      <c r="P60" s="32">
        <v>43733</v>
      </c>
      <c r="Q60" s="40" t="s">
        <v>196</v>
      </c>
      <c r="R60" s="40" t="s">
        <v>44</v>
      </c>
      <c r="S60" s="55" t="s">
        <v>41</v>
      </c>
      <c r="T60" s="60">
        <v>43465</v>
      </c>
      <c r="U60" s="28" t="s">
        <v>526</v>
      </c>
      <c r="V60" s="42">
        <v>0</v>
      </c>
      <c r="W60" s="40" t="s">
        <v>513</v>
      </c>
      <c r="X60" s="40"/>
      <c r="Y60" s="53" t="s">
        <v>206</v>
      </c>
      <c r="Z60" s="108">
        <v>43646</v>
      </c>
      <c r="AA60" s="64" t="s">
        <v>608</v>
      </c>
      <c r="AB60" s="25">
        <v>0</v>
      </c>
      <c r="AC60" s="26" t="s">
        <v>513</v>
      </c>
      <c r="AD60" s="21"/>
      <c r="AE60" s="111" t="s">
        <v>206</v>
      </c>
      <c r="AF60" s="60">
        <v>43738</v>
      </c>
      <c r="AG60" s="95" t="s">
        <v>741</v>
      </c>
      <c r="AH60" s="96">
        <v>1</v>
      </c>
      <c r="AI60" s="97">
        <f t="shared" si="0"/>
        <v>1</v>
      </c>
      <c r="AJ60" s="98">
        <f t="shared" si="1"/>
        <v>1</v>
      </c>
      <c r="AK60" s="98" t="b">
        <f t="shared" ref="AK60" si="39">IF(AH60="","",IF(AF60&lt;N60,IF(AJ60&lt;100%,"INCUMPLIDA",IF(AJ60=100%,"TERMINADA EXTEMPORANEA"))))</f>
        <v>0</v>
      </c>
      <c r="AL60" s="98" t="str">
        <f t="shared" ref="AL60" si="40">IF(AH60="","",IF(AF60&gt;=N60,IF(AJ60=0%,"SIN INICIAR",IF(AJ60=100%,"TERMINADA",IF(AJ60&gt;0%,"EN PROCESO",IF(AJ60&lt;0%,"INCUMPLIDA"))))))</f>
        <v>TERMINADA</v>
      </c>
      <c r="AM60" s="96" t="str">
        <f t="shared" ref="AM60" si="41">IF(AH60="","",IF(AF60&gt;N60,AL60,IF(AF60&lt;=N60,AK60)))</f>
        <v>TERMINADA</v>
      </c>
      <c r="AN60" s="96" t="s">
        <v>145</v>
      </c>
      <c r="AO60" s="99" t="s">
        <v>790</v>
      </c>
      <c r="AP60" s="114" t="s">
        <v>205</v>
      </c>
      <c r="AQ60" s="118"/>
      <c r="AR60" s="92"/>
      <c r="AS60" s="92"/>
      <c r="AT60" s="92"/>
      <c r="AU60" s="92"/>
      <c r="AV60" s="96"/>
      <c r="AW60" s="96"/>
      <c r="AX60" s="92"/>
      <c r="AY60" s="92"/>
      <c r="AZ60" s="119"/>
      <c r="BA60" s="62" t="s">
        <v>731</v>
      </c>
      <c r="BB60" s="21"/>
      <c r="BC60" s="40"/>
      <c r="BD60" s="55"/>
    </row>
    <row r="61" spans="1:56" s="20" customFormat="1" ht="180" x14ac:dyDescent="0.25">
      <c r="A61" s="44">
        <v>56</v>
      </c>
      <c r="B61" s="29">
        <v>43370</v>
      </c>
      <c r="C61" s="21" t="s">
        <v>15</v>
      </c>
      <c r="D61" s="21" t="s">
        <v>207</v>
      </c>
      <c r="E61" s="29">
        <v>43370</v>
      </c>
      <c r="F61" s="30" t="s">
        <v>223</v>
      </c>
      <c r="G61" s="47" t="s">
        <v>487</v>
      </c>
      <c r="H61" s="54" t="s">
        <v>269</v>
      </c>
      <c r="I61" s="35" t="s">
        <v>329</v>
      </c>
      <c r="J61" s="30">
        <v>3</v>
      </c>
      <c r="K61" s="24" t="s">
        <v>36</v>
      </c>
      <c r="L61" s="30" t="s">
        <v>375</v>
      </c>
      <c r="M61" s="30" t="s">
        <v>434</v>
      </c>
      <c r="N61" s="31">
        <v>1</v>
      </c>
      <c r="O61" s="32">
        <v>43374</v>
      </c>
      <c r="P61" s="32">
        <v>43733</v>
      </c>
      <c r="Q61" s="40" t="s">
        <v>196</v>
      </c>
      <c r="R61" s="40" t="s">
        <v>44</v>
      </c>
      <c r="S61" s="55" t="s">
        <v>41</v>
      </c>
      <c r="T61" s="60">
        <v>43465</v>
      </c>
      <c r="U61" s="28" t="s">
        <v>526</v>
      </c>
      <c r="V61" s="42">
        <v>0</v>
      </c>
      <c r="W61" s="40" t="s">
        <v>513</v>
      </c>
      <c r="X61" s="40"/>
      <c r="Y61" s="53" t="s">
        <v>206</v>
      </c>
      <c r="Z61" s="108">
        <v>43646</v>
      </c>
      <c r="AA61" s="64" t="s">
        <v>609</v>
      </c>
      <c r="AB61" s="25">
        <v>0</v>
      </c>
      <c r="AC61" s="26" t="s">
        <v>513</v>
      </c>
      <c r="AD61" s="21"/>
      <c r="AE61" s="111" t="s">
        <v>206</v>
      </c>
      <c r="AF61" s="60">
        <v>43738</v>
      </c>
      <c r="AG61" s="95" t="s">
        <v>691</v>
      </c>
      <c r="AH61" s="96">
        <v>1</v>
      </c>
      <c r="AI61" s="97">
        <f t="shared" si="0"/>
        <v>0.33333333333333331</v>
      </c>
      <c r="AJ61" s="98">
        <f t="shared" si="1"/>
        <v>0.33333333333333331</v>
      </c>
      <c r="AK61" s="98" t="str">
        <f>IF(AH61="","",IF(AF61&gt;N61,IF(AJ61&lt;100%,"INCUMPLIDA",IF(AJ61=100%,"TERMINADA EXTEMPORANEA"))))</f>
        <v>INCUMPLIDA</v>
      </c>
      <c r="AL61" s="98" t="b">
        <f>IF(AH61="","",IF(AF61&lt;N61,IF(AJ61=0%,"SIN INICIAR",IF(AJ61=100%,"TERMINADA",IF(AJ61&gt;0%,"EN PROCESO",IF(AJ61&lt;0%,"INCUMPLIDA"))))))</f>
        <v>0</v>
      </c>
      <c r="AM61" s="96" t="str">
        <f>IF(AH61="","",IF(AF61&lt;N61,AL61,IF(AF61&gt;24,AK61)))</f>
        <v>INCUMPLIDA</v>
      </c>
      <c r="AN61" s="96"/>
      <c r="AO61" s="95" t="s">
        <v>692</v>
      </c>
      <c r="AP61" s="114" t="s">
        <v>205</v>
      </c>
      <c r="AQ61" s="60">
        <v>43830</v>
      </c>
      <c r="AR61" s="100" t="s">
        <v>691</v>
      </c>
      <c r="AS61" s="96">
        <v>1</v>
      </c>
      <c r="AT61" s="97">
        <f>IF(AS61="","",IF(OR(J61=0,J61="",AQ61=""""),"",AS61/J61))</f>
        <v>0.33333333333333331</v>
      </c>
      <c r="AU61" s="101">
        <f>IF(OR(N61="",AT61=""),"",IF(OR(N61=0,AT61=0),0,IF((AT61*100%)/N61&gt;100%,100%,(AT61*100%)/N61)))</f>
        <v>0.33333333333333331</v>
      </c>
      <c r="AV61" s="96" t="str">
        <f>IF(AS61="","",IF(AQ61&gt;P61,IF(AU61&lt;100%,"INCUMPLIDA",IF(AU61=100%,"TERMINADA EXTEMPORÁNEA"))))</f>
        <v>INCUMPLIDA</v>
      </c>
      <c r="AW61" s="96" t="b">
        <f>IF(AS61="","",IF(AQ61&lt;P61,IF(AU61=0%,"SIN INICIAR",IF(AU61=100%,"TERMINADA",IF(AU61&gt;0%,"EN PROCESO",IF(AU61&lt;0%,"INCUMPLIDA"))))))</f>
        <v>0</v>
      </c>
      <c r="AX61" s="96" t="str">
        <f>IF(AS61="","",IF(AQ61&lt;P61,AW61,IF(AQ61&gt;P61,AV61)))</f>
        <v>INCUMPLIDA</v>
      </c>
      <c r="AY61" s="95" t="s">
        <v>791</v>
      </c>
      <c r="AZ61" s="114" t="s">
        <v>763</v>
      </c>
      <c r="BA61" s="62" t="str">
        <f t="shared" ref="BA61" si="42">IF(AU61="","",IF(OR(AU61=100%),"CUMPLIDA","PENDIENTE"))</f>
        <v>PENDIENTE</v>
      </c>
      <c r="BB61" s="40"/>
      <c r="BC61" s="40"/>
      <c r="BD61" s="55"/>
    </row>
    <row r="62" spans="1:56" s="20" customFormat="1" ht="180" hidden="1" x14ac:dyDescent="0.25">
      <c r="A62" s="44">
        <v>57</v>
      </c>
      <c r="B62" s="29">
        <v>43370</v>
      </c>
      <c r="C62" s="21" t="s">
        <v>15</v>
      </c>
      <c r="D62" s="21" t="s">
        <v>207</v>
      </c>
      <c r="E62" s="29">
        <v>43370</v>
      </c>
      <c r="F62" s="30" t="s">
        <v>223</v>
      </c>
      <c r="G62" s="47" t="s">
        <v>487</v>
      </c>
      <c r="H62" s="54" t="s">
        <v>269</v>
      </c>
      <c r="I62" s="35" t="s">
        <v>330</v>
      </c>
      <c r="J62" s="30">
        <v>1</v>
      </c>
      <c r="K62" s="24" t="s">
        <v>36</v>
      </c>
      <c r="L62" s="30" t="s">
        <v>381</v>
      </c>
      <c r="M62" s="30" t="s">
        <v>435</v>
      </c>
      <c r="N62" s="31">
        <v>1</v>
      </c>
      <c r="O62" s="32">
        <v>43374</v>
      </c>
      <c r="P62" s="32">
        <v>43733</v>
      </c>
      <c r="Q62" s="40" t="s">
        <v>196</v>
      </c>
      <c r="R62" s="40" t="s">
        <v>44</v>
      </c>
      <c r="S62" s="55" t="s">
        <v>41</v>
      </c>
      <c r="T62" s="60">
        <v>43465</v>
      </c>
      <c r="U62" s="28" t="s">
        <v>526</v>
      </c>
      <c r="V62" s="42">
        <v>0</v>
      </c>
      <c r="W62" s="40" t="s">
        <v>513</v>
      </c>
      <c r="X62" s="40"/>
      <c r="Y62" s="53" t="s">
        <v>206</v>
      </c>
      <c r="Z62" s="108">
        <v>43646</v>
      </c>
      <c r="AA62" s="28" t="s">
        <v>610</v>
      </c>
      <c r="AB62" s="25">
        <v>1</v>
      </c>
      <c r="AC62" s="26" t="s">
        <v>511</v>
      </c>
      <c r="AD62" s="21" t="s">
        <v>145</v>
      </c>
      <c r="AE62" s="111" t="s">
        <v>206</v>
      </c>
      <c r="AF62" s="112"/>
      <c r="AG62" s="91"/>
      <c r="AH62" s="92"/>
      <c r="AI62" s="93" t="str">
        <f t="shared" si="0"/>
        <v/>
      </c>
      <c r="AJ62" s="94" t="str">
        <f t="shared" si="1"/>
        <v/>
      </c>
      <c r="AK62" s="94" t="str">
        <f t="shared" si="2"/>
        <v/>
      </c>
      <c r="AL62" s="94" t="str">
        <f t="shared" si="3"/>
        <v/>
      </c>
      <c r="AM62" s="92" t="str">
        <f t="shared" si="4"/>
        <v/>
      </c>
      <c r="AN62" s="92"/>
      <c r="AO62" s="91"/>
      <c r="AP62" s="113"/>
      <c r="AQ62" s="117"/>
      <c r="AR62" s="91"/>
      <c r="AS62" s="91"/>
      <c r="AT62" s="91"/>
      <c r="AU62" s="91"/>
      <c r="AV62" s="91"/>
      <c r="AW62" s="91"/>
      <c r="AX62" s="91"/>
      <c r="AY62" s="91"/>
      <c r="AZ62" s="113"/>
      <c r="BA62" s="66" t="s">
        <v>731</v>
      </c>
      <c r="BB62" s="24"/>
      <c r="BC62" s="24"/>
      <c r="BD62" s="70"/>
    </row>
    <row r="63" spans="1:56" s="20" customFormat="1" ht="112.5" hidden="1" x14ac:dyDescent="0.25">
      <c r="A63" s="44">
        <v>58</v>
      </c>
      <c r="B63" s="29">
        <v>43370</v>
      </c>
      <c r="C63" s="21" t="s">
        <v>15</v>
      </c>
      <c r="D63" s="21" t="s">
        <v>207</v>
      </c>
      <c r="E63" s="29">
        <v>43370</v>
      </c>
      <c r="F63" s="30" t="s">
        <v>224</v>
      </c>
      <c r="G63" s="47" t="s">
        <v>487</v>
      </c>
      <c r="H63" s="54" t="s">
        <v>269</v>
      </c>
      <c r="I63" s="35" t="s">
        <v>328</v>
      </c>
      <c r="J63" s="30">
        <v>1</v>
      </c>
      <c r="K63" s="24" t="s">
        <v>36</v>
      </c>
      <c r="L63" s="30" t="s">
        <v>369</v>
      </c>
      <c r="M63" s="30" t="s">
        <v>433</v>
      </c>
      <c r="N63" s="31">
        <v>1</v>
      </c>
      <c r="O63" s="32">
        <v>43374</v>
      </c>
      <c r="P63" s="32">
        <v>43733</v>
      </c>
      <c r="Q63" s="40" t="s">
        <v>196</v>
      </c>
      <c r="R63" s="40" t="s">
        <v>44</v>
      </c>
      <c r="S63" s="55" t="s">
        <v>41</v>
      </c>
      <c r="T63" s="60">
        <v>43465</v>
      </c>
      <c r="U63" s="28" t="s">
        <v>526</v>
      </c>
      <c r="V63" s="42">
        <v>0</v>
      </c>
      <c r="W63" s="40" t="s">
        <v>513</v>
      </c>
      <c r="X63" s="40"/>
      <c r="Y63" s="53" t="s">
        <v>206</v>
      </c>
      <c r="Z63" s="108">
        <v>43646</v>
      </c>
      <c r="AA63" s="64" t="s">
        <v>608</v>
      </c>
      <c r="AB63" s="25">
        <v>0</v>
      </c>
      <c r="AC63" s="26" t="s">
        <v>513</v>
      </c>
      <c r="AD63" s="21"/>
      <c r="AE63" s="111" t="s">
        <v>206</v>
      </c>
      <c r="AF63" s="60">
        <v>43738</v>
      </c>
      <c r="AG63" s="95" t="s">
        <v>741</v>
      </c>
      <c r="AH63" s="96">
        <v>1</v>
      </c>
      <c r="AI63" s="97">
        <f>IF(AH63="","",IF(OR(J63=0,J63="",AF63=""),"",AH63/J63))</f>
        <v>1</v>
      </c>
      <c r="AJ63" s="98">
        <f>IF(OR(N63="",AI63=""),"",IF(OR(N63=0,AI63=0),0,IF((AI63*100%)/N63&gt;100%,100%,(AI63*100%)/N63)))</f>
        <v>1</v>
      </c>
      <c r="AK63" s="98" t="b">
        <f>IF(AH63="","",IF(AF63&lt;N63,IF(AJ63&lt;100%,"INCUMPLIDA",IF(AJ63=100%,"TERMINADA EXTEMPORANEA"))))</f>
        <v>0</v>
      </c>
      <c r="AL63" s="98" t="str">
        <f>IF(AH63="","",IF(AF63&gt;N63,IF(AJ63=0%,"SIN INICIAR",IF(AJ63=100%,"TERMINADA",IF(AJ63&gt;0%,"EN PROCESO",IF(AJ63&lt;0%,"INCUMPLIDA"))))))</f>
        <v>TERMINADA</v>
      </c>
      <c r="AM63" s="96" t="str">
        <f>IF(AH63="","",IF(AF63&gt;N63,AL63,IF(AF63&lt;N63,AK63)))</f>
        <v>TERMINADA</v>
      </c>
      <c r="AN63" s="96" t="s">
        <v>145</v>
      </c>
      <c r="AO63" s="99" t="s">
        <v>790</v>
      </c>
      <c r="AP63" s="114" t="s">
        <v>205</v>
      </c>
      <c r="AQ63" s="118"/>
      <c r="AR63" s="92"/>
      <c r="AS63" s="92"/>
      <c r="AT63" s="92"/>
      <c r="AU63" s="92"/>
      <c r="AV63" s="96"/>
      <c r="AW63" s="96"/>
      <c r="AX63" s="92"/>
      <c r="AY63" s="92"/>
      <c r="AZ63" s="119"/>
      <c r="BA63" s="62" t="s">
        <v>731</v>
      </c>
      <c r="BB63" s="21"/>
      <c r="BC63" s="40"/>
      <c r="BD63" s="55"/>
    </row>
    <row r="64" spans="1:56" s="20" customFormat="1" ht="180" x14ac:dyDescent="0.25">
      <c r="A64" s="44">
        <v>59</v>
      </c>
      <c r="B64" s="29">
        <v>43370</v>
      </c>
      <c r="C64" s="21" t="s">
        <v>15</v>
      </c>
      <c r="D64" s="21" t="s">
        <v>207</v>
      </c>
      <c r="E64" s="29">
        <v>43370</v>
      </c>
      <c r="F64" s="30" t="s">
        <v>224</v>
      </c>
      <c r="G64" s="47" t="s">
        <v>487</v>
      </c>
      <c r="H64" s="54" t="s">
        <v>269</v>
      </c>
      <c r="I64" s="35" t="s">
        <v>331</v>
      </c>
      <c r="J64" s="30">
        <v>3</v>
      </c>
      <c r="K64" s="24" t="s">
        <v>36</v>
      </c>
      <c r="L64" s="30" t="s">
        <v>375</v>
      </c>
      <c r="M64" s="30" t="s">
        <v>434</v>
      </c>
      <c r="N64" s="31">
        <v>1</v>
      </c>
      <c r="O64" s="32">
        <v>43374</v>
      </c>
      <c r="P64" s="32">
        <v>43733</v>
      </c>
      <c r="Q64" s="40" t="s">
        <v>196</v>
      </c>
      <c r="R64" s="40" t="s">
        <v>44</v>
      </c>
      <c r="S64" s="55" t="s">
        <v>41</v>
      </c>
      <c r="T64" s="60">
        <v>43465</v>
      </c>
      <c r="U64" s="28" t="s">
        <v>526</v>
      </c>
      <c r="V64" s="42">
        <v>0</v>
      </c>
      <c r="W64" s="40" t="s">
        <v>513</v>
      </c>
      <c r="X64" s="40"/>
      <c r="Y64" s="53" t="s">
        <v>206</v>
      </c>
      <c r="Z64" s="108">
        <v>43646</v>
      </c>
      <c r="AA64" s="64" t="s">
        <v>609</v>
      </c>
      <c r="AB64" s="25">
        <v>0</v>
      </c>
      <c r="AC64" s="26" t="s">
        <v>513</v>
      </c>
      <c r="AD64" s="21"/>
      <c r="AE64" s="111" t="s">
        <v>206</v>
      </c>
      <c r="AF64" s="60">
        <v>43738</v>
      </c>
      <c r="AG64" s="95" t="s">
        <v>691</v>
      </c>
      <c r="AH64" s="96">
        <v>1</v>
      </c>
      <c r="AI64" s="97">
        <f>IF(AH64="","",IF(OR(J64=0,J64="",AF64=""),"",AH64/J64))</f>
        <v>0.33333333333333331</v>
      </c>
      <c r="AJ64" s="98">
        <f>IF(OR(N64="",AI64=""),"",IF(OR(N64=0,AI64=0),0,IF((AI64*100%)/N64&gt;100%,100%,(AI64*100%)/N64)))</f>
        <v>0.33333333333333331</v>
      </c>
      <c r="AK64" s="98" t="str">
        <f>IF(AH64="","",IF(AF64&gt;N64,IF(AJ64&lt;100%,"INCUMPLIDA",IF(AJ64=100%,"TERMINADA EXTEMPORANEA"))))</f>
        <v>INCUMPLIDA</v>
      </c>
      <c r="AL64" s="98" t="b">
        <f>IF(AH64="","",IF(AF64&lt;N64,IF(AJ64=0%,"SIN INICIAR",IF(AJ64=100%,"TERMINADA",IF(AJ64&gt;0%,"EN PROCESO",IF(AJ64&lt;0%,"INCUMPLIDA"))))))</f>
        <v>0</v>
      </c>
      <c r="AM64" s="96" t="str">
        <f>IF(AH64="","",IF(AF64&lt;N64,AL64,IF(AF64&gt;24,AK64)))</f>
        <v>INCUMPLIDA</v>
      </c>
      <c r="AN64" s="96"/>
      <c r="AO64" s="95" t="s">
        <v>745</v>
      </c>
      <c r="AP64" s="114" t="s">
        <v>205</v>
      </c>
      <c r="AQ64" s="60">
        <v>43830</v>
      </c>
      <c r="AR64" s="100" t="s">
        <v>691</v>
      </c>
      <c r="AS64" s="96">
        <v>1</v>
      </c>
      <c r="AT64" s="97">
        <f>IF(AS64="","",IF(OR(J64=0,J64="",AQ64=""""),"",AS64/J64))</f>
        <v>0.33333333333333331</v>
      </c>
      <c r="AU64" s="101">
        <f>IF(OR(N64="",AT64=""),"",IF(OR(N64=0,AT64=0),0,IF((AT64*100%)/N64&gt;100%,100%,(AT64*100%)/N64)))</f>
        <v>0.33333333333333331</v>
      </c>
      <c r="AV64" s="96" t="str">
        <f>IF(AS64="","",IF(AQ64&gt;P64,IF(AU64&lt;100%,"INCUMPLIDA",IF(AU64=100%,"TERMINADA EXTEMPORÁNEA"))))</f>
        <v>INCUMPLIDA</v>
      </c>
      <c r="AW64" s="96" t="b">
        <f>IF(AS64="","",IF(AQ64&lt;P64,IF(AU64=0%,"SIN INICIAR",IF(AU64=100%,"TERMINADA",IF(AU64&gt;0%,"EN PROCESO",IF(AU64&lt;0%,"INCUMPLIDA"))))))</f>
        <v>0</v>
      </c>
      <c r="AX64" s="96" t="str">
        <f>IF(AS64="","",IF(AQ64&lt;P64,AW64,IF(AQ64&gt;P64,AV64)))</f>
        <v>INCUMPLIDA</v>
      </c>
      <c r="AY64" s="95" t="s">
        <v>791</v>
      </c>
      <c r="AZ64" s="114" t="s">
        <v>763</v>
      </c>
      <c r="BA64" s="62" t="str">
        <f t="shared" ref="BA64" si="43">IF(AU64="","",IF(OR(AU64=100%),"CUMPLIDA","PENDIENTE"))</f>
        <v>PENDIENTE</v>
      </c>
      <c r="BB64" s="40"/>
      <c r="BC64" s="40"/>
      <c r="BD64" s="55"/>
    </row>
    <row r="65" spans="1:56" s="20" customFormat="1" ht="180" hidden="1" x14ac:dyDescent="0.25">
      <c r="A65" s="44">
        <v>60</v>
      </c>
      <c r="B65" s="29">
        <v>43370</v>
      </c>
      <c r="C65" s="21" t="s">
        <v>15</v>
      </c>
      <c r="D65" s="21" t="s">
        <v>207</v>
      </c>
      <c r="E65" s="29">
        <v>43370</v>
      </c>
      <c r="F65" s="30" t="s">
        <v>224</v>
      </c>
      <c r="G65" s="47" t="s">
        <v>487</v>
      </c>
      <c r="H65" s="54" t="s">
        <v>269</v>
      </c>
      <c r="I65" s="35" t="s">
        <v>330</v>
      </c>
      <c r="J65" s="30">
        <v>1</v>
      </c>
      <c r="K65" s="24" t="s">
        <v>36</v>
      </c>
      <c r="L65" s="30" t="s">
        <v>381</v>
      </c>
      <c r="M65" s="30" t="s">
        <v>435</v>
      </c>
      <c r="N65" s="31">
        <v>0.7</v>
      </c>
      <c r="O65" s="32">
        <v>43374</v>
      </c>
      <c r="P65" s="32">
        <v>43733</v>
      </c>
      <c r="Q65" s="40" t="s">
        <v>196</v>
      </c>
      <c r="R65" s="40" t="s">
        <v>44</v>
      </c>
      <c r="S65" s="55" t="s">
        <v>41</v>
      </c>
      <c r="T65" s="60">
        <v>43465</v>
      </c>
      <c r="U65" s="28" t="s">
        <v>526</v>
      </c>
      <c r="V65" s="42">
        <v>0</v>
      </c>
      <c r="W65" s="40" t="s">
        <v>513</v>
      </c>
      <c r="X65" s="40"/>
      <c r="Y65" s="53" t="s">
        <v>206</v>
      </c>
      <c r="Z65" s="108">
        <v>43646</v>
      </c>
      <c r="AA65" s="28" t="s">
        <v>610</v>
      </c>
      <c r="AB65" s="25">
        <v>1</v>
      </c>
      <c r="AC65" s="26" t="s">
        <v>511</v>
      </c>
      <c r="AD65" s="21" t="s">
        <v>145</v>
      </c>
      <c r="AE65" s="111" t="s">
        <v>206</v>
      </c>
      <c r="AF65" s="112"/>
      <c r="AG65" s="91"/>
      <c r="AH65" s="92"/>
      <c r="AI65" s="93" t="str">
        <f t="shared" si="0"/>
        <v/>
      </c>
      <c r="AJ65" s="94" t="str">
        <f t="shared" si="1"/>
        <v/>
      </c>
      <c r="AK65" s="94" t="str">
        <f t="shared" si="2"/>
        <v/>
      </c>
      <c r="AL65" s="94" t="str">
        <f t="shared" si="3"/>
        <v/>
      </c>
      <c r="AM65" s="92" t="str">
        <f t="shared" si="4"/>
        <v/>
      </c>
      <c r="AN65" s="92"/>
      <c r="AO65" s="91"/>
      <c r="AP65" s="113"/>
      <c r="AQ65" s="117"/>
      <c r="AR65" s="91"/>
      <c r="AS65" s="91"/>
      <c r="AT65" s="91"/>
      <c r="AU65" s="91"/>
      <c r="AV65" s="91"/>
      <c r="AW65" s="91"/>
      <c r="AX65" s="91"/>
      <c r="AY65" s="91"/>
      <c r="AZ65" s="113"/>
      <c r="BA65" s="66" t="s">
        <v>731</v>
      </c>
      <c r="BB65" s="24"/>
      <c r="BC65" s="24"/>
      <c r="BD65" s="70"/>
    </row>
    <row r="66" spans="1:56" s="20" customFormat="1" ht="112.5" hidden="1" x14ac:dyDescent="0.25">
      <c r="A66" s="44">
        <v>61</v>
      </c>
      <c r="B66" s="29">
        <v>43370</v>
      </c>
      <c r="C66" s="21" t="s">
        <v>15</v>
      </c>
      <c r="D66" s="21" t="s">
        <v>207</v>
      </c>
      <c r="E66" s="29">
        <v>43370</v>
      </c>
      <c r="F66" s="30" t="s">
        <v>225</v>
      </c>
      <c r="G66" s="47" t="s">
        <v>488</v>
      </c>
      <c r="H66" s="54" t="s">
        <v>259</v>
      </c>
      <c r="I66" s="35" t="s">
        <v>294</v>
      </c>
      <c r="J66" s="30">
        <v>1</v>
      </c>
      <c r="K66" s="24" t="s">
        <v>36</v>
      </c>
      <c r="L66" s="30" t="s">
        <v>369</v>
      </c>
      <c r="M66" s="30" t="s">
        <v>407</v>
      </c>
      <c r="N66" s="31">
        <v>0.7</v>
      </c>
      <c r="O66" s="32">
        <v>43374</v>
      </c>
      <c r="P66" s="32">
        <v>43733</v>
      </c>
      <c r="Q66" s="40" t="s">
        <v>196</v>
      </c>
      <c r="R66" s="40" t="s">
        <v>44</v>
      </c>
      <c r="S66" s="55" t="s">
        <v>41</v>
      </c>
      <c r="T66" s="60">
        <v>43465</v>
      </c>
      <c r="U66" s="28" t="s">
        <v>526</v>
      </c>
      <c r="V66" s="42">
        <v>0</v>
      </c>
      <c r="W66" s="40" t="s">
        <v>513</v>
      </c>
      <c r="X66" s="40"/>
      <c r="Y66" s="53" t="s">
        <v>206</v>
      </c>
      <c r="Z66" s="108">
        <v>43646</v>
      </c>
      <c r="AA66" s="64" t="s">
        <v>605</v>
      </c>
      <c r="AB66" s="25">
        <v>0</v>
      </c>
      <c r="AC66" s="26" t="s">
        <v>513</v>
      </c>
      <c r="AD66" s="21"/>
      <c r="AE66" s="111" t="s">
        <v>206</v>
      </c>
      <c r="AF66" s="60">
        <v>43738</v>
      </c>
      <c r="AG66" s="95" t="s">
        <v>669</v>
      </c>
      <c r="AH66" s="96">
        <v>1</v>
      </c>
      <c r="AI66" s="97">
        <f>IF(AH66="","",IF(OR(J66=0,J66="",AF66=""),"",AH66/J66))</f>
        <v>1</v>
      </c>
      <c r="AJ66" s="98">
        <f>IF(OR(N66="",AI66=""),"",IF(OR(N66=0,AI66=0),0,IF((AI66*100%)/N66&gt;100%,100%,(AI66*100%)/N66)))</f>
        <v>1</v>
      </c>
      <c r="AK66" s="98" t="b">
        <f>IF(AH66="","",IF(AF66&lt;N66,IF(AJ66&lt;100%,"INCUMPLIDA",IF(AJ66=100%,"TERMINADA EXTEMPORANEA"))))</f>
        <v>0</v>
      </c>
      <c r="AL66" s="98" t="str">
        <f>IF(AH66="","",IF(AF66&gt;=N66,IF(AJ66=0%,"SIN INICIAR",IF(AJ66=100%,"TERMINADA",IF(AJ66&gt;0%,"EN PROCESO",IF(AJ66&lt;0%,"INCUMPLIDA"))))))</f>
        <v>TERMINADA</v>
      </c>
      <c r="AM66" s="96" t="str">
        <f>IF(AH66="","",IF(AF66&gt;N66,AL66,IF(AF66&lt;=N66,AK66)))</f>
        <v>TERMINADA</v>
      </c>
      <c r="AN66" s="96" t="s">
        <v>145</v>
      </c>
      <c r="AO66" s="99" t="s">
        <v>670</v>
      </c>
      <c r="AP66" s="114" t="s">
        <v>205</v>
      </c>
      <c r="AQ66" s="118"/>
      <c r="AR66" s="92"/>
      <c r="AS66" s="92"/>
      <c r="AT66" s="92"/>
      <c r="AU66" s="92"/>
      <c r="AV66" s="96"/>
      <c r="AW66" s="96"/>
      <c r="AX66" s="92"/>
      <c r="AY66" s="92"/>
      <c r="AZ66" s="119"/>
      <c r="BA66" s="62" t="s">
        <v>731</v>
      </c>
      <c r="BB66" s="21"/>
      <c r="BC66" s="40"/>
      <c r="BD66" s="55"/>
    </row>
    <row r="67" spans="1:56" s="20" customFormat="1" ht="247.5" hidden="1" x14ac:dyDescent="0.25">
      <c r="A67" s="44">
        <v>62</v>
      </c>
      <c r="B67" s="29">
        <v>43370</v>
      </c>
      <c r="C67" s="21" t="s">
        <v>15</v>
      </c>
      <c r="D67" s="21" t="s">
        <v>207</v>
      </c>
      <c r="E67" s="29">
        <v>43370</v>
      </c>
      <c r="F67" s="30" t="s">
        <v>225</v>
      </c>
      <c r="G67" s="47" t="s">
        <v>488</v>
      </c>
      <c r="H67" s="54" t="s">
        <v>259</v>
      </c>
      <c r="I67" s="35" t="s">
        <v>332</v>
      </c>
      <c r="J67" s="30">
        <v>2</v>
      </c>
      <c r="K67" s="24" t="s">
        <v>36</v>
      </c>
      <c r="L67" s="30" t="s">
        <v>370</v>
      </c>
      <c r="M67" s="30" t="s">
        <v>408</v>
      </c>
      <c r="N67" s="31">
        <v>1</v>
      </c>
      <c r="O67" s="32">
        <v>43374</v>
      </c>
      <c r="P67" s="32">
        <v>43733</v>
      </c>
      <c r="Q67" s="40" t="s">
        <v>196</v>
      </c>
      <c r="R67" s="40" t="s">
        <v>44</v>
      </c>
      <c r="S67" s="55" t="s">
        <v>41</v>
      </c>
      <c r="T67" s="60">
        <v>43465</v>
      </c>
      <c r="U67" s="28" t="s">
        <v>526</v>
      </c>
      <c r="V67" s="42">
        <v>0</v>
      </c>
      <c r="W67" s="40" t="s">
        <v>513</v>
      </c>
      <c r="X67" s="40"/>
      <c r="Y67" s="53" t="s">
        <v>206</v>
      </c>
      <c r="Z67" s="108">
        <v>43646</v>
      </c>
      <c r="AA67" s="28" t="s">
        <v>637</v>
      </c>
      <c r="AB67" s="25">
        <v>0.5</v>
      </c>
      <c r="AC67" s="26" t="s">
        <v>512</v>
      </c>
      <c r="AD67" s="21"/>
      <c r="AE67" s="111" t="s">
        <v>206</v>
      </c>
      <c r="AF67" s="60">
        <v>43738</v>
      </c>
      <c r="AG67" s="95" t="s">
        <v>671</v>
      </c>
      <c r="AH67" s="96">
        <v>2</v>
      </c>
      <c r="AI67" s="97">
        <f t="shared" si="0"/>
        <v>1</v>
      </c>
      <c r="AJ67" s="98">
        <f t="shared" si="1"/>
        <v>1</v>
      </c>
      <c r="AK67" s="98" t="b">
        <f t="shared" si="2"/>
        <v>0</v>
      </c>
      <c r="AL67" s="98" t="str">
        <f t="shared" si="3"/>
        <v>TERMINADA</v>
      </c>
      <c r="AM67" s="96" t="str">
        <f t="shared" si="4"/>
        <v>TERMINADA</v>
      </c>
      <c r="AN67" s="96" t="s">
        <v>145</v>
      </c>
      <c r="AO67" s="99" t="s">
        <v>672</v>
      </c>
      <c r="AP67" s="114" t="s">
        <v>205</v>
      </c>
      <c r="AQ67" s="118"/>
      <c r="AR67" s="92"/>
      <c r="AS67" s="92"/>
      <c r="AT67" s="92"/>
      <c r="AU67" s="92"/>
      <c r="AV67" s="96"/>
      <c r="AW67" s="96"/>
      <c r="AX67" s="92"/>
      <c r="AY67" s="92"/>
      <c r="AZ67" s="119"/>
      <c r="BA67" s="62" t="s">
        <v>731</v>
      </c>
      <c r="BB67" s="21"/>
      <c r="BC67" s="40"/>
      <c r="BD67" s="55"/>
    </row>
    <row r="68" spans="1:56" s="20" customFormat="1" ht="180" x14ac:dyDescent="0.25">
      <c r="A68" s="44">
        <v>63</v>
      </c>
      <c r="B68" s="29">
        <v>43370</v>
      </c>
      <c r="C68" s="21" t="s">
        <v>15</v>
      </c>
      <c r="D68" s="21" t="s">
        <v>207</v>
      </c>
      <c r="E68" s="29">
        <v>43370</v>
      </c>
      <c r="F68" s="30" t="s">
        <v>225</v>
      </c>
      <c r="G68" s="47" t="s">
        <v>488</v>
      </c>
      <c r="H68" s="54" t="s">
        <v>259</v>
      </c>
      <c r="I68" s="35" t="s">
        <v>298</v>
      </c>
      <c r="J68" s="30">
        <v>1</v>
      </c>
      <c r="K68" s="24" t="s">
        <v>36</v>
      </c>
      <c r="L68" s="30" t="s">
        <v>369</v>
      </c>
      <c r="M68" s="30" t="s">
        <v>411</v>
      </c>
      <c r="N68" s="31">
        <v>1</v>
      </c>
      <c r="O68" s="32">
        <v>43374</v>
      </c>
      <c r="P68" s="32">
        <v>43733</v>
      </c>
      <c r="Q68" s="40" t="s">
        <v>196</v>
      </c>
      <c r="R68" s="40" t="s">
        <v>44</v>
      </c>
      <c r="S68" s="55" t="s">
        <v>41</v>
      </c>
      <c r="T68" s="60">
        <v>43465</v>
      </c>
      <c r="U68" s="28" t="s">
        <v>526</v>
      </c>
      <c r="V68" s="42">
        <v>0</v>
      </c>
      <c r="W68" s="40" t="s">
        <v>513</v>
      </c>
      <c r="X68" s="40"/>
      <c r="Y68" s="53" t="s">
        <v>206</v>
      </c>
      <c r="Z68" s="108">
        <v>43646</v>
      </c>
      <c r="AA68" s="28" t="s">
        <v>632</v>
      </c>
      <c r="AB68" s="25">
        <v>0.5</v>
      </c>
      <c r="AC68" s="26" t="s">
        <v>512</v>
      </c>
      <c r="AD68" s="21"/>
      <c r="AE68" s="111" t="s">
        <v>206</v>
      </c>
      <c r="AF68" s="60">
        <v>43738</v>
      </c>
      <c r="AG68" s="95" t="s">
        <v>673</v>
      </c>
      <c r="AH68" s="96">
        <v>0.5</v>
      </c>
      <c r="AI68" s="97">
        <f>IF(AH68="","",IF(OR(J68=0,J68="",AF68=""),"",AH68/J68))</f>
        <v>0.5</v>
      </c>
      <c r="AJ68" s="98">
        <f>IF(OR(N68="",AI68=""),"",IF(OR(N68=0,AI68=0),0,IF((AI68*100%)/N68&gt;100%,100%,(AI68*100%)/N68)))</f>
        <v>0.5</v>
      </c>
      <c r="AK68" s="98" t="str">
        <f>IF(AH68="","",IF(AF68&gt;N68,IF(AJ68&lt;100%,"INCUMPLIDA",IF(AJ68=100%,"TERMINADA EXTEMPORANEA"))))</f>
        <v>INCUMPLIDA</v>
      </c>
      <c r="AL68" s="98" t="b">
        <f>IF(AH68="","",IF(AF68&lt;N68,IF(AJ68=0%,"SIN INICIAR",IF(AJ68=100%,"TERMINADA",IF(AJ68&gt;0%,"EN PROCESO",IF(AJ68&lt;0%,"INCUMPLIDA"))))))</f>
        <v>0</v>
      </c>
      <c r="AM68" s="96" t="str">
        <f>IF(AH68="","",IF(AF68&lt;N68,AL68,IF(AF68&gt;24,AK68)))</f>
        <v>INCUMPLIDA</v>
      </c>
      <c r="AN68" s="96"/>
      <c r="AO68" s="99" t="s">
        <v>690</v>
      </c>
      <c r="AP68" s="114" t="s">
        <v>205</v>
      </c>
      <c r="AQ68" s="60">
        <v>43830</v>
      </c>
      <c r="AR68" s="100" t="s">
        <v>762</v>
      </c>
      <c r="AS68" s="96">
        <v>1</v>
      </c>
      <c r="AT68" s="97">
        <f t="shared" ref="AT68:AT69" si="44">IF(AS68="","",IF(OR(J68=0,J68="",AQ68=""""),"",AS68/J68))</f>
        <v>1</v>
      </c>
      <c r="AU68" s="101">
        <f t="shared" ref="AU68:AU69" si="45">IF(OR(N68="",AT68=""),"",IF(OR(N68=0,AT68=0),0,IF((AT68*100%)/N68&gt;100%,100%,(AT68*100%)/N68)))</f>
        <v>1</v>
      </c>
      <c r="AV68" s="96" t="str">
        <f t="shared" ref="AV68:AV69" si="46">IF(AS68="","",IF(AQ68&gt;P68,IF(AU68&lt;100%,"INCUMPLIDA",IF(AU68=100%,"TERMINADA EXTEMPORÁNEA"))))</f>
        <v>TERMINADA EXTEMPORÁNEA</v>
      </c>
      <c r="AW68" s="96" t="b">
        <f t="shared" ref="AW68:AW69" si="47">IF(AS68="","",IF(AQ68&lt;P68,IF(AU68=0%,"SIN INICIAR",IF(AU68=100%,"TERMINADA",IF(AU68&gt;0%,"EN PROCESO",IF(AU68&lt;0%,"INCUMPLIDA"))))))</f>
        <v>0</v>
      </c>
      <c r="AX68" s="96" t="str">
        <f t="shared" ref="AX68:AX69" si="48">IF(AS68="","",IF(AQ68&lt;P68,AW68,IF(AQ68&gt;P68,AV68)))</f>
        <v>TERMINADA EXTEMPORÁNEA</v>
      </c>
      <c r="AY68" s="95" t="s">
        <v>788</v>
      </c>
      <c r="AZ68" s="114" t="s">
        <v>763</v>
      </c>
      <c r="BA68" s="62" t="str">
        <f t="shared" ref="BA68:BA69" si="49">IF(AU68="","",IF(OR(AU68=100%),"CUMPLIDA","PENDIENTE"))</f>
        <v>CUMPLIDA</v>
      </c>
      <c r="BB68" s="21" t="s">
        <v>808</v>
      </c>
      <c r="BC68" s="21" t="s">
        <v>144</v>
      </c>
      <c r="BD68" s="55" t="s">
        <v>732</v>
      </c>
    </row>
    <row r="69" spans="1:56" s="20" customFormat="1" ht="123.75" x14ac:dyDescent="0.25">
      <c r="A69" s="44">
        <v>64</v>
      </c>
      <c r="B69" s="29">
        <v>43370</v>
      </c>
      <c r="C69" s="21" t="s">
        <v>15</v>
      </c>
      <c r="D69" s="21" t="s">
        <v>207</v>
      </c>
      <c r="E69" s="29">
        <v>43370</v>
      </c>
      <c r="F69" s="30" t="s">
        <v>225</v>
      </c>
      <c r="G69" s="47" t="s">
        <v>488</v>
      </c>
      <c r="H69" s="54" t="s">
        <v>259</v>
      </c>
      <c r="I69" s="35" t="s">
        <v>333</v>
      </c>
      <c r="J69" s="30">
        <v>1</v>
      </c>
      <c r="K69" s="24" t="s">
        <v>36</v>
      </c>
      <c r="L69" s="30" t="s">
        <v>369</v>
      </c>
      <c r="M69" s="30" t="s">
        <v>412</v>
      </c>
      <c r="N69" s="31">
        <v>1</v>
      </c>
      <c r="O69" s="32">
        <v>43374</v>
      </c>
      <c r="P69" s="32">
        <v>43733</v>
      </c>
      <c r="Q69" s="40" t="s">
        <v>196</v>
      </c>
      <c r="R69" s="40" t="s">
        <v>44</v>
      </c>
      <c r="S69" s="55" t="s">
        <v>41</v>
      </c>
      <c r="T69" s="60">
        <v>43465</v>
      </c>
      <c r="U69" s="28" t="s">
        <v>526</v>
      </c>
      <c r="V69" s="42">
        <v>0</v>
      </c>
      <c r="W69" s="40" t="s">
        <v>513</v>
      </c>
      <c r="X69" s="40"/>
      <c r="Y69" s="53" t="s">
        <v>206</v>
      </c>
      <c r="Z69" s="108">
        <v>43646</v>
      </c>
      <c r="AA69" s="28" t="s">
        <v>638</v>
      </c>
      <c r="AB69" s="25">
        <v>0</v>
      </c>
      <c r="AC69" s="26" t="s">
        <v>513</v>
      </c>
      <c r="AD69" s="21"/>
      <c r="AE69" s="111" t="s">
        <v>206</v>
      </c>
      <c r="AF69" s="60">
        <v>43738</v>
      </c>
      <c r="AG69" s="95" t="s">
        <v>673</v>
      </c>
      <c r="AH69" s="96">
        <v>0</v>
      </c>
      <c r="AI69" s="97">
        <f>IF(AH69="","",IF(OR(J69=0,J69="",AF69=""),"",AH69/J69))</f>
        <v>0</v>
      </c>
      <c r="AJ69" s="98">
        <f>IF(OR(N69="",AI69=""),"",IF(OR(N69=0,AI69=0),0,IF((AI69*100%)/N69&gt;100%,100%,(AI69*100%)/N69)))</f>
        <v>0</v>
      </c>
      <c r="AK69" s="98" t="str">
        <f>IF(AH69="","",IF(AF69&gt;N69,IF(AJ69&lt;100%,"INCUMPLIDA",IF(AJ69=100%,"TERMINADA EXTEMPORANEA"))))</f>
        <v>INCUMPLIDA</v>
      </c>
      <c r="AL69" s="98" t="b">
        <f>IF(AH69="","",IF(AF69&lt;N69,IF(AJ69=0%,"SIN INICIAR",IF(AJ69=100%,"TERMINADA",IF(AJ69&gt;0%,"EN PROCESO",IF(AJ69&lt;0%,"INCUMPLIDA"))))))</f>
        <v>0</v>
      </c>
      <c r="AM69" s="96" t="str">
        <f>IF(AH69="","",IF(AF69&lt;N69,AL69,IF(AF69&gt;24,AK69)))</f>
        <v>INCUMPLIDA</v>
      </c>
      <c r="AN69" s="96"/>
      <c r="AO69" s="99" t="s">
        <v>687</v>
      </c>
      <c r="AP69" s="114" t="s">
        <v>205</v>
      </c>
      <c r="AQ69" s="60">
        <v>43830</v>
      </c>
      <c r="AR69" s="100" t="s">
        <v>764</v>
      </c>
      <c r="AS69" s="96">
        <v>1</v>
      </c>
      <c r="AT69" s="97">
        <f t="shared" si="44"/>
        <v>1</v>
      </c>
      <c r="AU69" s="101">
        <f t="shared" si="45"/>
        <v>1</v>
      </c>
      <c r="AV69" s="96" t="str">
        <f t="shared" si="46"/>
        <v>TERMINADA EXTEMPORÁNEA</v>
      </c>
      <c r="AW69" s="96" t="b">
        <f t="shared" si="47"/>
        <v>0</v>
      </c>
      <c r="AX69" s="96" t="str">
        <f t="shared" si="48"/>
        <v>TERMINADA EXTEMPORÁNEA</v>
      </c>
      <c r="AY69" s="95" t="s">
        <v>792</v>
      </c>
      <c r="AZ69" s="114" t="s">
        <v>763</v>
      </c>
      <c r="BA69" s="62" t="str">
        <f t="shared" si="49"/>
        <v>CUMPLIDA</v>
      </c>
      <c r="BB69" s="21" t="s">
        <v>808</v>
      </c>
      <c r="BC69" s="21" t="s">
        <v>144</v>
      </c>
      <c r="BD69" s="55" t="s">
        <v>732</v>
      </c>
    </row>
    <row r="70" spans="1:56" s="20" customFormat="1" ht="157.5" hidden="1" x14ac:dyDescent="0.25">
      <c r="A70" s="44">
        <v>65</v>
      </c>
      <c r="B70" s="29">
        <v>43370</v>
      </c>
      <c r="C70" s="21" t="s">
        <v>15</v>
      </c>
      <c r="D70" s="21" t="s">
        <v>207</v>
      </c>
      <c r="E70" s="29">
        <v>43370</v>
      </c>
      <c r="F70" s="30" t="s">
        <v>225</v>
      </c>
      <c r="G70" s="47" t="s">
        <v>488</v>
      </c>
      <c r="H70" s="54" t="s">
        <v>259</v>
      </c>
      <c r="I70" s="35" t="s">
        <v>334</v>
      </c>
      <c r="J70" s="30">
        <v>1</v>
      </c>
      <c r="K70" s="24" t="s">
        <v>36</v>
      </c>
      <c r="L70" s="30" t="s">
        <v>382</v>
      </c>
      <c r="M70" s="30" t="s">
        <v>436</v>
      </c>
      <c r="N70" s="31">
        <v>1</v>
      </c>
      <c r="O70" s="32">
        <v>43374</v>
      </c>
      <c r="P70" s="32">
        <v>43733</v>
      </c>
      <c r="Q70" s="40" t="s">
        <v>196</v>
      </c>
      <c r="R70" s="40" t="s">
        <v>44</v>
      </c>
      <c r="S70" s="55" t="s">
        <v>41</v>
      </c>
      <c r="T70" s="60">
        <v>43465</v>
      </c>
      <c r="U70" s="28" t="s">
        <v>526</v>
      </c>
      <c r="V70" s="42">
        <v>0</v>
      </c>
      <c r="W70" s="40" t="s">
        <v>513</v>
      </c>
      <c r="X70" s="40"/>
      <c r="Y70" s="53" t="s">
        <v>206</v>
      </c>
      <c r="Z70" s="108">
        <v>43646</v>
      </c>
      <c r="AA70" s="28" t="s">
        <v>617</v>
      </c>
      <c r="AB70" s="25">
        <v>1</v>
      </c>
      <c r="AC70" s="26" t="s">
        <v>511</v>
      </c>
      <c r="AD70" s="21" t="s">
        <v>144</v>
      </c>
      <c r="AE70" s="111" t="s">
        <v>206</v>
      </c>
      <c r="AF70" s="60">
        <v>43738</v>
      </c>
      <c r="AG70" s="95" t="s">
        <v>665</v>
      </c>
      <c r="AH70" s="96">
        <v>1</v>
      </c>
      <c r="AI70" s="97">
        <f t="shared" si="0"/>
        <v>1</v>
      </c>
      <c r="AJ70" s="98">
        <f t="shared" si="1"/>
        <v>1</v>
      </c>
      <c r="AK70" s="98" t="b">
        <f t="shared" si="2"/>
        <v>0</v>
      </c>
      <c r="AL70" s="98" t="str">
        <f t="shared" si="3"/>
        <v>TERMINADA</v>
      </c>
      <c r="AM70" s="96" t="str">
        <f t="shared" si="4"/>
        <v>TERMINADA</v>
      </c>
      <c r="AN70" s="96" t="s">
        <v>145</v>
      </c>
      <c r="AO70" s="99" t="s">
        <v>716</v>
      </c>
      <c r="AP70" s="114" t="s">
        <v>205</v>
      </c>
      <c r="AQ70" s="118"/>
      <c r="AR70" s="92"/>
      <c r="AS70" s="92"/>
      <c r="AT70" s="92"/>
      <c r="AU70" s="92"/>
      <c r="AV70" s="96"/>
      <c r="AW70" s="96"/>
      <c r="AX70" s="92"/>
      <c r="AY70" s="92"/>
      <c r="AZ70" s="119"/>
      <c r="BA70" s="62" t="s">
        <v>731</v>
      </c>
      <c r="BB70" s="24"/>
      <c r="BC70" s="40"/>
      <c r="BD70" s="55"/>
    </row>
    <row r="71" spans="1:56" s="20" customFormat="1" ht="236.25" hidden="1" x14ac:dyDescent="0.25">
      <c r="A71" s="44">
        <v>66</v>
      </c>
      <c r="B71" s="29">
        <v>43370</v>
      </c>
      <c r="C71" s="21" t="s">
        <v>15</v>
      </c>
      <c r="D71" s="21" t="s">
        <v>207</v>
      </c>
      <c r="E71" s="29">
        <v>43370</v>
      </c>
      <c r="F71" s="30" t="s">
        <v>226</v>
      </c>
      <c r="G71" s="47" t="s">
        <v>474</v>
      </c>
      <c r="H71" s="54" t="s">
        <v>258</v>
      </c>
      <c r="I71" s="35" t="s">
        <v>315</v>
      </c>
      <c r="J71" s="30">
        <v>1</v>
      </c>
      <c r="K71" s="24" t="s">
        <v>36</v>
      </c>
      <c r="L71" s="30" t="s">
        <v>369</v>
      </c>
      <c r="M71" s="30" t="s">
        <v>423</v>
      </c>
      <c r="N71" s="31">
        <v>1</v>
      </c>
      <c r="O71" s="32">
        <v>43374</v>
      </c>
      <c r="P71" s="32">
        <v>43733</v>
      </c>
      <c r="Q71" s="40" t="s">
        <v>196</v>
      </c>
      <c r="R71" s="40" t="s">
        <v>44</v>
      </c>
      <c r="S71" s="55" t="s">
        <v>41</v>
      </c>
      <c r="T71" s="60">
        <v>43465</v>
      </c>
      <c r="U71" s="28" t="s">
        <v>526</v>
      </c>
      <c r="V71" s="42">
        <v>0</v>
      </c>
      <c r="W71" s="40" t="s">
        <v>513</v>
      </c>
      <c r="X71" s="40"/>
      <c r="Y71" s="53" t="s">
        <v>206</v>
      </c>
      <c r="Z71" s="108">
        <v>43646</v>
      </c>
      <c r="AA71" s="28" t="s">
        <v>616</v>
      </c>
      <c r="AB71" s="25">
        <v>1</v>
      </c>
      <c r="AC71" s="26" t="s">
        <v>511</v>
      </c>
      <c r="AD71" s="21" t="s">
        <v>144</v>
      </c>
      <c r="AE71" s="111" t="s">
        <v>206</v>
      </c>
      <c r="AF71" s="60">
        <v>43738</v>
      </c>
      <c r="AG71" s="95" t="s">
        <v>679</v>
      </c>
      <c r="AH71" s="96">
        <v>1</v>
      </c>
      <c r="AI71" s="97">
        <f>IF(AH71="","",IF(OR(J71=0,J71="",AF71=""),"",AH71/J71))</f>
        <v>1</v>
      </c>
      <c r="AJ71" s="98">
        <f>IF(OR(N71="",AI71=""),"",IF(OR(N71=0,AI71=0),0,IF((AI71*100%)/N71&gt;100%,100%,(AI71*100%)/N71)))</f>
        <v>1</v>
      </c>
      <c r="AK71" s="98" t="b">
        <f>IF(AH71="","",IF(AF71&lt;N71,IF(AJ71&lt;100%,"INCUMPLIDA",IF(AJ71=100%,"TERMINADA EXTEMPORANEA"))))</f>
        <v>0</v>
      </c>
      <c r="AL71" s="98" t="str">
        <f>IF(AH71="","",IF(AF71&gt;=N71,IF(AJ71=0%,"SIN INICIAR",IF(AJ71=100%,"TERMINADA",IF(AJ71&gt;0%,"EN PROCESO",IF(AJ71&lt;0%,"INCUMPLIDA"))))))</f>
        <v>TERMINADA</v>
      </c>
      <c r="AM71" s="96" t="str">
        <f>IF(AH71="","",IF(AF71&gt;N71,AL71,IF(AF71&lt;=N71,AK71)))</f>
        <v>TERMINADA</v>
      </c>
      <c r="AN71" s="96" t="s">
        <v>145</v>
      </c>
      <c r="AO71" s="99" t="s">
        <v>680</v>
      </c>
      <c r="AP71" s="114" t="s">
        <v>205</v>
      </c>
      <c r="AQ71" s="118"/>
      <c r="AR71" s="92"/>
      <c r="AS71" s="92"/>
      <c r="AT71" s="92"/>
      <c r="AU71" s="92"/>
      <c r="AV71" s="96"/>
      <c r="AW71" s="96"/>
      <c r="AX71" s="92"/>
      <c r="AY71" s="92"/>
      <c r="AZ71" s="119"/>
      <c r="BA71" s="62" t="s">
        <v>731</v>
      </c>
      <c r="BB71" s="24"/>
      <c r="BC71" s="40"/>
      <c r="BD71" s="55"/>
    </row>
    <row r="72" spans="1:56" s="20" customFormat="1" ht="123.75" hidden="1" x14ac:dyDescent="0.25">
      <c r="A72" s="44">
        <v>67</v>
      </c>
      <c r="B72" s="29">
        <v>43370</v>
      </c>
      <c r="C72" s="21" t="s">
        <v>15</v>
      </c>
      <c r="D72" s="21" t="s">
        <v>207</v>
      </c>
      <c r="E72" s="29">
        <v>43370</v>
      </c>
      <c r="F72" s="30" t="s">
        <v>226</v>
      </c>
      <c r="G72" s="47" t="s">
        <v>474</v>
      </c>
      <c r="H72" s="54" t="s">
        <v>258</v>
      </c>
      <c r="I72" s="35" t="s">
        <v>316</v>
      </c>
      <c r="J72" s="30">
        <v>1</v>
      </c>
      <c r="K72" s="24" t="s">
        <v>36</v>
      </c>
      <c r="L72" s="30" t="s">
        <v>369</v>
      </c>
      <c r="M72" s="30" t="s">
        <v>424</v>
      </c>
      <c r="N72" s="31">
        <v>0.9</v>
      </c>
      <c r="O72" s="32">
        <v>43374</v>
      </c>
      <c r="P72" s="32">
        <v>43733</v>
      </c>
      <c r="Q72" s="40" t="s">
        <v>196</v>
      </c>
      <c r="R72" s="40" t="s">
        <v>44</v>
      </c>
      <c r="S72" s="55" t="s">
        <v>41</v>
      </c>
      <c r="T72" s="60">
        <v>43465</v>
      </c>
      <c r="U72" s="28" t="s">
        <v>526</v>
      </c>
      <c r="V72" s="42">
        <v>0</v>
      </c>
      <c r="W72" s="40" t="s">
        <v>513</v>
      </c>
      <c r="X72" s="40"/>
      <c r="Y72" s="53" t="s">
        <v>206</v>
      </c>
      <c r="Z72" s="108">
        <v>43646</v>
      </c>
      <c r="AA72" s="64" t="s">
        <v>604</v>
      </c>
      <c r="AB72" s="25">
        <v>0</v>
      </c>
      <c r="AC72" s="26" t="s">
        <v>513</v>
      </c>
      <c r="AD72" s="21"/>
      <c r="AE72" s="111" t="s">
        <v>206</v>
      </c>
      <c r="AF72" s="60">
        <v>43738</v>
      </c>
      <c r="AG72" s="95" t="s">
        <v>681</v>
      </c>
      <c r="AH72" s="96">
        <v>1</v>
      </c>
      <c r="AI72" s="97">
        <f>IF(AH72="","",IF(OR(J72=0,J72="",AF72=""),"",AH72/J72))</f>
        <v>1</v>
      </c>
      <c r="AJ72" s="98">
        <f>IF(OR(N72="",AI72=""),"",IF(OR(N72=0,AI72=0),0,IF((AI72*100%)/N72&gt;100%,100%,(AI72*100%)/N72)))</f>
        <v>1</v>
      </c>
      <c r="AK72" s="98" t="b">
        <f>IF(AH72="","",IF(AF72&lt;N72,IF(AJ72&lt;100%,"INCUMPLIDA",IF(AJ72=100%,"TERMINADA EXTEMPORANEA"))))</f>
        <v>0</v>
      </c>
      <c r="AL72" s="98" t="str">
        <f>IF(AH72="","",IF(AF72&gt;=N72,IF(AJ72=0%,"SIN INICIAR",IF(AJ72=100%,"TERMINADA",IF(AJ72&gt;0%,"EN PROCESO",IF(AJ72&lt;0%,"INCUMPLIDA"))))))</f>
        <v>TERMINADA</v>
      </c>
      <c r="AM72" s="96" t="str">
        <f>IF(AH72="","",IF(AF72&gt;N72,AL72,IF(AF72&lt;=N72,AK72)))</f>
        <v>TERMINADA</v>
      </c>
      <c r="AN72" s="96" t="s">
        <v>145</v>
      </c>
      <c r="AO72" s="99" t="s">
        <v>682</v>
      </c>
      <c r="AP72" s="114" t="s">
        <v>205</v>
      </c>
      <c r="AQ72" s="118"/>
      <c r="AR72" s="92"/>
      <c r="AS72" s="92"/>
      <c r="AT72" s="92"/>
      <c r="AU72" s="92"/>
      <c r="AV72" s="96"/>
      <c r="AW72" s="96"/>
      <c r="AX72" s="92"/>
      <c r="AY72" s="92"/>
      <c r="AZ72" s="119"/>
      <c r="BA72" s="62" t="s">
        <v>731</v>
      </c>
      <c r="BB72" s="24"/>
      <c r="BC72" s="40"/>
      <c r="BD72" s="55"/>
    </row>
    <row r="73" spans="1:56" s="20" customFormat="1" ht="135" hidden="1" x14ac:dyDescent="0.25">
      <c r="A73" s="44">
        <v>68</v>
      </c>
      <c r="B73" s="29">
        <v>43370</v>
      </c>
      <c r="C73" s="21" t="s">
        <v>15</v>
      </c>
      <c r="D73" s="21" t="s">
        <v>207</v>
      </c>
      <c r="E73" s="29">
        <v>43370</v>
      </c>
      <c r="F73" s="30" t="s">
        <v>226</v>
      </c>
      <c r="G73" s="47" t="s">
        <v>474</v>
      </c>
      <c r="H73" s="54" t="s">
        <v>258</v>
      </c>
      <c r="I73" s="35" t="s">
        <v>317</v>
      </c>
      <c r="J73" s="30">
        <v>7</v>
      </c>
      <c r="K73" s="24" t="s">
        <v>36</v>
      </c>
      <c r="L73" s="30" t="s">
        <v>381</v>
      </c>
      <c r="M73" s="30" t="s">
        <v>425</v>
      </c>
      <c r="N73" s="31">
        <v>1</v>
      </c>
      <c r="O73" s="32">
        <v>43374</v>
      </c>
      <c r="P73" s="32">
        <v>43733</v>
      </c>
      <c r="Q73" s="40" t="s">
        <v>196</v>
      </c>
      <c r="R73" s="40" t="s">
        <v>44</v>
      </c>
      <c r="S73" s="55" t="s">
        <v>41</v>
      </c>
      <c r="T73" s="60">
        <v>43465</v>
      </c>
      <c r="U73" s="28" t="s">
        <v>540</v>
      </c>
      <c r="V73" s="42">
        <v>0.28599999999999998</v>
      </c>
      <c r="W73" s="40" t="s">
        <v>512</v>
      </c>
      <c r="X73" s="40"/>
      <c r="Y73" s="53" t="s">
        <v>206</v>
      </c>
      <c r="Z73" s="108">
        <v>43646</v>
      </c>
      <c r="AA73" s="64" t="s">
        <v>787</v>
      </c>
      <c r="AB73" s="25">
        <v>7.0999999999999994E-2</v>
      </c>
      <c r="AC73" s="26" t="s">
        <v>512</v>
      </c>
      <c r="AD73" s="21"/>
      <c r="AE73" s="111" t="s">
        <v>206</v>
      </c>
      <c r="AF73" s="60">
        <v>43738</v>
      </c>
      <c r="AG73" s="95" t="s">
        <v>665</v>
      </c>
      <c r="AH73" s="96">
        <v>7</v>
      </c>
      <c r="AI73" s="97">
        <f>IF(AH73="","",IF(OR(J73=0,J73="",AF73=""),"",AH73/J73))</f>
        <v>1</v>
      </c>
      <c r="AJ73" s="98">
        <f>IF(OR(N73="",AI73=""),"",IF(OR(N73=0,AI73=0),0,IF((AI73*100%)/N73&gt;100%,100%,(AI73*100%)/N73)))</f>
        <v>1</v>
      </c>
      <c r="AK73" s="98" t="b">
        <f>IF(AH73="","",IF(AF73&lt;N73,IF(AJ73&lt;100%,"INCUMPLIDA",IF(AJ73=100%,"TERMINADA EXTEMPORANEA"))))</f>
        <v>0</v>
      </c>
      <c r="AL73" s="98" t="str">
        <f>IF(AH73="","",IF(AF73&gt;=N73,IF(AJ73=0%,"SIN INICIAR",IF(AJ73=100%,"TERMINADA",IF(AJ73&gt;0%,"EN PROCESO",IF(AJ73&lt;0%,"INCUMPLIDA"))))))</f>
        <v>TERMINADA</v>
      </c>
      <c r="AM73" s="96" t="str">
        <f>IF(AH73="","",IF(AF73&gt;N73,AL73,IF(AF73&lt;=N73,AK73)))</f>
        <v>TERMINADA</v>
      </c>
      <c r="AN73" s="96" t="s">
        <v>145</v>
      </c>
      <c r="AO73" s="99" t="s">
        <v>742</v>
      </c>
      <c r="AP73" s="114" t="s">
        <v>205</v>
      </c>
      <c r="AQ73" s="118"/>
      <c r="AR73" s="92"/>
      <c r="AS73" s="92"/>
      <c r="AT73" s="92"/>
      <c r="AU73" s="92"/>
      <c r="AV73" s="96"/>
      <c r="AW73" s="96"/>
      <c r="AX73" s="92"/>
      <c r="AY73" s="92"/>
      <c r="AZ73" s="119"/>
      <c r="BA73" s="62" t="s">
        <v>731</v>
      </c>
      <c r="BB73" s="24"/>
      <c r="BC73" s="21"/>
      <c r="BD73" s="55"/>
    </row>
    <row r="74" spans="1:56" s="20" customFormat="1" ht="202.5" hidden="1" x14ac:dyDescent="0.25">
      <c r="A74" s="44">
        <v>69</v>
      </c>
      <c r="B74" s="29">
        <v>43370</v>
      </c>
      <c r="C74" s="21" t="s">
        <v>15</v>
      </c>
      <c r="D74" s="21" t="s">
        <v>207</v>
      </c>
      <c r="E74" s="29">
        <v>43370</v>
      </c>
      <c r="F74" s="30" t="s">
        <v>227</v>
      </c>
      <c r="G74" s="47" t="s">
        <v>489</v>
      </c>
      <c r="H74" s="54" t="s">
        <v>270</v>
      </c>
      <c r="I74" s="35" t="s">
        <v>335</v>
      </c>
      <c r="J74" s="30">
        <v>1</v>
      </c>
      <c r="K74" s="24" t="s">
        <v>36</v>
      </c>
      <c r="L74" s="30" t="s">
        <v>383</v>
      </c>
      <c r="M74" s="30" t="s">
        <v>437</v>
      </c>
      <c r="N74" s="31">
        <v>1</v>
      </c>
      <c r="O74" s="32">
        <v>43374</v>
      </c>
      <c r="P74" s="32">
        <v>43733</v>
      </c>
      <c r="Q74" s="21" t="s">
        <v>458</v>
      </c>
      <c r="R74" s="21" t="s">
        <v>469</v>
      </c>
      <c r="S74" s="47" t="s">
        <v>469</v>
      </c>
      <c r="T74" s="60">
        <v>43465</v>
      </c>
      <c r="U74" s="27" t="s">
        <v>541</v>
      </c>
      <c r="V74" s="42">
        <v>1</v>
      </c>
      <c r="W74" s="40" t="s">
        <v>511</v>
      </c>
      <c r="X74" s="40" t="s">
        <v>144</v>
      </c>
      <c r="Y74" s="53" t="s">
        <v>206</v>
      </c>
      <c r="Z74" s="108">
        <v>43646</v>
      </c>
      <c r="AA74" s="28" t="s">
        <v>644</v>
      </c>
      <c r="AB74" s="25">
        <v>1</v>
      </c>
      <c r="AC74" s="26" t="s">
        <v>511</v>
      </c>
      <c r="AD74" s="21" t="s">
        <v>145</v>
      </c>
      <c r="AE74" s="111" t="s">
        <v>206</v>
      </c>
      <c r="AF74" s="112"/>
      <c r="AG74" s="91"/>
      <c r="AH74" s="92"/>
      <c r="AI74" s="93" t="str">
        <f t="shared" si="0"/>
        <v/>
      </c>
      <c r="AJ74" s="94" t="str">
        <f t="shared" si="1"/>
        <v/>
      </c>
      <c r="AK74" s="94" t="str">
        <f t="shared" si="2"/>
        <v/>
      </c>
      <c r="AL74" s="94" t="str">
        <f t="shared" si="3"/>
        <v/>
      </c>
      <c r="AM74" s="92" t="str">
        <f t="shared" si="4"/>
        <v/>
      </c>
      <c r="AN74" s="92"/>
      <c r="AO74" s="91"/>
      <c r="AP74" s="113"/>
      <c r="AQ74" s="117"/>
      <c r="AR74" s="91"/>
      <c r="AS74" s="91"/>
      <c r="AT74" s="91"/>
      <c r="AU74" s="91"/>
      <c r="AV74" s="91"/>
      <c r="AW74" s="91"/>
      <c r="AX74" s="91"/>
      <c r="AY74" s="91"/>
      <c r="AZ74" s="113"/>
      <c r="BA74" s="66" t="s">
        <v>731</v>
      </c>
      <c r="BB74" s="24"/>
      <c r="BC74" s="24"/>
      <c r="BD74" s="70"/>
    </row>
    <row r="75" spans="1:56" s="20" customFormat="1" ht="157.5" x14ac:dyDescent="0.25">
      <c r="A75" s="44">
        <v>70</v>
      </c>
      <c r="B75" s="29">
        <v>43370</v>
      </c>
      <c r="C75" s="21" t="s">
        <v>15</v>
      </c>
      <c r="D75" s="21" t="s">
        <v>207</v>
      </c>
      <c r="E75" s="29">
        <v>43370</v>
      </c>
      <c r="F75" s="30" t="s">
        <v>227</v>
      </c>
      <c r="G75" s="47" t="s">
        <v>489</v>
      </c>
      <c r="H75" s="54" t="s">
        <v>271</v>
      </c>
      <c r="I75" s="35" t="s">
        <v>623</v>
      </c>
      <c r="J75" s="30">
        <v>1</v>
      </c>
      <c r="K75" s="24" t="s">
        <v>36</v>
      </c>
      <c r="L75" s="30" t="s">
        <v>369</v>
      </c>
      <c r="M75" s="30" t="s">
        <v>438</v>
      </c>
      <c r="N75" s="31">
        <v>1</v>
      </c>
      <c r="O75" s="32">
        <v>43374</v>
      </c>
      <c r="P75" s="32">
        <v>43733</v>
      </c>
      <c r="Q75" s="21" t="s">
        <v>459</v>
      </c>
      <c r="R75" s="40" t="s">
        <v>44</v>
      </c>
      <c r="S75" s="47" t="s">
        <v>461</v>
      </c>
      <c r="T75" s="60">
        <v>43465</v>
      </c>
      <c r="U75" s="28" t="s">
        <v>526</v>
      </c>
      <c r="V75" s="42">
        <v>0</v>
      </c>
      <c r="W75" s="40" t="s">
        <v>513</v>
      </c>
      <c r="X75" s="40"/>
      <c r="Y75" s="53" t="s">
        <v>206</v>
      </c>
      <c r="Z75" s="108">
        <v>43646</v>
      </c>
      <c r="AA75" s="64" t="s">
        <v>624</v>
      </c>
      <c r="AB75" s="25">
        <v>0</v>
      </c>
      <c r="AC75" s="26" t="s">
        <v>513</v>
      </c>
      <c r="AD75" s="21"/>
      <c r="AE75" s="111" t="s">
        <v>206</v>
      </c>
      <c r="AF75" s="60">
        <v>43738</v>
      </c>
      <c r="AG75" s="95" t="s">
        <v>665</v>
      </c>
      <c r="AH75" s="96">
        <v>0</v>
      </c>
      <c r="AI75" s="97">
        <f t="shared" ref="AI75:AI124" si="50">IF(AH75="","",IF(OR(J75=0,J75="",AF75=""),"",AH75/J75))</f>
        <v>0</v>
      </c>
      <c r="AJ75" s="98">
        <f t="shared" ref="AJ75:AJ124" si="51">IF(OR(N75="",AI75=""),"",IF(OR(N75=0,AI75=0),0,IF((AI75*100%)/N75&gt;100%,100%,(AI75*100%)/N75)))</f>
        <v>0</v>
      </c>
      <c r="AK75" s="98" t="str">
        <f>IF(AH75="","",IF(AF75&gt;N75,IF(AJ75&lt;100%,"INCUMPLIDA",IF(AJ75=100%,"TERMINADA EXTEMPORANEA"))))</f>
        <v>INCUMPLIDA</v>
      </c>
      <c r="AL75" s="98" t="b">
        <f>IF(AH75="","",IF(AF75&lt;N75,IF(AJ75=0%,"SIN INICIAR",IF(AJ75=100%,"TERMINADA",IF(AJ75&gt;0%,"EN PROCESO",IF(AJ75&lt;0%,"INCUMPLIDA"))))))</f>
        <v>0</v>
      </c>
      <c r="AM75" s="96" t="str">
        <f>IF(AH75="","",IF(AF75&lt;N75,AL75,IF(AF75&gt;N75,AK75)))</f>
        <v>INCUMPLIDA</v>
      </c>
      <c r="AN75" s="96"/>
      <c r="AO75" s="28" t="s">
        <v>685</v>
      </c>
      <c r="AP75" s="114" t="s">
        <v>205</v>
      </c>
      <c r="AQ75" s="60">
        <v>43830</v>
      </c>
      <c r="AR75" s="100" t="s">
        <v>793</v>
      </c>
      <c r="AS75" s="96">
        <v>1</v>
      </c>
      <c r="AT75" s="97">
        <f>IF(AS75="","",IF(OR(J75=0,J75="",AQ75=""""),"",AS75/J75))</f>
        <v>1</v>
      </c>
      <c r="AU75" s="101">
        <f>IF(OR(N75="",AT75=""),"",IF(OR(N75=0,AT75=0),0,IF((AT75*100%)/N75&gt;100%,100%,(AT75*100%)/N75)))</f>
        <v>1</v>
      </c>
      <c r="AV75" s="96" t="str">
        <f>IF(AS75="","",IF(AQ75&gt;P75,IF(AU75&lt;100%,"INCUMPLIDA",IF(AU75=100%,"TERMINADA EXTEMPORÁNEA"))))</f>
        <v>TERMINADA EXTEMPORÁNEA</v>
      </c>
      <c r="AW75" s="96" t="b">
        <f>IF(AS75="","",IF(AQ75&lt;P75,IF(AU75=0%,"SIN INICIAR",IF(AU75=100%,"TERMINADA",IF(AU75&gt;0%,"EN PROCESO",IF(AU75&lt;0%,"INCUMPLIDA"))))))</f>
        <v>0</v>
      </c>
      <c r="AX75" s="96" t="str">
        <f>IF(AS75="","",IF(AQ75&lt;P75,AW75,IF(AQ75&gt;P75,AV75)))</f>
        <v>TERMINADA EXTEMPORÁNEA</v>
      </c>
      <c r="AY75" s="95" t="s">
        <v>908</v>
      </c>
      <c r="AZ75" s="114" t="s">
        <v>763</v>
      </c>
      <c r="BA75" s="62" t="str">
        <f t="shared" ref="BA75" si="52">IF(AU75="","",IF(OR(AU75=100%),"CUMPLIDA","PENDIENTE"))</f>
        <v>CUMPLIDA</v>
      </c>
      <c r="BB75" s="24" t="s">
        <v>809</v>
      </c>
      <c r="BC75" s="40" t="s">
        <v>145</v>
      </c>
      <c r="BD75" s="55" t="s">
        <v>732</v>
      </c>
    </row>
    <row r="76" spans="1:56" s="20" customFormat="1" ht="135" hidden="1" x14ac:dyDescent="0.25">
      <c r="A76" s="44">
        <v>71</v>
      </c>
      <c r="B76" s="29">
        <v>43370</v>
      </c>
      <c r="C76" s="21" t="s">
        <v>15</v>
      </c>
      <c r="D76" s="21" t="s">
        <v>207</v>
      </c>
      <c r="E76" s="29">
        <v>43370</v>
      </c>
      <c r="F76" s="30" t="s">
        <v>227</v>
      </c>
      <c r="G76" s="47" t="s">
        <v>489</v>
      </c>
      <c r="H76" s="54" t="s">
        <v>271</v>
      </c>
      <c r="I76" s="35" t="s">
        <v>336</v>
      </c>
      <c r="J76" s="30">
        <v>1</v>
      </c>
      <c r="K76" s="24" t="s">
        <v>36</v>
      </c>
      <c r="L76" s="30" t="s">
        <v>370</v>
      </c>
      <c r="M76" s="30" t="s">
        <v>428</v>
      </c>
      <c r="N76" s="31">
        <v>1</v>
      </c>
      <c r="O76" s="32">
        <v>43374</v>
      </c>
      <c r="P76" s="32">
        <v>43733</v>
      </c>
      <c r="Q76" s="21" t="s">
        <v>459</v>
      </c>
      <c r="R76" s="40" t="s">
        <v>44</v>
      </c>
      <c r="S76" s="47" t="s">
        <v>461</v>
      </c>
      <c r="T76" s="60">
        <v>43465</v>
      </c>
      <c r="U76" s="28" t="s">
        <v>526</v>
      </c>
      <c r="V76" s="42">
        <v>0</v>
      </c>
      <c r="W76" s="40" t="s">
        <v>513</v>
      </c>
      <c r="X76" s="40"/>
      <c r="Y76" s="53" t="s">
        <v>206</v>
      </c>
      <c r="Z76" s="108">
        <v>43646</v>
      </c>
      <c r="AA76" s="64" t="s">
        <v>611</v>
      </c>
      <c r="AB76" s="25">
        <v>0</v>
      </c>
      <c r="AC76" s="26" t="s">
        <v>513</v>
      </c>
      <c r="AD76" s="21"/>
      <c r="AE76" s="111" t="s">
        <v>206</v>
      </c>
      <c r="AF76" s="60">
        <v>43738</v>
      </c>
      <c r="AG76" s="95" t="s">
        <v>693</v>
      </c>
      <c r="AH76" s="96">
        <v>1</v>
      </c>
      <c r="AI76" s="97">
        <f t="shared" si="50"/>
        <v>1</v>
      </c>
      <c r="AJ76" s="98">
        <f t="shared" si="51"/>
        <v>1</v>
      </c>
      <c r="AK76" s="98" t="b">
        <f t="shared" ref="AK76:AK93" si="53">IF(AH76="","",IF(AF76&lt;N76,IF(AJ76&lt;100%,"INCUMPLIDA",IF(AJ76=100%,"TERMINADA EXTEMPORANEA"))))</f>
        <v>0</v>
      </c>
      <c r="AL76" s="98" t="str">
        <f t="shared" ref="AL76:AL93" si="54">IF(AH76="","",IF(AF76&gt;=N76,IF(AJ76=0%,"SIN INICIAR",IF(AJ76=100%,"TERMINADA",IF(AJ76&gt;0%,"EN PROCESO",IF(AJ76&lt;0%,"INCUMPLIDA"))))))</f>
        <v>TERMINADA</v>
      </c>
      <c r="AM76" s="96" t="str">
        <f t="shared" ref="AM76:AM93" si="55">IF(AH76="","",IF(AF76&gt;N76,AL76,IF(AF76&lt;=N76,AK76)))</f>
        <v>TERMINADA</v>
      </c>
      <c r="AN76" s="96" t="s">
        <v>145</v>
      </c>
      <c r="AO76" s="99" t="s">
        <v>694</v>
      </c>
      <c r="AP76" s="114" t="s">
        <v>205</v>
      </c>
      <c r="AQ76" s="118"/>
      <c r="AR76" s="92"/>
      <c r="AS76" s="92"/>
      <c r="AT76" s="92"/>
      <c r="AU76" s="92"/>
      <c r="AV76" s="96"/>
      <c r="AW76" s="96"/>
      <c r="AX76" s="92"/>
      <c r="AY76" s="92"/>
      <c r="AZ76" s="119"/>
      <c r="BA76" s="62" t="s">
        <v>731</v>
      </c>
      <c r="BB76" s="21"/>
      <c r="BC76" s="40"/>
      <c r="BD76" s="55"/>
    </row>
    <row r="77" spans="1:56" s="20" customFormat="1" ht="112.5" hidden="1" x14ac:dyDescent="0.25">
      <c r="A77" s="44">
        <v>72</v>
      </c>
      <c r="B77" s="29">
        <v>43370</v>
      </c>
      <c r="C77" s="21" t="s">
        <v>15</v>
      </c>
      <c r="D77" s="21" t="s">
        <v>207</v>
      </c>
      <c r="E77" s="29">
        <v>43370</v>
      </c>
      <c r="F77" s="30" t="s">
        <v>227</v>
      </c>
      <c r="G77" s="47" t="s">
        <v>489</v>
      </c>
      <c r="H77" s="54" t="s">
        <v>271</v>
      </c>
      <c r="I77" s="35" t="s">
        <v>337</v>
      </c>
      <c r="J77" s="30">
        <v>1</v>
      </c>
      <c r="K77" s="24" t="s">
        <v>36</v>
      </c>
      <c r="L77" s="30" t="s">
        <v>369</v>
      </c>
      <c r="M77" s="30" t="s">
        <v>439</v>
      </c>
      <c r="N77" s="31">
        <v>0.9</v>
      </c>
      <c r="O77" s="32">
        <v>43374</v>
      </c>
      <c r="P77" s="32">
        <v>43733</v>
      </c>
      <c r="Q77" s="21" t="s">
        <v>460</v>
      </c>
      <c r="R77" s="21" t="s">
        <v>470</v>
      </c>
      <c r="S77" s="47" t="s">
        <v>470</v>
      </c>
      <c r="T77" s="60">
        <v>43465</v>
      </c>
      <c r="U77" s="28" t="s">
        <v>542</v>
      </c>
      <c r="V77" s="42">
        <v>1</v>
      </c>
      <c r="W77" s="40" t="s">
        <v>511</v>
      </c>
      <c r="X77" s="40" t="s">
        <v>144</v>
      </c>
      <c r="Y77" s="53" t="s">
        <v>206</v>
      </c>
      <c r="Z77" s="108">
        <v>43646</v>
      </c>
      <c r="AA77" s="28" t="s">
        <v>577</v>
      </c>
      <c r="AB77" s="25">
        <v>1</v>
      </c>
      <c r="AC77" s="26" t="s">
        <v>511</v>
      </c>
      <c r="AD77" s="21" t="s">
        <v>145</v>
      </c>
      <c r="AE77" s="111" t="s">
        <v>206</v>
      </c>
      <c r="AF77" s="112"/>
      <c r="AG77" s="91"/>
      <c r="AH77" s="92"/>
      <c r="AI77" s="93" t="str">
        <f t="shared" si="50"/>
        <v/>
      </c>
      <c r="AJ77" s="94" t="str">
        <f t="shared" si="51"/>
        <v/>
      </c>
      <c r="AK77" s="94" t="str">
        <f t="shared" si="53"/>
        <v/>
      </c>
      <c r="AL77" s="94" t="str">
        <f t="shared" si="54"/>
        <v/>
      </c>
      <c r="AM77" s="92" t="str">
        <f t="shared" si="55"/>
        <v/>
      </c>
      <c r="AN77" s="92"/>
      <c r="AO77" s="91"/>
      <c r="AP77" s="113"/>
      <c r="AQ77" s="117"/>
      <c r="AR77" s="91"/>
      <c r="AS77" s="91"/>
      <c r="AT77" s="91"/>
      <c r="AU77" s="91"/>
      <c r="AV77" s="91"/>
      <c r="AW77" s="91"/>
      <c r="AX77" s="91"/>
      <c r="AY77" s="91"/>
      <c r="AZ77" s="113"/>
      <c r="BA77" s="66" t="s">
        <v>731</v>
      </c>
      <c r="BB77" s="24"/>
      <c r="BC77" s="24"/>
      <c r="BD77" s="70"/>
    </row>
    <row r="78" spans="1:56" s="20" customFormat="1" ht="247.5" hidden="1" x14ac:dyDescent="0.25">
      <c r="A78" s="44">
        <v>73</v>
      </c>
      <c r="B78" s="29">
        <v>43370</v>
      </c>
      <c r="C78" s="21" t="s">
        <v>15</v>
      </c>
      <c r="D78" s="21" t="s">
        <v>207</v>
      </c>
      <c r="E78" s="29">
        <v>43370</v>
      </c>
      <c r="F78" s="30" t="s">
        <v>228</v>
      </c>
      <c r="G78" s="47" t="s">
        <v>490</v>
      </c>
      <c r="H78" s="54" t="s">
        <v>266</v>
      </c>
      <c r="I78" s="35" t="s">
        <v>325</v>
      </c>
      <c r="J78" s="30">
        <v>2</v>
      </c>
      <c r="K78" s="24" t="s">
        <v>36</v>
      </c>
      <c r="L78" s="30" t="s">
        <v>370</v>
      </c>
      <c r="M78" s="30" t="s">
        <v>408</v>
      </c>
      <c r="N78" s="31">
        <v>1</v>
      </c>
      <c r="O78" s="32">
        <v>43374</v>
      </c>
      <c r="P78" s="32">
        <v>43733</v>
      </c>
      <c r="Q78" s="40" t="s">
        <v>106</v>
      </c>
      <c r="R78" s="40" t="s">
        <v>44</v>
      </c>
      <c r="S78" s="55" t="s">
        <v>41</v>
      </c>
      <c r="T78" s="60">
        <v>43465</v>
      </c>
      <c r="U78" s="28" t="s">
        <v>526</v>
      </c>
      <c r="V78" s="42">
        <v>0</v>
      </c>
      <c r="W78" s="40" t="s">
        <v>513</v>
      </c>
      <c r="X78" s="40"/>
      <c r="Y78" s="53" t="s">
        <v>206</v>
      </c>
      <c r="Z78" s="108">
        <v>43646</v>
      </c>
      <c r="AA78" s="28" t="s">
        <v>637</v>
      </c>
      <c r="AB78" s="25">
        <v>0.5</v>
      </c>
      <c r="AC78" s="26" t="s">
        <v>512</v>
      </c>
      <c r="AD78" s="21"/>
      <c r="AE78" s="111" t="s">
        <v>206</v>
      </c>
      <c r="AF78" s="60">
        <v>43738</v>
      </c>
      <c r="AG78" s="95" t="s">
        <v>671</v>
      </c>
      <c r="AH78" s="96">
        <v>2</v>
      </c>
      <c r="AI78" s="97">
        <f t="shared" si="50"/>
        <v>1</v>
      </c>
      <c r="AJ78" s="98">
        <f t="shared" si="51"/>
        <v>1</v>
      </c>
      <c r="AK78" s="98" t="b">
        <f t="shared" si="53"/>
        <v>0</v>
      </c>
      <c r="AL78" s="98" t="str">
        <f t="shared" si="54"/>
        <v>TERMINADA</v>
      </c>
      <c r="AM78" s="96" t="str">
        <f t="shared" si="55"/>
        <v>TERMINADA</v>
      </c>
      <c r="AN78" s="96" t="s">
        <v>145</v>
      </c>
      <c r="AO78" s="99" t="s">
        <v>672</v>
      </c>
      <c r="AP78" s="114" t="s">
        <v>205</v>
      </c>
      <c r="AQ78" s="118"/>
      <c r="AR78" s="92"/>
      <c r="AS78" s="92"/>
      <c r="AT78" s="92"/>
      <c r="AU78" s="92"/>
      <c r="AV78" s="96"/>
      <c r="AW78" s="96"/>
      <c r="AX78" s="92"/>
      <c r="AY78" s="92"/>
      <c r="AZ78" s="119"/>
      <c r="BA78" s="62" t="s">
        <v>731</v>
      </c>
      <c r="BB78" s="21"/>
      <c r="BC78" s="40"/>
      <c r="BD78" s="55"/>
    </row>
    <row r="79" spans="1:56" s="20" customFormat="1" ht="146.25" x14ac:dyDescent="0.25">
      <c r="A79" s="44">
        <v>74</v>
      </c>
      <c r="B79" s="29">
        <v>43370</v>
      </c>
      <c r="C79" s="21" t="s">
        <v>15</v>
      </c>
      <c r="D79" s="21" t="s">
        <v>207</v>
      </c>
      <c r="E79" s="29">
        <v>43370</v>
      </c>
      <c r="F79" s="30" t="s">
        <v>228</v>
      </c>
      <c r="G79" s="47" t="s">
        <v>490</v>
      </c>
      <c r="H79" s="54" t="s">
        <v>272</v>
      </c>
      <c r="I79" s="35" t="s">
        <v>338</v>
      </c>
      <c r="J79" s="30">
        <v>1</v>
      </c>
      <c r="K79" s="24" t="s">
        <v>36</v>
      </c>
      <c r="L79" s="30" t="s">
        <v>384</v>
      </c>
      <c r="M79" s="30" t="s">
        <v>440</v>
      </c>
      <c r="N79" s="31">
        <v>1</v>
      </c>
      <c r="O79" s="32">
        <v>43374</v>
      </c>
      <c r="P79" s="32">
        <v>43733</v>
      </c>
      <c r="Q79" s="40" t="s">
        <v>457</v>
      </c>
      <c r="R79" s="21" t="s">
        <v>468</v>
      </c>
      <c r="S79" s="47" t="s">
        <v>468</v>
      </c>
      <c r="T79" s="60">
        <v>43465</v>
      </c>
      <c r="U79" s="28" t="s">
        <v>527</v>
      </c>
      <c r="V79" s="42">
        <v>0</v>
      </c>
      <c r="W79" s="40" t="s">
        <v>513</v>
      </c>
      <c r="X79" s="40"/>
      <c r="Y79" s="53" t="s">
        <v>206</v>
      </c>
      <c r="Z79" s="108">
        <v>43646</v>
      </c>
      <c r="AA79" s="64" t="s">
        <v>575</v>
      </c>
      <c r="AB79" s="25">
        <v>0</v>
      </c>
      <c r="AC79" s="26" t="s">
        <v>513</v>
      </c>
      <c r="AD79" s="21"/>
      <c r="AE79" s="111" t="s">
        <v>206</v>
      </c>
      <c r="AF79" s="60">
        <v>43738</v>
      </c>
      <c r="AG79" s="95" t="s">
        <v>724</v>
      </c>
      <c r="AH79" s="96">
        <v>1</v>
      </c>
      <c r="AI79" s="97">
        <f t="shared" si="50"/>
        <v>1</v>
      </c>
      <c r="AJ79" s="98">
        <f t="shared" si="51"/>
        <v>1</v>
      </c>
      <c r="AK79" s="98" t="b">
        <f t="shared" si="53"/>
        <v>0</v>
      </c>
      <c r="AL79" s="98" t="str">
        <f t="shared" si="54"/>
        <v>TERMINADA</v>
      </c>
      <c r="AM79" s="96" t="str">
        <f t="shared" si="55"/>
        <v>TERMINADA</v>
      </c>
      <c r="AN79" s="96" t="s">
        <v>144</v>
      </c>
      <c r="AO79" s="99" t="s">
        <v>726</v>
      </c>
      <c r="AP79" s="114" t="s">
        <v>205</v>
      </c>
      <c r="AQ79" s="60">
        <v>43830</v>
      </c>
      <c r="AR79" s="100" t="s">
        <v>773</v>
      </c>
      <c r="AS79" s="96">
        <v>1</v>
      </c>
      <c r="AT79" s="97">
        <f t="shared" ref="AT79:AT80" si="56">IF(AS79="","",IF(OR(J79=0,J79="",AQ79=""""),"",AS79/J79))</f>
        <v>1</v>
      </c>
      <c r="AU79" s="101">
        <f t="shared" ref="AU79:AU80" si="57">IF(OR(N79="",AT79=""),"",IF(OR(N79=0,AT79=0),0,IF((AT79*100%)/N79&gt;100%,100%,(AT79*100%)/N79)))</f>
        <v>1</v>
      </c>
      <c r="AV79" s="96" t="b">
        <f>IF(AS79="","",IF(AQ79&lt;P79,IF(AU79&lt;100%,"INCUMPLIDA",IF(AU79=100%,"TERMINADA EXTEMPORÁNEA"))))</f>
        <v>0</v>
      </c>
      <c r="AW79" s="96" t="str">
        <f>IF(AS79="","",IF(AQ79&gt;=P79,IF(AU79=0%,"SIN INICIAR",IF(AU79=100%,"TERMINADA",IF(AU79&gt;0%,"EN PROCESO",IF(AU79&lt;0%,"INCUMPLIDA"))))))</f>
        <v>TERMINADA</v>
      </c>
      <c r="AX79" s="96" t="str">
        <f>IF(AS79="","",IF(AQ79&gt;P79,AW79,IF(AQ79&gt;P79,AV79)))</f>
        <v>TERMINADA</v>
      </c>
      <c r="AY79" s="99" t="s">
        <v>776</v>
      </c>
      <c r="AZ79" s="114" t="s">
        <v>205</v>
      </c>
      <c r="BA79" s="62" t="str">
        <f t="shared" ref="BA79:BA122" si="58">IF(AJ79="","",IF(OR(AJ79=100%),"CUMPLIDA","PENDIENTE"))</f>
        <v>CUMPLIDA</v>
      </c>
      <c r="BB79" s="21" t="s">
        <v>811</v>
      </c>
      <c r="BC79" s="40" t="s">
        <v>144</v>
      </c>
      <c r="BD79" s="55" t="s">
        <v>732</v>
      </c>
    </row>
    <row r="80" spans="1:56" s="20" customFormat="1" ht="168.75" x14ac:dyDescent="0.25">
      <c r="A80" s="44">
        <v>75</v>
      </c>
      <c r="B80" s="29">
        <v>43370</v>
      </c>
      <c r="C80" s="21" t="s">
        <v>15</v>
      </c>
      <c r="D80" s="21" t="s">
        <v>207</v>
      </c>
      <c r="E80" s="29">
        <v>43370</v>
      </c>
      <c r="F80" s="30" t="s">
        <v>228</v>
      </c>
      <c r="G80" s="47" t="s">
        <v>490</v>
      </c>
      <c r="H80" s="54" t="s">
        <v>272</v>
      </c>
      <c r="I80" s="35" t="s">
        <v>339</v>
      </c>
      <c r="J80" s="30">
        <v>1</v>
      </c>
      <c r="K80" s="24" t="s">
        <v>36</v>
      </c>
      <c r="L80" s="30" t="s">
        <v>385</v>
      </c>
      <c r="M80" s="30" t="s">
        <v>431</v>
      </c>
      <c r="N80" s="31">
        <v>1</v>
      </c>
      <c r="O80" s="32">
        <v>43374</v>
      </c>
      <c r="P80" s="32">
        <v>43733</v>
      </c>
      <c r="Q80" s="40" t="s">
        <v>457</v>
      </c>
      <c r="R80" s="21" t="s">
        <v>468</v>
      </c>
      <c r="S80" s="47" t="s">
        <v>468</v>
      </c>
      <c r="T80" s="60">
        <v>43465</v>
      </c>
      <c r="U80" s="28" t="s">
        <v>543</v>
      </c>
      <c r="V80" s="42">
        <v>0</v>
      </c>
      <c r="W80" s="40" t="s">
        <v>513</v>
      </c>
      <c r="X80" s="40"/>
      <c r="Y80" s="53" t="s">
        <v>206</v>
      </c>
      <c r="Z80" s="108">
        <v>43646</v>
      </c>
      <c r="AA80" s="64" t="s">
        <v>576</v>
      </c>
      <c r="AB80" s="25">
        <v>0</v>
      </c>
      <c r="AC80" s="26" t="s">
        <v>513</v>
      </c>
      <c r="AD80" s="21"/>
      <c r="AE80" s="111" t="s">
        <v>206</v>
      </c>
      <c r="AF80" s="60">
        <v>43738</v>
      </c>
      <c r="AG80" s="95" t="s">
        <v>705</v>
      </c>
      <c r="AH80" s="96">
        <v>1</v>
      </c>
      <c r="AI80" s="97">
        <f t="shared" si="50"/>
        <v>1</v>
      </c>
      <c r="AJ80" s="98">
        <f t="shared" si="51"/>
        <v>1</v>
      </c>
      <c r="AK80" s="98" t="b">
        <f t="shared" si="53"/>
        <v>0</v>
      </c>
      <c r="AL80" s="98" t="str">
        <f t="shared" si="54"/>
        <v>TERMINADA</v>
      </c>
      <c r="AM80" s="96" t="str">
        <f t="shared" si="55"/>
        <v>TERMINADA</v>
      </c>
      <c r="AN80" s="96" t="s">
        <v>144</v>
      </c>
      <c r="AO80" s="99" t="s">
        <v>728</v>
      </c>
      <c r="AP80" s="114" t="s">
        <v>205</v>
      </c>
      <c r="AQ80" s="60">
        <v>43830</v>
      </c>
      <c r="AR80" s="100" t="s">
        <v>773</v>
      </c>
      <c r="AS80" s="96">
        <v>1</v>
      </c>
      <c r="AT80" s="97">
        <f t="shared" si="56"/>
        <v>1</v>
      </c>
      <c r="AU80" s="101">
        <f t="shared" si="57"/>
        <v>1</v>
      </c>
      <c r="AV80" s="96" t="b">
        <f>IF(AS80="","",IF(AQ80&lt;P80,IF(AU80&lt;100%,"INCUMPLIDA",IF(AU80=100%,"TERMINADA EXTEMPORÁNEA"))))</f>
        <v>0</v>
      </c>
      <c r="AW80" s="96" t="str">
        <f>IF(AS80="","",IF(AQ80&gt;=P80,IF(AU80=0%,"SIN INICIAR",IF(AU80=100%,"TERMINADA",IF(AU80&gt;0%,"EN PROCESO",IF(AU80&lt;0%,"INCUMPLIDA"))))))</f>
        <v>TERMINADA</v>
      </c>
      <c r="AX80" s="96" t="str">
        <f>IF(AS80="","",IF(AQ80&gt;P80,AW80,IF(AQ80&gt;P80,AV80)))</f>
        <v>TERMINADA</v>
      </c>
      <c r="AY80" s="99" t="s">
        <v>814</v>
      </c>
      <c r="AZ80" s="114" t="s">
        <v>205</v>
      </c>
      <c r="BA80" s="62" t="str">
        <f t="shared" si="58"/>
        <v>CUMPLIDA</v>
      </c>
      <c r="BB80" s="21" t="s">
        <v>727</v>
      </c>
      <c r="BC80" s="21" t="s">
        <v>144</v>
      </c>
      <c r="BD80" s="55" t="s">
        <v>732</v>
      </c>
    </row>
    <row r="81" spans="1:56" s="20" customFormat="1" ht="135" hidden="1" x14ac:dyDescent="0.25">
      <c r="A81" s="44">
        <v>76</v>
      </c>
      <c r="B81" s="29">
        <v>43370</v>
      </c>
      <c r="C81" s="21" t="s">
        <v>15</v>
      </c>
      <c r="D81" s="21" t="s">
        <v>207</v>
      </c>
      <c r="E81" s="29">
        <v>43370</v>
      </c>
      <c r="F81" s="30" t="s">
        <v>229</v>
      </c>
      <c r="G81" s="47" t="s">
        <v>491</v>
      </c>
      <c r="H81" s="54" t="s">
        <v>273</v>
      </c>
      <c r="I81" s="35" t="s">
        <v>340</v>
      </c>
      <c r="J81" s="30">
        <v>1</v>
      </c>
      <c r="K81" s="24" t="s">
        <v>36</v>
      </c>
      <c r="L81" s="30" t="s">
        <v>369</v>
      </c>
      <c r="M81" s="30" t="s">
        <v>441</v>
      </c>
      <c r="N81" s="31">
        <v>1</v>
      </c>
      <c r="O81" s="32">
        <v>43374</v>
      </c>
      <c r="P81" s="32">
        <v>43733</v>
      </c>
      <c r="Q81" s="40" t="s">
        <v>106</v>
      </c>
      <c r="R81" s="40" t="s">
        <v>44</v>
      </c>
      <c r="S81" s="55" t="s">
        <v>41</v>
      </c>
      <c r="T81" s="60">
        <v>43465</v>
      </c>
      <c r="U81" s="28" t="s">
        <v>526</v>
      </c>
      <c r="V81" s="42">
        <v>0</v>
      </c>
      <c r="W81" s="40" t="s">
        <v>513</v>
      </c>
      <c r="X81" s="40"/>
      <c r="Y81" s="53" t="s">
        <v>206</v>
      </c>
      <c r="Z81" s="108">
        <v>43646</v>
      </c>
      <c r="AA81" s="27" t="s">
        <v>794</v>
      </c>
      <c r="AB81" s="25">
        <v>0.5</v>
      </c>
      <c r="AC81" s="26" t="s">
        <v>512</v>
      </c>
      <c r="AD81" s="21"/>
      <c r="AE81" s="111" t="s">
        <v>206</v>
      </c>
      <c r="AF81" s="60">
        <v>43738</v>
      </c>
      <c r="AG81" s="95" t="s">
        <v>743</v>
      </c>
      <c r="AH81" s="96">
        <v>1</v>
      </c>
      <c r="AI81" s="97">
        <f t="shared" si="50"/>
        <v>1</v>
      </c>
      <c r="AJ81" s="98">
        <f t="shared" si="51"/>
        <v>1</v>
      </c>
      <c r="AK81" s="98" t="b">
        <f>IF(AH81="","",IF(AF81&lt;N81,IF(AJ81&lt;100%,"INCUMPLIDA",IF(AJ81=100%,"TERMINADA EXTEMPORANEA"))))</f>
        <v>0</v>
      </c>
      <c r="AL81" s="98" t="str">
        <f>IF(AH81="","",IF(AF81&gt;=N81,IF(AJ81=0%,"SIN INICIAR",IF(AJ81=100%,"TERMINADA",IF(AJ81&gt;0%,"EN PROCESO",IF(AJ81&lt;0%,"INCUMPLIDA"))))))</f>
        <v>TERMINADA</v>
      </c>
      <c r="AM81" s="96" t="str">
        <f>IF(AH81="","",IF(AF81&gt;N81,AL81,IF(AF81&lt;=N81,AK81)))</f>
        <v>TERMINADA</v>
      </c>
      <c r="AN81" s="96" t="s">
        <v>145</v>
      </c>
      <c r="AO81" s="99" t="s">
        <v>744</v>
      </c>
      <c r="AP81" s="114" t="s">
        <v>205</v>
      </c>
      <c r="AQ81" s="118"/>
      <c r="AR81" s="92"/>
      <c r="AS81" s="92"/>
      <c r="AT81" s="92"/>
      <c r="AU81" s="92"/>
      <c r="AV81" s="96"/>
      <c r="AW81" s="96"/>
      <c r="AX81" s="92"/>
      <c r="AY81" s="92"/>
      <c r="AZ81" s="119"/>
      <c r="BA81" s="62" t="s">
        <v>731</v>
      </c>
      <c r="BB81" s="21"/>
      <c r="BC81" s="21"/>
      <c r="BD81" s="55"/>
    </row>
    <row r="82" spans="1:56" s="20" customFormat="1" ht="191.25" hidden="1" x14ac:dyDescent="0.25">
      <c r="A82" s="44">
        <v>77</v>
      </c>
      <c r="B82" s="29">
        <v>43370</v>
      </c>
      <c r="C82" s="21" t="s">
        <v>15</v>
      </c>
      <c r="D82" s="21" t="s">
        <v>207</v>
      </c>
      <c r="E82" s="29">
        <v>43370</v>
      </c>
      <c r="F82" s="30" t="s">
        <v>229</v>
      </c>
      <c r="G82" s="47" t="s">
        <v>491</v>
      </c>
      <c r="H82" s="54" t="s">
        <v>273</v>
      </c>
      <c r="I82" s="35" t="s">
        <v>341</v>
      </c>
      <c r="J82" s="30">
        <v>2</v>
      </c>
      <c r="K82" s="24" t="s">
        <v>36</v>
      </c>
      <c r="L82" s="30" t="s">
        <v>370</v>
      </c>
      <c r="M82" s="30" t="s">
        <v>442</v>
      </c>
      <c r="N82" s="31">
        <v>1</v>
      </c>
      <c r="O82" s="32">
        <v>43374</v>
      </c>
      <c r="P82" s="32">
        <v>43733</v>
      </c>
      <c r="Q82" s="40" t="s">
        <v>106</v>
      </c>
      <c r="R82" s="40" t="s">
        <v>44</v>
      </c>
      <c r="S82" s="55" t="s">
        <v>41</v>
      </c>
      <c r="T82" s="60">
        <v>43465</v>
      </c>
      <c r="U82" s="28" t="s">
        <v>526</v>
      </c>
      <c r="V82" s="42">
        <v>0</v>
      </c>
      <c r="W82" s="40" t="s">
        <v>513</v>
      </c>
      <c r="X82" s="40"/>
      <c r="Y82" s="53" t="s">
        <v>206</v>
      </c>
      <c r="Z82" s="108">
        <v>43646</v>
      </c>
      <c r="AA82" s="28" t="s">
        <v>637</v>
      </c>
      <c r="AB82" s="25">
        <v>0.5</v>
      </c>
      <c r="AC82" s="26" t="s">
        <v>512</v>
      </c>
      <c r="AD82" s="21"/>
      <c r="AE82" s="111" t="s">
        <v>206</v>
      </c>
      <c r="AF82" s="60">
        <v>43738</v>
      </c>
      <c r="AG82" s="95" t="s">
        <v>743</v>
      </c>
      <c r="AH82" s="96">
        <v>2</v>
      </c>
      <c r="AI82" s="97">
        <f>IF(AH82="","",IF(OR(J82=0,J82="",AF82=""),"",AH82/J82))</f>
        <v>1</v>
      </c>
      <c r="AJ82" s="98">
        <f>IF(OR(N82="",AI82=""),"",IF(OR(N82=0,AI82=0),0,IF((AI82*100%)/N82&gt;100%,100%,(AI82*100%)/N82)))</f>
        <v>1</v>
      </c>
      <c r="AK82" s="98" t="b">
        <f>IF(AH82="","",IF(AF82&lt;N82,IF(AJ82&lt;100%,"INCUMPLIDA",IF(AJ82=100%,"TERMINADA EXTEMPORANEA"))))</f>
        <v>0</v>
      </c>
      <c r="AL82" s="98" t="str">
        <f>IF(AH82="","",IF(AF82&gt;=N82,IF(AJ82=0%,"SIN INICIAR",IF(AJ82=100%,"TERMINADA",IF(AJ82&gt;0%,"EN PROCESO",IF(AJ82&lt;0%,"INCUMPLIDA"))))))</f>
        <v>TERMINADA</v>
      </c>
      <c r="AM82" s="96" t="str">
        <f>IF(AH82="","",IF(AF82&gt;N82,AL82,IF(AF82&lt;=N82,AK82)))</f>
        <v>TERMINADA</v>
      </c>
      <c r="AN82" s="96" t="s">
        <v>145</v>
      </c>
      <c r="AO82" s="99" t="s">
        <v>744</v>
      </c>
      <c r="AP82" s="114" t="s">
        <v>205</v>
      </c>
      <c r="AQ82" s="118"/>
      <c r="AR82" s="92"/>
      <c r="AS82" s="92"/>
      <c r="AT82" s="92"/>
      <c r="AU82" s="92"/>
      <c r="AV82" s="96"/>
      <c r="AW82" s="96"/>
      <c r="AX82" s="92"/>
      <c r="AY82" s="92"/>
      <c r="AZ82" s="119"/>
      <c r="BA82" s="62" t="s">
        <v>731</v>
      </c>
      <c r="BB82" s="21"/>
      <c r="BC82" s="21"/>
      <c r="BD82" s="55"/>
    </row>
    <row r="83" spans="1:56" s="20" customFormat="1" ht="135" hidden="1" x14ac:dyDescent="0.25">
      <c r="A83" s="44">
        <v>78</v>
      </c>
      <c r="B83" s="29">
        <v>43370</v>
      </c>
      <c r="C83" s="21" t="s">
        <v>15</v>
      </c>
      <c r="D83" s="21" t="s">
        <v>207</v>
      </c>
      <c r="E83" s="29">
        <v>43370</v>
      </c>
      <c r="F83" s="30" t="s">
        <v>229</v>
      </c>
      <c r="G83" s="47" t="s">
        <v>491</v>
      </c>
      <c r="H83" s="54" t="s">
        <v>274</v>
      </c>
      <c r="I83" s="35" t="s">
        <v>342</v>
      </c>
      <c r="J83" s="30">
        <v>1</v>
      </c>
      <c r="K83" s="24" t="s">
        <v>36</v>
      </c>
      <c r="L83" s="30" t="s">
        <v>386</v>
      </c>
      <c r="M83" s="30" t="s">
        <v>431</v>
      </c>
      <c r="N83" s="31">
        <v>0.9</v>
      </c>
      <c r="O83" s="32">
        <v>43374</v>
      </c>
      <c r="P83" s="32">
        <v>43733</v>
      </c>
      <c r="Q83" s="40" t="s">
        <v>457</v>
      </c>
      <c r="R83" s="21" t="s">
        <v>468</v>
      </c>
      <c r="S83" s="47" t="s">
        <v>468</v>
      </c>
      <c r="T83" s="60">
        <v>43465</v>
      </c>
      <c r="U83" s="28" t="s">
        <v>539</v>
      </c>
      <c r="V83" s="42">
        <v>0</v>
      </c>
      <c r="W83" s="40" t="s">
        <v>513</v>
      </c>
      <c r="X83" s="40"/>
      <c r="Y83" s="53" t="s">
        <v>206</v>
      </c>
      <c r="Z83" s="108">
        <v>43646</v>
      </c>
      <c r="AA83" s="64" t="s">
        <v>576</v>
      </c>
      <c r="AB83" s="25">
        <v>0</v>
      </c>
      <c r="AC83" s="26" t="s">
        <v>513</v>
      </c>
      <c r="AD83" s="21"/>
      <c r="AE83" s="111" t="s">
        <v>206</v>
      </c>
      <c r="AF83" s="60">
        <v>43738</v>
      </c>
      <c r="AG83" s="95" t="s">
        <v>705</v>
      </c>
      <c r="AH83" s="96">
        <v>1</v>
      </c>
      <c r="AI83" s="97">
        <f>IF(AH83="","",IF(OR(J83=0,J83="",AF83=""),"",AH83/J83))</f>
        <v>1</v>
      </c>
      <c r="AJ83" s="98">
        <f>IF(OR(N83="",AI83=""),"",IF(OR(N83=0,AI83=0),0,IF((AI83*100%)/N83&gt;100%,100%,(AI83*100%)/N83)))</f>
        <v>1</v>
      </c>
      <c r="AK83" s="98" t="b">
        <f>IF(AH83="","",IF(AF83&lt;N83,IF(AJ83&lt;100%,"INCUMPLIDA",IF(AJ83=100%,"TERMINADA EXTEMPORANEA"))))</f>
        <v>0</v>
      </c>
      <c r="AL83" s="98" t="str">
        <f>IF(AH83="","",IF(AF83&gt;=N83,IF(AJ83=0%,"SIN INICIAR",IF(AJ83=100%,"TERMINADA",IF(AJ83&gt;0%,"EN PROCESO",IF(AJ83&lt;0%,"INCUMPLIDA"))))))</f>
        <v>TERMINADA</v>
      </c>
      <c r="AM83" s="96" t="str">
        <f>IF(AH83="","",IF(AF83&gt;N83,AL83,IF(AF83&lt;=N83,AK83)))</f>
        <v>TERMINADA</v>
      </c>
      <c r="AN83" s="96" t="s">
        <v>145</v>
      </c>
      <c r="AO83" s="99" t="s">
        <v>789</v>
      </c>
      <c r="AP83" s="114" t="s">
        <v>205</v>
      </c>
      <c r="AQ83" s="118"/>
      <c r="AR83" s="92"/>
      <c r="AS83" s="92"/>
      <c r="AT83" s="92"/>
      <c r="AU83" s="92"/>
      <c r="AV83" s="92"/>
      <c r="AW83" s="92"/>
      <c r="AX83" s="92"/>
      <c r="AY83" s="92"/>
      <c r="AZ83" s="119"/>
      <c r="BA83" s="62" t="str">
        <f t="shared" si="58"/>
        <v>CUMPLIDA</v>
      </c>
      <c r="BB83" s="21"/>
      <c r="BC83" s="21"/>
      <c r="BD83" s="55"/>
    </row>
    <row r="84" spans="1:56" s="20" customFormat="1" ht="247.5" hidden="1" x14ac:dyDescent="0.25">
      <c r="A84" s="44">
        <v>79</v>
      </c>
      <c r="B84" s="29">
        <v>43370</v>
      </c>
      <c r="C84" s="21" t="s">
        <v>15</v>
      </c>
      <c r="D84" s="21" t="s">
        <v>207</v>
      </c>
      <c r="E84" s="29">
        <v>43370</v>
      </c>
      <c r="F84" s="30" t="s">
        <v>230</v>
      </c>
      <c r="G84" s="47" t="s">
        <v>492</v>
      </c>
      <c r="H84" s="54" t="s">
        <v>266</v>
      </c>
      <c r="I84" s="35" t="s">
        <v>343</v>
      </c>
      <c r="J84" s="30">
        <v>2</v>
      </c>
      <c r="K84" s="24" t="s">
        <v>36</v>
      </c>
      <c r="L84" s="30" t="s">
        <v>370</v>
      </c>
      <c r="M84" s="30" t="s">
        <v>408</v>
      </c>
      <c r="N84" s="31">
        <v>1</v>
      </c>
      <c r="O84" s="32">
        <v>43374</v>
      </c>
      <c r="P84" s="32">
        <v>43733</v>
      </c>
      <c r="Q84" s="40" t="s">
        <v>106</v>
      </c>
      <c r="R84" s="40" t="s">
        <v>44</v>
      </c>
      <c r="S84" s="55" t="s">
        <v>41</v>
      </c>
      <c r="T84" s="60">
        <v>43465</v>
      </c>
      <c r="U84" s="28" t="s">
        <v>526</v>
      </c>
      <c r="V84" s="42">
        <v>0</v>
      </c>
      <c r="W84" s="40" t="s">
        <v>513</v>
      </c>
      <c r="X84" s="40"/>
      <c r="Y84" s="53" t="s">
        <v>206</v>
      </c>
      <c r="Z84" s="108">
        <v>43646</v>
      </c>
      <c r="AA84" s="28" t="s">
        <v>637</v>
      </c>
      <c r="AB84" s="25">
        <v>0.5</v>
      </c>
      <c r="AC84" s="26" t="s">
        <v>512</v>
      </c>
      <c r="AD84" s="21"/>
      <c r="AE84" s="111" t="s">
        <v>206</v>
      </c>
      <c r="AF84" s="60">
        <v>43738</v>
      </c>
      <c r="AG84" s="95" t="s">
        <v>671</v>
      </c>
      <c r="AH84" s="96">
        <v>2</v>
      </c>
      <c r="AI84" s="97">
        <f t="shared" si="50"/>
        <v>1</v>
      </c>
      <c r="AJ84" s="98">
        <f t="shared" si="51"/>
        <v>1</v>
      </c>
      <c r="AK84" s="98" t="b">
        <f t="shared" si="53"/>
        <v>0</v>
      </c>
      <c r="AL84" s="98" t="str">
        <f t="shared" si="54"/>
        <v>TERMINADA</v>
      </c>
      <c r="AM84" s="96" t="str">
        <f t="shared" si="55"/>
        <v>TERMINADA</v>
      </c>
      <c r="AN84" s="96" t="s">
        <v>145</v>
      </c>
      <c r="AO84" s="99" t="s">
        <v>672</v>
      </c>
      <c r="AP84" s="114" t="s">
        <v>205</v>
      </c>
      <c r="AQ84" s="118"/>
      <c r="AR84" s="92"/>
      <c r="AS84" s="92"/>
      <c r="AT84" s="92"/>
      <c r="AU84" s="92"/>
      <c r="AV84" s="96"/>
      <c r="AW84" s="96"/>
      <c r="AX84" s="92"/>
      <c r="AY84" s="92"/>
      <c r="AZ84" s="119"/>
      <c r="BA84" s="62" t="s">
        <v>731</v>
      </c>
      <c r="BB84" s="21"/>
      <c r="BC84" s="40"/>
      <c r="BD84" s="55"/>
    </row>
    <row r="85" spans="1:56" s="20" customFormat="1" ht="146.25" x14ac:dyDescent="0.25">
      <c r="A85" s="44">
        <v>80</v>
      </c>
      <c r="B85" s="29">
        <v>43370</v>
      </c>
      <c r="C85" s="21" t="s">
        <v>15</v>
      </c>
      <c r="D85" s="21" t="s">
        <v>207</v>
      </c>
      <c r="E85" s="29">
        <v>43370</v>
      </c>
      <c r="F85" s="30" t="s">
        <v>230</v>
      </c>
      <c r="G85" s="47" t="s">
        <v>492</v>
      </c>
      <c r="H85" s="54" t="s">
        <v>275</v>
      </c>
      <c r="I85" s="35" t="s">
        <v>344</v>
      </c>
      <c r="J85" s="30">
        <v>1</v>
      </c>
      <c r="K85" s="24" t="s">
        <v>36</v>
      </c>
      <c r="L85" s="30" t="s">
        <v>387</v>
      </c>
      <c r="M85" s="30" t="s">
        <v>440</v>
      </c>
      <c r="N85" s="31">
        <v>1</v>
      </c>
      <c r="O85" s="32">
        <v>43374</v>
      </c>
      <c r="P85" s="32">
        <v>43733</v>
      </c>
      <c r="Q85" s="40" t="s">
        <v>457</v>
      </c>
      <c r="R85" s="21" t="s">
        <v>468</v>
      </c>
      <c r="S85" s="47" t="s">
        <v>468</v>
      </c>
      <c r="T85" s="60">
        <v>43465</v>
      </c>
      <c r="U85" s="28" t="s">
        <v>527</v>
      </c>
      <c r="V85" s="42">
        <v>0</v>
      </c>
      <c r="W85" s="40" t="s">
        <v>513</v>
      </c>
      <c r="X85" s="40"/>
      <c r="Y85" s="53" t="s">
        <v>206</v>
      </c>
      <c r="Z85" s="108">
        <v>43646</v>
      </c>
      <c r="AA85" s="64" t="s">
        <v>575</v>
      </c>
      <c r="AB85" s="25">
        <v>0</v>
      </c>
      <c r="AC85" s="26" t="s">
        <v>513</v>
      </c>
      <c r="AD85" s="21"/>
      <c r="AE85" s="111" t="s">
        <v>206</v>
      </c>
      <c r="AF85" s="60">
        <v>43738</v>
      </c>
      <c r="AG85" s="95" t="s">
        <v>724</v>
      </c>
      <c r="AH85" s="96">
        <v>1</v>
      </c>
      <c r="AI85" s="97">
        <f>IF(AH85="","",IF(OR(J85=0,J85="",AF85=""),"",AH85/J85))</f>
        <v>1</v>
      </c>
      <c r="AJ85" s="98">
        <f>IF(OR(N85="",AI85=""),"",IF(OR(N85=0,AI85=0),0,IF((AI85*100%)/N85&gt;100%,100%,(AI85*100%)/N85)))</f>
        <v>1</v>
      </c>
      <c r="AK85" s="98" t="b">
        <f>IF(AH85="","",IF(AF85&lt;N85,IF(AJ85&lt;100%,"INCUMPLIDA",IF(AJ85=100%,"TERMINADA EXTEMPORANEA"))))</f>
        <v>0</v>
      </c>
      <c r="AL85" s="98" t="str">
        <f>IF(AH85="","",IF(AF85&gt;=N85,IF(AJ85=0%,"SIN INICIAR",IF(AJ85=100%,"TERMINADA",IF(AJ85&gt;0%,"EN PROCESO",IF(AJ85&lt;0%,"INCUMPLIDA"))))))</f>
        <v>TERMINADA</v>
      </c>
      <c r="AM85" s="96" t="str">
        <f>IF(AH85="","",IF(AF85&gt;N85,AL85,IF(AF85&lt;=N85,AK85)))</f>
        <v>TERMINADA</v>
      </c>
      <c r="AN85" s="96" t="s">
        <v>144</v>
      </c>
      <c r="AO85" s="99" t="s">
        <v>726</v>
      </c>
      <c r="AP85" s="114" t="s">
        <v>205</v>
      </c>
      <c r="AQ85" s="60">
        <v>43830</v>
      </c>
      <c r="AR85" s="100" t="s">
        <v>773</v>
      </c>
      <c r="AS85" s="96">
        <v>1</v>
      </c>
      <c r="AT85" s="97">
        <f t="shared" ref="AT85" si="59">IF(AS85="","",IF(OR(J85=0,J85="",AQ85=""""),"",AS85/J85))</f>
        <v>1</v>
      </c>
      <c r="AU85" s="101">
        <f t="shared" ref="AU85" si="60">IF(OR(N85="",AT85=""),"",IF(OR(N85=0,AT85=0),0,IF((AT85*100%)/N85&gt;100%,100%,(AT85*100%)/N85)))</f>
        <v>1</v>
      </c>
      <c r="AV85" s="96" t="b">
        <f>IF(AS85="","",IF(AQ85&lt;P85,IF(AU85&lt;100%,"INCUMPLIDA",IF(AU85=100%,"TERMINADA EXTEMPORÁNEA"))))</f>
        <v>0</v>
      </c>
      <c r="AW85" s="96" t="str">
        <f>IF(AS85="","",IF(AQ85&gt;=P85,IF(AU85=0%,"SIN INICIAR",IF(AU85=100%,"TERMINADA",IF(AU85&gt;0%,"EN PROCESO",IF(AU85&lt;0%,"INCUMPLIDA"))))))</f>
        <v>TERMINADA</v>
      </c>
      <c r="AX85" s="96" t="str">
        <f>IF(AS85="","",IF(AQ85&gt;P85,AW85,IF(AQ85&gt;P85,AV85)))</f>
        <v>TERMINADA</v>
      </c>
      <c r="AY85" s="99" t="s">
        <v>776</v>
      </c>
      <c r="AZ85" s="114" t="s">
        <v>205</v>
      </c>
      <c r="BA85" s="62" t="str">
        <f>IF(AJ85="","",IF(OR(AJ85=100%),"CUMPLIDA","PENDIENTE"))</f>
        <v>CUMPLIDA</v>
      </c>
      <c r="BB85" s="21" t="s">
        <v>725</v>
      </c>
      <c r="BC85" s="40" t="s">
        <v>144</v>
      </c>
      <c r="BD85" s="55" t="s">
        <v>732</v>
      </c>
    </row>
    <row r="86" spans="1:56" s="20" customFormat="1" ht="168.75" x14ac:dyDescent="0.25">
      <c r="A86" s="44">
        <v>81</v>
      </c>
      <c r="B86" s="29">
        <v>43370</v>
      </c>
      <c r="C86" s="21" t="s">
        <v>15</v>
      </c>
      <c r="D86" s="21" t="s">
        <v>207</v>
      </c>
      <c r="E86" s="29">
        <v>43370</v>
      </c>
      <c r="F86" s="30" t="s">
        <v>230</v>
      </c>
      <c r="G86" s="47" t="s">
        <v>492</v>
      </c>
      <c r="H86" s="54" t="s">
        <v>275</v>
      </c>
      <c r="I86" s="35" t="s">
        <v>345</v>
      </c>
      <c r="J86" s="30">
        <v>1</v>
      </c>
      <c r="K86" s="24" t="s">
        <v>36</v>
      </c>
      <c r="L86" s="30" t="s">
        <v>388</v>
      </c>
      <c r="M86" s="30" t="s">
        <v>431</v>
      </c>
      <c r="N86" s="31">
        <v>0.9</v>
      </c>
      <c r="O86" s="32">
        <v>43374</v>
      </c>
      <c r="P86" s="32">
        <v>43733</v>
      </c>
      <c r="Q86" s="40" t="s">
        <v>457</v>
      </c>
      <c r="R86" s="21" t="s">
        <v>468</v>
      </c>
      <c r="S86" s="47" t="s">
        <v>468</v>
      </c>
      <c r="T86" s="60">
        <v>43465</v>
      </c>
      <c r="U86" s="28" t="s">
        <v>544</v>
      </c>
      <c r="V86" s="42">
        <v>0</v>
      </c>
      <c r="W86" s="40" t="s">
        <v>513</v>
      </c>
      <c r="X86" s="40"/>
      <c r="Y86" s="53" t="s">
        <v>206</v>
      </c>
      <c r="Z86" s="108">
        <v>43646</v>
      </c>
      <c r="AA86" s="64" t="s">
        <v>576</v>
      </c>
      <c r="AB86" s="25">
        <v>0</v>
      </c>
      <c r="AC86" s="26" t="s">
        <v>513</v>
      </c>
      <c r="AD86" s="21"/>
      <c r="AE86" s="111" t="s">
        <v>206</v>
      </c>
      <c r="AF86" s="60">
        <v>43738</v>
      </c>
      <c r="AG86" s="95" t="s">
        <v>705</v>
      </c>
      <c r="AH86" s="96">
        <v>1</v>
      </c>
      <c r="AI86" s="97">
        <f>IF(AH86="","",IF(OR(J86=0,J86="",AF86=""),"",AH86/J86))</f>
        <v>1</v>
      </c>
      <c r="AJ86" s="98">
        <f>IF(OR(N86="",AI86=""),"",IF(OR(N86=0,AI86=0),0,IF((AI86*100%)/N86&gt;100%,100%,(AI86*100%)/N86)))</f>
        <v>1</v>
      </c>
      <c r="AK86" s="98" t="b">
        <f>IF(AH86="","",IF(AF86&lt;N86,IF(AJ86&lt;100%,"INCUMPLIDA",IF(AJ86=100%,"TERMINADA EXTEMPORANEA"))))</f>
        <v>0</v>
      </c>
      <c r="AL86" s="98" t="str">
        <f>IF(AH86="","",IF(AF86&gt;=N86,IF(AJ86=0%,"SIN INICIAR",IF(AJ86=100%,"TERMINADA",IF(AJ86&gt;0%,"EN PROCESO",IF(AJ86&lt;0%,"INCUMPLIDA"))))))</f>
        <v>TERMINADA</v>
      </c>
      <c r="AM86" s="96" t="str">
        <f>IF(AH86="","",IF(AF86&gt;N86,AL86,IF(AF86&lt;=N86,AK86)))</f>
        <v>TERMINADA</v>
      </c>
      <c r="AN86" s="96" t="s">
        <v>144</v>
      </c>
      <c r="AO86" s="99" t="s">
        <v>728</v>
      </c>
      <c r="AP86" s="114" t="s">
        <v>205</v>
      </c>
      <c r="AQ86" s="60">
        <v>43830</v>
      </c>
      <c r="AR86" s="100" t="s">
        <v>773</v>
      </c>
      <c r="AS86" s="96">
        <v>1</v>
      </c>
      <c r="AT86" s="97">
        <f t="shared" ref="AT86" si="61">IF(AS86="","",IF(OR(J86=0,J86="",AQ86=""""),"",AS86/J86))</f>
        <v>1</v>
      </c>
      <c r="AU86" s="101">
        <f t="shared" ref="AU86" si="62">IF(OR(N86="",AT86=""),"",IF(OR(N86=0,AT86=0),0,IF((AT86*100%)/N86&gt;100%,100%,(AT86*100%)/N86)))</f>
        <v>1</v>
      </c>
      <c r="AV86" s="96" t="b">
        <f>IF(AS86="","",IF(AQ86&lt;P86,IF(AU86&lt;100%,"INCUMPLIDA",IF(AU86=100%,"TERMINADA EXTEMPORÁNEA"))))</f>
        <v>0</v>
      </c>
      <c r="AW86" s="96" t="str">
        <f>IF(AS86="","",IF(AQ86&gt;=P86,IF(AU86=0%,"SIN INICIAR",IF(AU86=100%,"TERMINADA",IF(AU86&gt;0%,"EN PROCESO",IF(AU86&lt;0%,"INCUMPLIDA"))))))</f>
        <v>TERMINADA</v>
      </c>
      <c r="AX86" s="96" t="str">
        <f>IF(AS86="","",IF(AQ86&gt;P86,AW86,IF(AQ86&gt;P86,AV86)))</f>
        <v>TERMINADA</v>
      </c>
      <c r="AY86" s="99" t="s">
        <v>814</v>
      </c>
      <c r="AZ86" s="114" t="s">
        <v>205</v>
      </c>
      <c r="BA86" s="62" t="str">
        <f>IF(AJ86="","",IF(OR(AJ86=100%),"CUMPLIDA","PENDIENTE"))</f>
        <v>CUMPLIDA</v>
      </c>
      <c r="BB86" s="21" t="s">
        <v>727</v>
      </c>
      <c r="BC86" s="21" t="s">
        <v>144</v>
      </c>
      <c r="BD86" s="55" t="s">
        <v>732</v>
      </c>
    </row>
    <row r="87" spans="1:56" s="20" customFormat="1" ht="247.5" hidden="1" x14ac:dyDescent="0.25">
      <c r="A87" s="44">
        <v>82</v>
      </c>
      <c r="B87" s="29">
        <v>43370</v>
      </c>
      <c r="C87" s="21" t="s">
        <v>15</v>
      </c>
      <c r="D87" s="21" t="s">
        <v>207</v>
      </c>
      <c r="E87" s="29">
        <v>43370</v>
      </c>
      <c r="F87" s="30" t="s">
        <v>231</v>
      </c>
      <c r="G87" s="47" t="s">
        <v>493</v>
      </c>
      <c r="H87" s="54" t="s">
        <v>266</v>
      </c>
      <c r="I87" s="35" t="s">
        <v>325</v>
      </c>
      <c r="J87" s="30">
        <v>2</v>
      </c>
      <c r="K87" s="24" t="s">
        <v>36</v>
      </c>
      <c r="L87" s="30" t="s">
        <v>370</v>
      </c>
      <c r="M87" s="30" t="s">
        <v>408</v>
      </c>
      <c r="N87" s="31">
        <v>1</v>
      </c>
      <c r="O87" s="32">
        <v>43374</v>
      </c>
      <c r="P87" s="32">
        <v>43733</v>
      </c>
      <c r="Q87" s="40" t="s">
        <v>106</v>
      </c>
      <c r="R87" s="40" t="s">
        <v>44</v>
      </c>
      <c r="S87" s="55" t="s">
        <v>41</v>
      </c>
      <c r="T87" s="60">
        <v>43465</v>
      </c>
      <c r="U87" s="28" t="s">
        <v>526</v>
      </c>
      <c r="V87" s="42">
        <v>0</v>
      </c>
      <c r="W87" s="40" t="s">
        <v>513</v>
      </c>
      <c r="X87" s="40"/>
      <c r="Y87" s="53" t="s">
        <v>206</v>
      </c>
      <c r="Z87" s="108">
        <v>43646</v>
      </c>
      <c r="AA87" s="28" t="s">
        <v>637</v>
      </c>
      <c r="AB87" s="25">
        <v>0.5</v>
      </c>
      <c r="AC87" s="26" t="s">
        <v>512</v>
      </c>
      <c r="AD87" s="21"/>
      <c r="AE87" s="111" t="s">
        <v>206</v>
      </c>
      <c r="AF87" s="60">
        <v>43738</v>
      </c>
      <c r="AG87" s="95" t="s">
        <v>671</v>
      </c>
      <c r="AH87" s="96">
        <v>2</v>
      </c>
      <c r="AI87" s="97">
        <f t="shared" si="50"/>
        <v>1</v>
      </c>
      <c r="AJ87" s="98">
        <f t="shared" si="51"/>
        <v>1</v>
      </c>
      <c r="AK87" s="98" t="b">
        <f t="shared" si="53"/>
        <v>0</v>
      </c>
      <c r="AL87" s="98" t="str">
        <f t="shared" si="54"/>
        <v>TERMINADA</v>
      </c>
      <c r="AM87" s="96" t="str">
        <f t="shared" si="55"/>
        <v>TERMINADA</v>
      </c>
      <c r="AN87" s="96" t="s">
        <v>145</v>
      </c>
      <c r="AO87" s="99" t="s">
        <v>672</v>
      </c>
      <c r="AP87" s="114" t="s">
        <v>205</v>
      </c>
      <c r="AQ87" s="118"/>
      <c r="AR87" s="92"/>
      <c r="AS87" s="92"/>
      <c r="AT87" s="92"/>
      <c r="AU87" s="92"/>
      <c r="AV87" s="96"/>
      <c r="AW87" s="96"/>
      <c r="AX87" s="92"/>
      <c r="AY87" s="92"/>
      <c r="AZ87" s="119"/>
      <c r="BA87" s="62" t="s">
        <v>731</v>
      </c>
      <c r="BB87" s="21"/>
      <c r="BC87" s="40"/>
      <c r="BD87" s="55"/>
    </row>
    <row r="88" spans="1:56" s="20" customFormat="1" ht="146.25" x14ac:dyDescent="0.25">
      <c r="A88" s="44">
        <v>83</v>
      </c>
      <c r="B88" s="29">
        <v>43370</v>
      </c>
      <c r="C88" s="21" t="s">
        <v>15</v>
      </c>
      <c r="D88" s="21" t="s">
        <v>207</v>
      </c>
      <c r="E88" s="29">
        <v>43370</v>
      </c>
      <c r="F88" s="30" t="s">
        <v>231</v>
      </c>
      <c r="G88" s="47" t="s">
        <v>493</v>
      </c>
      <c r="H88" s="54" t="s">
        <v>276</v>
      </c>
      <c r="I88" s="35" t="s">
        <v>344</v>
      </c>
      <c r="J88" s="30">
        <v>1</v>
      </c>
      <c r="K88" s="24" t="s">
        <v>36</v>
      </c>
      <c r="L88" s="30" t="s">
        <v>387</v>
      </c>
      <c r="M88" s="30" t="s">
        <v>440</v>
      </c>
      <c r="N88" s="31">
        <v>1</v>
      </c>
      <c r="O88" s="32">
        <v>43374</v>
      </c>
      <c r="P88" s="32">
        <v>43733</v>
      </c>
      <c r="Q88" s="40" t="s">
        <v>457</v>
      </c>
      <c r="R88" s="21" t="s">
        <v>468</v>
      </c>
      <c r="S88" s="47" t="s">
        <v>468</v>
      </c>
      <c r="T88" s="60">
        <v>43465</v>
      </c>
      <c r="U88" s="28" t="s">
        <v>527</v>
      </c>
      <c r="V88" s="42">
        <v>0</v>
      </c>
      <c r="W88" s="40" t="s">
        <v>513</v>
      </c>
      <c r="X88" s="40"/>
      <c r="Y88" s="53" t="s">
        <v>206</v>
      </c>
      <c r="Z88" s="108">
        <v>43646</v>
      </c>
      <c r="AA88" s="64" t="s">
        <v>575</v>
      </c>
      <c r="AB88" s="25">
        <v>0</v>
      </c>
      <c r="AC88" s="26" t="s">
        <v>513</v>
      </c>
      <c r="AD88" s="21"/>
      <c r="AE88" s="111" t="s">
        <v>206</v>
      </c>
      <c r="AF88" s="60">
        <v>43738</v>
      </c>
      <c r="AG88" s="95" t="s">
        <v>724</v>
      </c>
      <c r="AH88" s="96">
        <v>1</v>
      </c>
      <c r="AI88" s="97">
        <f t="shared" si="50"/>
        <v>1</v>
      </c>
      <c r="AJ88" s="98">
        <f t="shared" si="51"/>
        <v>1</v>
      </c>
      <c r="AK88" s="98" t="b">
        <f t="shared" si="53"/>
        <v>0</v>
      </c>
      <c r="AL88" s="98" t="str">
        <f t="shared" si="54"/>
        <v>TERMINADA</v>
      </c>
      <c r="AM88" s="96" t="str">
        <f t="shared" si="55"/>
        <v>TERMINADA</v>
      </c>
      <c r="AN88" s="96" t="s">
        <v>144</v>
      </c>
      <c r="AO88" s="99" t="s">
        <v>726</v>
      </c>
      <c r="AP88" s="114" t="s">
        <v>205</v>
      </c>
      <c r="AQ88" s="60">
        <v>43830</v>
      </c>
      <c r="AR88" s="100" t="s">
        <v>773</v>
      </c>
      <c r="AS88" s="96">
        <v>1</v>
      </c>
      <c r="AT88" s="97">
        <f t="shared" ref="AT88:AT89" si="63">IF(AS88="","",IF(OR(J88=0,J88="",AQ88=""""),"",AS88/J88))</f>
        <v>1</v>
      </c>
      <c r="AU88" s="101">
        <f t="shared" ref="AU88:AU89" si="64">IF(OR(N88="",AT88=""),"",IF(OR(N88=0,AT88=0),0,IF((AT88*100%)/N88&gt;100%,100%,(AT88*100%)/N88)))</f>
        <v>1</v>
      </c>
      <c r="AV88" s="96" t="b">
        <f>IF(AS88="","",IF(AQ88&lt;P88,IF(AU88&lt;100%,"INCUMPLIDA",IF(AU88=100%,"TERMINADA EXTEMPORÁNEA"))))</f>
        <v>0</v>
      </c>
      <c r="AW88" s="96" t="str">
        <f>IF(AS88="","",IF(AQ88&gt;=P88,IF(AU88=0%,"SIN INICIAR",IF(AU88=100%,"TERMINADA",IF(AU88&gt;0%,"EN PROCESO",IF(AU88&lt;0%,"INCUMPLIDA"))))))</f>
        <v>TERMINADA</v>
      </c>
      <c r="AX88" s="96" t="str">
        <f>IF(AS88="","",IF(AQ88&gt;P88,AW88,IF(AQ88&gt;P88,AV88)))</f>
        <v>TERMINADA</v>
      </c>
      <c r="AY88" s="99" t="s">
        <v>776</v>
      </c>
      <c r="AZ88" s="114" t="s">
        <v>205</v>
      </c>
      <c r="BA88" s="62" t="str">
        <f t="shared" si="58"/>
        <v>CUMPLIDA</v>
      </c>
      <c r="BB88" s="21" t="s">
        <v>725</v>
      </c>
      <c r="BC88" s="40" t="s">
        <v>144</v>
      </c>
      <c r="BD88" s="55" t="s">
        <v>732</v>
      </c>
    </row>
    <row r="89" spans="1:56" s="20" customFormat="1" ht="168.75" x14ac:dyDescent="0.25">
      <c r="A89" s="44">
        <v>84</v>
      </c>
      <c r="B89" s="29">
        <v>43370</v>
      </c>
      <c r="C89" s="21" t="s">
        <v>15</v>
      </c>
      <c r="D89" s="21" t="s">
        <v>207</v>
      </c>
      <c r="E89" s="29">
        <v>43370</v>
      </c>
      <c r="F89" s="30" t="s">
        <v>231</v>
      </c>
      <c r="G89" s="47" t="s">
        <v>493</v>
      </c>
      <c r="H89" s="54" t="s">
        <v>276</v>
      </c>
      <c r="I89" s="35" t="s">
        <v>345</v>
      </c>
      <c r="J89" s="30">
        <v>1</v>
      </c>
      <c r="K89" s="24" t="s">
        <v>36</v>
      </c>
      <c r="L89" s="30" t="s">
        <v>388</v>
      </c>
      <c r="M89" s="30" t="s">
        <v>431</v>
      </c>
      <c r="N89" s="31">
        <v>1</v>
      </c>
      <c r="O89" s="32">
        <v>43374</v>
      </c>
      <c r="P89" s="32">
        <v>43733</v>
      </c>
      <c r="Q89" s="40" t="s">
        <v>457</v>
      </c>
      <c r="R89" s="21" t="s">
        <v>468</v>
      </c>
      <c r="S89" s="47" t="s">
        <v>468</v>
      </c>
      <c r="T89" s="60">
        <v>43465</v>
      </c>
      <c r="U89" s="28" t="s">
        <v>544</v>
      </c>
      <c r="V89" s="42">
        <v>0</v>
      </c>
      <c r="W89" s="40" t="s">
        <v>513</v>
      </c>
      <c r="X89" s="40"/>
      <c r="Y89" s="53" t="s">
        <v>206</v>
      </c>
      <c r="Z89" s="108">
        <v>43646</v>
      </c>
      <c r="AA89" s="64" t="s">
        <v>576</v>
      </c>
      <c r="AB89" s="25">
        <v>0</v>
      </c>
      <c r="AC89" s="26" t="s">
        <v>513</v>
      </c>
      <c r="AD89" s="21"/>
      <c r="AE89" s="111" t="s">
        <v>206</v>
      </c>
      <c r="AF89" s="60">
        <v>43738</v>
      </c>
      <c r="AG89" s="95" t="s">
        <v>705</v>
      </c>
      <c r="AH89" s="96">
        <v>1</v>
      </c>
      <c r="AI89" s="97">
        <f>IF(AH89="","",IF(OR(J89=0,J89="",AF89=""),"",AH89/J89))</f>
        <v>1</v>
      </c>
      <c r="AJ89" s="98">
        <f>IF(OR(N89="",AI89=""),"",IF(OR(N89=0,AI89=0),0,IF((AI89*100%)/N89&gt;100%,100%,(AI89*100%)/N89)))</f>
        <v>1</v>
      </c>
      <c r="AK89" s="98" t="b">
        <f>IF(AH89="","",IF(AF89&lt;N89,IF(AJ89&lt;100%,"INCUMPLIDA",IF(AJ89=100%,"TERMINADA EXTEMPORANEA"))))</f>
        <v>0</v>
      </c>
      <c r="AL89" s="98" t="str">
        <f>IF(AH89="","",IF(AF89&gt;=N89,IF(AJ89=0%,"SIN INICIAR",IF(AJ89=100%,"TERMINADA",IF(AJ89&gt;0%,"EN PROCESO",IF(AJ89&lt;0%,"INCUMPLIDA"))))))</f>
        <v>TERMINADA</v>
      </c>
      <c r="AM89" s="96" t="str">
        <f>IF(AH89="","",IF(AF89&gt;N89,AL89,IF(AF89&lt;=N89,AK89)))</f>
        <v>TERMINADA</v>
      </c>
      <c r="AN89" s="96" t="s">
        <v>144</v>
      </c>
      <c r="AO89" s="99" t="s">
        <v>728</v>
      </c>
      <c r="AP89" s="114" t="s">
        <v>205</v>
      </c>
      <c r="AQ89" s="60">
        <v>43830</v>
      </c>
      <c r="AR89" s="100" t="s">
        <v>773</v>
      </c>
      <c r="AS89" s="96">
        <v>1</v>
      </c>
      <c r="AT89" s="97">
        <f t="shared" si="63"/>
        <v>1</v>
      </c>
      <c r="AU89" s="101">
        <f t="shared" si="64"/>
        <v>1</v>
      </c>
      <c r="AV89" s="96" t="b">
        <f>IF(AS89="","",IF(AQ89&lt;P89,IF(AU89&lt;100%,"INCUMPLIDA",IF(AU89=100%,"TERMINADA EXTEMPORÁNEA"))))</f>
        <v>0</v>
      </c>
      <c r="AW89" s="96" t="str">
        <f>IF(AS89="","",IF(AQ89&gt;=P89,IF(AU89=0%,"SIN INICIAR",IF(AU89=100%,"TERMINADA",IF(AU89&gt;0%,"EN PROCESO",IF(AU89&lt;0%,"INCUMPLIDA"))))))</f>
        <v>TERMINADA</v>
      </c>
      <c r="AX89" s="96" t="str">
        <f>IF(AS89="","",IF(AQ89&gt;P89,AW89,IF(AQ89&gt;P89,AV89)))</f>
        <v>TERMINADA</v>
      </c>
      <c r="AY89" s="99" t="s">
        <v>814</v>
      </c>
      <c r="AZ89" s="114" t="s">
        <v>205</v>
      </c>
      <c r="BA89" s="62" t="str">
        <f>IF(AJ89="","",IF(OR(AJ89=100%),"CUMPLIDA","PENDIENTE"))</f>
        <v>CUMPLIDA</v>
      </c>
      <c r="BB89" s="21" t="s">
        <v>727</v>
      </c>
      <c r="BC89" s="21" t="s">
        <v>144</v>
      </c>
      <c r="BD89" s="55" t="s">
        <v>732</v>
      </c>
    </row>
    <row r="90" spans="1:56" s="20" customFormat="1" ht="292.5" x14ac:dyDescent="0.25">
      <c r="A90" s="44">
        <v>85</v>
      </c>
      <c r="B90" s="29">
        <v>43370</v>
      </c>
      <c r="C90" s="21" t="s">
        <v>15</v>
      </c>
      <c r="D90" s="21" t="s">
        <v>207</v>
      </c>
      <c r="E90" s="29">
        <v>43370</v>
      </c>
      <c r="F90" s="30" t="s">
        <v>232</v>
      </c>
      <c r="G90" s="47" t="s">
        <v>494</v>
      </c>
      <c r="H90" s="54" t="s">
        <v>277</v>
      </c>
      <c r="I90" s="35" t="s">
        <v>346</v>
      </c>
      <c r="J90" s="30">
        <v>3</v>
      </c>
      <c r="K90" s="24" t="s">
        <v>36</v>
      </c>
      <c r="L90" s="30" t="s">
        <v>375</v>
      </c>
      <c r="M90" s="30" t="s">
        <v>443</v>
      </c>
      <c r="N90" s="31">
        <v>1</v>
      </c>
      <c r="O90" s="32">
        <v>43374</v>
      </c>
      <c r="P90" s="32">
        <v>43733</v>
      </c>
      <c r="Q90" s="40" t="s">
        <v>106</v>
      </c>
      <c r="R90" s="40" t="s">
        <v>44</v>
      </c>
      <c r="S90" s="55" t="s">
        <v>41</v>
      </c>
      <c r="T90" s="60">
        <v>43465</v>
      </c>
      <c r="U90" s="28" t="s">
        <v>526</v>
      </c>
      <c r="V90" s="42">
        <v>0</v>
      </c>
      <c r="W90" s="40" t="s">
        <v>513</v>
      </c>
      <c r="X90" s="40"/>
      <c r="Y90" s="53" t="s">
        <v>206</v>
      </c>
      <c r="Z90" s="108">
        <v>43646</v>
      </c>
      <c r="AA90" s="28" t="s">
        <v>639</v>
      </c>
      <c r="AB90" s="25">
        <v>0.33300000000000002</v>
      </c>
      <c r="AC90" s="26" t="s">
        <v>512</v>
      </c>
      <c r="AD90" s="21"/>
      <c r="AE90" s="111" t="s">
        <v>206</v>
      </c>
      <c r="AF90" s="60">
        <v>43738</v>
      </c>
      <c r="AG90" s="95" t="s">
        <v>746</v>
      </c>
      <c r="AH90" s="96">
        <v>3</v>
      </c>
      <c r="AI90" s="97">
        <f t="shared" si="50"/>
        <v>1</v>
      </c>
      <c r="AJ90" s="98">
        <f t="shared" si="51"/>
        <v>1</v>
      </c>
      <c r="AK90" s="98" t="b">
        <f>IF(AH90="","",IF(AF90&lt;N90,IF(AJ90&lt;100%,"INCUMPLIDA",IF(AJ90=100%,"TERMINADA EXTEMPORANEA"))))</f>
        <v>0</v>
      </c>
      <c r="AL90" s="98" t="str">
        <f>IF(AH90="","",IF(AF90&gt;=N90,IF(AJ90=0%,"SIN INICIAR",IF(AJ90=100%,"TERMINADA",IF(AJ90&gt;0%,"EN PROCESO",IF(AJ90&lt;0%,"INCUMPLIDA"))))))</f>
        <v>TERMINADA</v>
      </c>
      <c r="AM90" s="96" t="str">
        <f>IF(AH90="","",IF(AF90&gt;N90,AL90,IF(AF90&lt;=N90,AK90)))</f>
        <v>TERMINADA</v>
      </c>
      <c r="AN90" s="96" t="s">
        <v>144</v>
      </c>
      <c r="AO90" s="99" t="s">
        <v>747</v>
      </c>
      <c r="AP90" s="114" t="s">
        <v>205</v>
      </c>
      <c r="AQ90" s="60">
        <v>43830</v>
      </c>
      <c r="AR90" s="100" t="s">
        <v>795</v>
      </c>
      <c r="AS90" s="96">
        <v>3</v>
      </c>
      <c r="AT90" s="97">
        <f t="shared" ref="AT90" si="65">IF(AS90="","",IF(OR(J90=0,J90="",AQ90=""""),"",AS90/J90))</f>
        <v>1</v>
      </c>
      <c r="AU90" s="101">
        <f t="shared" ref="AU90" si="66">IF(OR(N90="",AT90=""),"",IF(OR(N90=0,AT90=0),0,IF((AT90*100%)/N90&gt;100%,100%,(AT90*100%)/N90)))</f>
        <v>1</v>
      </c>
      <c r="AV90" s="96" t="str">
        <f t="shared" ref="AV90" si="67">IF(AS90="","",IF(AQ90&gt;P90,IF(AU90&lt;100%,"INCUMPLIDA",IF(AU90=100%,"TERMINADA EXTEMPORÁNEA"))))</f>
        <v>TERMINADA EXTEMPORÁNEA</v>
      </c>
      <c r="AW90" s="96" t="b">
        <f t="shared" ref="AW90" si="68">IF(AS90="","",IF(AQ90&lt;P90,IF(AU90=0%,"SIN INICIAR",IF(AU90=100%,"TERMINADA",IF(AU90&gt;0%,"EN PROCESO",IF(AU90&lt;0%,"INCUMPLIDA"))))))</f>
        <v>0</v>
      </c>
      <c r="AX90" s="96" t="str">
        <f t="shared" ref="AX90" si="69">IF(AS90="","",IF(AQ90&lt;P90,AW90,IF(AQ90&gt;P90,AV90)))</f>
        <v>TERMINADA EXTEMPORÁNEA</v>
      </c>
      <c r="AY90" s="95" t="s">
        <v>796</v>
      </c>
      <c r="AZ90" s="114" t="s">
        <v>763</v>
      </c>
      <c r="BA90" s="62" t="str">
        <f>IF(AU90="","",IF(OR(AU90=100%),"CUMPLIDA","PENDIENTE"))</f>
        <v>CUMPLIDA</v>
      </c>
      <c r="BB90" s="24" t="s">
        <v>770</v>
      </c>
      <c r="BC90" s="21" t="s">
        <v>145</v>
      </c>
      <c r="BD90" s="55" t="s">
        <v>732</v>
      </c>
    </row>
    <row r="91" spans="1:56" s="20" customFormat="1" ht="135" hidden="1" x14ac:dyDescent="0.25">
      <c r="A91" s="44">
        <v>86</v>
      </c>
      <c r="B91" s="29">
        <v>43370</v>
      </c>
      <c r="C91" s="21" t="s">
        <v>15</v>
      </c>
      <c r="D91" s="21" t="s">
        <v>207</v>
      </c>
      <c r="E91" s="29">
        <v>43370</v>
      </c>
      <c r="F91" s="30" t="s">
        <v>232</v>
      </c>
      <c r="G91" s="47" t="s">
        <v>494</v>
      </c>
      <c r="H91" s="54" t="s">
        <v>263</v>
      </c>
      <c r="I91" s="35" t="s">
        <v>322</v>
      </c>
      <c r="J91" s="30">
        <v>2</v>
      </c>
      <c r="K91" s="24" t="s">
        <v>36</v>
      </c>
      <c r="L91" s="30" t="s">
        <v>376</v>
      </c>
      <c r="M91" s="30" t="s">
        <v>429</v>
      </c>
      <c r="N91" s="31">
        <v>1</v>
      </c>
      <c r="O91" s="32">
        <v>43374</v>
      </c>
      <c r="P91" s="32">
        <v>43733</v>
      </c>
      <c r="Q91" s="21" t="s">
        <v>199</v>
      </c>
      <c r="R91" s="21" t="s">
        <v>467</v>
      </c>
      <c r="S91" s="47" t="s">
        <v>467</v>
      </c>
      <c r="T91" s="60">
        <v>43465</v>
      </c>
      <c r="U91" s="28" t="s">
        <v>535</v>
      </c>
      <c r="V91" s="42">
        <v>0.25</v>
      </c>
      <c r="W91" s="40" t="s">
        <v>512</v>
      </c>
      <c r="X91" s="40"/>
      <c r="Y91" s="53" t="s">
        <v>206</v>
      </c>
      <c r="Z91" s="108">
        <v>43646</v>
      </c>
      <c r="AA91" s="27" t="s">
        <v>566</v>
      </c>
      <c r="AB91" s="25">
        <v>1</v>
      </c>
      <c r="AC91" s="26" t="s">
        <v>511</v>
      </c>
      <c r="AD91" s="21" t="s">
        <v>145</v>
      </c>
      <c r="AE91" s="111" t="s">
        <v>206</v>
      </c>
      <c r="AF91" s="115"/>
      <c r="AG91" s="102"/>
      <c r="AH91" s="103"/>
      <c r="AI91" s="104" t="str">
        <f t="shared" si="50"/>
        <v/>
      </c>
      <c r="AJ91" s="105" t="str">
        <f t="shared" si="51"/>
        <v/>
      </c>
      <c r="AK91" s="105" t="str">
        <f t="shared" si="53"/>
        <v/>
      </c>
      <c r="AL91" s="105" t="str">
        <f t="shared" si="54"/>
        <v/>
      </c>
      <c r="AM91" s="103" t="str">
        <f t="shared" si="55"/>
        <v/>
      </c>
      <c r="AN91" s="103"/>
      <c r="AO91" s="102"/>
      <c r="AP91" s="116"/>
      <c r="AQ91" s="120"/>
      <c r="AR91" s="102"/>
      <c r="AS91" s="102"/>
      <c r="AT91" s="102"/>
      <c r="AU91" s="102"/>
      <c r="AV91" s="102"/>
      <c r="AW91" s="102"/>
      <c r="AX91" s="102"/>
      <c r="AY91" s="102"/>
      <c r="AZ91" s="116"/>
      <c r="BA91" s="66" t="str">
        <f t="shared" si="58"/>
        <v/>
      </c>
      <c r="BB91" s="67"/>
      <c r="BC91" s="68" t="s">
        <v>145</v>
      </c>
      <c r="BD91" s="69"/>
    </row>
    <row r="92" spans="1:56" s="20" customFormat="1" ht="292.5" x14ac:dyDescent="0.25">
      <c r="A92" s="44">
        <v>87</v>
      </c>
      <c r="B92" s="29">
        <v>43370</v>
      </c>
      <c r="C92" s="21" t="s">
        <v>15</v>
      </c>
      <c r="D92" s="21" t="s">
        <v>207</v>
      </c>
      <c r="E92" s="29">
        <v>43370</v>
      </c>
      <c r="F92" s="30" t="s">
        <v>233</v>
      </c>
      <c r="G92" s="47" t="s">
        <v>495</v>
      </c>
      <c r="H92" s="54" t="s">
        <v>278</v>
      </c>
      <c r="I92" s="35" t="s">
        <v>347</v>
      </c>
      <c r="J92" s="30">
        <v>3</v>
      </c>
      <c r="K92" s="24" t="s">
        <v>36</v>
      </c>
      <c r="L92" s="30" t="s">
        <v>375</v>
      </c>
      <c r="M92" s="30" t="s">
        <v>444</v>
      </c>
      <c r="N92" s="31">
        <v>1</v>
      </c>
      <c r="O92" s="32">
        <v>43374</v>
      </c>
      <c r="P92" s="32">
        <v>43733</v>
      </c>
      <c r="Q92" s="40" t="s">
        <v>106</v>
      </c>
      <c r="R92" s="40" t="s">
        <v>44</v>
      </c>
      <c r="S92" s="55" t="s">
        <v>41</v>
      </c>
      <c r="T92" s="60">
        <v>43465</v>
      </c>
      <c r="U92" s="28" t="s">
        <v>526</v>
      </c>
      <c r="V92" s="42">
        <v>0</v>
      </c>
      <c r="W92" s="40" t="s">
        <v>513</v>
      </c>
      <c r="X92" s="40"/>
      <c r="Y92" s="53" t="s">
        <v>206</v>
      </c>
      <c r="Z92" s="108">
        <v>43646</v>
      </c>
      <c r="AA92" s="28" t="s">
        <v>640</v>
      </c>
      <c r="AB92" s="25">
        <v>0.33300000000000002</v>
      </c>
      <c r="AC92" s="26" t="s">
        <v>512</v>
      </c>
      <c r="AD92" s="21"/>
      <c r="AE92" s="111" t="s">
        <v>206</v>
      </c>
      <c r="AF92" s="60">
        <v>43738</v>
      </c>
      <c r="AG92" s="95" t="s">
        <v>746</v>
      </c>
      <c r="AH92" s="96">
        <v>3</v>
      </c>
      <c r="AI92" s="97">
        <f t="shared" si="50"/>
        <v>1</v>
      </c>
      <c r="AJ92" s="98">
        <f t="shared" si="51"/>
        <v>1</v>
      </c>
      <c r="AK92" s="98" t="b">
        <f>IF(AH92="","",IF(AF92&lt;N92,IF(AJ92&lt;100%,"INCUMPLIDA",IF(AJ92=100%,"TERMINADA EXTEMPORANEA"))))</f>
        <v>0</v>
      </c>
      <c r="AL92" s="98" t="str">
        <f>IF(AH92="","",IF(AF92&gt;=N92,IF(AJ92=0%,"SIN INICIAR",IF(AJ92=100%,"TERMINADA",IF(AJ92&gt;0%,"EN PROCESO",IF(AJ92&lt;0%,"INCUMPLIDA"))))))</f>
        <v>TERMINADA</v>
      </c>
      <c r="AM92" s="96" t="str">
        <f>IF(AH92="","",IF(AF92&gt;N92,AL92,IF(AF92&lt;=N92,AK92)))</f>
        <v>TERMINADA</v>
      </c>
      <c r="AN92" s="96" t="s">
        <v>144</v>
      </c>
      <c r="AO92" s="99" t="s">
        <v>747</v>
      </c>
      <c r="AP92" s="114" t="s">
        <v>205</v>
      </c>
      <c r="AQ92" s="60">
        <v>43830</v>
      </c>
      <c r="AR92" s="100" t="s">
        <v>795</v>
      </c>
      <c r="AS92" s="96">
        <v>3</v>
      </c>
      <c r="AT92" s="97">
        <f t="shared" ref="AT92:AT94" si="70">IF(AS92="","",IF(OR(J92=0,J92="",AQ92=""""),"",AS92/J92))</f>
        <v>1</v>
      </c>
      <c r="AU92" s="101">
        <f t="shared" ref="AU92:AU94" si="71">IF(OR(N92="",AT92=""),"",IF(OR(N92=0,AT92=0),0,IF((AT92*100%)/N92&gt;100%,100%,(AT92*100%)/N92)))</f>
        <v>1</v>
      </c>
      <c r="AV92" s="96" t="str">
        <f t="shared" ref="AV92:AV94" si="72">IF(AS92="","",IF(AQ92&gt;P92,IF(AU92&lt;100%,"INCUMPLIDA",IF(AU92=100%,"TERMINADA EXTEMPORÁNEA"))))</f>
        <v>TERMINADA EXTEMPORÁNEA</v>
      </c>
      <c r="AW92" s="96" t="b">
        <f t="shared" ref="AW92:AW94" si="73">IF(AS92="","",IF(AQ92&lt;P92,IF(AU92=0%,"SIN INICIAR",IF(AU92=100%,"TERMINADA",IF(AU92&gt;0%,"EN PROCESO",IF(AU92&lt;0%,"INCUMPLIDA"))))))</f>
        <v>0</v>
      </c>
      <c r="AX92" s="96" t="str">
        <f t="shared" ref="AX92:AX94" si="74">IF(AS92="","",IF(AQ92&lt;P92,AW92,IF(AQ92&gt;P92,AV92)))</f>
        <v>TERMINADA EXTEMPORÁNEA</v>
      </c>
      <c r="AY92" s="95" t="s">
        <v>909</v>
      </c>
      <c r="AZ92" s="114" t="s">
        <v>763</v>
      </c>
      <c r="BA92" s="62" t="str">
        <f>IF(AU92="","",IF(OR(AU92=100%),"CUMPLIDA","PENDIENTE"))</f>
        <v>CUMPLIDA</v>
      </c>
      <c r="BB92" s="24" t="s">
        <v>770</v>
      </c>
      <c r="BC92" s="21" t="s">
        <v>145</v>
      </c>
      <c r="BD92" s="55" t="s">
        <v>732</v>
      </c>
    </row>
    <row r="93" spans="1:56" s="20" customFormat="1" ht="236.25" x14ac:dyDescent="0.25">
      <c r="A93" s="44">
        <v>88</v>
      </c>
      <c r="B93" s="29">
        <v>43370</v>
      </c>
      <c r="C93" s="21" t="s">
        <v>15</v>
      </c>
      <c r="D93" s="21" t="s">
        <v>207</v>
      </c>
      <c r="E93" s="29">
        <v>43370</v>
      </c>
      <c r="F93" s="30" t="s">
        <v>233</v>
      </c>
      <c r="G93" s="47" t="s">
        <v>495</v>
      </c>
      <c r="H93" s="54" t="s">
        <v>279</v>
      </c>
      <c r="I93" s="35" t="s">
        <v>348</v>
      </c>
      <c r="J93" s="30">
        <v>1</v>
      </c>
      <c r="K93" s="24" t="s">
        <v>36</v>
      </c>
      <c r="L93" s="30" t="s">
        <v>386</v>
      </c>
      <c r="M93" s="30" t="s">
        <v>445</v>
      </c>
      <c r="N93" s="31">
        <v>1</v>
      </c>
      <c r="O93" s="32">
        <v>43374</v>
      </c>
      <c r="P93" s="32">
        <v>43733</v>
      </c>
      <c r="Q93" s="40" t="s">
        <v>457</v>
      </c>
      <c r="R93" s="21" t="s">
        <v>468</v>
      </c>
      <c r="S93" s="47" t="s">
        <v>468</v>
      </c>
      <c r="T93" s="60">
        <v>43465</v>
      </c>
      <c r="U93" s="28" t="s">
        <v>545</v>
      </c>
      <c r="V93" s="42">
        <v>0</v>
      </c>
      <c r="W93" s="40" t="s">
        <v>513</v>
      </c>
      <c r="X93" s="40"/>
      <c r="Y93" s="53" t="s">
        <v>206</v>
      </c>
      <c r="Z93" s="108">
        <v>43646</v>
      </c>
      <c r="AA93" s="64" t="s">
        <v>576</v>
      </c>
      <c r="AB93" s="25">
        <v>0</v>
      </c>
      <c r="AC93" s="26" t="s">
        <v>513</v>
      </c>
      <c r="AD93" s="21"/>
      <c r="AE93" s="111" t="s">
        <v>206</v>
      </c>
      <c r="AF93" s="60">
        <v>43738</v>
      </c>
      <c r="AG93" s="95" t="s">
        <v>705</v>
      </c>
      <c r="AH93" s="96">
        <v>1</v>
      </c>
      <c r="AI93" s="97">
        <f t="shared" si="50"/>
        <v>1</v>
      </c>
      <c r="AJ93" s="98">
        <f t="shared" si="51"/>
        <v>1</v>
      </c>
      <c r="AK93" s="98" t="b">
        <f t="shared" si="53"/>
        <v>0</v>
      </c>
      <c r="AL93" s="98" t="str">
        <f t="shared" si="54"/>
        <v>TERMINADA</v>
      </c>
      <c r="AM93" s="96" t="str">
        <f t="shared" si="55"/>
        <v>TERMINADA</v>
      </c>
      <c r="AN93" s="96" t="s">
        <v>144</v>
      </c>
      <c r="AO93" s="99" t="s">
        <v>719</v>
      </c>
      <c r="AP93" s="114" t="s">
        <v>205</v>
      </c>
      <c r="AQ93" s="60">
        <v>43830</v>
      </c>
      <c r="AR93" s="100" t="s">
        <v>773</v>
      </c>
      <c r="AS93" s="96">
        <v>1</v>
      </c>
      <c r="AT93" s="97">
        <f t="shared" si="70"/>
        <v>1</v>
      </c>
      <c r="AU93" s="101">
        <f t="shared" si="71"/>
        <v>1</v>
      </c>
      <c r="AV93" s="96" t="b">
        <f>IF(AS93="","",IF(AQ93&lt;P93,IF(AU93&lt;100%,"INCUMPLIDA",IF(AU93=100%,"TERMINADA EXTEMPORÁNEA"))))</f>
        <v>0</v>
      </c>
      <c r="AW93" s="96" t="str">
        <f>IF(AS93="","",IF(AQ93&gt;=P93,IF(AU93=0%,"SIN INICIAR",IF(AU93=100%,"TERMINADA",IF(AU93&gt;0%,"EN PROCESO",IF(AU93&lt;0%,"INCUMPLIDA"))))))</f>
        <v>TERMINADA</v>
      </c>
      <c r="AX93" s="96" t="str">
        <f>IF(AS93="","",IF(AQ93&gt;P93,AW93,IF(AQ93&gt;P93,AV93)))</f>
        <v>TERMINADA</v>
      </c>
      <c r="AY93" s="99" t="s">
        <v>813</v>
      </c>
      <c r="AZ93" s="114" t="s">
        <v>205</v>
      </c>
      <c r="BA93" s="62" t="str">
        <f t="shared" si="58"/>
        <v>CUMPLIDA</v>
      </c>
      <c r="BB93" s="21" t="s">
        <v>797</v>
      </c>
      <c r="BC93" s="21" t="s">
        <v>144</v>
      </c>
      <c r="BD93" s="55" t="s">
        <v>732</v>
      </c>
    </row>
    <row r="94" spans="1:56" s="20" customFormat="1" ht="168.75" x14ac:dyDescent="0.25">
      <c r="A94" s="44">
        <v>89</v>
      </c>
      <c r="B94" s="29">
        <v>43370</v>
      </c>
      <c r="C94" s="21" t="s">
        <v>15</v>
      </c>
      <c r="D94" s="21" t="s">
        <v>207</v>
      </c>
      <c r="E94" s="29">
        <v>43370</v>
      </c>
      <c r="F94" s="30" t="s">
        <v>234</v>
      </c>
      <c r="G94" s="47" t="s">
        <v>496</v>
      </c>
      <c r="H94" s="54" t="s">
        <v>280</v>
      </c>
      <c r="I94" s="35" t="s">
        <v>349</v>
      </c>
      <c r="J94" s="30">
        <v>1</v>
      </c>
      <c r="K94" s="24" t="s">
        <v>36</v>
      </c>
      <c r="L94" s="30" t="s">
        <v>389</v>
      </c>
      <c r="M94" s="30" t="s">
        <v>446</v>
      </c>
      <c r="N94" s="31">
        <v>1</v>
      </c>
      <c r="O94" s="32">
        <v>43374</v>
      </c>
      <c r="P94" s="32">
        <v>43733</v>
      </c>
      <c r="Q94" s="21" t="s">
        <v>462</v>
      </c>
      <c r="R94" s="21" t="s">
        <v>471</v>
      </c>
      <c r="S94" s="47" t="s">
        <v>471</v>
      </c>
      <c r="T94" s="60">
        <v>43465</v>
      </c>
      <c r="U94" s="28" t="s">
        <v>527</v>
      </c>
      <c r="V94" s="42">
        <v>0</v>
      </c>
      <c r="W94" s="40" t="s">
        <v>513</v>
      </c>
      <c r="X94" s="40"/>
      <c r="Y94" s="53" t="s">
        <v>206</v>
      </c>
      <c r="Z94" s="108">
        <v>43646</v>
      </c>
      <c r="AA94" s="28" t="s">
        <v>647</v>
      </c>
      <c r="AB94" s="25">
        <v>0.5</v>
      </c>
      <c r="AC94" s="26" t="s">
        <v>512</v>
      </c>
      <c r="AD94" s="21"/>
      <c r="AE94" s="111" t="s">
        <v>206</v>
      </c>
      <c r="AF94" s="60">
        <v>43738</v>
      </c>
      <c r="AG94" s="95" t="s">
        <v>717</v>
      </c>
      <c r="AH94" s="96">
        <v>0.5</v>
      </c>
      <c r="AI94" s="97">
        <f t="shared" si="50"/>
        <v>0.5</v>
      </c>
      <c r="AJ94" s="98">
        <f t="shared" si="51"/>
        <v>0.5</v>
      </c>
      <c r="AK94" s="98" t="str">
        <f>IF(AH94="","",IF(AF94&gt;N94,IF(AJ94&lt;100%,"INCUMPLIDA",IF(AJ94=100%,"TERMINADA EXTEMPORANEA"))))</f>
        <v>INCUMPLIDA</v>
      </c>
      <c r="AL94" s="98" t="b">
        <f>IF(AH94="","",IF(AF94&lt;N94,IF(AJ94=0%,"SIN INICIAR",IF(AJ94=100%,"TERMINADA",IF(AJ94&gt;0%,"EN PROCESO",IF(AJ94&lt;0%,"INCUMPLIDA"))))))</f>
        <v>0</v>
      </c>
      <c r="AM94" s="96" t="str">
        <f>IF(AH94="","",IF(AF94&lt;N94,AL94,IF(AF94&gt;N94,AK94)))</f>
        <v>INCUMPLIDA</v>
      </c>
      <c r="AN94" s="96"/>
      <c r="AO94" s="99" t="s">
        <v>718</v>
      </c>
      <c r="AP94" s="114" t="s">
        <v>205</v>
      </c>
      <c r="AQ94" s="60">
        <v>43830</v>
      </c>
      <c r="AR94" s="100" t="s">
        <v>755</v>
      </c>
      <c r="AS94" s="96">
        <v>0.5</v>
      </c>
      <c r="AT94" s="97">
        <f t="shared" si="70"/>
        <v>0.5</v>
      </c>
      <c r="AU94" s="101">
        <f t="shared" si="71"/>
        <v>0.5</v>
      </c>
      <c r="AV94" s="96" t="str">
        <f t="shared" si="72"/>
        <v>INCUMPLIDA</v>
      </c>
      <c r="AW94" s="96" t="b">
        <f t="shared" si="73"/>
        <v>0</v>
      </c>
      <c r="AX94" s="96" t="str">
        <f t="shared" si="74"/>
        <v>INCUMPLIDA</v>
      </c>
      <c r="AY94" s="99" t="s">
        <v>798</v>
      </c>
      <c r="AZ94" s="114" t="s">
        <v>205</v>
      </c>
      <c r="BA94" s="62" t="str">
        <f t="shared" si="58"/>
        <v>PENDIENTE</v>
      </c>
      <c r="BB94" s="21" t="s">
        <v>777</v>
      </c>
      <c r="BC94" s="21" t="s">
        <v>144</v>
      </c>
      <c r="BD94" s="55" t="s">
        <v>732</v>
      </c>
    </row>
    <row r="95" spans="1:56" s="20" customFormat="1" ht="123.75" hidden="1" x14ac:dyDescent="0.25">
      <c r="A95" s="44">
        <v>90</v>
      </c>
      <c r="B95" s="29">
        <v>43370</v>
      </c>
      <c r="C95" s="21" t="s">
        <v>15</v>
      </c>
      <c r="D95" s="21" t="s">
        <v>207</v>
      </c>
      <c r="E95" s="29">
        <v>43370</v>
      </c>
      <c r="F95" s="30" t="s">
        <v>234</v>
      </c>
      <c r="G95" s="47" t="s">
        <v>496</v>
      </c>
      <c r="H95" s="54" t="s">
        <v>280</v>
      </c>
      <c r="I95" s="35" t="s">
        <v>350</v>
      </c>
      <c r="J95" s="30">
        <v>11</v>
      </c>
      <c r="K95" s="24" t="s">
        <v>36</v>
      </c>
      <c r="L95" s="30" t="s">
        <v>390</v>
      </c>
      <c r="M95" s="30" t="s">
        <v>447</v>
      </c>
      <c r="N95" s="31">
        <v>1</v>
      </c>
      <c r="O95" s="32">
        <v>43374</v>
      </c>
      <c r="P95" s="32">
        <v>43733</v>
      </c>
      <c r="Q95" s="21" t="s">
        <v>458</v>
      </c>
      <c r="R95" s="21" t="s">
        <v>469</v>
      </c>
      <c r="S95" s="47" t="s">
        <v>469</v>
      </c>
      <c r="T95" s="60">
        <v>43465</v>
      </c>
      <c r="U95" s="27" t="s">
        <v>546</v>
      </c>
      <c r="V95" s="42">
        <v>9.0999999999999998E-2</v>
      </c>
      <c r="W95" s="40" t="s">
        <v>512</v>
      </c>
      <c r="X95" s="40"/>
      <c r="Y95" s="53" t="s">
        <v>206</v>
      </c>
      <c r="Z95" s="108">
        <v>43646</v>
      </c>
      <c r="AA95" s="28" t="s">
        <v>585</v>
      </c>
      <c r="AB95" s="25">
        <v>0.54500000000000004</v>
      </c>
      <c r="AC95" s="26" t="s">
        <v>512</v>
      </c>
      <c r="AD95" s="21"/>
      <c r="AE95" s="111" t="s">
        <v>206</v>
      </c>
      <c r="AF95" s="60">
        <v>43738</v>
      </c>
      <c r="AG95" s="95" t="s">
        <v>698</v>
      </c>
      <c r="AH95" s="96">
        <v>11</v>
      </c>
      <c r="AI95" s="97">
        <f t="shared" si="50"/>
        <v>1</v>
      </c>
      <c r="AJ95" s="98">
        <f t="shared" si="51"/>
        <v>1</v>
      </c>
      <c r="AK95" s="98" t="b">
        <f>IF(AH95="","",IF(AF95&lt;N95,IF(AJ95&lt;100%,"INCUMPLIDA",IF(AJ95=100%,"TERMINADA EXTEMPORANEA"))))</f>
        <v>0</v>
      </c>
      <c r="AL95" s="98" t="str">
        <f>IF(AH95="","",IF(AF95&gt;=N95,IF(AJ95=0%,"SIN INICIAR",IF(AJ95=100%,"TERMINADA",IF(AJ95&gt;0%,"EN PROCESO",IF(AJ95&lt;0%,"INCUMPLIDA"))))))</f>
        <v>TERMINADA</v>
      </c>
      <c r="AM95" s="96" t="str">
        <f>IF(AH95="","",IF(AF95&gt;N95,AL95,IF(AF95&lt;=N95,AK95)))</f>
        <v>TERMINADA</v>
      </c>
      <c r="AN95" s="96" t="s">
        <v>145</v>
      </c>
      <c r="AO95" s="28" t="s">
        <v>699</v>
      </c>
      <c r="AP95" s="114" t="s">
        <v>696</v>
      </c>
      <c r="AQ95" s="118"/>
      <c r="AR95" s="92"/>
      <c r="AS95" s="92"/>
      <c r="AT95" s="92"/>
      <c r="AU95" s="92"/>
      <c r="AV95" s="92"/>
      <c r="AW95" s="92"/>
      <c r="AX95" s="92"/>
      <c r="AY95" s="92"/>
      <c r="AZ95" s="119"/>
      <c r="BA95" s="62" t="str">
        <f t="shared" si="58"/>
        <v>CUMPLIDA</v>
      </c>
      <c r="BB95" s="21"/>
      <c r="BC95" s="21"/>
      <c r="BD95" s="55"/>
    </row>
    <row r="96" spans="1:56" s="20" customFormat="1" ht="202.5" hidden="1" x14ac:dyDescent="0.25">
      <c r="A96" s="44">
        <v>91</v>
      </c>
      <c r="B96" s="29">
        <v>43370</v>
      </c>
      <c r="C96" s="21" t="s">
        <v>15</v>
      </c>
      <c r="D96" s="21" t="s">
        <v>207</v>
      </c>
      <c r="E96" s="29">
        <v>43370</v>
      </c>
      <c r="F96" s="30" t="s">
        <v>235</v>
      </c>
      <c r="G96" s="47" t="s">
        <v>497</v>
      </c>
      <c r="H96" s="54" t="s">
        <v>281</v>
      </c>
      <c r="I96" s="35" t="s">
        <v>351</v>
      </c>
      <c r="J96" s="30">
        <v>4</v>
      </c>
      <c r="K96" s="24" t="s">
        <v>36</v>
      </c>
      <c r="L96" s="30" t="s">
        <v>391</v>
      </c>
      <c r="M96" s="30" t="s">
        <v>448</v>
      </c>
      <c r="N96" s="31">
        <v>1</v>
      </c>
      <c r="O96" s="32">
        <v>43374</v>
      </c>
      <c r="P96" s="32">
        <v>43733</v>
      </c>
      <c r="Q96" s="40" t="s">
        <v>28</v>
      </c>
      <c r="R96" s="21" t="s">
        <v>93</v>
      </c>
      <c r="S96" s="47" t="s">
        <v>93</v>
      </c>
      <c r="T96" s="60">
        <v>43465</v>
      </c>
      <c r="U96" s="28" t="s">
        <v>547</v>
      </c>
      <c r="V96" s="42">
        <v>0.125</v>
      </c>
      <c r="W96" s="40" t="s">
        <v>512</v>
      </c>
      <c r="X96" s="40"/>
      <c r="Y96" s="53" t="s">
        <v>206</v>
      </c>
      <c r="Z96" s="108">
        <v>43646</v>
      </c>
      <c r="AA96" s="28" t="s">
        <v>578</v>
      </c>
      <c r="AB96" s="25">
        <v>0.75</v>
      </c>
      <c r="AC96" s="26" t="s">
        <v>512</v>
      </c>
      <c r="AD96" s="21"/>
      <c r="AE96" s="111" t="s">
        <v>206</v>
      </c>
      <c r="AF96" s="60">
        <v>43738</v>
      </c>
      <c r="AG96" s="95" t="s">
        <v>707</v>
      </c>
      <c r="AH96" s="96">
        <v>4</v>
      </c>
      <c r="AI96" s="97">
        <f t="shared" si="50"/>
        <v>1</v>
      </c>
      <c r="AJ96" s="98">
        <f t="shared" si="51"/>
        <v>1</v>
      </c>
      <c r="AK96" s="98" t="b">
        <f>IF(AH96="","",IF(AF96&lt;N96,IF(AJ96&lt;100%,"INCUMPLIDA",IF(AJ96=100%,"TERMINADA EXTEMPORANEA"))))</f>
        <v>0</v>
      </c>
      <c r="AL96" s="98" t="str">
        <f>IF(AH96="","",IF(AF96&gt;=N96,IF(AJ96=0%,"SIN INICIAR",IF(AJ96=100%,"TERMINADA",IF(AJ96&gt;0%,"EN PROCESO",IF(AJ96&lt;0%,"INCUMPLIDA"))))))</f>
        <v>TERMINADA</v>
      </c>
      <c r="AM96" s="96" t="str">
        <f>IF(AH96="","",IF(AF96&gt;N96,AL96,IF(AF96&lt;=N96,AK96)))</f>
        <v>TERMINADA</v>
      </c>
      <c r="AN96" s="96" t="s">
        <v>145</v>
      </c>
      <c r="AO96" s="99" t="s">
        <v>799</v>
      </c>
      <c r="AP96" s="114" t="s">
        <v>205</v>
      </c>
      <c r="AQ96" s="118"/>
      <c r="AR96" s="92"/>
      <c r="AS96" s="92"/>
      <c r="AT96" s="92"/>
      <c r="AU96" s="92"/>
      <c r="AV96" s="92"/>
      <c r="AW96" s="92"/>
      <c r="AX96" s="92"/>
      <c r="AY96" s="92"/>
      <c r="AZ96" s="119"/>
      <c r="BA96" s="62" t="str">
        <f t="shared" si="58"/>
        <v>CUMPLIDA</v>
      </c>
      <c r="BB96" s="21"/>
      <c r="BC96" s="40"/>
      <c r="BD96" s="55"/>
    </row>
    <row r="97" spans="1:56" s="20" customFormat="1" ht="202.5" hidden="1" x14ac:dyDescent="0.25">
      <c r="A97" s="44">
        <v>92</v>
      </c>
      <c r="B97" s="29">
        <v>43370</v>
      </c>
      <c r="C97" s="21" t="s">
        <v>15</v>
      </c>
      <c r="D97" s="21" t="s">
        <v>207</v>
      </c>
      <c r="E97" s="29">
        <v>43370</v>
      </c>
      <c r="F97" s="30" t="s">
        <v>235</v>
      </c>
      <c r="G97" s="47" t="s">
        <v>497</v>
      </c>
      <c r="H97" s="54" t="s">
        <v>281</v>
      </c>
      <c r="I97" s="35" t="s">
        <v>352</v>
      </c>
      <c r="J97" s="30">
        <v>1</v>
      </c>
      <c r="K97" s="24" t="s">
        <v>36</v>
      </c>
      <c r="L97" s="30" t="s">
        <v>392</v>
      </c>
      <c r="M97" s="30" t="s">
        <v>448</v>
      </c>
      <c r="N97" s="31">
        <v>1</v>
      </c>
      <c r="O97" s="32">
        <v>43374</v>
      </c>
      <c r="P97" s="32">
        <v>43733</v>
      </c>
      <c r="Q97" s="40" t="s">
        <v>28</v>
      </c>
      <c r="R97" s="21" t="s">
        <v>93</v>
      </c>
      <c r="S97" s="47" t="s">
        <v>93</v>
      </c>
      <c r="T97" s="60">
        <v>43465</v>
      </c>
      <c r="U97" s="28" t="s">
        <v>547</v>
      </c>
      <c r="V97" s="42">
        <v>0.5</v>
      </c>
      <c r="W97" s="40" t="s">
        <v>512</v>
      </c>
      <c r="X97" s="40"/>
      <c r="Y97" s="53" t="s">
        <v>206</v>
      </c>
      <c r="Z97" s="108">
        <v>43646</v>
      </c>
      <c r="AA97" s="28" t="s">
        <v>578</v>
      </c>
      <c r="AB97" s="25">
        <v>0.5</v>
      </c>
      <c r="AC97" s="26" t="s">
        <v>512</v>
      </c>
      <c r="AD97" s="21"/>
      <c r="AE97" s="111" t="s">
        <v>206</v>
      </c>
      <c r="AF97" s="60">
        <v>43738</v>
      </c>
      <c r="AG97" s="95" t="s">
        <v>708</v>
      </c>
      <c r="AH97" s="96">
        <v>1</v>
      </c>
      <c r="AI97" s="97">
        <f t="shared" si="50"/>
        <v>1</v>
      </c>
      <c r="AJ97" s="98">
        <f t="shared" si="51"/>
        <v>1</v>
      </c>
      <c r="AK97" s="98" t="b">
        <f>IF(AH97="","",IF(AF97&lt;N97,IF(AJ97&lt;100%,"INCUMPLIDA",IF(AJ97=100%,"TERMINADA EXTEMPORANEA"))))</f>
        <v>0</v>
      </c>
      <c r="AL97" s="98" t="str">
        <f>IF(AH97="","",IF(AF97&gt;=N97,IF(AJ97=0%,"SIN INICIAR",IF(AJ97=100%,"TERMINADA",IF(AJ97&gt;0%,"EN PROCESO",IF(AJ97&lt;0%,"INCUMPLIDA"))))))</f>
        <v>TERMINADA</v>
      </c>
      <c r="AM97" s="96" t="str">
        <f>IF(AH97="","",IF(AF97&gt;N97,AL97,IF(AF97&lt;=N97,AK97)))</f>
        <v>TERMINADA</v>
      </c>
      <c r="AN97" s="96" t="s">
        <v>145</v>
      </c>
      <c r="AO97" s="95" t="s">
        <v>709</v>
      </c>
      <c r="AP97" s="114" t="s">
        <v>205</v>
      </c>
      <c r="AQ97" s="118"/>
      <c r="AR97" s="92"/>
      <c r="AS97" s="92"/>
      <c r="AT97" s="92"/>
      <c r="AU97" s="92"/>
      <c r="AV97" s="92"/>
      <c r="AW97" s="92"/>
      <c r="AX97" s="92"/>
      <c r="AY97" s="92"/>
      <c r="AZ97" s="119"/>
      <c r="BA97" s="62" t="str">
        <f t="shared" si="58"/>
        <v>CUMPLIDA</v>
      </c>
      <c r="BB97" s="21"/>
      <c r="BC97" s="40"/>
      <c r="BD97" s="55"/>
    </row>
    <row r="98" spans="1:56" s="20" customFormat="1" ht="180" x14ac:dyDescent="0.25">
      <c r="A98" s="44">
        <v>93</v>
      </c>
      <c r="B98" s="29">
        <v>43370</v>
      </c>
      <c r="C98" s="21" t="s">
        <v>15</v>
      </c>
      <c r="D98" s="21" t="s">
        <v>207</v>
      </c>
      <c r="E98" s="29">
        <v>43370</v>
      </c>
      <c r="F98" s="30" t="s">
        <v>236</v>
      </c>
      <c r="G98" s="47" t="s">
        <v>498</v>
      </c>
      <c r="H98" s="54" t="s">
        <v>515</v>
      </c>
      <c r="I98" s="35" t="s">
        <v>353</v>
      </c>
      <c r="J98" s="30">
        <v>2</v>
      </c>
      <c r="K98" s="24" t="s">
        <v>36</v>
      </c>
      <c r="L98" s="30" t="s">
        <v>393</v>
      </c>
      <c r="M98" s="30" t="s">
        <v>449</v>
      </c>
      <c r="N98" s="31">
        <v>1</v>
      </c>
      <c r="O98" s="32">
        <v>43374</v>
      </c>
      <c r="P98" s="32">
        <v>43733</v>
      </c>
      <c r="Q98" s="40" t="s">
        <v>28</v>
      </c>
      <c r="R98" s="21" t="s">
        <v>93</v>
      </c>
      <c r="S98" s="47" t="s">
        <v>93</v>
      </c>
      <c r="T98" s="60">
        <v>43465</v>
      </c>
      <c r="U98" s="28" t="s">
        <v>548</v>
      </c>
      <c r="V98" s="42">
        <v>0</v>
      </c>
      <c r="W98" s="40" t="s">
        <v>513</v>
      </c>
      <c r="X98" s="40"/>
      <c r="Y98" s="53" t="s">
        <v>206</v>
      </c>
      <c r="Z98" s="108">
        <v>43646</v>
      </c>
      <c r="AA98" s="28" t="s">
        <v>619</v>
      </c>
      <c r="AB98" s="25">
        <v>0.25</v>
      </c>
      <c r="AC98" s="26" t="s">
        <v>512</v>
      </c>
      <c r="AD98" s="21"/>
      <c r="AE98" s="111" t="s">
        <v>206</v>
      </c>
      <c r="AF98" s="60">
        <v>43738</v>
      </c>
      <c r="AG98" s="95" t="s">
        <v>710</v>
      </c>
      <c r="AH98" s="96">
        <v>2</v>
      </c>
      <c r="AI98" s="97">
        <f t="shared" si="50"/>
        <v>1</v>
      </c>
      <c r="AJ98" s="98">
        <f t="shared" si="51"/>
        <v>1</v>
      </c>
      <c r="AK98" s="98" t="b">
        <f>IF(AH98="","",IF(AF98&lt;N98,IF(AJ98&lt;100%,"INCUMPLIDA",IF(AJ98=100%,"TERMINADA EXTEMPORANEA"))))</f>
        <v>0</v>
      </c>
      <c r="AL98" s="98" t="str">
        <f>IF(AH98="","",IF(AF98&gt;=N98,IF(AJ98=0%,"SIN INICIAR",IF(AJ98=100%,"TERMINADA",IF(AJ98&gt;0%,"EN PROCESO",IF(AJ98&lt;0%,"INCUMPLIDA"))))))</f>
        <v>TERMINADA</v>
      </c>
      <c r="AM98" s="96" t="str">
        <f>IF(AH98="","",IF(AF98&gt;N98,AL98,IF(AF98&lt;=N98,AK98)))</f>
        <v>TERMINADA</v>
      </c>
      <c r="AN98" s="96" t="s">
        <v>144</v>
      </c>
      <c r="AO98" s="99" t="s">
        <v>711</v>
      </c>
      <c r="AP98" s="114" t="s">
        <v>205</v>
      </c>
      <c r="AQ98" s="60">
        <v>43830</v>
      </c>
      <c r="AR98" s="100" t="s">
        <v>766</v>
      </c>
      <c r="AS98" s="96">
        <v>1</v>
      </c>
      <c r="AT98" s="97">
        <f>IF(AS98="","",IF(OR(J98=0,J98="",AQ98=""""),"",AS98/J98))</f>
        <v>0.5</v>
      </c>
      <c r="AU98" s="101">
        <v>1</v>
      </c>
      <c r="AV98" s="96" t="s">
        <v>511</v>
      </c>
      <c r="AW98" s="96" t="b">
        <f>IF(AS98="","",IF(AQ98&lt;P98,IF(AU98=0%,"SIN INICIAR",IF(AU98=100%,"TERMINADA",IF(AU98&gt;0%,"EN PROCESO",IF(AU98&lt;0%,"INCUMPLIDA"))))))</f>
        <v>0</v>
      </c>
      <c r="AX98" s="96" t="str">
        <f>IF(AS98="","",IF(AQ98&lt;P98,AW98,IF(AQ98&gt;P98,AV98)))</f>
        <v>TERMINADA</v>
      </c>
      <c r="AY98" s="99" t="s">
        <v>816</v>
      </c>
      <c r="AZ98" s="114" t="s">
        <v>205</v>
      </c>
      <c r="BA98" s="62" t="str">
        <f t="shared" si="58"/>
        <v>CUMPLIDA</v>
      </c>
      <c r="BB98" s="24" t="s">
        <v>902</v>
      </c>
      <c r="BC98" s="40" t="s">
        <v>145</v>
      </c>
      <c r="BD98" s="70" t="s">
        <v>732</v>
      </c>
    </row>
    <row r="99" spans="1:56" s="20" customFormat="1" ht="236.25" hidden="1" x14ac:dyDescent="0.25">
      <c r="A99" s="44">
        <v>94</v>
      </c>
      <c r="B99" s="29">
        <v>43370</v>
      </c>
      <c r="C99" s="21" t="s">
        <v>15</v>
      </c>
      <c r="D99" s="21" t="s">
        <v>207</v>
      </c>
      <c r="E99" s="29">
        <v>43370</v>
      </c>
      <c r="F99" s="30" t="s">
        <v>236</v>
      </c>
      <c r="G99" s="47" t="s">
        <v>498</v>
      </c>
      <c r="H99" s="54" t="s">
        <v>515</v>
      </c>
      <c r="I99" s="35" t="s">
        <v>354</v>
      </c>
      <c r="J99" s="30">
        <v>1</v>
      </c>
      <c r="K99" s="24" t="s">
        <v>36</v>
      </c>
      <c r="L99" s="30" t="s">
        <v>394</v>
      </c>
      <c r="M99" s="30" t="s">
        <v>449</v>
      </c>
      <c r="N99" s="31">
        <v>1</v>
      </c>
      <c r="O99" s="32">
        <v>43374</v>
      </c>
      <c r="P99" s="32">
        <v>43733</v>
      </c>
      <c r="Q99" s="40" t="s">
        <v>28</v>
      </c>
      <c r="R99" s="21" t="s">
        <v>93</v>
      </c>
      <c r="S99" s="47" t="s">
        <v>93</v>
      </c>
      <c r="T99" s="60">
        <v>43465</v>
      </c>
      <c r="U99" s="28" t="s">
        <v>549</v>
      </c>
      <c r="V99" s="42">
        <v>0</v>
      </c>
      <c r="W99" s="40" t="s">
        <v>513</v>
      </c>
      <c r="X99" s="40"/>
      <c r="Y99" s="53" t="s">
        <v>206</v>
      </c>
      <c r="Z99" s="108">
        <v>43646</v>
      </c>
      <c r="AA99" s="28" t="s">
        <v>620</v>
      </c>
      <c r="AB99" s="25">
        <v>0.5</v>
      </c>
      <c r="AC99" s="26" t="s">
        <v>512</v>
      </c>
      <c r="AD99" s="21"/>
      <c r="AE99" s="111" t="s">
        <v>206</v>
      </c>
      <c r="AF99" s="60">
        <v>43738</v>
      </c>
      <c r="AG99" s="95" t="s">
        <v>712</v>
      </c>
      <c r="AH99" s="96">
        <v>1</v>
      </c>
      <c r="AI99" s="97">
        <f t="shared" si="50"/>
        <v>1</v>
      </c>
      <c r="AJ99" s="98">
        <f t="shared" si="51"/>
        <v>1</v>
      </c>
      <c r="AK99" s="98" t="str">
        <f>IF(AH99="","",IF(AF99&gt;N99,IF(AJ99&lt;100%,"INCUMPLIDA",IF(AJ99=100%,"TERMINADA EXTEMPORANEA"))))</f>
        <v>TERMINADA EXTEMPORANEA</v>
      </c>
      <c r="AL99" s="98" t="b">
        <f>IF(AH99="","",IF(AF99&lt;N99,IF(AJ99=0%,"SIN INICIAR",IF(AJ99=100%,"TERMINADA",IF(AJ99&gt;0%,"EN PROCESO",IF(AJ99&lt;0%,"INCUMPLIDA"))))))</f>
        <v>0</v>
      </c>
      <c r="AM99" s="96" t="str">
        <f>IF(AH99="","",IF(AF99&lt;N99,AL99,IF(AF99&gt;N99,AK99)))</f>
        <v>TERMINADA EXTEMPORANEA</v>
      </c>
      <c r="AN99" s="96" t="s">
        <v>145</v>
      </c>
      <c r="AO99" s="99" t="s">
        <v>800</v>
      </c>
      <c r="AP99" s="114" t="s">
        <v>205</v>
      </c>
      <c r="AQ99" s="118"/>
      <c r="AR99" s="92"/>
      <c r="AS99" s="92"/>
      <c r="AT99" s="92"/>
      <c r="AU99" s="92"/>
      <c r="AV99" s="92"/>
      <c r="AW99" s="92"/>
      <c r="AX99" s="92"/>
      <c r="AY99" s="92"/>
      <c r="AZ99" s="119"/>
      <c r="BA99" s="62" t="str">
        <f t="shared" si="58"/>
        <v>CUMPLIDA</v>
      </c>
      <c r="BB99" s="24"/>
      <c r="BC99" s="40"/>
      <c r="BD99" s="55"/>
    </row>
    <row r="100" spans="1:56" s="20" customFormat="1" ht="146.25" hidden="1" x14ac:dyDescent="0.25">
      <c r="A100" s="44">
        <v>95</v>
      </c>
      <c r="B100" s="29">
        <v>43370</v>
      </c>
      <c r="C100" s="21" t="s">
        <v>15</v>
      </c>
      <c r="D100" s="21" t="s">
        <v>207</v>
      </c>
      <c r="E100" s="29">
        <v>43370</v>
      </c>
      <c r="F100" s="30" t="s">
        <v>237</v>
      </c>
      <c r="G100" s="47" t="s">
        <v>499</v>
      </c>
      <c r="H100" s="54" t="s">
        <v>282</v>
      </c>
      <c r="I100" s="35" t="s">
        <v>355</v>
      </c>
      <c r="J100" s="30">
        <v>4</v>
      </c>
      <c r="K100" s="24" t="s">
        <v>36</v>
      </c>
      <c r="L100" s="30" t="s">
        <v>395</v>
      </c>
      <c r="M100" s="30" t="s">
        <v>449</v>
      </c>
      <c r="N100" s="31">
        <v>1</v>
      </c>
      <c r="O100" s="32">
        <v>43374</v>
      </c>
      <c r="P100" s="32">
        <v>43733</v>
      </c>
      <c r="Q100" s="40" t="s">
        <v>28</v>
      </c>
      <c r="R100" s="21" t="s">
        <v>93</v>
      </c>
      <c r="S100" s="47" t="s">
        <v>93</v>
      </c>
      <c r="T100" s="60">
        <v>43465</v>
      </c>
      <c r="U100" s="28" t="s">
        <v>550</v>
      </c>
      <c r="V100" s="42">
        <v>0.125</v>
      </c>
      <c r="W100" s="40" t="s">
        <v>512</v>
      </c>
      <c r="X100" s="40"/>
      <c r="Y100" s="53" t="s">
        <v>206</v>
      </c>
      <c r="Z100" s="108">
        <v>43646</v>
      </c>
      <c r="AA100" s="28" t="s">
        <v>613</v>
      </c>
      <c r="AB100" s="25">
        <v>1</v>
      </c>
      <c r="AC100" s="26" t="s">
        <v>511</v>
      </c>
      <c r="AD100" s="21" t="s">
        <v>145</v>
      </c>
      <c r="AE100" s="111" t="s">
        <v>206</v>
      </c>
      <c r="AF100" s="112"/>
      <c r="AG100" s="91"/>
      <c r="AH100" s="92"/>
      <c r="AI100" s="93" t="str">
        <f t="shared" si="50"/>
        <v/>
      </c>
      <c r="AJ100" s="94" t="str">
        <f t="shared" si="51"/>
        <v/>
      </c>
      <c r="AK100" s="94" t="str">
        <f>IF(AH100="","",IF(AF100&lt;N100,IF(AJ100&lt;100%,"INCUMPLIDA",IF(AJ100=100%,"TERMINADA EXTEMPORANEA"))))</f>
        <v/>
      </c>
      <c r="AL100" s="94" t="str">
        <f>IF(AH100="","",IF(AF100&gt;=N100,IF(AJ100=0%,"SIN INICIAR",IF(AJ100=100%,"TERMINADA",IF(AJ100&gt;0%,"EN PROCESO",IF(AJ100&lt;0%,"INCUMPLIDA"))))))</f>
        <v/>
      </c>
      <c r="AM100" s="92" t="str">
        <f>IF(AH100="","",IF(AF100&gt;N100,AL100,IF(AF100&lt;=N100,AK100)))</f>
        <v/>
      </c>
      <c r="AN100" s="92"/>
      <c r="AO100" s="91"/>
      <c r="AP100" s="113"/>
      <c r="AQ100" s="117"/>
      <c r="AR100" s="91"/>
      <c r="AS100" s="91"/>
      <c r="AT100" s="91"/>
      <c r="AU100" s="91"/>
      <c r="AV100" s="91"/>
      <c r="AW100" s="91"/>
      <c r="AX100" s="91"/>
      <c r="AY100" s="91"/>
      <c r="AZ100" s="113"/>
      <c r="BA100" s="62" t="s">
        <v>731</v>
      </c>
      <c r="BB100" s="24"/>
      <c r="BC100" s="73"/>
      <c r="BD100" s="70"/>
    </row>
    <row r="101" spans="1:56" s="20" customFormat="1" ht="146.25" hidden="1" x14ac:dyDescent="0.25">
      <c r="A101" s="44">
        <v>96</v>
      </c>
      <c r="B101" s="29">
        <v>43370</v>
      </c>
      <c r="C101" s="21" t="s">
        <v>15</v>
      </c>
      <c r="D101" s="21" t="s">
        <v>207</v>
      </c>
      <c r="E101" s="29">
        <v>43370</v>
      </c>
      <c r="F101" s="30" t="s">
        <v>237</v>
      </c>
      <c r="G101" s="47" t="s">
        <v>499</v>
      </c>
      <c r="H101" s="54" t="s">
        <v>282</v>
      </c>
      <c r="I101" s="35" t="s">
        <v>354</v>
      </c>
      <c r="J101" s="30">
        <v>1</v>
      </c>
      <c r="K101" s="24" t="s">
        <v>36</v>
      </c>
      <c r="L101" s="30" t="s">
        <v>394</v>
      </c>
      <c r="M101" s="30" t="s">
        <v>449</v>
      </c>
      <c r="N101" s="31">
        <v>1</v>
      </c>
      <c r="O101" s="32">
        <v>43374</v>
      </c>
      <c r="P101" s="32">
        <v>43733</v>
      </c>
      <c r="Q101" s="40" t="s">
        <v>28</v>
      </c>
      <c r="R101" s="21" t="s">
        <v>93</v>
      </c>
      <c r="S101" s="47" t="s">
        <v>93</v>
      </c>
      <c r="T101" s="60">
        <v>43465</v>
      </c>
      <c r="U101" s="28" t="s">
        <v>550</v>
      </c>
      <c r="V101" s="42">
        <v>0.5</v>
      </c>
      <c r="W101" s="40" t="s">
        <v>512</v>
      </c>
      <c r="X101" s="40"/>
      <c r="Y101" s="53" t="s">
        <v>206</v>
      </c>
      <c r="Z101" s="108">
        <v>43646</v>
      </c>
      <c r="AA101" s="28" t="s">
        <v>613</v>
      </c>
      <c r="AB101" s="25">
        <v>1</v>
      </c>
      <c r="AC101" s="26" t="s">
        <v>511</v>
      </c>
      <c r="AD101" s="21" t="s">
        <v>145</v>
      </c>
      <c r="AE101" s="111" t="s">
        <v>206</v>
      </c>
      <c r="AF101" s="112"/>
      <c r="AG101" s="91"/>
      <c r="AH101" s="92"/>
      <c r="AI101" s="93" t="str">
        <f t="shared" si="50"/>
        <v/>
      </c>
      <c r="AJ101" s="94" t="str">
        <f t="shared" si="51"/>
        <v/>
      </c>
      <c r="AK101" s="94" t="str">
        <f>IF(AH101="","",IF(AF101&lt;N101,IF(AJ101&lt;100%,"INCUMPLIDA",IF(AJ101=100%,"TERMINADA EXTEMPORANEA"))))</f>
        <v/>
      </c>
      <c r="AL101" s="94" t="str">
        <f>IF(AH101="","",IF(AF101&gt;=N101,IF(AJ101=0%,"SIN INICIAR",IF(AJ101=100%,"TERMINADA",IF(AJ101&gt;0%,"EN PROCESO",IF(AJ101&lt;0%,"INCUMPLIDA"))))))</f>
        <v/>
      </c>
      <c r="AM101" s="92" t="str">
        <f>IF(AH101="","",IF(AF101&gt;N101,AL101,IF(AF101&lt;=N101,AK101)))</f>
        <v/>
      </c>
      <c r="AN101" s="92"/>
      <c r="AO101" s="91"/>
      <c r="AP101" s="113"/>
      <c r="AQ101" s="117"/>
      <c r="AR101" s="91"/>
      <c r="AS101" s="91"/>
      <c r="AT101" s="91"/>
      <c r="AU101" s="91"/>
      <c r="AV101" s="91"/>
      <c r="AW101" s="91"/>
      <c r="AX101" s="91"/>
      <c r="AY101" s="91"/>
      <c r="AZ101" s="113"/>
      <c r="BA101" s="66" t="s">
        <v>731</v>
      </c>
      <c r="BB101" s="24"/>
      <c r="BC101" s="73"/>
      <c r="BD101" s="70"/>
    </row>
    <row r="102" spans="1:56" s="20" customFormat="1" ht="202.5" hidden="1" x14ac:dyDescent="0.25">
      <c r="A102" s="44">
        <v>97</v>
      </c>
      <c r="B102" s="29">
        <v>43370</v>
      </c>
      <c r="C102" s="21" t="s">
        <v>15</v>
      </c>
      <c r="D102" s="21" t="s">
        <v>207</v>
      </c>
      <c r="E102" s="29">
        <v>43370</v>
      </c>
      <c r="F102" s="30" t="s">
        <v>238</v>
      </c>
      <c r="G102" s="47" t="s">
        <v>500</v>
      </c>
      <c r="H102" s="54" t="s">
        <v>283</v>
      </c>
      <c r="I102" s="35" t="s">
        <v>356</v>
      </c>
      <c r="J102" s="30">
        <v>4</v>
      </c>
      <c r="K102" s="24" t="s">
        <v>36</v>
      </c>
      <c r="L102" s="30" t="s">
        <v>395</v>
      </c>
      <c r="M102" s="30" t="s">
        <v>449</v>
      </c>
      <c r="N102" s="31">
        <v>1</v>
      </c>
      <c r="O102" s="32">
        <v>43374</v>
      </c>
      <c r="P102" s="32">
        <v>43733</v>
      </c>
      <c r="Q102" s="40" t="s">
        <v>28</v>
      </c>
      <c r="R102" s="21" t="s">
        <v>93</v>
      </c>
      <c r="S102" s="47" t="s">
        <v>93</v>
      </c>
      <c r="T102" s="60">
        <v>43465</v>
      </c>
      <c r="U102" s="28" t="s">
        <v>551</v>
      </c>
      <c r="V102" s="42">
        <v>0.125</v>
      </c>
      <c r="W102" s="40" t="s">
        <v>512</v>
      </c>
      <c r="X102" s="40"/>
      <c r="Y102" s="53" t="s">
        <v>206</v>
      </c>
      <c r="Z102" s="108">
        <v>43646</v>
      </c>
      <c r="AA102" s="28" t="s">
        <v>586</v>
      </c>
      <c r="AB102" s="25">
        <v>0.5</v>
      </c>
      <c r="AC102" s="26" t="s">
        <v>512</v>
      </c>
      <c r="AD102" s="21"/>
      <c r="AE102" s="111" t="s">
        <v>206</v>
      </c>
      <c r="AF102" s="60">
        <v>43738</v>
      </c>
      <c r="AG102" s="95" t="s">
        <v>713</v>
      </c>
      <c r="AH102" s="96">
        <v>4</v>
      </c>
      <c r="AI102" s="97">
        <f t="shared" si="50"/>
        <v>1</v>
      </c>
      <c r="AJ102" s="98">
        <f t="shared" si="51"/>
        <v>1</v>
      </c>
      <c r="AK102" s="98" t="str">
        <f t="shared" ref="AK102:AK111" si="75">IF(AH102="","",IF(AF102&gt;N102,IF(AJ102&lt;100%,"INCUMPLIDA",IF(AJ102=100%,"TERMINADA EXTEMPORANEA"))))</f>
        <v>TERMINADA EXTEMPORANEA</v>
      </c>
      <c r="AL102" s="98" t="b">
        <f t="shared" ref="AL102:AL111" si="76">IF(AH102="","",IF(AF102&lt;N102,IF(AJ102=0%,"SIN INICIAR",IF(AJ102=100%,"TERMINADA",IF(AJ102&gt;0%,"EN PROCESO",IF(AJ102&lt;0%,"INCUMPLIDA"))))))</f>
        <v>0</v>
      </c>
      <c r="AM102" s="96" t="str">
        <f t="shared" ref="AM102:AM111" si="77">IF(AH102="","",IF(AF102&lt;N102,AL102,IF(AF102&gt;N102,AK102)))</f>
        <v>TERMINADA EXTEMPORANEA</v>
      </c>
      <c r="AN102" s="96" t="s">
        <v>145</v>
      </c>
      <c r="AO102" s="99" t="s">
        <v>714</v>
      </c>
      <c r="AP102" s="114" t="s">
        <v>205</v>
      </c>
      <c r="AQ102" s="118"/>
      <c r="AR102" s="92"/>
      <c r="AS102" s="92"/>
      <c r="AT102" s="92"/>
      <c r="AU102" s="92"/>
      <c r="AV102" s="92"/>
      <c r="AW102" s="92"/>
      <c r="AX102" s="92"/>
      <c r="AY102" s="92"/>
      <c r="AZ102" s="119"/>
      <c r="BA102" s="62" t="str">
        <f t="shared" si="58"/>
        <v>CUMPLIDA</v>
      </c>
      <c r="BB102" s="21"/>
      <c r="BC102" s="40"/>
      <c r="BD102" s="55"/>
    </row>
    <row r="103" spans="1:56" s="20" customFormat="1" ht="225" hidden="1" x14ac:dyDescent="0.25">
      <c r="A103" s="44">
        <v>98</v>
      </c>
      <c r="B103" s="29">
        <v>43370</v>
      </c>
      <c r="C103" s="21" t="s">
        <v>15</v>
      </c>
      <c r="D103" s="21" t="s">
        <v>207</v>
      </c>
      <c r="E103" s="29">
        <v>43370</v>
      </c>
      <c r="F103" s="30" t="s">
        <v>238</v>
      </c>
      <c r="G103" s="47" t="s">
        <v>500</v>
      </c>
      <c r="H103" s="54" t="s">
        <v>283</v>
      </c>
      <c r="I103" s="35" t="s">
        <v>354</v>
      </c>
      <c r="J103" s="30">
        <v>1</v>
      </c>
      <c r="K103" s="24" t="s">
        <v>36</v>
      </c>
      <c r="L103" s="30" t="s">
        <v>394</v>
      </c>
      <c r="M103" s="30" t="s">
        <v>449</v>
      </c>
      <c r="N103" s="31">
        <v>1</v>
      </c>
      <c r="O103" s="32">
        <v>43374</v>
      </c>
      <c r="P103" s="32">
        <v>43733</v>
      </c>
      <c r="Q103" s="40" t="s">
        <v>28</v>
      </c>
      <c r="R103" s="21" t="s">
        <v>93</v>
      </c>
      <c r="S103" s="47" t="s">
        <v>93</v>
      </c>
      <c r="T103" s="60">
        <v>43465</v>
      </c>
      <c r="U103" s="28" t="s">
        <v>552</v>
      </c>
      <c r="V103" s="42">
        <v>0.5</v>
      </c>
      <c r="W103" s="40" t="s">
        <v>512</v>
      </c>
      <c r="X103" s="40"/>
      <c r="Y103" s="53" t="s">
        <v>206</v>
      </c>
      <c r="Z103" s="108">
        <v>43646</v>
      </c>
      <c r="AA103" s="28" t="s">
        <v>587</v>
      </c>
      <c r="AB103" s="25">
        <v>0.5</v>
      </c>
      <c r="AC103" s="26" t="s">
        <v>512</v>
      </c>
      <c r="AD103" s="21"/>
      <c r="AE103" s="111" t="s">
        <v>206</v>
      </c>
      <c r="AF103" s="60">
        <v>43738</v>
      </c>
      <c r="AG103" s="95" t="s">
        <v>713</v>
      </c>
      <c r="AH103" s="96">
        <v>1</v>
      </c>
      <c r="AI103" s="97">
        <f t="shared" si="50"/>
        <v>1</v>
      </c>
      <c r="AJ103" s="98">
        <f t="shared" si="51"/>
        <v>1</v>
      </c>
      <c r="AK103" s="98" t="str">
        <f t="shared" si="75"/>
        <v>TERMINADA EXTEMPORANEA</v>
      </c>
      <c r="AL103" s="98" t="b">
        <f t="shared" si="76"/>
        <v>0</v>
      </c>
      <c r="AM103" s="96" t="str">
        <f t="shared" si="77"/>
        <v>TERMINADA EXTEMPORANEA</v>
      </c>
      <c r="AN103" s="96" t="s">
        <v>145</v>
      </c>
      <c r="AO103" s="99" t="s">
        <v>714</v>
      </c>
      <c r="AP103" s="114" t="s">
        <v>205</v>
      </c>
      <c r="AQ103" s="118"/>
      <c r="AR103" s="92"/>
      <c r="AS103" s="92"/>
      <c r="AT103" s="92"/>
      <c r="AU103" s="92"/>
      <c r="AV103" s="92"/>
      <c r="AW103" s="92"/>
      <c r="AX103" s="92"/>
      <c r="AY103" s="92"/>
      <c r="AZ103" s="119"/>
      <c r="BA103" s="62" t="str">
        <f t="shared" si="58"/>
        <v>CUMPLIDA</v>
      </c>
      <c r="BB103" s="21"/>
      <c r="BC103" s="40"/>
      <c r="BD103" s="55"/>
    </row>
    <row r="104" spans="1:56" s="20" customFormat="1" ht="348.75" hidden="1" x14ac:dyDescent="0.25">
      <c r="A104" s="44">
        <v>99</v>
      </c>
      <c r="B104" s="29">
        <v>43370</v>
      </c>
      <c r="C104" s="21" t="s">
        <v>15</v>
      </c>
      <c r="D104" s="21" t="s">
        <v>207</v>
      </c>
      <c r="E104" s="29">
        <v>43370</v>
      </c>
      <c r="F104" s="30" t="s">
        <v>239</v>
      </c>
      <c r="G104" s="47" t="s">
        <v>501</v>
      </c>
      <c r="H104" s="54" t="s">
        <v>284</v>
      </c>
      <c r="I104" s="35" t="s">
        <v>357</v>
      </c>
      <c r="J104" s="30">
        <v>4</v>
      </c>
      <c r="K104" s="24" t="s">
        <v>36</v>
      </c>
      <c r="L104" s="30" t="s">
        <v>396</v>
      </c>
      <c r="M104" s="30" t="s">
        <v>449</v>
      </c>
      <c r="N104" s="31">
        <v>1</v>
      </c>
      <c r="O104" s="32">
        <v>43374</v>
      </c>
      <c r="P104" s="32">
        <v>43733</v>
      </c>
      <c r="Q104" s="40" t="s">
        <v>28</v>
      </c>
      <c r="R104" s="21" t="s">
        <v>93</v>
      </c>
      <c r="S104" s="47" t="s">
        <v>93</v>
      </c>
      <c r="T104" s="60">
        <v>43465</v>
      </c>
      <c r="U104" s="28" t="s">
        <v>553</v>
      </c>
      <c r="V104" s="42">
        <v>0.125</v>
      </c>
      <c r="W104" s="40" t="s">
        <v>512</v>
      </c>
      <c r="X104" s="40"/>
      <c r="Y104" s="53" t="s">
        <v>206</v>
      </c>
      <c r="Z104" s="108">
        <v>43646</v>
      </c>
      <c r="AA104" s="28" t="s">
        <v>588</v>
      </c>
      <c r="AB104" s="25">
        <v>0.5</v>
      </c>
      <c r="AC104" s="26" t="s">
        <v>512</v>
      </c>
      <c r="AD104" s="21"/>
      <c r="AE104" s="111" t="s">
        <v>206</v>
      </c>
      <c r="AF104" s="60">
        <v>43738</v>
      </c>
      <c r="AG104" s="95" t="s">
        <v>713</v>
      </c>
      <c r="AH104" s="96">
        <v>4</v>
      </c>
      <c r="AI104" s="97">
        <f t="shared" si="50"/>
        <v>1</v>
      </c>
      <c r="AJ104" s="98">
        <f t="shared" si="51"/>
        <v>1</v>
      </c>
      <c r="AK104" s="98" t="str">
        <f t="shared" si="75"/>
        <v>TERMINADA EXTEMPORANEA</v>
      </c>
      <c r="AL104" s="98" t="b">
        <f t="shared" si="76"/>
        <v>0</v>
      </c>
      <c r="AM104" s="96" t="str">
        <f t="shared" si="77"/>
        <v>TERMINADA EXTEMPORANEA</v>
      </c>
      <c r="AN104" s="96" t="s">
        <v>145</v>
      </c>
      <c r="AO104" s="99" t="s">
        <v>714</v>
      </c>
      <c r="AP104" s="114" t="s">
        <v>205</v>
      </c>
      <c r="AQ104" s="118"/>
      <c r="AR104" s="92"/>
      <c r="AS104" s="92"/>
      <c r="AT104" s="92"/>
      <c r="AU104" s="92"/>
      <c r="AV104" s="92"/>
      <c r="AW104" s="92"/>
      <c r="AX104" s="92"/>
      <c r="AY104" s="92"/>
      <c r="AZ104" s="119"/>
      <c r="BA104" s="62" t="str">
        <f t="shared" si="58"/>
        <v>CUMPLIDA</v>
      </c>
      <c r="BB104" s="21"/>
      <c r="BC104" s="40"/>
      <c r="BD104" s="55"/>
    </row>
    <row r="105" spans="1:56" s="20" customFormat="1" ht="337.5" hidden="1" x14ac:dyDescent="0.25">
      <c r="A105" s="44">
        <v>100</v>
      </c>
      <c r="B105" s="29">
        <v>43370</v>
      </c>
      <c r="C105" s="21" t="s">
        <v>15</v>
      </c>
      <c r="D105" s="21" t="s">
        <v>207</v>
      </c>
      <c r="E105" s="29">
        <v>43370</v>
      </c>
      <c r="F105" s="30" t="s">
        <v>239</v>
      </c>
      <c r="G105" s="47" t="s">
        <v>501</v>
      </c>
      <c r="H105" s="54" t="s">
        <v>284</v>
      </c>
      <c r="I105" s="35" t="s">
        <v>354</v>
      </c>
      <c r="J105" s="30">
        <v>1</v>
      </c>
      <c r="K105" s="24" t="s">
        <v>36</v>
      </c>
      <c r="L105" s="30" t="s">
        <v>394</v>
      </c>
      <c r="M105" s="30" t="s">
        <v>449</v>
      </c>
      <c r="N105" s="31">
        <v>1</v>
      </c>
      <c r="O105" s="32">
        <v>43374</v>
      </c>
      <c r="P105" s="32">
        <v>43733</v>
      </c>
      <c r="Q105" s="40" t="s">
        <v>28</v>
      </c>
      <c r="R105" s="21" t="s">
        <v>93</v>
      </c>
      <c r="S105" s="47" t="s">
        <v>93</v>
      </c>
      <c r="T105" s="60">
        <v>43465</v>
      </c>
      <c r="U105" s="28" t="s">
        <v>553</v>
      </c>
      <c r="V105" s="42">
        <v>0.5</v>
      </c>
      <c r="W105" s="40" t="s">
        <v>512</v>
      </c>
      <c r="X105" s="40"/>
      <c r="Y105" s="53" t="s">
        <v>206</v>
      </c>
      <c r="Z105" s="108">
        <v>43646</v>
      </c>
      <c r="AA105" s="28" t="s">
        <v>591</v>
      </c>
      <c r="AB105" s="25">
        <v>0.5</v>
      </c>
      <c r="AC105" s="26" t="s">
        <v>512</v>
      </c>
      <c r="AD105" s="21"/>
      <c r="AE105" s="111" t="s">
        <v>206</v>
      </c>
      <c r="AF105" s="60">
        <v>43738</v>
      </c>
      <c r="AG105" s="95" t="s">
        <v>713</v>
      </c>
      <c r="AH105" s="96">
        <v>1</v>
      </c>
      <c r="AI105" s="97">
        <f t="shared" si="50"/>
        <v>1</v>
      </c>
      <c r="AJ105" s="98">
        <f t="shared" si="51"/>
        <v>1</v>
      </c>
      <c r="AK105" s="98" t="str">
        <f t="shared" si="75"/>
        <v>TERMINADA EXTEMPORANEA</v>
      </c>
      <c r="AL105" s="98" t="b">
        <f t="shared" si="76"/>
        <v>0</v>
      </c>
      <c r="AM105" s="96" t="str">
        <f t="shared" si="77"/>
        <v>TERMINADA EXTEMPORANEA</v>
      </c>
      <c r="AN105" s="96" t="s">
        <v>145</v>
      </c>
      <c r="AO105" s="99" t="s">
        <v>714</v>
      </c>
      <c r="AP105" s="114" t="s">
        <v>205</v>
      </c>
      <c r="AQ105" s="118"/>
      <c r="AR105" s="92"/>
      <c r="AS105" s="92"/>
      <c r="AT105" s="92"/>
      <c r="AU105" s="92"/>
      <c r="AV105" s="92"/>
      <c r="AW105" s="92"/>
      <c r="AX105" s="92"/>
      <c r="AY105" s="92"/>
      <c r="AZ105" s="119"/>
      <c r="BA105" s="62" t="str">
        <f t="shared" si="58"/>
        <v>CUMPLIDA</v>
      </c>
      <c r="BB105" s="21"/>
      <c r="BC105" s="40"/>
      <c r="BD105" s="55"/>
    </row>
    <row r="106" spans="1:56" s="20" customFormat="1" ht="202.5" hidden="1" x14ac:dyDescent="0.25">
      <c r="A106" s="44">
        <v>101</v>
      </c>
      <c r="B106" s="29">
        <v>43370</v>
      </c>
      <c r="C106" s="21" t="s">
        <v>15</v>
      </c>
      <c r="D106" s="21" t="s">
        <v>207</v>
      </c>
      <c r="E106" s="29">
        <v>43370</v>
      </c>
      <c r="F106" s="30" t="s">
        <v>240</v>
      </c>
      <c r="G106" s="47" t="s">
        <v>502</v>
      </c>
      <c r="H106" s="54" t="s">
        <v>285</v>
      </c>
      <c r="I106" s="35" t="s">
        <v>358</v>
      </c>
      <c r="J106" s="30">
        <v>4</v>
      </c>
      <c r="K106" s="24" t="s">
        <v>36</v>
      </c>
      <c r="L106" s="30" t="s">
        <v>395</v>
      </c>
      <c r="M106" s="30" t="s">
        <v>449</v>
      </c>
      <c r="N106" s="31">
        <v>1</v>
      </c>
      <c r="O106" s="32">
        <v>43374</v>
      </c>
      <c r="P106" s="32">
        <v>43733</v>
      </c>
      <c r="Q106" s="40" t="s">
        <v>28</v>
      </c>
      <c r="R106" s="21" t="s">
        <v>93</v>
      </c>
      <c r="S106" s="47" t="s">
        <v>93</v>
      </c>
      <c r="T106" s="60">
        <v>43465</v>
      </c>
      <c r="U106" s="28" t="s">
        <v>553</v>
      </c>
      <c r="V106" s="42">
        <v>0.125</v>
      </c>
      <c r="W106" s="40" t="s">
        <v>512</v>
      </c>
      <c r="X106" s="40"/>
      <c r="Y106" s="53" t="s">
        <v>206</v>
      </c>
      <c r="Z106" s="108">
        <v>43646</v>
      </c>
      <c r="AA106" s="28" t="s">
        <v>586</v>
      </c>
      <c r="AB106" s="25">
        <v>0.5</v>
      </c>
      <c r="AC106" s="26" t="s">
        <v>512</v>
      </c>
      <c r="AD106" s="21"/>
      <c r="AE106" s="111" t="s">
        <v>206</v>
      </c>
      <c r="AF106" s="60">
        <v>43738</v>
      </c>
      <c r="AG106" s="95" t="s">
        <v>713</v>
      </c>
      <c r="AH106" s="96">
        <v>4</v>
      </c>
      <c r="AI106" s="97">
        <f t="shared" si="50"/>
        <v>1</v>
      </c>
      <c r="AJ106" s="98">
        <f t="shared" si="51"/>
        <v>1</v>
      </c>
      <c r="AK106" s="98" t="str">
        <f t="shared" si="75"/>
        <v>TERMINADA EXTEMPORANEA</v>
      </c>
      <c r="AL106" s="98" t="b">
        <f t="shared" si="76"/>
        <v>0</v>
      </c>
      <c r="AM106" s="96" t="str">
        <f t="shared" si="77"/>
        <v>TERMINADA EXTEMPORANEA</v>
      </c>
      <c r="AN106" s="96" t="s">
        <v>145</v>
      </c>
      <c r="AO106" s="99" t="s">
        <v>714</v>
      </c>
      <c r="AP106" s="114" t="s">
        <v>205</v>
      </c>
      <c r="AQ106" s="118"/>
      <c r="AR106" s="92"/>
      <c r="AS106" s="92"/>
      <c r="AT106" s="92"/>
      <c r="AU106" s="92"/>
      <c r="AV106" s="92"/>
      <c r="AW106" s="92"/>
      <c r="AX106" s="92"/>
      <c r="AY106" s="92"/>
      <c r="AZ106" s="119"/>
      <c r="BA106" s="62" t="str">
        <f t="shared" si="58"/>
        <v>CUMPLIDA</v>
      </c>
      <c r="BB106" s="21"/>
      <c r="BC106" s="40"/>
      <c r="BD106" s="55"/>
    </row>
    <row r="107" spans="1:56" s="20" customFormat="1" ht="281.25" hidden="1" x14ac:dyDescent="0.25">
      <c r="A107" s="44">
        <v>102</v>
      </c>
      <c r="B107" s="29">
        <v>43370</v>
      </c>
      <c r="C107" s="21" t="s">
        <v>15</v>
      </c>
      <c r="D107" s="21" t="s">
        <v>207</v>
      </c>
      <c r="E107" s="29">
        <v>43370</v>
      </c>
      <c r="F107" s="30" t="s">
        <v>240</v>
      </c>
      <c r="G107" s="47" t="s">
        <v>502</v>
      </c>
      <c r="H107" s="54" t="s">
        <v>285</v>
      </c>
      <c r="I107" s="35" t="s">
        <v>354</v>
      </c>
      <c r="J107" s="30">
        <v>1</v>
      </c>
      <c r="K107" s="24" t="s">
        <v>36</v>
      </c>
      <c r="L107" s="30" t="s">
        <v>394</v>
      </c>
      <c r="M107" s="30" t="s">
        <v>449</v>
      </c>
      <c r="N107" s="31">
        <v>1</v>
      </c>
      <c r="O107" s="32">
        <v>43374</v>
      </c>
      <c r="P107" s="32">
        <v>43733</v>
      </c>
      <c r="Q107" s="40" t="s">
        <v>28</v>
      </c>
      <c r="R107" s="21" t="s">
        <v>93</v>
      </c>
      <c r="S107" s="47" t="s">
        <v>93</v>
      </c>
      <c r="T107" s="60">
        <v>43465</v>
      </c>
      <c r="U107" s="28" t="s">
        <v>553</v>
      </c>
      <c r="V107" s="42">
        <v>0.5</v>
      </c>
      <c r="W107" s="40" t="s">
        <v>512</v>
      </c>
      <c r="X107" s="40"/>
      <c r="Y107" s="53" t="s">
        <v>206</v>
      </c>
      <c r="Z107" s="108">
        <v>43646</v>
      </c>
      <c r="AA107" s="28" t="s">
        <v>580</v>
      </c>
      <c r="AB107" s="25">
        <v>0.5</v>
      </c>
      <c r="AC107" s="26" t="s">
        <v>512</v>
      </c>
      <c r="AD107" s="21"/>
      <c r="AE107" s="111" t="s">
        <v>206</v>
      </c>
      <c r="AF107" s="60">
        <v>43738</v>
      </c>
      <c r="AG107" s="95" t="s">
        <v>713</v>
      </c>
      <c r="AH107" s="96">
        <v>1</v>
      </c>
      <c r="AI107" s="97">
        <f t="shared" si="50"/>
        <v>1</v>
      </c>
      <c r="AJ107" s="98">
        <f t="shared" si="51"/>
        <v>1</v>
      </c>
      <c r="AK107" s="98" t="str">
        <f t="shared" si="75"/>
        <v>TERMINADA EXTEMPORANEA</v>
      </c>
      <c r="AL107" s="98" t="b">
        <f t="shared" si="76"/>
        <v>0</v>
      </c>
      <c r="AM107" s="96" t="str">
        <f t="shared" si="77"/>
        <v>TERMINADA EXTEMPORANEA</v>
      </c>
      <c r="AN107" s="96" t="s">
        <v>145</v>
      </c>
      <c r="AO107" s="99" t="s">
        <v>714</v>
      </c>
      <c r="AP107" s="114" t="s">
        <v>205</v>
      </c>
      <c r="AQ107" s="118"/>
      <c r="AR107" s="92"/>
      <c r="AS107" s="92"/>
      <c r="AT107" s="92"/>
      <c r="AU107" s="92"/>
      <c r="AV107" s="92"/>
      <c r="AW107" s="92"/>
      <c r="AX107" s="92"/>
      <c r="AY107" s="92"/>
      <c r="AZ107" s="119"/>
      <c r="BA107" s="62" t="str">
        <f t="shared" si="58"/>
        <v>CUMPLIDA</v>
      </c>
      <c r="BB107" s="21"/>
      <c r="BC107" s="40"/>
      <c r="BD107" s="55"/>
    </row>
    <row r="108" spans="1:56" s="20" customFormat="1" ht="258.75" hidden="1" x14ac:dyDescent="0.25">
      <c r="A108" s="44">
        <v>103</v>
      </c>
      <c r="B108" s="29">
        <v>43370</v>
      </c>
      <c r="C108" s="21" t="s">
        <v>15</v>
      </c>
      <c r="D108" s="21" t="s">
        <v>207</v>
      </c>
      <c r="E108" s="29">
        <v>43370</v>
      </c>
      <c r="F108" s="30" t="s">
        <v>241</v>
      </c>
      <c r="G108" s="47" t="s">
        <v>503</v>
      </c>
      <c r="H108" s="54" t="s">
        <v>283</v>
      </c>
      <c r="I108" s="35" t="s">
        <v>356</v>
      </c>
      <c r="J108" s="30">
        <v>4</v>
      </c>
      <c r="K108" s="24" t="s">
        <v>36</v>
      </c>
      <c r="L108" s="30" t="s">
        <v>395</v>
      </c>
      <c r="M108" s="30" t="s">
        <v>449</v>
      </c>
      <c r="N108" s="31">
        <v>1</v>
      </c>
      <c r="O108" s="32">
        <v>43374</v>
      </c>
      <c r="P108" s="32">
        <v>43733</v>
      </c>
      <c r="Q108" s="40" t="s">
        <v>28</v>
      </c>
      <c r="R108" s="21" t="s">
        <v>93</v>
      </c>
      <c r="S108" s="47" t="s">
        <v>93</v>
      </c>
      <c r="T108" s="60">
        <v>43465</v>
      </c>
      <c r="U108" s="28" t="s">
        <v>553</v>
      </c>
      <c r="V108" s="42">
        <v>0.125</v>
      </c>
      <c r="W108" s="40" t="s">
        <v>512</v>
      </c>
      <c r="X108" s="40"/>
      <c r="Y108" s="53" t="s">
        <v>206</v>
      </c>
      <c r="Z108" s="108">
        <v>43646</v>
      </c>
      <c r="AA108" s="28" t="s">
        <v>581</v>
      </c>
      <c r="AB108" s="25">
        <v>0.5</v>
      </c>
      <c r="AC108" s="26" t="s">
        <v>512</v>
      </c>
      <c r="AD108" s="21"/>
      <c r="AE108" s="111" t="s">
        <v>206</v>
      </c>
      <c r="AF108" s="60">
        <v>43738</v>
      </c>
      <c r="AG108" s="95" t="s">
        <v>713</v>
      </c>
      <c r="AH108" s="96">
        <v>4</v>
      </c>
      <c r="AI108" s="97">
        <f>IF(AH108="","",IF(OR(J108=0,J108="",AF108=""),"",AH108/J108))</f>
        <v>1</v>
      </c>
      <c r="AJ108" s="98">
        <f>IF(OR(N108="",AI108=""),"",IF(OR(N108=0,AI108=0),0,IF((AI108*100%)/N108&gt;100%,100%,(AI108*100%)/N108)))</f>
        <v>1</v>
      </c>
      <c r="AK108" s="98" t="str">
        <f t="shared" si="75"/>
        <v>TERMINADA EXTEMPORANEA</v>
      </c>
      <c r="AL108" s="98" t="b">
        <f t="shared" si="76"/>
        <v>0</v>
      </c>
      <c r="AM108" s="96" t="str">
        <f t="shared" si="77"/>
        <v>TERMINADA EXTEMPORANEA</v>
      </c>
      <c r="AN108" s="96" t="s">
        <v>145</v>
      </c>
      <c r="AO108" s="99" t="s">
        <v>714</v>
      </c>
      <c r="AP108" s="114" t="s">
        <v>205</v>
      </c>
      <c r="AQ108" s="118"/>
      <c r="AR108" s="92"/>
      <c r="AS108" s="92"/>
      <c r="AT108" s="92"/>
      <c r="AU108" s="92"/>
      <c r="AV108" s="92"/>
      <c r="AW108" s="92"/>
      <c r="AX108" s="92"/>
      <c r="AY108" s="92"/>
      <c r="AZ108" s="119"/>
      <c r="BA108" s="62" t="str">
        <f t="shared" si="58"/>
        <v>CUMPLIDA</v>
      </c>
      <c r="BB108" s="21"/>
      <c r="BC108" s="40"/>
      <c r="BD108" s="55"/>
    </row>
    <row r="109" spans="1:56" s="20" customFormat="1" ht="258.75" hidden="1" x14ac:dyDescent="0.25">
      <c r="A109" s="44">
        <v>104</v>
      </c>
      <c r="B109" s="29">
        <v>43370</v>
      </c>
      <c r="C109" s="21" t="s">
        <v>15</v>
      </c>
      <c r="D109" s="21" t="s">
        <v>207</v>
      </c>
      <c r="E109" s="29">
        <v>43370</v>
      </c>
      <c r="F109" s="30" t="s">
        <v>241</v>
      </c>
      <c r="G109" s="47" t="s">
        <v>503</v>
      </c>
      <c r="H109" s="54" t="s">
        <v>283</v>
      </c>
      <c r="I109" s="35" t="s">
        <v>354</v>
      </c>
      <c r="J109" s="30">
        <v>1</v>
      </c>
      <c r="K109" s="24" t="s">
        <v>36</v>
      </c>
      <c r="L109" s="30" t="s">
        <v>394</v>
      </c>
      <c r="M109" s="30" t="s">
        <v>449</v>
      </c>
      <c r="N109" s="31">
        <v>1</v>
      </c>
      <c r="O109" s="32">
        <v>43374</v>
      </c>
      <c r="P109" s="32">
        <v>43733</v>
      </c>
      <c r="Q109" s="40" t="s">
        <v>28</v>
      </c>
      <c r="R109" s="21" t="s">
        <v>93</v>
      </c>
      <c r="S109" s="47" t="s">
        <v>93</v>
      </c>
      <c r="T109" s="60">
        <v>43465</v>
      </c>
      <c r="U109" s="28" t="s">
        <v>553</v>
      </c>
      <c r="V109" s="42">
        <v>0.5</v>
      </c>
      <c r="W109" s="40" t="s">
        <v>512</v>
      </c>
      <c r="X109" s="40"/>
      <c r="Y109" s="53" t="s">
        <v>206</v>
      </c>
      <c r="Z109" s="108">
        <v>43646</v>
      </c>
      <c r="AA109" s="28" t="s">
        <v>582</v>
      </c>
      <c r="AB109" s="25">
        <v>0.5</v>
      </c>
      <c r="AC109" s="26" t="s">
        <v>512</v>
      </c>
      <c r="AD109" s="21"/>
      <c r="AE109" s="111" t="s">
        <v>206</v>
      </c>
      <c r="AF109" s="60">
        <v>43738</v>
      </c>
      <c r="AG109" s="95" t="s">
        <v>713</v>
      </c>
      <c r="AH109" s="96">
        <v>1</v>
      </c>
      <c r="AI109" s="97">
        <f t="shared" si="50"/>
        <v>1</v>
      </c>
      <c r="AJ109" s="98">
        <f t="shared" si="51"/>
        <v>1</v>
      </c>
      <c r="AK109" s="98" t="str">
        <f t="shared" si="75"/>
        <v>TERMINADA EXTEMPORANEA</v>
      </c>
      <c r="AL109" s="98" t="b">
        <f t="shared" si="76"/>
        <v>0</v>
      </c>
      <c r="AM109" s="96" t="str">
        <f t="shared" si="77"/>
        <v>TERMINADA EXTEMPORANEA</v>
      </c>
      <c r="AN109" s="96" t="s">
        <v>145</v>
      </c>
      <c r="AO109" s="99" t="s">
        <v>714</v>
      </c>
      <c r="AP109" s="114" t="s">
        <v>205</v>
      </c>
      <c r="AQ109" s="118"/>
      <c r="AR109" s="92"/>
      <c r="AS109" s="92"/>
      <c r="AT109" s="92"/>
      <c r="AU109" s="92"/>
      <c r="AV109" s="92"/>
      <c r="AW109" s="92"/>
      <c r="AX109" s="92"/>
      <c r="AY109" s="92"/>
      <c r="AZ109" s="119"/>
      <c r="BA109" s="62" t="str">
        <f t="shared" si="58"/>
        <v>CUMPLIDA</v>
      </c>
      <c r="BB109" s="21"/>
      <c r="BC109" s="40"/>
      <c r="BD109" s="55"/>
    </row>
    <row r="110" spans="1:56" s="20" customFormat="1" ht="146.25" hidden="1" x14ac:dyDescent="0.25">
      <c r="A110" s="44">
        <v>105</v>
      </c>
      <c r="B110" s="29">
        <v>43370</v>
      </c>
      <c r="C110" s="21" t="s">
        <v>15</v>
      </c>
      <c r="D110" s="21" t="s">
        <v>207</v>
      </c>
      <c r="E110" s="29">
        <v>43370</v>
      </c>
      <c r="F110" s="30" t="s">
        <v>242</v>
      </c>
      <c r="G110" s="47" t="s">
        <v>504</v>
      </c>
      <c r="H110" s="54" t="s">
        <v>282</v>
      </c>
      <c r="I110" s="35" t="s">
        <v>359</v>
      </c>
      <c r="J110" s="30">
        <v>4</v>
      </c>
      <c r="K110" s="24" t="s">
        <v>36</v>
      </c>
      <c r="L110" s="30" t="s">
        <v>395</v>
      </c>
      <c r="M110" s="30" t="s">
        <v>449</v>
      </c>
      <c r="N110" s="31">
        <v>1</v>
      </c>
      <c r="O110" s="32">
        <v>43374</v>
      </c>
      <c r="P110" s="32">
        <v>43733</v>
      </c>
      <c r="Q110" s="40" t="s">
        <v>28</v>
      </c>
      <c r="R110" s="21" t="s">
        <v>93</v>
      </c>
      <c r="S110" s="47" t="s">
        <v>93</v>
      </c>
      <c r="T110" s="60">
        <v>43465</v>
      </c>
      <c r="U110" s="28" t="s">
        <v>554</v>
      </c>
      <c r="V110" s="42">
        <v>0</v>
      </c>
      <c r="W110" s="40" t="s">
        <v>513</v>
      </c>
      <c r="X110" s="40"/>
      <c r="Y110" s="53" t="s">
        <v>206</v>
      </c>
      <c r="Z110" s="108">
        <v>43646</v>
      </c>
      <c r="AA110" s="28" t="s">
        <v>579</v>
      </c>
      <c r="AB110" s="25">
        <v>0.25</v>
      </c>
      <c r="AC110" s="26" t="s">
        <v>512</v>
      </c>
      <c r="AD110" s="21"/>
      <c r="AE110" s="111" t="s">
        <v>206</v>
      </c>
      <c r="AF110" s="60">
        <v>43738</v>
      </c>
      <c r="AG110" s="95" t="s">
        <v>801</v>
      </c>
      <c r="AH110" s="96">
        <v>4</v>
      </c>
      <c r="AI110" s="97">
        <f t="shared" si="50"/>
        <v>1</v>
      </c>
      <c r="AJ110" s="98">
        <f t="shared" si="51"/>
        <v>1</v>
      </c>
      <c r="AK110" s="98" t="str">
        <f t="shared" si="75"/>
        <v>TERMINADA EXTEMPORANEA</v>
      </c>
      <c r="AL110" s="98" t="b">
        <f t="shared" si="76"/>
        <v>0</v>
      </c>
      <c r="AM110" s="96" t="str">
        <f t="shared" si="77"/>
        <v>TERMINADA EXTEMPORANEA</v>
      </c>
      <c r="AN110" s="96" t="s">
        <v>145</v>
      </c>
      <c r="AO110" s="99" t="s">
        <v>715</v>
      </c>
      <c r="AP110" s="114" t="s">
        <v>205</v>
      </c>
      <c r="AQ110" s="118"/>
      <c r="AR110" s="92"/>
      <c r="AS110" s="92"/>
      <c r="AT110" s="92"/>
      <c r="AU110" s="92"/>
      <c r="AV110" s="92"/>
      <c r="AW110" s="92"/>
      <c r="AX110" s="92"/>
      <c r="AY110" s="92"/>
      <c r="AZ110" s="119"/>
      <c r="BA110" s="62" t="str">
        <f t="shared" si="58"/>
        <v>CUMPLIDA</v>
      </c>
      <c r="BB110" s="21"/>
      <c r="BC110" s="40"/>
      <c r="BD110" s="55"/>
    </row>
    <row r="111" spans="1:56" s="20" customFormat="1" ht="149.25" hidden="1" customHeight="1" x14ac:dyDescent="0.25">
      <c r="A111" s="44">
        <v>106</v>
      </c>
      <c r="B111" s="29">
        <v>43370</v>
      </c>
      <c r="C111" s="21" t="s">
        <v>15</v>
      </c>
      <c r="D111" s="21" t="s">
        <v>207</v>
      </c>
      <c r="E111" s="29">
        <v>43370</v>
      </c>
      <c r="F111" s="30" t="s">
        <v>242</v>
      </c>
      <c r="G111" s="47" t="s">
        <v>504</v>
      </c>
      <c r="H111" s="54" t="s">
        <v>282</v>
      </c>
      <c r="I111" s="35" t="s">
        <v>354</v>
      </c>
      <c r="J111" s="30">
        <v>1</v>
      </c>
      <c r="K111" s="24" t="s">
        <v>36</v>
      </c>
      <c r="L111" s="30" t="s">
        <v>397</v>
      </c>
      <c r="M111" s="30" t="s">
        <v>449</v>
      </c>
      <c r="N111" s="31">
        <v>1</v>
      </c>
      <c r="O111" s="32">
        <v>43374</v>
      </c>
      <c r="P111" s="32">
        <v>43733</v>
      </c>
      <c r="Q111" s="40" t="s">
        <v>28</v>
      </c>
      <c r="R111" s="21" t="s">
        <v>93</v>
      </c>
      <c r="S111" s="47" t="s">
        <v>93</v>
      </c>
      <c r="T111" s="60">
        <v>43465</v>
      </c>
      <c r="U111" s="28" t="s">
        <v>554</v>
      </c>
      <c r="V111" s="42">
        <v>0</v>
      </c>
      <c r="W111" s="40" t="s">
        <v>513</v>
      </c>
      <c r="X111" s="40"/>
      <c r="Y111" s="53" t="s">
        <v>206</v>
      </c>
      <c r="Z111" s="108">
        <v>43646</v>
      </c>
      <c r="AA111" s="28" t="s">
        <v>621</v>
      </c>
      <c r="AB111" s="25">
        <v>0.5</v>
      </c>
      <c r="AC111" s="26" t="s">
        <v>512</v>
      </c>
      <c r="AD111" s="21"/>
      <c r="AE111" s="111" t="s">
        <v>206</v>
      </c>
      <c r="AF111" s="60">
        <v>43738</v>
      </c>
      <c r="AG111" s="95" t="s">
        <v>801</v>
      </c>
      <c r="AH111" s="96">
        <v>1</v>
      </c>
      <c r="AI111" s="97">
        <f t="shared" si="50"/>
        <v>1</v>
      </c>
      <c r="AJ111" s="98">
        <f t="shared" si="51"/>
        <v>1</v>
      </c>
      <c r="AK111" s="98" t="str">
        <f t="shared" si="75"/>
        <v>TERMINADA EXTEMPORANEA</v>
      </c>
      <c r="AL111" s="98" t="b">
        <f t="shared" si="76"/>
        <v>0</v>
      </c>
      <c r="AM111" s="96" t="str">
        <f t="shared" si="77"/>
        <v>TERMINADA EXTEMPORANEA</v>
      </c>
      <c r="AN111" s="96" t="s">
        <v>145</v>
      </c>
      <c r="AO111" s="99" t="s">
        <v>715</v>
      </c>
      <c r="AP111" s="114" t="s">
        <v>205</v>
      </c>
      <c r="AQ111" s="118"/>
      <c r="AR111" s="92"/>
      <c r="AS111" s="92"/>
      <c r="AT111" s="92"/>
      <c r="AU111" s="92"/>
      <c r="AV111" s="92"/>
      <c r="AW111" s="92"/>
      <c r="AX111" s="92"/>
      <c r="AY111" s="92"/>
      <c r="AZ111" s="119"/>
      <c r="BA111" s="62" t="str">
        <f t="shared" si="58"/>
        <v>CUMPLIDA</v>
      </c>
      <c r="BB111" s="21"/>
      <c r="BC111" s="40"/>
      <c r="BD111" s="55"/>
    </row>
    <row r="112" spans="1:56" s="20" customFormat="1" ht="225" hidden="1" customHeight="1" x14ac:dyDescent="0.25">
      <c r="A112" s="44">
        <v>107</v>
      </c>
      <c r="B112" s="29">
        <v>43370</v>
      </c>
      <c r="C112" s="21" t="s">
        <v>15</v>
      </c>
      <c r="D112" s="21" t="s">
        <v>207</v>
      </c>
      <c r="E112" s="29">
        <v>43370</v>
      </c>
      <c r="F112" s="30" t="s">
        <v>243</v>
      </c>
      <c r="G112" s="47" t="s">
        <v>505</v>
      </c>
      <c r="H112" s="54" t="s">
        <v>286</v>
      </c>
      <c r="I112" s="35" t="s">
        <v>360</v>
      </c>
      <c r="J112" s="30">
        <v>1</v>
      </c>
      <c r="K112" s="24" t="s">
        <v>36</v>
      </c>
      <c r="L112" s="30" t="s">
        <v>398</v>
      </c>
      <c r="M112" s="30" t="s">
        <v>450</v>
      </c>
      <c r="N112" s="31">
        <v>1</v>
      </c>
      <c r="O112" s="32">
        <v>43374</v>
      </c>
      <c r="P112" s="32">
        <v>43733</v>
      </c>
      <c r="Q112" s="21" t="s">
        <v>463</v>
      </c>
      <c r="R112" s="21" t="s">
        <v>472</v>
      </c>
      <c r="S112" s="47" t="s">
        <v>472</v>
      </c>
      <c r="T112" s="60">
        <v>43465</v>
      </c>
      <c r="U112" s="28" t="s">
        <v>555</v>
      </c>
      <c r="V112" s="42">
        <v>0.5</v>
      </c>
      <c r="W112" s="40" t="s">
        <v>512</v>
      </c>
      <c r="X112" s="40"/>
      <c r="Y112" s="53" t="s">
        <v>206</v>
      </c>
      <c r="Z112" s="108">
        <v>43646</v>
      </c>
      <c r="AA112" s="27" t="s">
        <v>570</v>
      </c>
      <c r="AB112" s="25">
        <v>0.5</v>
      </c>
      <c r="AC112" s="26" t="s">
        <v>512</v>
      </c>
      <c r="AD112" s="21"/>
      <c r="AE112" s="111" t="s">
        <v>206</v>
      </c>
      <c r="AF112" s="60">
        <v>43738</v>
      </c>
      <c r="AG112" s="95" t="s">
        <v>656</v>
      </c>
      <c r="AH112" s="96">
        <v>1</v>
      </c>
      <c r="AI112" s="97">
        <f t="shared" si="50"/>
        <v>1</v>
      </c>
      <c r="AJ112" s="98">
        <f t="shared" si="51"/>
        <v>1</v>
      </c>
      <c r="AK112" s="98" t="b">
        <f>IF(AH112="","",IF(AF112&lt;N112,IF(AJ112&lt;100%,"INCUMPLIDA",IF(AJ112=100%,"TERMINADA EXTEMPORANEA"))))</f>
        <v>0</v>
      </c>
      <c r="AL112" s="98" t="str">
        <f>IF(AH112="","",IF(AF112&gt;=N112,IF(AJ112=0%,"SIN INICIAR",IF(AJ112=100%,"TERMINADA",IF(AJ112&gt;0%,"EN PROCESO",IF(AJ112&lt;0%,"INCUMPLIDA"))))))</f>
        <v>TERMINADA</v>
      </c>
      <c r="AM112" s="96" t="str">
        <f>IF(AH112="","",IF(AF112&gt;N112,AL112,IF(AF112&lt;=N112,AK112)))</f>
        <v>TERMINADA</v>
      </c>
      <c r="AN112" s="96" t="s">
        <v>145</v>
      </c>
      <c r="AO112" s="28" t="s">
        <v>700</v>
      </c>
      <c r="AP112" s="114" t="s">
        <v>696</v>
      </c>
      <c r="AQ112" s="118"/>
      <c r="AR112" s="92"/>
      <c r="AS112" s="92"/>
      <c r="AT112" s="92"/>
      <c r="AU112" s="92"/>
      <c r="AV112" s="96"/>
      <c r="AW112" s="96"/>
      <c r="AX112" s="92"/>
      <c r="AY112" s="92"/>
      <c r="AZ112" s="119"/>
      <c r="BA112" s="62" t="s">
        <v>731</v>
      </c>
      <c r="BB112" s="21"/>
      <c r="BC112" s="21"/>
      <c r="BD112" s="55"/>
    </row>
    <row r="113" spans="1:56" s="20" customFormat="1" ht="288" hidden="1" customHeight="1" x14ac:dyDescent="0.25">
      <c r="A113" s="44">
        <v>108</v>
      </c>
      <c r="B113" s="29">
        <v>43370</v>
      </c>
      <c r="C113" s="21" t="s">
        <v>15</v>
      </c>
      <c r="D113" s="21" t="s">
        <v>207</v>
      </c>
      <c r="E113" s="29">
        <v>43370</v>
      </c>
      <c r="F113" s="30" t="s">
        <v>244</v>
      </c>
      <c r="G113" s="47" t="s">
        <v>506</v>
      </c>
      <c r="H113" s="54" t="s">
        <v>287</v>
      </c>
      <c r="I113" s="35" t="s">
        <v>361</v>
      </c>
      <c r="J113" s="30">
        <v>1</v>
      </c>
      <c r="K113" s="24" t="s">
        <v>36</v>
      </c>
      <c r="L113" s="30" t="s">
        <v>399</v>
      </c>
      <c r="M113" s="30" t="s">
        <v>451</v>
      </c>
      <c r="N113" s="31">
        <v>0.8</v>
      </c>
      <c r="O113" s="32">
        <v>43374</v>
      </c>
      <c r="P113" s="32">
        <v>43733</v>
      </c>
      <c r="Q113" s="21" t="s">
        <v>199</v>
      </c>
      <c r="R113" s="21" t="s">
        <v>467</v>
      </c>
      <c r="S113" s="47" t="s">
        <v>467</v>
      </c>
      <c r="T113" s="60">
        <v>43465</v>
      </c>
      <c r="U113" s="27" t="s">
        <v>556</v>
      </c>
      <c r="V113" s="42">
        <v>0.625</v>
      </c>
      <c r="W113" s="40" t="s">
        <v>512</v>
      </c>
      <c r="X113" s="40"/>
      <c r="Y113" s="53" t="s">
        <v>206</v>
      </c>
      <c r="Z113" s="108">
        <v>43646</v>
      </c>
      <c r="AA113" s="27" t="s">
        <v>583</v>
      </c>
      <c r="AB113" s="25">
        <v>0.625</v>
      </c>
      <c r="AC113" s="26" t="s">
        <v>512</v>
      </c>
      <c r="AD113" s="21"/>
      <c r="AE113" s="111" t="s">
        <v>206</v>
      </c>
      <c r="AF113" s="60">
        <v>43738</v>
      </c>
      <c r="AG113" s="95" t="s">
        <v>802</v>
      </c>
      <c r="AH113" s="96">
        <v>1</v>
      </c>
      <c r="AI113" s="97">
        <f t="shared" si="50"/>
        <v>1</v>
      </c>
      <c r="AJ113" s="98">
        <f t="shared" si="51"/>
        <v>1</v>
      </c>
      <c r="AK113" s="98" t="b">
        <f>IF(AH113="","",IF(AF113&lt;N113,IF(AJ113&lt;100%,"INCUMPLIDA",IF(AJ113=100%,"TERMINADA EXTEMPORANEA"))))</f>
        <v>0</v>
      </c>
      <c r="AL113" s="98" t="str">
        <f>IF(AH113="","",IF(AF113&gt;=N113,IF(AJ113=0%,"SIN INICIAR",IF(AJ113=100%,"TERMINADA",IF(AJ113&gt;0%,"EN PROCESO",IF(AJ113&lt;0%,"INCUMPLIDA"))))))</f>
        <v>TERMINADA</v>
      </c>
      <c r="AM113" s="96" t="str">
        <f>IF(AH113="","",IF(AF113&gt;N113,AL113,IF(AF113&lt;=N113,AK113)))</f>
        <v>TERMINADA</v>
      </c>
      <c r="AN113" s="96" t="s">
        <v>145</v>
      </c>
      <c r="AO113" s="27" t="s">
        <v>701</v>
      </c>
      <c r="AP113" s="114" t="s">
        <v>696</v>
      </c>
      <c r="AQ113" s="118"/>
      <c r="AR113" s="92"/>
      <c r="AS113" s="92"/>
      <c r="AT113" s="92"/>
      <c r="AU113" s="92"/>
      <c r="AV113" s="92"/>
      <c r="AW113" s="92"/>
      <c r="AX113" s="92"/>
      <c r="AY113" s="92"/>
      <c r="AZ113" s="119"/>
      <c r="BA113" s="62" t="str">
        <f t="shared" si="58"/>
        <v>CUMPLIDA</v>
      </c>
      <c r="BB113" s="21"/>
      <c r="BC113" s="21"/>
      <c r="BD113" s="55"/>
    </row>
    <row r="114" spans="1:56" s="20" customFormat="1" ht="213.75" hidden="1" customHeight="1" x14ac:dyDescent="0.25">
      <c r="A114" s="44">
        <v>109</v>
      </c>
      <c r="B114" s="29">
        <v>43370</v>
      </c>
      <c r="C114" s="21" t="s">
        <v>15</v>
      </c>
      <c r="D114" s="21" t="s">
        <v>207</v>
      </c>
      <c r="E114" s="29">
        <v>43370</v>
      </c>
      <c r="F114" s="30" t="s">
        <v>245</v>
      </c>
      <c r="G114" s="47" t="s">
        <v>507</v>
      </c>
      <c r="H114" s="54" t="s">
        <v>288</v>
      </c>
      <c r="I114" s="35" t="s">
        <v>524</v>
      </c>
      <c r="J114" s="30">
        <v>1</v>
      </c>
      <c r="K114" s="24" t="s">
        <v>36</v>
      </c>
      <c r="L114" s="30" t="s">
        <v>400</v>
      </c>
      <c r="M114" s="30" t="s">
        <v>452</v>
      </c>
      <c r="N114" s="31">
        <v>1</v>
      </c>
      <c r="O114" s="32">
        <v>43374</v>
      </c>
      <c r="P114" s="32">
        <v>43733</v>
      </c>
      <c r="Q114" s="21" t="s">
        <v>199</v>
      </c>
      <c r="R114" s="21" t="s">
        <v>467</v>
      </c>
      <c r="S114" s="47" t="s">
        <v>467</v>
      </c>
      <c r="T114" s="60">
        <v>43465</v>
      </c>
      <c r="U114" s="28" t="s">
        <v>557</v>
      </c>
      <c r="V114" s="42">
        <v>0.5</v>
      </c>
      <c r="W114" s="40" t="s">
        <v>512</v>
      </c>
      <c r="X114" s="40"/>
      <c r="Y114" s="53" t="s">
        <v>206</v>
      </c>
      <c r="Z114" s="108">
        <v>43646</v>
      </c>
      <c r="AA114" s="28" t="s">
        <v>648</v>
      </c>
      <c r="AB114" s="25">
        <v>1</v>
      </c>
      <c r="AC114" s="26" t="s">
        <v>511</v>
      </c>
      <c r="AD114" s="21" t="s">
        <v>145</v>
      </c>
      <c r="AE114" s="111" t="s">
        <v>206</v>
      </c>
      <c r="AF114" s="112"/>
      <c r="AG114" s="91"/>
      <c r="AH114" s="92"/>
      <c r="AI114" s="93" t="str">
        <f t="shared" si="50"/>
        <v/>
      </c>
      <c r="AJ114" s="94" t="str">
        <f t="shared" si="51"/>
        <v/>
      </c>
      <c r="AK114" s="94" t="str">
        <f>IF(AH114="","",IF(AF114&lt;N114,IF(AJ114&lt;100%,"INCUMPLIDA",IF(AJ114=100%,"TERMINADA EXTEMPORANEA"))))</f>
        <v/>
      </c>
      <c r="AL114" s="94" t="str">
        <f>IF(AH114="","",IF(AF114&gt;=N114,IF(AJ114=0%,"SIN INICIAR",IF(AJ114=100%,"TERMINADA",IF(AJ114&gt;0%,"EN PROCESO",IF(AJ114&lt;0%,"INCUMPLIDA"))))))</f>
        <v/>
      </c>
      <c r="AM114" s="92" t="str">
        <f>IF(AH114="","",IF(AF114&gt;N114,AL114,IF(AF114&lt;=N114,AK114)))</f>
        <v/>
      </c>
      <c r="AN114" s="92"/>
      <c r="AO114" s="91"/>
      <c r="AP114" s="113"/>
      <c r="AQ114" s="117"/>
      <c r="AR114" s="91"/>
      <c r="AS114" s="91"/>
      <c r="AT114" s="91"/>
      <c r="AU114" s="91"/>
      <c r="AV114" s="91"/>
      <c r="AW114" s="91"/>
      <c r="AX114" s="91"/>
      <c r="AY114" s="91"/>
      <c r="AZ114" s="113"/>
      <c r="BA114" s="66" t="s">
        <v>731</v>
      </c>
      <c r="BB114" s="24"/>
      <c r="BC114" s="73"/>
      <c r="BD114" s="70"/>
    </row>
    <row r="115" spans="1:56" s="20" customFormat="1" ht="213.75" hidden="1" customHeight="1" x14ac:dyDescent="0.25">
      <c r="A115" s="44">
        <v>110</v>
      </c>
      <c r="B115" s="29">
        <v>43370</v>
      </c>
      <c r="C115" s="21" t="s">
        <v>15</v>
      </c>
      <c r="D115" s="21" t="s">
        <v>207</v>
      </c>
      <c r="E115" s="29">
        <v>43370</v>
      </c>
      <c r="F115" s="30" t="s">
        <v>245</v>
      </c>
      <c r="G115" s="47" t="s">
        <v>507</v>
      </c>
      <c r="H115" s="54" t="s">
        <v>289</v>
      </c>
      <c r="I115" s="35" t="s">
        <v>363</v>
      </c>
      <c r="J115" s="30">
        <v>1</v>
      </c>
      <c r="K115" s="24" t="s">
        <v>36</v>
      </c>
      <c r="L115" s="30" t="s">
        <v>401</v>
      </c>
      <c r="M115" s="30" t="s">
        <v>453</v>
      </c>
      <c r="N115" s="31">
        <v>1</v>
      </c>
      <c r="O115" s="32">
        <v>43374</v>
      </c>
      <c r="P115" s="32">
        <v>43733</v>
      </c>
      <c r="Q115" s="21" t="s">
        <v>62</v>
      </c>
      <c r="R115" s="21" t="s">
        <v>61</v>
      </c>
      <c r="S115" s="47" t="s">
        <v>43</v>
      </c>
      <c r="T115" s="60">
        <v>43465</v>
      </c>
      <c r="U115" s="28" t="s">
        <v>558</v>
      </c>
      <c r="V115" s="42">
        <v>0.5</v>
      </c>
      <c r="W115" s="40" t="s">
        <v>512</v>
      </c>
      <c r="X115" s="40"/>
      <c r="Y115" s="53" t="s">
        <v>206</v>
      </c>
      <c r="Z115" s="108">
        <v>43646</v>
      </c>
      <c r="AA115" s="28" t="s">
        <v>622</v>
      </c>
      <c r="AB115" s="25">
        <v>0.5</v>
      </c>
      <c r="AC115" s="26" t="s">
        <v>512</v>
      </c>
      <c r="AD115" s="21"/>
      <c r="AE115" s="111" t="s">
        <v>206</v>
      </c>
      <c r="AF115" s="60">
        <v>43738</v>
      </c>
      <c r="AG115" s="95" t="s">
        <v>803</v>
      </c>
      <c r="AH115" s="96">
        <v>1</v>
      </c>
      <c r="AI115" s="97">
        <f t="shared" si="50"/>
        <v>1</v>
      </c>
      <c r="AJ115" s="98">
        <f t="shared" si="51"/>
        <v>1</v>
      </c>
      <c r="AK115" s="98" t="str">
        <f>IF(AH115="","",IF(AF115&gt;N115,IF(AJ115&lt;100%,"INCUMPLIDA",IF(AJ115=100%,"TERMINADA EXTEMPORANEA"))))</f>
        <v>TERMINADA EXTEMPORANEA</v>
      </c>
      <c r="AL115" s="98" t="b">
        <f>IF(AH115="","",IF(AF115&lt;N115,IF(AJ115=0%,"SIN INICIAR",IF(AJ115=100%,"TERMINADA",IF(AJ115&gt;0%,"EN PROCESO",IF(AJ115&lt;0%,"INCUMPLIDA"))))))</f>
        <v>0</v>
      </c>
      <c r="AM115" s="96" t="str">
        <f>IF(AH115="","",IF(AF115&lt;N115,AL115,IF(AF115&gt;N115,AK115)))</f>
        <v>TERMINADA EXTEMPORANEA</v>
      </c>
      <c r="AN115" s="96" t="s">
        <v>145</v>
      </c>
      <c r="AO115" s="28" t="s">
        <v>804</v>
      </c>
      <c r="AP115" s="114" t="s">
        <v>696</v>
      </c>
      <c r="AQ115" s="118"/>
      <c r="AR115" s="92"/>
      <c r="AS115" s="92"/>
      <c r="AT115" s="92"/>
      <c r="AU115" s="92"/>
      <c r="AV115" s="92"/>
      <c r="AW115" s="92"/>
      <c r="AX115" s="92"/>
      <c r="AY115" s="92"/>
      <c r="AZ115" s="119"/>
      <c r="BA115" s="62" t="str">
        <f t="shared" si="58"/>
        <v>CUMPLIDA</v>
      </c>
      <c r="BB115" s="21"/>
      <c r="BC115" s="21"/>
      <c r="BD115" s="55"/>
    </row>
    <row r="116" spans="1:56" s="20" customFormat="1" ht="303" hidden="1" customHeight="1" x14ac:dyDescent="0.25">
      <c r="A116" s="44">
        <v>112</v>
      </c>
      <c r="B116" s="29">
        <v>43370</v>
      </c>
      <c r="C116" s="21" t="s">
        <v>15</v>
      </c>
      <c r="D116" s="21" t="s">
        <v>207</v>
      </c>
      <c r="E116" s="29">
        <v>43370</v>
      </c>
      <c r="F116" s="30" t="s">
        <v>246</v>
      </c>
      <c r="G116" s="47" t="s">
        <v>508</v>
      </c>
      <c r="H116" s="54" t="s">
        <v>290</v>
      </c>
      <c r="I116" s="35" t="s">
        <v>361</v>
      </c>
      <c r="J116" s="30">
        <v>1</v>
      </c>
      <c r="K116" s="24" t="s">
        <v>36</v>
      </c>
      <c r="L116" s="30" t="s">
        <v>402</v>
      </c>
      <c r="M116" s="30" t="s">
        <v>451</v>
      </c>
      <c r="N116" s="31">
        <v>0.8</v>
      </c>
      <c r="O116" s="32">
        <v>43374</v>
      </c>
      <c r="P116" s="32">
        <v>43733</v>
      </c>
      <c r="Q116" s="21" t="s">
        <v>199</v>
      </c>
      <c r="R116" s="21" t="s">
        <v>467</v>
      </c>
      <c r="S116" s="47" t="s">
        <v>467</v>
      </c>
      <c r="T116" s="60">
        <v>43465</v>
      </c>
      <c r="U116" s="27" t="s">
        <v>556</v>
      </c>
      <c r="V116" s="42">
        <v>0.625</v>
      </c>
      <c r="W116" s="40" t="s">
        <v>512</v>
      </c>
      <c r="X116" s="40"/>
      <c r="Y116" s="53" t="s">
        <v>206</v>
      </c>
      <c r="Z116" s="108">
        <v>43646</v>
      </c>
      <c r="AA116" s="27" t="s">
        <v>583</v>
      </c>
      <c r="AB116" s="25">
        <v>0.625</v>
      </c>
      <c r="AC116" s="26" t="s">
        <v>512</v>
      </c>
      <c r="AD116" s="21"/>
      <c r="AE116" s="111" t="s">
        <v>206</v>
      </c>
      <c r="AF116" s="60">
        <v>43738</v>
      </c>
      <c r="AG116" s="95" t="s">
        <v>802</v>
      </c>
      <c r="AH116" s="96">
        <v>1</v>
      </c>
      <c r="AI116" s="97">
        <f t="shared" si="50"/>
        <v>1</v>
      </c>
      <c r="AJ116" s="98">
        <f t="shared" si="51"/>
        <v>1</v>
      </c>
      <c r="AK116" s="98" t="b">
        <f>IF(AH116="","",IF(AF116&lt;N116,IF(AJ116&lt;100%,"INCUMPLIDA",IF(AJ116=100%,"TERMINADA EXTEMPORANEA"))))</f>
        <v>0</v>
      </c>
      <c r="AL116" s="98" t="str">
        <f>IF(AH116="","",IF(AF116&gt;=N116,IF(AJ116=0%,"SIN INICIAR",IF(AJ116=100%,"TERMINADA",IF(AJ116&gt;0%,"EN PROCESO",IF(AJ116&lt;0%,"INCUMPLIDA"))))))</f>
        <v>TERMINADA</v>
      </c>
      <c r="AM116" s="96" t="str">
        <f>IF(AH116="","",IF(AF116&gt;N116,AL116,IF(AF116&lt;=N116,AK116)))</f>
        <v>TERMINADA</v>
      </c>
      <c r="AN116" s="96" t="s">
        <v>145</v>
      </c>
      <c r="AO116" s="27" t="s">
        <v>702</v>
      </c>
      <c r="AP116" s="114" t="s">
        <v>696</v>
      </c>
      <c r="AQ116" s="118"/>
      <c r="AR116" s="92"/>
      <c r="AS116" s="92"/>
      <c r="AT116" s="92"/>
      <c r="AU116" s="92"/>
      <c r="AV116" s="92"/>
      <c r="AW116" s="92"/>
      <c r="AX116" s="92"/>
      <c r="AY116" s="92"/>
      <c r="AZ116" s="119"/>
      <c r="BA116" s="62" t="str">
        <f t="shared" si="58"/>
        <v>CUMPLIDA</v>
      </c>
      <c r="BB116" s="21"/>
      <c r="BC116" s="21"/>
      <c r="BD116" s="55"/>
    </row>
    <row r="117" spans="1:56" s="20" customFormat="1" ht="168.75" hidden="1" customHeight="1" x14ac:dyDescent="0.25">
      <c r="A117" s="44">
        <v>113</v>
      </c>
      <c r="B117" s="29">
        <v>43370</v>
      </c>
      <c r="C117" s="21" t="s">
        <v>15</v>
      </c>
      <c r="D117" s="21" t="s">
        <v>207</v>
      </c>
      <c r="E117" s="29">
        <v>43370</v>
      </c>
      <c r="F117" s="30" t="s">
        <v>247</v>
      </c>
      <c r="G117" s="47" t="s">
        <v>507</v>
      </c>
      <c r="H117" s="54" t="s">
        <v>288</v>
      </c>
      <c r="I117" s="35" t="s">
        <v>362</v>
      </c>
      <c r="J117" s="30">
        <v>1</v>
      </c>
      <c r="K117" s="24" t="s">
        <v>36</v>
      </c>
      <c r="L117" s="30" t="s">
        <v>400</v>
      </c>
      <c r="M117" s="30" t="s">
        <v>452</v>
      </c>
      <c r="N117" s="31">
        <v>1</v>
      </c>
      <c r="O117" s="32">
        <v>43374</v>
      </c>
      <c r="P117" s="32">
        <v>43733</v>
      </c>
      <c r="Q117" s="21" t="s">
        <v>199</v>
      </c>
      <c r="R117" s="21" t="s">
        <v>467</v>
      </c>
      <c r="S117" s="47" t="s">
        <v>467</v>
      </c>
      <c r="T117" s="60">
        <v>43465</v>
      </c>
      <c r="U117" s="28" t="s">
        <v>559</v>
      </c>
      <c r="V117" s="42">
        <v>0.5</v>
      </c>
      <c r="W117" s="40" t="s">
        <v>512</v>
      </c>
      <c r="X117" s="40"/>
      <c r="Y117" s="53" t="s">
        <v>206</v>
      </c>
      <c r="Z117" s="108">
        <v>43646</v>
      </c>
      <c r="AA117" s="28" t="s">
        <v>567</v>
      </c>
      <c r="AB117" s="25">
        <v>1</v>
      </c>
      <c r="AC117" s="26" t="s">
        <v>511</v>
      </c>
      <c r="AD117" s="21" t="s">
        <v>145</v>
      </c>
      <c r="AE117" s="111" t="s">
        <v>206</v>
      </c>
      <c r="AF117" s="112"/>
      <c r="AG117" s="91"/>
      <c r="AH117" s="92"/>
      <c r="AI117" s="93" t="str">
        <f t="shared" si="50"/>
        <v/>
      </c>
      <c r="AJ117" s="94" t="str">
        <f t="shared" si="51"/>
        <v/>
      </c>
      <c r="AK117" s="94" t="str">
        <f>IF(AH117="","",IF(AF117&lt;N117,IF(AJ117&lt;100%,"INCUMPLIDA",IF(AJ117=100%,"TERMINADA EXTEMPORANEA"))))</f>
        <v/>
      </c>
      <c r="AL117" s="94" t="str">
        <f>IF(AH117="","",IF(AF117&gt;=N117,IF(AJ117=0%,"SIN INICIAR",IF(AJ117=100%,"TERMINADA",IF(AJ117&gt;0%,"EN PROCESO",IF(AJ117&lt;0%,"INCUMPLIDA"))))))</f>
        <v/>
      </c>
      <c r="AM117" s="92" t="str">
        <f>IF(AH117="","",IF(AF117&gt;N117,AL117,IF(AF117&lt;=N117,AK117)))</f>
        <v/>
      </c>
      <c r="AN117" s="92"/>
      <c r="AO117" s="91"/>
      <c r="AP117" s="113"/>
      <c r="AQ117" s="117"/>
      <c r="AR117" s="91"/>
      <c r="AS117" s="91"/>
      <c r="AT117" s="91"/>
      <c r="AU117" s="91"/>
      <c r="AV117" s="91"/>
      <c r="AW117" s="91"/>
      <c r="AX117" s="91"/>
      <c r="AY117" s="91"/>
      <c r="AZ117" s="113"/>
      <c r="BA117" s="66" t="s">
        <v>731</v>
      </c>
      <c r="BB117" s="24"/>
      <c r="BC117" s="73"/>
      <c r="BD117" s="70"/>
    </row>
    <row r="118" spans="1:56" s="20" customFormat="1" ht="213.75" hidden="1" customHeight="1" x14ac:dyDescent="0.25">
      <c r="A118" s="44">
        <v>114</v>
      </c>
      <c r="B118" s="29">
        <v>43370</v>
      </c>
      <c r="C118" s="21" t="s">
        <v>15</v>
      </c>
      <c r="D118" s="21" t="s">
        <v>207</v>
      </c>
      <c r="E118" s="29">
        <v>43370</v>
      </c>
      <c r="F118" s="30" t="s">
        <v>247</v>
      </c>
      <c r="G118" s="47" t="s">
        <v>507</v>
      </c>
      <c r="H118" s="54" t="s">
        <v>289</v>
      </c>
      <c r="I118" s="35" t="s">
        <v>363</v>
      </c>
      <c r="J118" s="30">
        <v>1</v>
      </c>
      <c r="K118" s="24" t="s">
        <v>36</v>
      </c>
      <c r="L118" s="30" t="s">
        <v>401</v>
      </c>
      <c r="M118" s="30" t="s">
        <v>453</v>
      </c>
      <c r="N118" s="31">
        <v>1</v>
      </c>
      <c r="O118" s="32">
        <v>43374</v>
      </c>
      <c r="P118" s="32">
        <v>43733</v>
      </c>
      <c r="Q118" s="21" t="s">
        <v>62</v>
      </c>
      <c r="R118" s="21" t="s">
        <v>61</v>
      </c>
      <c r="S118" s="47" t="s">
        <v>43</v>
      </c>
      <c r="T118" s="60">
        <v>43465</v>
      </c>
      <c r="U118" s="28" t="s">
        <v>558</v>
      </c>
      <c r="V118" s="42">
        <v>0.5</v>
      </c>
      <c r="W118" s="40" t="s">
        <v>512</v>
      </c>
      <c r="X118" s="40"/>
      <c r="Y118" s="53" t="s">
        <v>206</v>
      </c>
      <c r="Z118" s="108">
        <v>43646</v>
      </c>
      <c r="AA118" s="28" t="s">
        <v>622</v>
      </c>
      <c r="AB118" s="25">
        <v>0.5</v>
      </c>
      <c r="AC118" s="26" t="s">
        <v>512</v>
      </c>
      <c r="AD118" s="21"/>
      <c r="AE118" s="111" t="s">
        <v>206</v>
      </c>
      <c r="AF118" s="60">
        <v>43738</v>
      </c>
      <c r="AG118" s="95" t="s">
        <v>803</v>
      </c>
      <c r="AH118" s="96">
        <v>1</v>
      </c>
      <c r="AI118" s="97">
        <f t="shared" si="50"/>
        <v>1</v>
      </c>
      <c r="AJ118" s="98">
        <f t="shared" si="51"/>
        <v>1</v>
      </c>
      <c r="AK118" s="98" t="str">
        <f>IF(AH118="","",IF(AF118&gt;N118,IF(AJ118&lt;100%,"INCUMPLIDA",IF(AJ118=100%,"TERMINADA EXTEMPORANEA"))))</f>
        <v>TERMINADA EXTEMPORANEA</v>
      </c>
      <c r="AL118" s="98" t="b">
        <f>IF(AH118="","",IF(AF118&lt;N118,IF(AJ118=0%,"SIN INICIAR",IF(AJ118=100%,"TERMINADA",IF(AJ118&gt;0%,"EN PROCESO",IF(AJ118&lt;0%,"INCUMPLIDA"))))))</f>
        <v>0</v>
      </c>
      <c r="AM118" s="96" t="str">
        <f>IF(AH118="","",IF(AF118&lt;N118,AL118,IF(AF118&gt;N118,AK118)))</f>
        <v>TERMINADA EXTEMPORANEA</v>
      </c>
      <c r="AN118" s="96" t="s">
        <v>145</v>
      </c>
      <c r="AO118" s="28" t="s">
        <v>804</v>
      </c>
      <c r="AP118" s="114" t="s">
        <v>696</v>
      </c>
      <c r="AQ118" s="118"/>
      <c r="AR118" s="92"/>
      <c r="AS118" s="92"/>
      <c r="AT118" s="92"/>
      <c r="AU118" s="92"/>
      <c r="AV118" s="92"/>
      <c r="AW118" s="92"/>
      <c r="AX118" s="92"/>
      <c r="AY118" s="92"/>
      <c r="AZ118" s="119"/>
      <c r="BA118" s="62" t="str">
        <f t="shared" si="58"/>
        <v>CUMPLIDA</v>
      </c>
      <c r="BB118" s="21"/>
      <c r="BC118" s="21"/>
      <c r="BD118" s="55"/>
    </row>
    <row r="119" spans="1:56" s="20" customFormat="1" ht="191.25" x14ac:dyDescent="0.25">
      <c r="A119" s="44">
        <v>115</v>
      </c>
      <c r="B119" s="29">
        <v>43370</v>
      </c>
      <c r="C119" s="21" t="s">
        <v>15</v>
      </c>
      <c r="D119" s="21" t="s">
        <v>207</v>
      </c>
      <c r="E119" s="29">
        <v>43370</v>
      </c>
      <c r="F119" s="30" t="s">
        <v>248</v>
      </c>
      <c r="G119" s="47" t="s">
        <v>509</v>
      </c>
      <c r="H119" s="54" t="s">
        <v>291</v>
      </c>
      <c r="I119" s="35" t="s">
        <v>364</v>
      </c>
      <c r="J119" s="30">
        <v>11</v>
      </c>
      <c r="K119" s="24" t="s">
        <v>36</v>
      </c>
      <c r="L119" s="30" t="s">
        <v>403</v>
      </c>
      <c r="M119" s="30" t="s">
        <v>454</v>
      </c>
      <c r="N119" s="31">
        <v>1</v>
      </c>
      <c r="O119" s="32">
        <v>43374</v>
      </c>
      <c r="P119" s="32">
        <v>43733</v>
      </c>
      <c r="Q119" s="21" t="s">
        <v>199</v>
      </c>
      <c r="R119" s="21" t="s">
        <v>467</v>
      </c>
      <c r="S119" s="47" t="s">
        <v>467</v>
      </c>
      <c r="T119" s="60">
        <v>43465</v>
      </c>
      <c r="U119" s="28" t="s">
        <v>560</v>
      </c>
      <c r="V119" s="42">
        <v>0.27300000000000002</v>
      </c>
      <c r="W119" s="40" t="s">
        <v>512</v>
      </c>
      <c r="X119" s="40"/>
      <c r="Y119" s="53" t="s">
        <v>206</v>
      </c>
      <c r="Z119" s="108">
        <v>43646</v>
      </c>
      <c r="AA119" s="28" t="s">
        <v>589</v>
      </c>
      <c r="AB119" s="25">
        <v>0.45500000000000002</v>
      </c>
      <c r="AC119" s="26" t="s">
        <v>512</v>
      </c>
      <c r="AD119" s="21"/>
      <c r="AE119" s="111" t="s">
        <v>206</v>
      </c>
      <c r="AF119" s="60">
        <v>43738</v>
      </c>
      <c r="AG119" s="95" t="s">
        <v>703</v>
      </c>
      <c r="AH119" s="96">
        <v>10</v>
      </c>
      <c r="AI119" s="97">
        <f t="shared" si="50"/>
        <v>0.90909090909090906</v>
      </c>
      <c r="AJ119" s="98">
        <f t="shared" si="51"/>
        <v>0.90909090909090906</v>
      </c>
      <c r="AK119" s="98" t="str">
        <f>IF(AH119="","",IF(AF119&gt;N119,IF(AJ119&lt;100%,"INCUMPLIDA",IF(AJ119=100%,"TERMINADA EXTEMPORANEA"))))</f>
        <v>INCUMPLIDA</v>
      </c>
      <c r="AL119" s="98" t="str">
        <f>IF(AH119="","",IF(AF11&lt;N119,IF(AJ119=0%,"SIN INICIAR",IF(AJ119=100%,"TERMINADA",IF(AJ119&gt;0%,"EN PROCESO",IF(AJ119&lt;0%,"INCUMPLIDA"))))))</f>
        <v>EN PROCESO</v>
      </c>
      <c r="AM119" s="96" t="str">
        <f>IF(AH119="","",IF(AF119&lt;N119,AL119,IF(AF119&gt;N119,AK119)))</f>
        <v>INCUMPLIDA</v>
      </c>
      <c r="AN119" s="96"/>
      <c r="AO119" s="28" t="s">
        <v>704</v>
      </c>
      <c r="AP119" s="114" t="s">
        <v>696</v>
      </c>
      <c r="AQ119" s="60">
        <v>43830</v>
      </c>
      <c r="AR119" s="100" t="s">
        <v>805</v>
      </c>
      <c r="AS119" s="96">
        <v>11</v>
      </c>
      <c r="AT119" s="97">
        <f>IF(AS119="","",IF(OR(J119=0,J119="",AQ119=""""),"",AS119/J119))</f>
        <v>1</v>
      </c>
      <c r="AU119" s="101">
        <f>IF(OR(N119="",AT119=""),"",IF(OR(N119=0,AT119=0),0,IF((AT119*100%)/N119&gt;100%,100%,(AT119*100%)/N119)))</f>
        <v>1</v>
      </c>
      <c r="AV119" s="96" t="str">
        <f>IF(AS119="","",IF(AQ119&gt;P119,IF(AU119&lt;100%,"INCUMPLIDA",IF(AU119=100%,"TERMINADA EXTEMPORÁNEA"))))</f>
        <v>TERMINADA EXTEMPORÁNEA</v>
      </c>
      <c r="AW119" s="96" t="b">
        <f>IF(AS119="","",IF(AQ119&lt;P119,IF(AU119=0%,"SIN INICIAR",IF(AU119=100%,"TERMINADA",IF(AU119&gt;0%,"EN PROCESO",IF(AU119&lt;0%,"INCUMPLIDA"))))))</f>
        <v>0</v>
      </c>
      <c r="AX119" s="96" t="str">
        <f>IF(AS119="","",IF(AQ119&lt;P119,AW119,IF(AQ119&gt;P119,AV119)))</f>
        <v>TERMINADA EXTEMPORÁNEA</v>
      </c>
      <c r="AY119" s="95" t="s">
        <v>910</v>
      </c>
      <c r="AZ119" s="114" t="s">
        <v>757</v>
      </c>
      <c r="BA119" s="62" t="str">
        <f>IF(AU119="","",IF(OR(AU119=100%),"CUMPLIDA","PENDIENTE"))</f>
        <v>CUMPLIDA</v>
      </c>
      <c r="BB119" s="72" t="s">
        <v>758</v>
      </c>
      <c r="BC119" s="21" t="s">
        <v>144</v>
      </c>
      <c r="BD119" s="55" t="s">
        <v>732</v>
      </c>
    </row>
    <row r="120" spans="1:56" s="20" customFormat="1" ht="135" hidden="1" customHeight="1" x14ac:dyDescent="0.25">
      <c r="A120" s="44">
        <v>116</v>
      </c>
      <c r="B120" s="29">
        <v>43370</v>
      </c>
      <c r="C120" s="21" t="s">
        <v>15</v>
      </c>
      <c r="D120" s="21" t="s">
        <v>207</v>
      </c>
      <c r="E120" s="29">
        <v>43370</v>
      </c>
      <c r="F120" s="30" t="s">
        <v>248</v>
      </c>
      <c r="G120" s="47" t="s">
        <v>509</v>
      </c>
      <c r="H120" s="54" t="s">
        <v>292</v>
      </c>
      <c r="I120" s="35" t="s">
        <v>365</v>
      </c>
      <c r="J120" s="30">
        <v>1</v>
      </c>
      <c r="K120" s="24" t="s">
        <v>36</v>
      </c>
      <c r="L120" s="30" t="s">
        <v>404</v>
      </c>
      <c r="M120" s="30" t="s">
        <v>455</v>
      </c>
      <c r="N120" s="31">
        <v>1</v>
      </c>
      <c r="O120" s="32">
        <v>43374</v>
      </c>
      <c r="P120" s="32">
        <v>43733</v>
      </c>
      <c r="Q120" s="21" t="s">
        <v>56</v>
      </c>
      <c r="R120" s="21" t="s">
        <v>464</v>
      </c>
      <c r="S120" s="47" t="s">
        <v>464</v>
      </c>
      <c r="T120" s="60">
        <v>43465</v>
      </c>
      <c r="U120" s="28" t="s">
        <v>561</v>
      </c>
      <c r="V120" s="42">
        <v>1</v>
      </c>
      <c r="W120" s="40" t="s">
        <v>511</v>
      </c>
      <c r="X120" s="40" t="s">
        <v>144</v>
      </c>
      <c r="Y120" s="53" t="s">
        <v>206</v>
      </c>
      <c r="Z120" s="108">
        <v>43646</v>
      </c>
      <c r="AA120" s="27" t="s">
        <v>584</v>
      </c>
      <c r="AB120" s="25">
        <v>1</v>
      </c>
      <c r="AC120" s="26" t="s">
        <v>511</v>
      </c>
      <c r="AD120" s="21" t="s">
        <v>145</v>
      </c>
      <c r="AE120" s="111" t="s">
        <v>206</v>
      </c>
      <c r="AF120" s="112"/>
      <c r="AG120" s="91"/>
      <c r="AH120" s="92"/>
      <c r="AI120" s="93" t="str">
        <f t="shared" si="50"/>
        <v/>
      </c>
      <c r="AJ120" s="94" t="str">
        <f t="shared" si="51"/>
        <v/>
      </c>
      <c r="AK120" s="94" t="str">
        <f>IF(AH120="","",IF(AF120&lt;N120,IF(AJ120&lt;100%,"INCUMPLIDA",IF(AJ120=100%,"TERMINADA EXTEMPORANEA"))))</f>
        <v/>
      </c>
      <c r="AL120" s="94" t="str">
        <f>IF(AH120="","",IF(AF120&gt;=N120,IF(AJ120=0%,"SIN INICIAR",IF(AJ120=100%,"TERMINADA",IF(AJ120&gt;0%,"EN PROCESO",IF(AJ120&lt;0%,"INCUMPLIDA"))))))</f>
        <v/>
      </c>
      <c r="AM120" s="92" t="str">
        <f>IF(AH120="","",IF(AF120&gt;N120,AL120,IF(AF120&lt;=N120,AK120)))</f>
        <v/>
      </c>
      <c r="AN120" s="92"/>
      <c r="AO120" s="91"/>
      <c r="AP120" s="113"/>
      <c r="AQ120" s="117"/>
      <c r="AR120" s="91"/>
      <c r="AS120" s="91"/>
      <c r="AT120" s="91"/>
      <c r="AU120" s="91"/>
      <c r="AV120" s="91"/>
      <c r="AW120" s="91"/>
      <c r="AX120" s="91"/>
      <c r="AY120" s="91"/>
      <c r="AZ120" s="113"/>
      <c r="BA120" s="66" t="s">
        <v>731</v>
      </c>
      <c r="BB120" s="24"/>
      <c r="BC120" s="73"/>
      <c r="BD120" s="70"/>
    </row>
    <row r="121" spans="1:56" s="20" customFormat="1" ht="135" hidden="1" x14ac:dyDescent="0.25">
      <c r="A121" s="44">
        <v>117</v>
      </c>
      <c r="B121" s="29">
        <v>43370</v>
      </c>
      <c r="C121" s="21" t="s">
        <v>15</v>
      </c>
      <c r="D121" s="21" t="s">
        <v>207</v>
      </c>
      <c r="E121" s="29">
        <v>43370</v>
      </c>
      <c r="F121" s="30" t="s">
        <v>248</v>
      </c>
      <c r="G121" s="47" t="s">
        <v>509</v>
      </c>
      <c r="H121" s="54" t="s">
        <v>292</v>
      </c>
      <c r="I121" s="35" t="s">
        <v>366</v>
      </c>
      <c r="J121" s="30">
        <v>1</v>
      </c>
      <c r="K121" s="24" t="s">
        <v>36</v>
      </c>
      <c r="L121" s="30" t="s">
        <v>405</v>
      </c>
      <c r="M121" s="30" t="s">
        <v>455</v>
      </c>
      <c r="N121" s="31">
        <v>1</v>
      </c>
      <c r="O121" s="32">
        <v>43374</v>
      </c>
      <c r="P121" s="32">
        <v>43733</v>
      </c>
      <c r="Q121" s="21" t="s">
        <v>56</v>
      </c>
      <c r="R121" s="21" t="s">
        <v>464</v>
      </c>
      <c r="S121" s="47" t="s">
        <v>464</v>
      </c>
      <c r="T121" s="60">
        <v>43465</v>
      </c>
      <c r="U121" s="28" t="s">
        <v>562</v>
      </c>
      <c r="V121" s="42">
        <v>0</v>
      </c>
      <c r="W121" s="40" t="s">
        <v>513</v>
      </c>
      <c r="X121" s="40"/>
      <c r="Y121" s="53" t="s">
        <v>206</v>
      </c>
      <c r="Z121" s="108">
        <v>43646</v>
      </c>
      <c r="AA121" s="28" t="s">
        <v>645</v>
      </c>
      <c r="AB121" s="25">
        <v>0.5</v>
      </c>
      <c r="AC121" s="26" t="s">
        <v>512</v>
      </c>
      <c r="AD121" s="21"/>
      <c r="AE121" s="111" t="s">
        <v>206</v>
      </c>
      <c r="AF121" s="60">
        <v>43738</v>
      </c>
      <c r="AG121" s="95" t="s">
        <v>660</v>
      </c>
      <c r="AH121" s="96">
        <v>1</v>
      </c>
      <c r="AI121" s="97">
        <f t="shared" si="50"/>
        <v>1</v>
      </c>
      <c r="AJ121" s="98">
        <f t="shared" si="51"/>
        <v>1</v>
      </c>
      <c r="AK121" s="98" t="b">
        <f>IF(AH121="","",IF(AF121&lt;N121,IF(AJ121&lt;100%,"INCUMPLIDA",IF(AJ121=100%,"TERMINADA EXTEMPORANEA"))))</f>
        <v>0</v>
      </c>
      <c r="AL121" s="98" t="str">
        <f>IF(AH121="","",IF(AF121&gt;=N121,IF(AJ121=0%,"SIN INICIAR",IF(AJ121=100%,"TERMINADA",IF(AJ121&gt;0%,"EN PROCESO",IF(AJ121&lt;0%,"INCUMPLIDA"))))))</f>
        <v>TERMINADA</v>
      </c>
      <c r="AM121" s="96" t="str">
        <f>IF(AH121="","",IF(AF121&gt;N121,AL121,IF(AF121&lt;=N121,AK121)))</f>
        <v>TERMINADA</v>
      </c>
      <c r="AN121" s="96" t="s">
        <v>145</v>
      </c>
      <c r="AO121" s="99" t="s">
        <v>661</v>
      </c>
      <c r="AP121" s="114" t="s">
        <v>205</v>
      </c>
      <c r="AQ121" s="118"/>
      <c r="AR121" s="92"/>
      <c r="AS121" s="92"/>
      <c r="AT121" s="92"/>
      <c r="AU121" s="92"/>
      <c r="AV121" s="92"/>
      <c r="AW121" s="92"/>
      <c r="AX121" s="92"/>
      <c r="AY121" s="92"/>
      <c r="AZ121" s="119"/>
      <c r="BA121" s="62" t="str">
        <f t="shared" si="58"/>
        <v>CUMPLIDA</v>
      </c>
      <c r="BB121" s="24"/>
      <c r="BC121" s="24"/>
      <c r="BD121" s="70"/>
    </row>
    <row r="122" spans="1:56" s="20" customFormat="1" ht="135" hidden="1" x14ac:dyDescent="0.25">
      <c r="A122" s="44">
        <v>118</v>
      </c>
      <c r="B122" s="29">
        <v>43370</v>
      </c>
      <c r="C122" s="21" t="s">
        <v>15</v>
      </c>
      <c r="D122" s="21" t="s">
        <v>207</v>
      </c>
      <c r="E122" s="29">
        <v>43370</v>
      </c>
      <c r="F122" s="30" t="s">
        <v>248</v>
      </c>
      <c r="G122" s="47" t="s">
        <v>509</v>
      </c>
      <c r="H122" s="54" t="s">
        <v>292</v>
      </c>
      <c r="I122" s="35" t="s">
        <v>367</v>
      </c>
      <c r="J122" s="30">
        <v>1</v>
      </c>
      <c r="K122" s="24" t="s">
        <v>36</v>
      </c>
      <c r="L122" s="30" t="s">
        <v>406</v>
      </c>
      <c r="M122" s="30" t="s">
        <v>455</v>
      </c>
      <c r="N122" s="31">
        <v>1</v>
      </c>
      <c r="O122" s="32">
        <v>43374</v>
      </c>
      <c r="P122" s="32">
        <v>43733</v>
      </c>
      <c r="Q122" s="21" t="s">
        <v>56</v>
      </c>
      <c r="R122" s="21" t="s">
        <v>464</v>
      </c>
      <c r="S122" s="47" t="s">
        <v>464</v>
      </c>
      <c r="T122" s="60">
        <v>43465</v>
      </c>
      <c r="U122" s="28" t="s">
        <v>562</v>
      </c>
      <c r="V122" s="42">
        <v>0</v>
      </c>
      <c r="W122" s="40" t="s">
        <v>513</v>
      </c>
      <c r="X122" s="40"/>
      <c r="Y122" s="53" t="s">
        <v>206</v>
      </c>
      <c r="Z122" s="108">
        <v>43646</v>
      </c>
      <c r="AA122" s="28" t="s">
        <v>645</v>
      </c>
      <c r="AB122" s="25">
        <v>0.5</v>
      </c>
      <c r="AC122" s="26" t="s">
        <v>512</v>
      </c>
      <c r="AD122" s="21"/>
      <c r="AE122" s="111" t="s">
        <v>206</v>
      </c>
      <c r="AF122" s="60">
        <v>43738</v>
      </c>
      <c r="AG122" s="95" t="s">
        <v>660</v>
      </c>
      <c r="AH122" s="96">
        <v>1</v>
      </c>
      <c r="AI122" s="97">
        <f t="shared" si="50"/>
        <v>1</v>
      </c>
      <c r="AJ122" s="98">
        <f t="shared" si="51"/>
        <v>1</v>
      </c>
      <c r="AK122" s="98" t="b">
        <f>IF(AH122="","",IF(AF122&lt;N122,IF(AJ122&lt;100%,"INCUMPLIDA",IF(AJ122=100%,"TERMINADA EXTEMPORANEA"))))</f>
        <v>0</v>
      </c>
      <c r="AL122" s="98" t="str">
        <f>IF(AH122="","",IF(AF122&gt;=N122,IF(AJ122=0%,"SIN INICIAR",IF(AJ122=100%,"TERMINADA",IF(AJ122&gt;0%,"EN PROCESO",IF(AJ122&lt;0%,"INCUMPLIDA"))))))</f>
        <v>TERMINADA</v>
      </c>
      <c r="AM122" s="96" t="str">
        <f>IF(AH122="","",IF(AF122&gt;N122,AL122,IF(AF122&lt;=N122,AK122)))</f>
        <v>TERMINADA</v>
      </c>
      <c r="AN122" s="96" t="s">
        <v>145</v>
      </c>
      <c r="AO122" s="99" t="s">
        <v>661</v>
      </c>
      <c r="AP122" s="114" t="s">
        <v>205</v>
      </c>
      <c r="AQ122" s="118"/>
      <c r="AR122" s="92"/>
      <c r="AS122" s="92"/>
      <c r="AT122" s="92"/>
      <c r="AU122" s="92"/>
      <c r="AV122" s="92"/>
      <c r="AW122" s="92"/>
      <c r="AX122" s="92"/>
      <c r="AY122" s="92"/>
      <c r="AZ122" s="119"/>
      <c r="BA122" s="62" t="str">
        <f t="shared" si="58"/>
        <v>CUMPLIDA</v>
      </c>
      <c r="BB122" s="24"/>
      <c r="BC122" s="24"/>
      <c r="BD122" s="70"/>
    </row>
    <row r="123" spans="1:56" s="20" customFormat="1" ht="292.5" x14ac:dyDescent="0.25">
      <c r="A123" s="44">
        <v>119</v>
      </c>
      <c r="B123" s="29">
        <v>43370</v>
      </c>
      <c r="C123" s="21" t="s">
        <v>15</v>
      </c>
      <c r="D123" s="21" t="s">
        <v>207</v>
      </c>
      <c r="E123" s="29">
        <v>43370</v>
      </c>
      <c r="F123" s="30" t="s">
        <v>249</v>
      </c>
      <c r="G123" s="47" t="s">
        <v>510</v>
      </c>
      <c r="H123" s="54" t="s">
        <v>293</v>
      </c>
      <c r="I123" s="35" t="s">
        <v>347</v>
      </c>
      <c r="J123" s="30">
        <v>1</v>
      </c>
      <c r="K123" s="24" t="s">
        <v>36</v>
      </c>
      <c r="L123" s="30" t="s">
        <v>369</v>
      </c>
      <c r="M123" s="30" t="s">
        <v>444</v>
      </c>
      <c r="N123" s="31">
        <v>1</v>
      </c>
      <c r="O123" s="32">
        <v>43374</v>
      </c>
      <c r="P123" s="32">
        <v>43733</v>
      </c>
      <c r="Q123" s="40" t="s">
        <v>106</v>
      </c>
      <c r="R123" s="40" t="s">
        <v>44</v>
      </c>
      <c r="S123" s="55" t="s">
        <v>41</v>
      </c>
      <c r="T123" s="60">
        <v>43465</v>
      </c>
      <c r="U123" s="28" t="s">
        <v>526</v>
      </c>
      <c r="V123" s="42">
        <v>0</v>
      </c>
      <c r="W123" s="40" t="s">
        <v>513</v>
      </c>
      <c r="X123" s="40"/>
      <c r="Y123" s="53" t="s">
        <v>206</v>
      </c>
      <c r="Z123" s="108">
        <v>43646</v>
      </c>
      <c r="AA123" s="27" t="s">
        <v>642</v>
      </c>
      <c r="AB123" s="25">
        <v>0.5</v>
      </c>
      <c r="AC123" s="26" t="s">
        <v>512</v>
      </c>
      <c r="AD123" s="21"/>
      <c r="AE123" s="111" t="s">
        <v>206</v>
      </c>
      <c r="AF123" s="60">
        <v>43738</v>
      </c>
      <c r="AG123" s="95" t="s">
        <v>746</v>
      </c>
      <c r="AH123" s="96">
        <v>1</v>
      </c>
      <c r="AI123" s="97">
        <f t="shared" si="50"/>
        <v>1</v>
      </c>
      <c r="AJ123" s="98">
        <f t="shared" si="51"/>
        <v>1</v>
      </c>
      <c r="AK123" s="98" t="b">
        <f>IF(AH123="","",IF(AF123&lt;N123,IF(AJ123&lt;100%,"INCUMPLIDA",IF(AJ123=100%,"TERMINADA EXTEMPORANEA"))))</f>
        <v>0</v>
      </c>
      <c r="AL123" s="98" t="str">
        <f>IF(AH123="","",IF(AF123&gt;=N123,IF(AJ123=0%,"SIN INICIAR",IF(AJ123=100%,"TERMINADA",IF(AJ123&gt;0%,"EN PROCESO",IF(AJ123&lt;0%,"INCUMPLIDA"))))))</f>
        <v>TERMINADA</v>
      </c>
      <c r="AM123" s="96" t="str">
        <f>IF(AH123="","",IF(AF123&gt;N123,AL123,IF(AF123&lt;=N123,AK123)))</f>
        <v>TERMINADA</v>
      </c>
      <c r="AN123" s="96" t="s">
        <v>144</v>
      </c>
      <c r="AO123" s="99" t="s">
        <v>747</v>
      </c>
      <c r="AP123" s="114" t="s">
        <v>205</v>
      </c>
      <c r="AQ123" s="60">
        <v>43830</v>
      </c>
      <c r="AR123" s="100" t="s">
        <v>795</v>
      </c>
      <c r="AS123" s="96">
        <v>1</v>
      </c>
      <c r="AT123" s="97">
        <f>IF(AS123="","",IF(OR(J123=0,J123="",AQ123=""""),"",AS123/J123))</f>
        <v>1</v>
      </c>
      <c r="AU123" s="101">
        <f>IF(OR(N123="",AT123=""),"",IF(OR(N123=0,AT123=0),0,IF((AT123*100%)/N123&gt;100%,100%,(AT123*100%)/N123)))</f>
        <v>1</v>
      </c>
      <c r="AV123" s="96" t="str">
        <f>IF(AS123="","",IF(AQ123&gt;P123,IF(AU123&lt;100%,"INCUMPLIDA",IF(AU123=100%,"TERMINADA EXTEMPORÁNEA"))))</f>
        <v>TERMINADA EXTEMPORÁNEA</v>
      </c>
      <c r="AW123" s="96" t="b">
        <f>IF(AS123="","",IF(AQ123&lt;P123,IF(AU123=0%,"SIN INICIAR",IF(AU123=100%,"TERMINADA",IF(AU123&gt;0%,"EN PROCESO",IF(AU123&lt;0%,"INCUMPLIDA"))))))</f>
        <v>0</v>
      </c>
      <c r="AX123" s="96" t="str">
        <f>IF(AS123="","",IF(AQ123&lt;P123,AW123,IF(AQ123&gt;P123,AV123)))</f>
        <v>TERMINADA EXTEMPORÁNEA</v>
      </c>
      <c r="AY123" s="95" t="s">
        <v>911</v>
      </c>
      <c r="AZ123" s="114" t="s">
        <v>763</v>
      </c>
      <c r="BA123" s="62" t="str">
        <f t="shared" ref="BA123:BA146" si="78">IF(AU123="","",IF(OR(AU123=100%),"CUMPLIDA","PENDIENTE"))</f>
        <v>CUMPLIDA</v>
      </c>
      <c r="BB123" s="24" t="s">
        <v>770</v>
      </c>
      <c r="BC123" s="21" t="s">
        <v>145</v>
      </c>
      <c r="BD123" s="55" t="s">
        <v>732</v>
      </c>
    </row>
    <row r="124" spans="1:56" s="20" customFormat="1" ht="146.25" hidden="1" x14ac:dyDescent="0.25">
      <c r="A124" s="44">
        <v>120</v>
      </c>
      <c r="B124" s="29">
        <v>43370</v>
      </c>
      <c r="C124" s="21" t="s">
        <v>15</v>
      </c>
      <c r="D124" s="21" t="s">
        <v>207</v>
      </c>
      <c r="E124" s="29">
        <v>43370</v>
      </c>
      <c r="F124" s="30" t="s">
        <v>249</v>
      </c>
      <c r="G124" s="47" t="s">
        <v>510</v>
      </c>
      <c r="H124" s="54" t="s">
        <v>293</v>
      </c>
      <c r="I124" s="35" t="s">
        <v>368</v>
      </c>
      <c r="J124" s="30">
        <v>2</v>
      </c>
      <c r="K124" s="24" t="s">
        <v>36</v>
      </c>
      <c r="L124" s="30" t="s">
        <v>370</v>
      </c>
      <c r="M124" s="30" t="s">
        <v>428</v>
      </c>
      <c r="N124" s="31">
        <v>1</v>
      </c>
      <c r="O124" s="32">
        <v>43374</v>
      </c>
      <c r="P124" s="32">
        <v>43733</v>
      </c>
      <c r="Q124" s="40" t="s">
        <v>106</v>
      </c>
      <c r="R124" s="40" t="s">
        <v>44</v>
      </c>
      <c r="S124" s="55" t="s">
        <v>41</v>
      </c>
      <c r="T124" s="60">
        <v>43465</v>
      </c>
      <c r="U124" s="28" t="s">
        <v>526</v>
      </c>
      <c r="V124" s="42">
        <v>0</v>
      </c>
      <c r="W124" s="40" t="s">
        <v>513</v>
      </c>
      <c r="X124" s="40"/>
      <c r="Y124" s="53" t="s">
        <v>206</v>
      </c>
      <c r="Z124" s="108">
        <v>43646</v>
      </c>
      <c r="AA124" s="28" t="s">
        <v>641</v>
      </c>
      <c r="AB124" s="25">
        <v>0.5</v>
      </c>
      <c r="AC124" s="26" t="s">
        <v>512</v>
      </c>
      <c r="AD124" s="21"/>
      <c r="AE124" s="111" t="s">
        <v>206</v>
      </c>
      <c r="AF124" s="60">
        <v>43738</v>
      </c>
      <c r="AG124" s="95" t="s">
        <v>806</v>
      </c>
      <c r="AH124" s="96">
        <v>2</v>
      </c>
      <c r="AI124" s="97">
        <f t="shared" si="50"/>
        <v>1</v>
      </c>
      <c r="AJ124" s="98">
        <f t="shared" si="51"/>
        <v>1</v>
      </c>
      <c r="AK124" s="98" t="b">
        <f>IF(AH124="","",IF(AF124&lt;N124,IF(AJ124&lt;100%,"INCUMPLIDA",IF(AJ124=100%,"TERMINADA EXTEMPORANEA"))))</f>
        <v>0</v>
      </c>
      <c r="AL124" s="98" t="str">
        <f>IF(AH124="","",IF(AF124&gt;=N124,IF(AJ124=0%,"SIN INICIAR",IF(AJ124=100%,"TERMINADA",IF(AJ124&gt;0%,"EN PROCESO",IF(AJ124&lt;0%,"INCUMPLIDA"))))))</f>
        <v>TERMINADA</v>
      </c>
      <c r="AM124" s="96" t="str">
        <f>IF(AH124="","",IF(AF124&gt;N124,AL124,IF(AF124&lt;=N124,AK124)))</f>
        <v>TERMINADA</v>
      </c>
      <c r="AN124" s="96" t="s">
        <v>145</v>
      </c>
      <c r="AO124" s="99" t="s">
        <v>807</v>
      </c>
      <c r="AP124" s="114" t="s">
        <v>205</v>
      </c>
      <c r="AQ124" s="118"/>
      <c r="AR124" s="92"/>
      <c r="AS124" s="92"/>
      <c r="AT124" s="93" t="str">
        <f t="shared" ref="AT124:AT133" si="79">IF(AS124="","",IF(OR(J124=0,J124="",AQ124=""""),"",AS124/J124))</f>
        <v/>
      </c>
      <c r="AU124" s="135" t="str">
        <f t="shared" ref="AU124:AU133" si="80">IF(OR(N124="",AT124=""),"",IF(OR(N124=0,AT124=0),0,IF((AT124*100%)/N124&gt;100%,100%,(AT124*100%)/N124)))</f>
        <v/>
      </c>
      <c r="AV124" s="92" t="str">
        <f t="shared" ref="AV124:AV133" si="81">IF(AS124="","",IF(AQ124&gt;P124,IF(AU124&lt;100%,"INCUMPLIDA",IF(AU124=100%,"TERMINADA EXTEMPORÁNEA"))))</f>
        <v/>
      </c>
      <c r="AW124" s="92" t="str">
        <f t="shared" ref="AW124:AW133" si="82">IF(AS124="","",IF(AQ124&lt;P124,IF(AU124=0%,"SIN INICIAR",IF(AU124=100%,"TERMINADA",IF(AU124&gt;0%,"EN PROCESO",IF(AU124&lt;0%,"INCUMPLIDA"))))))</f>
        <v/>
      </c>
      <c r="AX124" s="92" t="str">
        <f t="shared" ref="AX124:AX133" si="83">IF(AS124="","",IF(AQ124&lt;P124,AW124,IF(AQ124&gt;P124,AV124)))</f>
        <v/>
      </c>
      <c r="AY124" s="92"/>
      <c r="AZ124" s="119"/>
      <c r="BA124" s="62" t="str">
        <f>IF(AJ124="","",IF(OR(AJ124=100%),"CUMPLIDA","PENDIENTE"))</f>
        <v>CUMPLIDA</v>
      </c>
      <c r="BB124" s="21"/>
      <c r="BC124" s="21"/>
      <c r="BD124" s="55"/>
    </row>
    <row r="125" spans="1:56" s="20" customFormat="1" ht="90" x14ac:dyDescent="0.25">
      <c r="A125" s="121">
        <v>121</v>
      </c>
      <c r="B125" s="29">
        <v>43816</v>
      </c>
      <c r="C125" s="21" t="s">
        <v>15</v>
      </c>
      <c r="D125" s="21" t="s">
        <v>817</v>
      </c>
      <c r="E125" s="106">
        <f t="shared" ref="E125:E146" si="84">B125</f>
        <v>43816</v>
      </c>
      <c r="F125" s="40" t="s">
        <v>818</v>
      </c>
      <c r="G125" s="47" t="s">
        <v>819</v>
      </c>
      <c r="H125" s="54" t="s">
        <v>820</v>
      </c>
      <c r="I125" s="21" t="s">
        <v>821</v>
      </c>
      <c r="J125" s="40">
        <v>2</v>
      </c>
      <c r="K125" s="24" t="s">
        <v>36</v>
      </c>
      <c r="L125" s="21" t="s">
        <v>822</v>
      </c>
      <c r="M125" s="40">
        <v>1</v>
      </c>
      <c r="N125" s="31">
        <v>1</v>
      </c>
      <c r="O125" s="32">
        <v>43817</v>
      </c>
      <c r="P125" s="32">
        <v>44182</v>
      </c>
      <c r="Q125" s="21" t="s">
        <v>52</v>
      </c>
      <c r="R125" s="21" t="s">
        <v>823</v>
      </c>
      <c r="S125" s="47" t="s">
        <v>823</v>
      </c>
      <c r="T125" s="123"/>
      <c r="U125" s="124"/>
      <c r="V125" s="125"/>
      <c r="W125" s="124"/>
      <c r="X125" s="124"/>
      <c r="Y125" s="126"/>
      <c r="Z125" s="127"/>
      <c r="AA125" s="128"/>
      <c r="AB125" s="124"/>
      <c r="AC125" s="124"/>
      <c r="AD125" s="124"/>
      <c r="AE125" s="129"/>
      <c r="AF125" s="123"/>
      <c r="AG125" s="124"/>
      <c r="AH125" s="124"/>
      <c r="AI125" s="124"/>
      <c r="AJ125" s="124"/>
      <c r="AK125" s="40"/>
      <c r="AL125" s="40"/>
      <c r="AM125" s="124"/>
      <c r="AN125" s="124"/>
      <c r="AO125" s="124"/>
      <c r="AP125" s="126"/>
      <c r="AQ125" s="60">
        <v>43830</v>
      </c>
      <c r="AR125" s="134" t="s">
        <v>894</v>
      </c>
      <c r="AS125" s="96">
        <v>0</v>
      </c>
      <c r="AT125" s="97">
        <f t="shared" si="79"/>
        <v>0</v>
      </c>
      <c r="AU125" s="101">
        <f t="shared" si="80"/>
        <v>0</v>
      </c>
      <c r="AV125" s="96" t="b">
        <f t="shared" si="81"/>
        <v>0</v>
      </c>
      <c r="AW125" s="96" t="str">
        <f t="shared" si="82"/>
        <v>SIN INICIAR</v>
      </c>
      <c r="AX125" s="96" t="str">
        <f t="shared" si="83"/>
        <v>SIN INICIAR</v>
      </c>
      <c r="AY125" s="136" t="s">
        <v>903</v>
      </c>
      <c r="AZ125" s="55" t="s">
        <v>205</v>
      </c>
      <c r="BA125" s="62" t="str">
        <f t="shared" si="78"/>
        <v>PENDIENTE</v>
      </c>
      <c r="BB125" s="21"/>
      <c r="BC125" s="21"/>
      <c r="BD125" s="55"/>
    </row>
    <row r="126" spans="1:56" s="20" customFormat="1" ht="90" x14ac:dyDescent="0.25">
      <c r="A126" s="121">
        <v>122</v>
      </c>
      <c r="B126" s="29">
        <v>43816</v>
      </c>
      <c r="C126" s="21" t="s">
        <v>15</v>
      </c>
      <c r="D126" s="21" t="s">
        <v>817</v>
      </c>
      <c r="E126" s="106">
        <f t="shared" si="84"/>
        <v>43816</v>
      </c>
      <c r="F126" s="40" t="s">
        <v>818</v>
      </c>
      <c r="G126" s="47" t="s">
        <v>819</v>
      </c>
      <c r="H126" s="54" t="s">
        <v>820</v>
      </c>
      <c r="I126" s="21" t="s">
        <v>824</v>
      </c>
      <c r="J126" s="40">
        <v>4</v>
      </c>
      <c r="K126" s="24" t="s">
        <v>36</v>
      </c>
      <c r="L126" s="40" t="s">
        <v>825</v>
      </c>
      <c r="M126" s="40">
        <v>1</v>
      </c>
      <c r="N126" s="31">
        <v>1</v>
      </c>
      <c r="O126" s="32">
        <v>43817</v>
      </c>
      <c r="P126" s="32">
        <v>44182</v>
      </c>
      <c r="Q126" s="21" t="s">
        <v>52</v>
      </c>
      <c r="R126" s="21" t="s">
        <v>823</v>
      </c>
      <c r="S126" s="47" t="s">
        <v>823</v>
      </c>
      <c r="T126" s="123"/>
      <c r="U126" s="124"/>
      <c r="V126" s="125"/>
      <c r="W126" s="124"/>
      <c r="X126" s="124"/>
      <c r="Y126" s="126"/>
      <c r="Z126" s="127"/>
      <c r="AA126" s="128"/>
      <c r="AB126" s="124"/>
      <c r="AC126" s="124"/>
      <c r="AD126" s="124"/>
      <c r="AE126" s="129"/>
      <c r="AF126" s="123"/>
      <c r="AG126" s="124"/>
      <c r="AH126" s="124"/>
      <c r="AI126" s="124"/>
      <c r="AJ126" s="124"/>
      <c r="AK126" s="40"/>
      <c r="AL126" s="40"/>
      <c r="AM126" s="124"/>
      <c r="AN126" s="124"/>
      <c r="AO126" s="124"/>
      <c r="AP126" s="126"/>
      <c r="AQ126" s="60">
        <v>43830</v>
      </c>
      <c r="AR126" s="134" t="s">
        <v>895</v>
      </c>
      <c r="AS126" s="96">
        <v>1</v>
      </c>
      <c r="AT126" s="97">
        <f t="shared" si="79"/>
        <v>0.25</v>
      </c>
      <c r="AU126" s="101">
        <f t="shared" si="80"/>
        <v>0.25</v>
      </c>
      <c r="AV126" s="96" t="b">
        <f t="shared" si="81"/>
        <v>0</v>
      </c>
      <c r="AW126" s="96" t="str">
        <f t="shared" si="82"/>
        <v>EN PROCESO</v>
      </c>
      <c r="AX126" s="96" t="str">
        <f t="shared" si="83"/>
        <v>EN PROCESO</v>
      </c>
      <c r="AY126" s="136" t="s">
        <v>904</v>
      </c>
      <c r="AZ126" s="55" t="s">
        <v>205</v>
      </c>
      <c r="BA126" s="62" t="str">
        <f t="shared" si="78"/>
        <v>PENDIENTE</v>
      </c>
      <c r="BB126" s="21"/>
      <c r="BC126" s="21"/>
      <c r="BD126" s="55"/>
    </row>
    <row r="127" spans="1:56" s="20" customFormat="1" ht="101.25" x14ac:dyDescent="0.25">
      <c r="A127" s="121">
        <v>123</v>
      </c>
      <c r="B127" s="29">
        <v>43816</v>
      </c>
      <c r="C127" s="21" t="s">
        <v>15</v>
      </c>
      <c r="D127" s="21" t="s">
        <v>817</v>
      </c>
      <c r="E127" s="106">
        <f t="shared" si="84"/>
        <v>43816</v>
      </c>
      <c r="F127" s="40" t="s">
        <v>826</v>
      </c>
      <c r="G127" s="47" t="s">
        <v>827</v>
      </c>
      <c r="H127" s="44" t="s">
        <v>828</v>
      </c>
      <c r="I127" s="21" t="s">
        <v>829</v>
      </c>
      <c r="J127" s="40">
        <v>1</v>
      </c>
      <c r="K127" s="24" t="s">
        <v>36</v>
      </c>
      <c r="L127" s="21" t="s">
        <v>830</v>
      </c>
      <c r="M127" s="40">
        <v>1</v>
      </c>
      <c r="N127" s="31">
        <v>1</v>
      </c>
      <c r="O127" s="32">
        <v>43818</v>
      </c>
      <c r="P127" s="32">
        <v>44182</v>
      </c>
      <c r="Q127" s="40" t="s">
        <v>28</v>
      </c>
      <c r="R127" s="21" t="s">
        <v>93</v>
      </c>
      <c r="S127" s="47" t="s">
        <v>93</v>
      </c>
      <c r="T127" s="123"/>
      <c r="U127" s="124"/>
      <c r="V127" s="125"/>
      <c r="W127" s="124"/>
      <c r="X127" s="124"/>
      <c r="Y127" s="126"/>
      <c r="Z127" s="127"/>
      <c r="AA127" s="128"/>
      <c r="AB127" s="124"/>
      <c r="AC127" s="124"/>
      <c r="AD127" s="124"/>
      <c r="AE127" s="129"/>
      <c r="AF127" s="123"/>
      <c r="AG127" s="124"/>
      <c r="AH127" s="124"/>
      <c r="AI127" s="124"/>
      <c r="AJ127" s="124"/>
      <c r="AK127" s="40"/>
      <c r="AL127" s="40"/>
      <c r="AM127" s="124"/>
      <c r="AN127" s="124"/>
      <c r="AO127" s="124"/>
      <c r="AP127" s="126"/>
      <c r="AQ127" s="60">
        <v>43830</v>
      </c>
      <c r="AR127" s="134" t="s">
        <v>896</v>
      </c>
      <c r="AS127" s="96">
        <v>1</v>
      </c>
      <c r="AT127" s="97">
        <f t="shared" si="79"/>
        <v>1</v>
      </c>
      <c r="AU127" s="101">
        <f t="shared" si="80"/>
        <v>1</v>
      </c>
      <c r="AV127" s="96" t="b">
        <f t="shared" si="81"/>
        <v>0</v>
      </c>
      <c r="AW127" s="96" t="str">
        <f t="shared" si="82"/>
        <v>TERMINADA</v>
      </c>
      <c r="AX127" s="96" t="str">
        <f t="shared" si="83"/>
        <v>TERMINADA</v>
      </c>
      <c r="AY127" s="136" t="s">
        <v>905</v>
      </c>
      <c r="AZ127" s="55" t="s">
        <v>205</v>
      </c>
      <c r="BA127" s="62" t="str">
        <f t="shared" si="78"/>
        <v>CUMPLIDA</v>
      </c>
      <c r="BB127" s="21" t="s">
        <v>900</v>
      </c>
      <c r="BC127" s="21" t="s">
        <v>144</v>
      </c>
      <c r="BD127" s="55"/>
    </row>
    <row r="128" spans="1:56" s="20" customFormat="1" ht="56.25" x14ac:dyDescent="0.25">
      <c r="A128" s="121">
        <v>124</v>
      </c>
      <c r="B128" s="29">
        <v>43816</v>
      </c>
      <c r="C128" s="21" t="s">
        <v>15</v>
      </c>
      <c r="D128" s="21" t="s">
        <v>817</v>
      </c>
      <c r="E128" s="106">
        <f t="shared" si="84"/>
        <v>43816</v>
      </c>
      <c r="F128" s="40" t="s">
        <v>831</v>
      </c>
      <c r="G128" s="47" t="s">
        <v>832</v>
      </c>
      <c r="H128" s="54" t="s">
        <v>820</v>
      </c>
      <c r="I128" s="21" t="s">
        <v>821</v>
      </c>
      <c r="J128" s="40">
        <v>2</v>
      </c>
      <c r="K128" s="24" t="s">
        <v>36</v>
      </c>
      <c r="L128" s="21" t="s">
        <v>822</v>
      </c>
      <c r="M128" s="40">
        <v>1</v>
      </c>
      <c r="N128" s="31">
        <v>1</v>
      </c>
      <c r="O128" s="32">
        <v>43817</v>
      </c>
      <c r="P128" s="32">
        <v>44182</v>
      </c>
      <c r="Q128" s="21" t="s">
        <v>52</v>
      </c>
      <c r="R128" s="21" t="s">
        <v>823</v>
      </c>
      <c r="S128" s="47" t="s">
        <v>823</v>
      </c>
      <c r="T128" s="123"/>
      <c r="U128" s="124"/>
      <c r="V128" s="125"/>
      <c r="W128" s="124"/>
      <c r="X128" s="124"/>
      <c r="Y128" s="126"/>
      <c r="Z128" s="127"/>
      <c r="AA128" s="128"/>
      <c r="AB128" s="124"/>
      <c r="AC128" s="124"/>
      <c r="AD128" s="124"/>
      <c r="AE128" s="129"/>
      <c r="AF128" s="123"/>
      <c r="AG128" s="124"/>
      <c r="AH128" s="124"/>
      <c r="AI128" s="124"/>
      <c r="AJ128" s="124"/>
      <c r="AK128" s="40"/>
      <c r="AL128" s="40"/>
      <c r="AM128" s="124"/>
      <c r="AN128" s="124"/>
      <c r="AO128" s="124"/>
      <c r="AP128" s="126"/>
      <c r="AQ128" s="60">
        <v>43830</v>
      </c>
      <c r="AR128" s="134" t="s">
        <v>894</v>
      </c>
      <c r="AS128" s="96">
        <v>0</v>
      </c>
      <c r="AT128" s="97">
        <f t="shared" ref="AT128:AT129" si="85">IF(AS128="","",IF(OR(J128=0,J128="",AQ128=""""),"",AS128/J128))</f>
        <v>0</v>
      </c>
      <c r="AU128" s="101">
        <f t="shared" ref="AU128:AU129" si="86">IF(OR(N128="",AT128=""),"",IF(OR(N128=0,AT128=0),0,IF((AT128*100%)/N128&gt;100%,100%,(AT128*100%)/N128)))</f>
        <v>0</v>
      </c>
      <c r="AV128" s="96" t="b">
        <f t="shared" ref="AV128:AV129" si="87">IF(AS128="","",IF(AQ128&gt;P128,IF(AU128&lt;100%,"INCUMPLIDA",IF(AU128=100%,"TERMINADA EXTEMPORÁNEA"))))</f>
        <v>0</v>
      </c>
      <c r="AW128" s="96" t="str">
        <f t="shared" ref="AW128:AW129" si="88">IF(AS128="","",IF(AQ128&lt;P128,IF(AU128=0%,"SIN INICIAR",IF(AU128=100%,"TERMINADA",IF(AU128&gt;0%,"EN PROCESO",IF(AU128&lt;0%,"INCUMPLIDA"))))))</f>
        <v>SIN INICIAR</v>
      </c>
      <c r="AX128" s="96" t="str">
        <f t="shared" ref="AX128:AX129" si="89">IF(AS128="","",IF(AQ128&lt;P128,AW128,IF(AQ128&gt;P128,AV128)))</f>
        <v>SIN INICIAR</v>
      </c>
      <c r="AY128" s="136" t="s">
        <v>903</v>
      </c>
      <c r="AZ128" s="55" t="s">
        <v>205</v>
      </c>
      <c r="BA128" s="62" t="str">
        <f t="shared" si="78"/>
        <v>PENDIENTE</v>
      </c>
      <c r="BB128" s="21"/>
      <c r="BC128" s="21"/>
      <c r="BD128" s="55"/>
    </row>
    <row r="129" spans="1:56" s="20" customFormat="1" ht="90" x14ac:dyDescent="0.25">
      <c r="A129" s="121">
        <v>125</v>
      </c>
      <c r="B129" s="29">
        <v>43816</v>
      </c>
      <c r="C129" s="21" t="s">
        <v>15</v>
      </c>
      <c r="D129" s="21" t="s">
        <v>817</v>
      </c>
      <c r="E129" s="106">
        <f t="shared" si="84"/>
        <v>43816</v>
      </c>
      <c r="F129" s="40" t="s">
        <v>831</v>
      </c>
      <c r="G129" s="47" t="s">
        <v>832</v>
      </c>
      <c r="H129" s="54" t="s">
        <v>820</v>
      </c>
      <c r="I129" s="21" t="s">
        <v>824</v>
      </c>
      <c r="J129" s="40">
        <v>4</v>
      </c>
      <c r="K129" s="24" t="s">
        <v>36</v>
      </c>
      <c r="L129" s="40" t="s">
        <v>825</v>
      </c>
      <c r="M129" s="40">
        <v>1</v>
      </c>
      <c r="N129" s="31">
        <v>1</v>
      </c>
      <c r="O129" s="32">
        <v>43817</v>
      </c>
      <c r="P129" s="32">
        <v>44182</v>
      </c>
      <c r="Q129" s="21" t="s">
        <v>52</v>
      </c>
      <c r="R129" s="21" t="s">
        <v>823</v>
      </c>
      <c r="S129" s="47" t="s">
        <v>823</v>
      </c>
      <c r="T129" s="123"/>
      <c r="U129" s="124"/>
      <c r="V129" s="125"/>
      <c r="W129" s="124"/>
      <c r="X129" s="124"/>
      <c r="Y129" s="126"/>
      <c r="Z129" s="127"/>
      <c r="AA129" s="128"/>
      <c r="AB129" s="124"/>
      <c r="AC129" s="124"/>
      <c r="AD129" s="124"/>
      <c r="AE129" s="129"/>
      <c r="AF129" s="123"/>
      <c r="AG129" s="124"/>
      <c r="AH129" s="124"/>
      <c r="AI129" s="124"/>
      <c r="AJ129" s="124"/>
      <c r="AK129" s="40"/>
      <c r="AL129" s="40"/>
      <c r="AM129" s="124"/>
      <c r="AN129" s="124"/>
      <c r="AO129" s="124"/>
      <c r="AP129" s="126"/>
      <c r="AQ129" s="60">
        <v>43830</v>
      </c>
      <c r="AR129" s="134" t="s">
        <v>895</v>
      </c>
      <c r="AS129" s="96">
        <v>1</v>
      </c>
      <c r="AT129" s="97">
        <f t="shared" si="85"/>
        <v>0.25</v>
      </c>
      <c r="AU129" s="101">
        <f t="shared" si="86"/>
        <v>0.25</v>
      </c>
      <c r="AV129" s="96" t="b">
        <f t="shared" si="87"/>
        <v>0</v>
      </c>
      <c r="AW129" s="96" t="str">
        <f t="shared" si="88"/>
        <v>EN PROCESO</v>
      </c>
      <c r="AX129" s="96" t="str">
        <f t="shared" si="89"/>
        <v>EN PROCESO</v>
      </c>
      <c r="AY129" s="136" t="s">
        <v>904</v>
      </c>
      <c r="AZ129" s="55" t="s">
        <v>205</v>
      </c>
      <c r="BA129" s="62" t="str">
        <f t="shared" si="78"/>
        <v>PENDIENTE</v>
      </c>
      <c r="BB129" s="21"/>
      <c r="BC129" s="21"/>
      <c r="BD129" s="55"/>
    </row>
    <row r="130" spans="1:56" s="20" customFormat="1" ht="112.5" x14ac:dyDescent="0.25">
      <c r="A130" s="121">
        <v>126</v>
      </c>
      <c r="B130" s="29">
        <v>43816</v>
      </c>
      <c r="C130" s="21" t="s">
        <v>15</v>
      </c>
      <c r="D130" s="21" t="s">
        <v>817</v>
      </c>
      <c r="E130" s="106">
        <f t="shared" si="84"/>
        <v>43816</v>
      </c>
      <c r="F130" s="40" t="s">
        <v>833</v>
      </c>
      <c r="G130" s="47" t="s">
        <v>834</v>
      </c>
      <c r="H130" s="44" t="s">
        <v>835</v>
      </c>
      <c r="I130" s="21" t="s">
        <v>836</v>
      </c>
      <c r="J130" s="40">
        <v>1</v>
      </c>
      <c r="K130" s="24" t="s">
        <v>36</v>
      </c>
      <c r="L130" s="21" t="s">
        <v>840</v>
      </c>
      <c r="M130" s="40">
        <v>1</v>
      </c>
      <c r="N130" s="31">
        <v>1</v>
      </c>
      <c r="O130" s="32">
        <v>43817</v>
      </c>
      <c r="P130" s="32">
        <v>44182</v>
      </c>
      <c r="Q130" s="21" t="s">
        <v>56</v>
      </c>
      <c r="R130" s="21" t="s">
        <v>464</v>
      </c>
      <c r="S130" s="47" t="s">
        <v>464</v>
      </c>
      <c r="T130" s="123"/>
      <c r="U130" s="124"/>
      <c r="V130" s="125"/>
      <c r="W130" s="124"/>
      <c r="X130" s="124"/>
      <c r="Y130" s="126"/>
      <c r="Z130" s="127"/>
      <c r="AA130" s="128"/>
      <c r="AB130" s="124"/>
      <c r="AC130" s="124"/>
      <c r="AD130" s="124"/>
      <c r="AE130" s="129"/>
      <c r="AF130" s="123"/>
      <c r="AG130" s="124"/>
      <c r="AH130" s="124"/>
      <c r="AI130" s="124"/>
      <c r="AJ130" s="124"/>
      <c r="AK130" s="40"/>
      <c r="AL130" s="40"/>
      <c r="AM130" s="124"/>
      <c r="AN130" s="124"/>
      <c r="AO130" s="124"/>
      <c r="AP130" s="126"/>
      <c r="AQ130" s="60">
        <v>43830</v>
      </c>
      <c r="AR130" s="134" t="s">
        <v>894</v>
      </c>
      <c r="AS130" s="96">
        <v>0</v>
      </c>
      <c r="AT130" s="97">
        <f t="shared" ref="AT130:AT131" si="90">IF(AS130="","",IF(OR(J130=0,J130="",AQ130=""""),"",AS130/J130))</f>
        <v>0</v>
      </c>
      <c r="AU130" s="101">
        <f t="shared" ref="AU130:AU131" si="91">IF(OR(N130="",AT130=""),"",IF(OR(N130=0,AT130=0),0,IF((AT130*100%)/N130&gt;100%,100%,(AT130*100%)/N130)))</f>
        <v>0</v>
      </c>
      <c r="AV130" s="96" t="b">
        <f t="shared" ref="AV130:AV131" si="92">IF(AS130="","",IF(AQ130&gt;P130,IF(AU130&lt;100%,"INCUMPLIDA",IF(AU130=100%,"TERMINADA EXTEMPORÁNEA"))))</f>
        <v>0</v>
      </c>
      <c r="AW130" s="96" t="str">
        <f t="shared" ref="AW130:AW131" si="93">IF(AS130="","",IF(AQ130&lt;P130,IF(AU130=0%,"SIN INICIAR",IF(AU130=100%,"TERMINADA",IF(AU130&gt;0%,"EN PROCESO",IF(AU130&lt;0%,"INCUMPLIDA"))))))</f>
        <v>SIN INICIAR</v>
      </c>
      <c r="AX130" s="96" t="str">
        <f t="shared" ref="AX130:AX131" si="94">IF(AS130="","",IF(AQ130&lt;P130,AW130,IF(AQ130&gt;P130,AV130)))</f>
        <v>SIN INICIAR</v>
      </c>
      <c r="AY130" s="136" t="s">
        <v>907</v>
      </c>
      <c r="AZ130" s="55" t="s">
        <v>205</v>
      </c>
      <c r="BA130" s="62" t="str">
        <f t="shared" si="78"/>
        <v>PENDIENTE</v>
      </c>
      <c r="BB130" s="21"/>
      <c r="BC130" s="21"/>
      <c r="BD130" s="55"/>
    </row>
    <row r="131" spans="1:56" s="20" customFormat="1" ht="67.5" x14ac:dyDescent="0.25">
      <c r="A131" s="121">
        <v>127</v>
      </c>
      <c r="B131" s="29">
        <v>43816</v>
      </c>
      <c r="C131" s="21" t="s">
        <v>15</v>
      </c>
      <c r="D131" s="21" t="s">
        <v>817</v>
      </c>
      <c r="E131" s="106">
        <f t="shared" si="84"/>
        <v>43816</v>
      </c>
      <c r="F131" s="40" t="s">
        <v>833</v>
      </c>
      <c r="G131" s="47" t="s">
        <v>834</v>
      </c>
      <c r="H131" s="44" t="s">
        <v>837</v>
      </c>
      <c r="I131" s="21" t="s">
        <v>838</v>
      </c>
      <c r="J131" s="40">
        <v>1</v>
      </c>
      <c r="K131" s="24" t="s">
        <v>36</v>
      </c>
      <c r="L131" s="21" t="s">
        <v>839</v>
      </c>
      <c r="M131" s="40">
        <v>1</v>
      </c>
      <c r="N131" s="31">
        <v>1</v>
      </c>
      <c r="O131" s="32">
        <v>43817</v>
      </c>
      <c r="P131" s="32">
        <v>44182</v>
      </c>
      <c r="Q131" s="21" t="s">
        <v>56</v>
      </c>
      <c r="R131" s="21" t="s">
        <v>464</v>
      </c>
      <c r="S131" s="47" t="s">
        <v>464</v>
      </c>
      <c r="T131" s="123"/>
      <c r="U131" s="124"/>
      <c r="V131" s="125"/>
      <c r="W131" s="124"/>
      <c r="X131" s="124"/>
      <c r="Y131" s="126"/>
      <c r="Z131" s="127"/>
      <c r="AA131" s="128"/>
      <c r="AB131" s="124"/>
      <c r="AC131" s="124"/>
      <c r="AD131" s="124"/>
      <c r="AE131" s="129"/>
      <c r="AF131" s="123"/>
      <c r="AG131" s="124"/>
      <c r="AH131" s="124"/>
      <c r="AI131" s="124"/>
      <c r="AJ131" s="124"/>
      <c r="AK131" s="40"/>
      <c r="AL131" s="40"/>
      <c r="AM131" s="124"/>
      <c r="AN131" s="124"/>
      <c r="AO131" s="124"/>
      <c r="AP131" s="126"/>
      <c r="AQ131" s="60">
        <v>43830</v>
      </c>
      <c r="AR131" s="134" t="s">
        <v>894</v>
      </c>
      <c r="AS131" s="96">
        <v>0</v>
      </c>
      <c r="AT131" s="97">
        <f t="shared" si="90"/>
        <v>0</v>
      </c>
      <c r="AU131" s="101">
        <f t="shared" si="91"/>
        <v>0</v>
      </c>
      <c r="AV131" s="96" t="b">
        <f t="shared" si="92"/>
        <v>0</v>
      </c>
      <c r="AW131" s="96" t="str">
        <f t="shared" si="93"/>
        <v>SIN INICIAR</v>
      </c>
      <c r="AX131" s="96" t="str">
        <f t="shared" si="94"/>
        <v>SIN INICIAR</v>
      </c>
      <c r="AY131" s="136" t="s">
        <v>907</v>
      </c>
      <c r="AZ131" s="55" t="s">
        <v>205</v>
      </c>
      <c r="BA131" s="62" t="str">
        <f t="shared" si="78"/>
        <v>PENDIENTE</v>
      </c>
      <c r="BB131" s="21"/>
      <c r="BC131" s="21"/>
      <c r="BD131" s="55"/>
    </row>
    <row r="132" spans="1:56" s="20" customFormat="1" ht="90" x14ac:dyDescent="0.25">
      <c r="A132" s="121">
        <v>128</v>
      </c>
      <c r="B132" s="29">
        <v>43816</v>
      </c>
      <c r="C132" s="21" t="s">
        <v>15</v>
      </c>
      <c r="D132" s="21" t="s">
        <v>817</v>
      </c>
      <c r="E132" s="106">
        <f t="shared" si="84"/>
        <v>43816</v>
      </c>
      <c r="F132" s="40" t="s">
        <v>833</v>
      </c>
      <c r="G132" s="47" t="s">
        <v>834</v>
      </c>
      <c r="H132" s="44" t="s">
        <v>841</v>
      </c>
      <c r="I132" s="21" t="s">
        <v>842</v>
      </c>
      <c r="J132" s="40">
        <v>2</v>
      </c>
      <c r="K132" s="24" t="s">
        <v>36</v>
      </c>
      <c r="L132" s="21" t="s">
        <v>843</v>
      </c>
      <c r="M132" s="40">
        <v>1</v>
      </c>
      <c r="N132" s="31">
        <v>1</v>
      </c>
      <c r="O132" s="32">
        <v>43817</v>
      </c>
      <c r="P132" s="32">
        <v>44182</v>
      </c>
      <c r="Q132" s="21" t="s">
        <v>56</v>
      </c>
      <c r="R132" s="21" t="s">
        <v>464</v>
      </c>
      <c r="S132" s="47" t="s">
        <v>464</v>
      </c>
      <c r="T132" s="123"/>
      <c r="U132" s="124"/>
      <c r="V132" s="125"/>
      <c r="W132" s="124"/>
      <c r="X132" s="124"/>
      <c r="Y132" s="126"/>
      <c r="Z132" s="127"/>
      <c r="AA132" s="128"/>
      <c r="AB132" s="124"/>
      <c r="AC132" s="124"/>
      <c r="AD132" s="124"/>
      <c r="AE132" s="129"/>
      <c r="AF132" s="123"/>
      <c r="AG132" s="124"/>
      <c r="AH132" s="124"/>
      <c r="AI132" s="124"/>
      <c r="AJ132" s="124"/>
      <c r="AK132" s="40"/>
      <c r="AL132" s="40"/>
      <c r="AM132" s="124"/>
      <c r="AN132" s="124"/>
      <c r="AO132" s="124"/>
      <c r="AP132" s="126"/>
      <c r="AQ132" s="60">
        <v>43830</v>
      </c>
      <c r="AR132" s="137" t="s">
        <v>897</v>
      </c>
      <c r="AS132" s="96">
        <v>1</v>
      </c>
      <c r="AT132" s="97">
        <f t="shared" si="79"/>
        <v>0.5</v>
      </c>
      <c r="AU132" s="101">
        <f t="shared" si="80"/>
        <v>0.5</v>
      </c>
      <c r="AV132" s="96" t="b">
        <f t="shared" si="81"/>
        <v>0</v>
      </c>
      <c r="AW132" s="96" t="str">
        <f t="shared" si="82"/>
        <v>EN PROCESO</v>
      </c>
      <c r="AX132" s="96" t="str">
        <f t="shared" si="83"/>
        <v>EN PROCESO</v>
      </c>
      <c r="AY132" s="136" t="s">
        <v>898</v>
      </c>
      <c r="AZ132" s="55" t="s">
        <v>205</v>
      </c>
      <c r="BA132" s="62" t="str">
        <f t="shared" si="78"/>
        <v>PENDIENTE</v>
      </c>
      <c r="BB132" s="21"/>
      <c r="BC132" s="21"/>
      <c r="BD132" s="55"/>
    </row>
    <row r="133" spans="1:56" s="20" customFormat="1" ht="67.5" x14ac:dyDescent="0.25">
      <c r="A133" s="121">
        <v>129</v>
      </c>
      <c r="B133" s="29">
        <v>43816</v>
      </c>
      <c r="C133" s="21" t="s">
        <v>15</v>
      </c>
      <c r="D133" s="21" t="s">
        <v>817</v>
      </c>
      <c r="E133" s="106">
        <f t="shared" si="84"/>
        <v>43816</v>
      </c>
      <c r="F133" s="40" t="s">
        <v>833</v>
      </c>
      <c r="G133" s="47" t="s">
        <v>834</v>
      </c>
      <c r="H133" s="44" t="s">
        <v>844</v>
      </c>
      <c r="I133" s="21" t="s">
        <v>845</v>
      </c>
      <c r="J133" s="40">
        <v>2</v>
      </c>
      <c r="K133" s="24" t="s">
        <v>36</v>
      </c>
      <c r="L133" s="21" t="s">
        <v>846</v>
      </c>
      <c r="M133" s="40">
        <v>1</v>
      </c>
      <c r="N133" s="31">
        <v>1</v>
      </c>
      <c r="O133" s="32">
        <v>43817</v>
      </c>
      <c r="P133" s="32">
        <v>44182</v>
      </c>
      <c r="Q133" s="21" t="s">
        <v>56</v>
      </c>
      <c r="R133" s="21" t="s">
        <v>464</v>
      </c>
      <c r="S133" s="47" t="s">
        <v>464</v>
      </c>
      <c r="T133" s="123"/>
      <c r="U133" s="124"/>
      <c r="V133" s="125"/>
      <c r="W133" s="124"/>
      <c r="X133" s="124"/>
      <c r="Y133" s="126"/>
      <c r="Z133" s="127"/>
      <c r="AA133" s="128"/>
      <c r="AB133" s="124"/>
      <c r="AC133" s="124"/>
      <c r="AD133" s="124"/>
      <c r="AE133" s="129"/>
      <c r="AF133" s="123"/>
      <c r="AG133" s="124"/>
      <c r="AH133" s="124"/>
      <c r="AI133" s="124"/>
      <c r="AJ133" s="124"/>
      <c r="AK133" s="40"/>
      <c r="AL133" s="40"/>
      <c r="AM133" s="124"/>
      <c r="AN133" s="124"/>
      <c r="AO133" s="124"/>
      <c r="AP133" s="126"/>
      <c r="AQ133" s="60">
        <v>43830</v>
      </c>
      <c r="AR133" s="134" t="s">
        <v>894</v>
      </c>
      <c r="AS133" s="96">
        <v>0</v>
      </c>
      <c r="AT133" s="97">
        <f t="shared" si="79"/>
        <v>0</v>
      </c>
      <c r="AU133" s="101">
        <f t="shared" si="80"/>
        <v>0</v>
      </c>
      <c r="AV133" s="96" t="b">
        <f t="shared" si="81"/>
        <v>0</v>
      </c>
      <c r="AW133" s="96" t="str">
        <f t="shared" si="82"/>
        <v>SIN INICIAR</v>
      </c>
      <c r="AX133" s="96" t="str">
        <f t="shared" si="83"/>
        <v>SIN INICIAR</v>
      </c>
      <c r="AY133" s="136" t="s">
        <v>907</v>
      </c>
      <c r="AZ133" s="55" t="s">
        <v>205</v>
      </c>
      <c r="BA133" s="62" t="str">
        <f t="shared" si="78"/>
        <v>PENDIENTE</v>
      </c>
      <c r="BB133" s="21"/>
      <c r="BC133" s="21"/>
      <c r="BD133" s="55"/>
    </row>
    <row r="134" spans="1:56" s="20" customFormat="1" ht="67.5" x14ac:dyDescent="0.25">
      <c r="A134" s="121">
        <v>130</v>
      </c>
      <c r="B134" s="29">
        <v>43816</v>
      </c>
      <c r="C134" s="21" t="s">
        <v>15</v>
      </c>
      <c r="D134" s="21" t="s">
        <v>817</v>
      </c>
      <c r="E134" s="106">
        <f t="shared" si="84"/>
        <v>43816</v>
      </c>
      <c r="F134" s="40" t="s">
        <v>833</v>
      </c>
      <c r="G134" s="47" t="s">
        <v>834</v>
      </c>
      <c r="H134" s="44" t="s">
        <v>847</v>
      </c>
      <c r="I134" s="21" t="s">
        <v>848</v>
      </c>
      <c r="J134" s="40">
        <v>2</v>
      </c>
      <c r="K134" s="24" t="s">
        <v>36</v>
      </c>
      <c r="L134" s="21" t="s">
        <v>846</v>
      </c>
      <c r="M134" s="40">
        <v>1</v>
      </c>
      <c r="N134" s="31">
        <v>1</v>
      </c>
      <c r="O134" s="32">
        <v>43817</v>
      </c>
      <c r="P134" s="32">
        <v>44182</v>
      </c>
      <c r="Q134" s="21" t="s">
        <v>56</v>
      </c>
      <c r="R134" s="21" t="s">
        <v>464</v>
      </c>
      <c r="S134" s="47" t="s">
        <v>464</v>
      </c>
      <c r="T134" s="123"/>
      <c r="U134" s="124"/>
      <c r="V134" s="125"/>
      <c r="W134" s="124"/>
      <c r="X134" s="124"/>
      <c r="Y134" s="126"/>
      <c r="Z134" s="127"/>
      <c r="AA134" s="128"/>
      <c r="AB134" s="124"/>
      <c r="AC134" s="124"/>
      <c r="AD134" s="124"/>
      <c r="AE134" s="129"/>
      <c r="AF134" s="123"/>
      <c r="AG134" s="124"/>
      <c r="AH134" s="124"/>
      <c r="AI134" s="124"/>
      <c r="AJ134" s="124"/>
      <c r="AK134" s="40"/>
      <c r="AL134" s="40"/>
      <c r="AM134" s="124"/>
      <c r="AN134" s="124"/>
      <c r="AO134" s="124"/>
      <c r="AP134" s="126"/>
      <c r="AQ134" s="60">
        <v>43830</v>
      </c>
      <c r="AR134" s="134" t="s">
        <v>894</v>
      </c>
      <c r="AS134" s="96">
        <v>0</v>
      </c>
      <c r="AT134" s="97">
        <f t="shared" ref="AT134" si="95">IF(AS134="","",IF(OR(J134=0,J134="",AQ134=""""),"",AS134/J134))</f>
        <v>0</v>
      </c>
      <c r="AU134" s="101">
        <f t="shared" ref="AU134" si="96">IF(OR(N134="",AT134=""),"",IF(OR(N134=0,AT134=0),0,IF((AT134*100%)/N134&gt;100%,100%,(AT134*100%)/N134)))</f>
        <v>0</v>
      </c>
      <c r="AV134" s="96" t="b">
        <f t="shared" ref="AV134" si="97">IF(AS134="","",IF(AQ134&gt;P134,IF(AU134&lt;100%,"INCUMPLIDA",IF(AU134=100%,"TERMINADA EXTEMPORÁNEA"))))</f>
        <v>0</v>
      </c>
      <c r="AW134" s="96" t="str">
        <f t="shared" ref="AW134" si="98">IF(AS134="","",IF(AQ134&lt;P134,IF(AU134=0%,"SIN INICIAR",IF(AU134=100%,"TERMINADA",IF(AU134&gt;0%,"EN PROCESO",IF(AU134&lt;0%,"INCUMPLIDA"))))))</f>
        <v>SIN INICIAR</v>
      </c>
      <c r="AX134" s="96" t="str">
        <f t="shared" ref="AX134" si="99">IF(AS134="","",IF(AQ134&lt;P134,AW134,IF(AQ134&gt;P134,AV134)))</f>
        <v>SIN INICIAR</v>
      </c>
      <c r="AY134" s="136" t="s">
        <v>907</v>
      </c>
      <c r="AZ134" s="55" t="s">
        <v>205</v>
      </c>
      <c r="BA134" s="62" t="str">
        <f t="shared" si="78"/>
        <v>PENDIENTE</v>
      </c>
      <c r="BB134" s="21"/>
      <c r="BC134" s="21"/>
      <c r="BD134" s="55"/>
    </row>
    <row r="135" spans="1:56" s="20" customFormat="1" ht="67.5" x14ac:dyDescent="0.25">
      <c r="A135" s="121">
        <v>131</v>
      </c>
      <c r="B135" s="29">
        <v>43816</v>
      </c>
      <c r="C135" s="21" t="s">
        <v>15</v>
      </c>
      <c r="D135" s="21" t="s">
        <v>817</v>
      </c>
      <c r="E135" s="106">
        <f t="shared" si="84"/>
        <v>43816</v>
      </c>
      <c r="F135" s="40" t="s">
        <v>833</v>
      </c>
      <c r="G135" s="47" t="s">
        <v>834</v>
      </c>
      <c r="H135" s="44" t="s">
        <v>849</v>
      </c>
      <c r="I135" s="21" t="s">
        <v>850</v>
      </c>
      <c r="J135" s="40">
        <v>4</v>
      </c>
      <c r="K135" s="24" t="s">
        <v>36</v>
      </c>
      <c r="L135" s="21" t="s">
        <v>851</v>
      </c>
      <c r="M135" s="40">
        <v>1</v>
      </c>
      <c r="N135" s="31">
        <v>1</v>
      </c>
      <c r="O135" s="32">
        <v>43817</v>
      </c>
      <c r="P135" s="32">
        <v>44182</v>
      </c>
      <c r="Q135" s="21" t="s">
        <v>852</v>
      </c>
      <c r="R135" s="21" t="s">
        <v>853</v>
      </c>
      <c r="S135" s="47" t="s">
        <v>853</v>
      </c>
      <c r="T135" s="123"/>
      <c r="U135" s="124"/>
      <c r="V135" s="125"/>
      <c r="W135" s="124"/>
      <c r="X135" s="124"/>
      <c r="Y135" s="126"/>
      <c r="Z135" s="127"/>
      <c r="AA135" s="128"/>
      <c r="AB135" s="124"/>
      <c r="AC135" s="124"/>
      <c r="AD135" s="124"/>
      <c r="AE135" s="129"/>
      <c r="AF135" s="123"/>
      <c r="AG135" s="124"/>
      <c r="AH135" s="124"/>
      <c r="AI135" s="124"/>
      <c r="AJ135" s="124"/>
      <c r="AK135" s="40"/>
      <c r="AL135" s="40"/>
      <c r="AM135" s="124"/>
      <c r="AN135" s="124"/>
      <c r="AO135" s="124"/>
      <c r="AP135" s="126"/>
      <c r="AQ135" s="60">
        <v>43830</v>
      </c>
      <c r="AR135" s="134" t="s">
        <v>894</v>
      </c>
      <c r="AS135" s="96">
        <v>0</v>
      </c>
      <c r="AT135" s="97">
        <f t="shared" ref="AT135" si="100">IF(AS135="","",IF(OR(J135=0,J135="",AQ135=""""),"",AS135/J135))</f>
        <v>0</v>
      </c>
      <c r="AU135" s="101">
        <f t="shared" ref="AU135" si="101">IF(OR(N135="",AT135=""),"",IF(OR(N135=0,AT135=0),0,IF((AT135*100%)/N135&gt;100%,100%,(AT135*100%)/N135)))</f>
        <v>0</v>
      </c>
      <c r="AV135" s="96" t="b">
        <f t="shared" ref="AV135" si="102">IF(AS135="","",IF(AQ135&gt;P135,IF(AU135&lt;100%,"INCUMPLIDA",IF(AU135=100%,"TERMINADA EXTEMPORÁNEA"))))</f>
        <v>0</v>
      </c>
      <c r="AW135" s="96" t="str">
        <f t="shared" ref="AW135" si="103">IF(AS135="","",IF(AQ135&lt;P135,IF(AU135=0%,"SIN INICIAR",IF(AU135=100%,"TERMINADA",IF(AU135&gt;0%,"EN PROCESO",IF(AU135&lt;0%,"INCUMPLIDA"))))))</f>
        <v>SIN INICIAR</v>
      </c>
      <c r="AX135" s="96" t="str">
        <f t="shared" ref="AX135" si="104">IF(AS135="","",IF(AQ135&lt;P135,AW135,IF(AQ135&gt;P135,AV135)))</f>
        <v>SIN INICIAR</v>
      </c>
      <c r="AY135" s="136" t="s">
        <v>907</v>
      </c>
      <c r="AZ135" s="55" t="s">
        <v>205</v>
      </c>
      <c r="BA135" s="62" t="str">
        <f t="shared" si="78"/>
        <v>PENDIENTE</v>
      </c>
      <c r="BB135" s="21"/>
      <c r="BC135" s="21"/>
      <c r="BD135" s="55"/>
    </row>
    <row r="136" spans="1:56" s="20" customFormat="1" ht="67.5" x14ac:dyDescent="0.25">
      <c r="A136" s="121">
        <v>132</v>
      </c>
      <c r="B136" s="29">
        <v>43816</v>
      </c>
      <c r="C136" s="21" t="s">
        <v>15</v>
      </c>
      <c r="D136" s="21" t="s">
        <v>817</v>
      </c>
      <c r="E136" s="106">
        <f t="shared" si="84"/>
        <v>43816</v>
      </c>
      <c r="F136" s="40" t="s">
        <v>854</v>
      </c>
      <c r="G136" s="47" t="s">
        <v>855</v>
      </c>
      <c r="H136" s="44" t="s">
        <v>849</v>
      </c>
      <c r="I136" s="21" t="s">
        <v>850</v>
      </c>
      <c r="J136" s="40">
        <v>4</v>
      </c>
      <c r="K136" s="24" t="s">
        <v>36</v>
      </c>
      <c r="L136" s="21" t="s">
        <v>851</v>
      </c>
      <c r="M136" s="40">
        <v>1</v>
      </c>
      <c r="N136" s="31">
        <v>1</v>
      </c>
      <c r="O136" s="32">
        <v>43817</v>
      </c>
      <c r="P136" s="32">
        <v>44182</v>
      </c>
      <c r="Q136" s="21" t="s">
        <v>852</v>
      </c>
      <c r="R136" s="21" t="s">
        <v>853</v>
      </c>
      <c r="S136" s="47" t="s">
        <v>853</v>
      </c>
      <c r="T136" s="123"/>
      <c r="U136" s="124"/>
      <c r="V136" s="125"/>
      <c r="W136" s="124"/>
      <c r="X136" s="124"/>
      <c r="Y136" s="126"/>
      <c r="Z136" s="127"/>
      <c r="AA136" s="128"/>
      <c r="AB136" s="124"/>
      <c r="AC136" s="124"/>
      <c r="AD136" s="124"/>
      <c r="AE136" s="129"/>
      <c r="AF136" s="123"/>
      <c r="AG136" s="124"/>
      <c r="AH136" s="124"/>
      <c r="AI136" s="124"/>
      <c r="AJ136" s="124"/>
      <c r="AK136" s="40"/>
      <c r="AL136" s="40"/>
      <c r="AM136" s="124"/>
      <c r="AN136" s="124"/>
      <c r="AO136" s="124"/>
      <c r="AP136" s="126"/>
      <c r="AQ136" s="60">
        <v>43830</v>
      </c>
      <c r="AR136" s="134" t="s">
        <v>894</v>
      </c>
      <c r="AS136" s="96">
        <v>0</v>
      </c>
      <c r="AT136" s="97">
        <f t="shared" ref="AT136" si="105">IF(AS136="","",IF(OR(J136=0,J136="",AQ136=""""),"",AS136/J136))</f>
        <v>0</v>
      </c>
      <c r="AU136" s="101">
        <f t="shared" ref="AU136" si="106">IF(OR(N136="",AT136=""),"",IF(OR(N136=0,AT136=0),0,IF((AT136*100%)/N136&gt;100%,100%,(AT136*100%)/N136)))</f>
        <v>0</v>
      </c>
      <c r="AV136" s="96" t="b">
        <f t="shared" ref="AV136" si="107">IF(AS136="","",IF(AQ136&gt;P136,IF(AU136&lt;100%,"INCUMPLIDA",IF(AU136=100%,"TERMINADA EXTEMPORÁNEA"))))</f>
        <v>0</v>
      </c>
      <c r="AW136" s="96" t="str">
        <f t="shared" ref="AW136" si="108">IF(AS136="","",IF(AQ136&lt;P136,IF(AU136=0%,"SIN INICIAR",IF(AU136=100%,"TERMINADA",IF(AU136&gt;0%,"EN PROCESO",IF(AU136&lt;0%,"INCUMPLIDA"))))))</f>
        <v>SIN INICIAR</v>
      </c>
      <c r="AX136" s="96" t="str">
        <f t="shared" ref="AX136" si="109">IF(AS136="","",IF(AQ136&lt;P136,AW136,IF(AQ136&gt;P136,AV136)))</f>
        <v>SIN INICIAR</v>
      </c>
      <c r="AY136" s="136" t="s">
        <v>907</v>
      </c>
      <c r="AZ136" s="55" t="s">
        <v>205</v>
      </c>
      <c r="BA136" s="62" t="str">
        <f t="shared" si="78"/>
        <v>PENDIENTE</v>
      </c>
      <c r="BB136" s="21"/>
      <c r="BC136" s="21"/>
      <c r="BD136" s="55"/>
    </row>
    <row r="137" spans="1:56" s="20" customFormat="1" ht="101.25" x14ac:dyDescent="0.25">
      <c r="A137" s="121">
        <v>133</v>
      </c>
      <c r="B137" s="29">
        <v>43816</v>
      </c>
      <c r="C137" s="21" t="s">
        <v>15</v>
      </c>
      <c r="D137" s="21" t="s">
        <v>817</v>
      </c>
      <c r="E137" s="106">
        <f t="shared" si="84"/>
        <v>43816</v>
      </c>
      <c r="F137" s="40" t="s">
        <v>856</v>
      </c>
      <c r="G137" s="47" t="s">
        <v>857</v>
      </c>
      <c r="H137" s="44" t="s">
        <v>858</v>
      </c>
      <c r="I137" s="21" t="s">
        <v>859</v>
      </c>
      <c r="J137" s="40">
        <v>11</v>
      </c>
      <c r="K137" s="24" t="s">
        <v>36</v>
      </c>
      <c r="L137" s="21" t="s">
        <v>860</v>
      </c>
      <c r="M137" s="40">
        <v>1</v>
      </c>
      <c r="N137" s="31">
        <v>1</v>
      </c>
      <c r="O137" s="32">
        <v>43831</v>
      </c>
      <c r="P137" s="32">
        <v>44182</v>
      </c>
      <c r="Q137" s="21" t="s">
        <v>60</v>
      </c>
      <c r="R137" s="21" t="s">
        <v>24</v>
      </c>
      <c r="S137" s="47" t="s">
        <v>110</v>
      </c>
      <c r="T137" s="123"/>
      <c r="U137" s="124"/>
      <c r="V137" s="125"/>
      <c r="W137" s="124"/>
      <c r="X137" s="124"/>
      <c r="Y137" s="126"/>
      <c r="Z137" s="127"/>
      <c r="AA137" s="128"/>
      <c r="AB137" s="124"/>
      <c r="AC137" s="124"/>
      <c r="AD137" s="124"/>
      <c r="AE137" s="129"/>
      <c r="AF137" s="123"/>
      <c r="AG137" s="124"/>
      <c r="AH137" s="124"/>
      <c r="AI137" s="124"/>
      <c r="AJ137" s="124"/>
      <c r="AK137" s="40"/>
      <c r="AL137" s="40"/>
      <c r="AM137" s="124"/>
      <c r="AN137" s="124"/>
      <c r="AO137" s="124"/>
      <c r="AP137" s="126"/>
      <c r="AQ137" s="60">
        <v>43830</v>
      </c>
      <c r="AR137" s="134" t="s">
        <v>894</v>
      </c>
      <c r="AS137" s="96">
        <v>0</v>
      </c>
      <c r="AT137" s="97">
        <f t="shared" ref="AT137" si="110">IF(AS137="","",IF(OR(J137=0,J137="",AQ137=""""),"",AS137/J137))</f>
        <v>0</v>
      </c>
      <c r="AU137" s="101">
        <f t="shared" ref="AU137" si="111">IF(OR(N137="",AT137=""),"",IF(OR(N137=0,AT137=0),0,IF((AT137*100%)/N137&gt;100%,100%,(AT137*100%)/N137)))</f>
        <v>0</v>
      </c>
      <c r="AV137" s="96" t="b">
        <f t="shared" ref="AV137" si="112">IF(AS137="","",IF(AQ137&gt;P137,IF(AU137&lt;100%,"INCUMPLIDA",IF(AU137=100%,"TERMINADA EXTEMPORÁNEA"))))</f>
        <v>0</v>
      </c>
      <c r="AW137" s="96" t="str">
        <f t="shared" ref="AW137" si="113">IF(AS137="","",IF(AQ137&lt;P137,IF(AU137=0%,"SIN INICIAR",IF(AU137=100%,"TERMINADA",IF(AU137&gt;0%,"EN PROCESO",IF(AU137&lt;0%,"INCUMPLIDA"))))))</f>
        <v>SIN INICIAR</v>
      </c>
      <c r="AX137" s="96" t="str">
        <f t="shared" ref="AX137" si="114">IF(AS137="","",IF(AQ137&lt;P137,AW137,IF(AQ137&gt;P137,AV137)))</f>
        <v>SIN INICIAR</v>
      </c>
      <c r="AY137" s="136" t="s">
        <v>907</v>
      </c>
      <c r="AZ137" s="55" t="s">
        <v>205</v>
      </c>
      <c r="BA137" s="62" t="str">
        <f t="shared" si="78"/>
        <v>PENDIENTE</v>
      </c>
      <c r="BB137" s="21"/>
      <c r="BC137" s="21"/>
      <c r="BD137" s="55"/>
    </row>
    <row r="138" spans="1:56" s="20" customFormat="1" ht="67.5" x14ac:dyDescent="0.25">
      <c r="A138" s="121">
        <v>134</v>
      </c>
      <c r="B138" s="29">
        <v>43816</v>
      </c>
      <c r="C138" s="21" t="s">
        <v>15</v>
      </c>
      <c r="D138" s="21" t="s">
        <v>817</v>
      </c>
      <c r="E138" s="106">
        <f t="shared" si="84"/>
        <v>43816</v>
      </c>
      <c r="F138" s="40" t="s">
        <v>861</v>
      </c>
      <c r="G138" s="47" t="s">
        <v>862</v>
      </c>
      <c r="H138" s="44" t="s">
        <v>863</v>
      </c>
      <c r="I138" s="21" t="s">
        <v>864</v>
      </c>
      <c r="J138" s="40">
        <v>1</v>
      </c>
      <c r="K138" s="24" t="s">
        <v>36</v>
      </c>
      <c r="L138" s="21" t="s">
        <v>865</v>
      </c>
      <c r="M138" s="40">
        <v>1</v>
      </c>
      <c r="N138" s="31">
        <v>1</v>
      </c>
      <c r="O138" s="32">
        <v>43817</v>
      </c>
      <c r="P138" s="32">
        <v>44182</v>
      </c>
      <c r="Q138" s="21" t="s">
        <v>60</v>
      </c>
      <c r="R138" s="21" t="s">
        <v>24</v>
      </c>
      <c r="S138" s="47" t="s">
        <v>110</v>
      </c>
      <c r="T138" s="123"/>
      <c r="U138" s="124"/>
      <c r="V138" s="125"/>
      <c r="W138" s="124"/>
      <c r="X138" s="124"/>
      <c r="Y138" s="126"/>
      <c r="Z138" s="127"/>
      <c r="AA138" s="128"/>
      <c r="AB138" s="124"/>
      <c r="AC138" s="124"/>
      <c r="AD138" s="124"/>
      <c r="AE138" s="129"/>
      <c r="AF138" s="123"/>
      <c r="AG138" s="124"/>
      <c r="AH138" s="124"/>
      <c r="AI138" s="124"/>
      <c r="AJ138" s="124"/>
      <c r="AK138" s="40"/>
      <c r="AL138" s="40"/>
      <c r="AM138" s="124"/>
      <c r="AN138" s="124"/>
      <c r="AO138" s="124"/>
      <c r="AP138" s="126"/>
      <c r="AQ138" s="60">
        <v>43830</v>
      </c>
      <c r="AR138" s="134" t="s">
        <v>894</v>
      </c>
      <c r="AS138" s="96">
        <v>0</v>
      </c>
      <c r="AT138" s="97">
        <f t="shared" ref="AT138" si="115">IF(AS138="","",IF(OR(J138=0,J138="",AQ138=""""),"",AS138/J138))</f>
        <v>0</v>
      </c>
      <c r="AU138" s="101">
        <f t="shared" ref="AU138" si="116">IF(OR(N138="",AT138=""),"",IF(OR(N138=0,AT138=0),0,IF((AT138*100%)/N138&gt;100%,100%,(AT138*100%)/N138)))</f>
        <v>0</v>
      </c>
      <c r="AV138" s="96" t="b">
        <f t="shared" ref="AV138" si="117">IF(AS138="","",IF(AQ138&gt;P138,IF(AU138&lt;100%,"INCUMPLIDA",IF(AU138=100%,"TERMINADA EXTEMPORÁNEA"))))</f>
        <v>0</v>
      </c>
      <c r="AW138" s="96" t="str">
        <f t="shared" ref="AW138" si="118">IF(AS138="","",IF(AQ138&lt;P138,IF(AU138=0%,"SIN INICIAR",IF(AU138=100%,"TERMINADA",IF(AU138&gt;0%,"EN PROCESO",IF(AU138&lt;0%,"INCUMPLIDA"))))))</f>
        <v>SIN INICIAR</v>
      </c>
      <c r="AX138" s="96" t="str">
        <f t="shared" ref="AX138" si="119">IF(AS138="","",IF(AQ138&lt;P138,AW138,IF(AQ138&gt;P138,AV138)))</f>
        <v>SIN INICIAR</v>
      </c>
      <c r="AY138" s="136" t="s">
        <v>907</v>
      </c>
      <c r="AZ138" s="55" t="s">
        <v>205</v>
      </c>
      <c r="BA138" s="62" t="str">
        <f t="shared" si="78"/>
        <v>PENDIENTE</v>
      </c>
      <c r="BB138" s="21"/>
      <c r="BC138" s="21"/>
      <c r="BD138" s="55"/>
    </row>
    <row r="139" spans="1:56" s="20" customFormat="1" ht="67.5" x14ac:dyDescent="0.25">
      <c r="A139" s="121">
        <v>135</v>
      </c>
      <c r="B139" s="29">
        <v>43816</v>
      </c>
      <c r="C139" s="21" t="s">
        <v>15</v>
      </c>
      <c r="D139" s="21" t="s">
        <v>817</v>
      </c>
      <c r="E139" s="106">
        <f t="shared" si="84"/>
        <v>43816</v>
      </c>
      <c r="F139" s="40" t="s">
        <v>861</v>
      </c>
      <c r="G139" s="47" t="s">
        <v>862</v>
      </c>
      <c r="H139" s="44" t="s">
        <v>863</v>
      </c>
      <c r="I139" s="21" t="s">
        <v>866</v>
      </c>
      <c r="J139" s="40">
        <v>1</v>
      </c>
      <c r="K139" s="24" t="s">
        <v>36</v>
      </c>
      <c r="L139" s="21" t="s">
        <v>867</v>
      </c>
      <c r="M139" s="40">
        <v>1</v>
      </c>
      <c r="N139" s="31">
        <v>1</v>
      </c>
      <c r="O139" s="32">
        <v>43826</v>
      </c>
      <c r="P139" s="32">
        <v>44182</v>
      </c>
      <c r="Q139" s="21" t="s">
        <v>852</v>
      </c>
      <c r="R139" s="21" t="s">
        <v>853</v>
      </c>
      <c r="S139" s="47" t="s">
        <v>853</v>
      </c>
      <c r="T139" s="123"/>
      <c r="U139" s="124"/>
      <c r="V139" s="125"/>
      <c r="W139" s="124"/>
      <c r="X139" s="124"/>
      <c r="Y139" s="126"/>
      <c r="Z139" s="127"/>
      <c r="AA139" s="128"/>
      <c r="AB139" s="124"/>
      <c r="AC139" s="124"/>
      <c r="AD139" s="124"/>
      <c r="AE139" s="129"/>
      <c r="AF139" s="123"/>
      <c r="AG139" s="124"/>
      <c r="AH139" s="124"/>
      <c r="AI139" s="124"/>
      <c r="AJ139" s="124"/>
      <c r="AK139" s="40"/>
      <c r="AL139" s="40"/>
      <c r="AM139" s="124"/>
      <c r="AN139" s="124"/>
      <c r="AO139" s="124"/>
      <c r="AP139" s="126"/>
      <c r="AQ139" s="60">
        <v>43830</v>
      </c>
      <c r="AR139" s="134" t="s">
        <v>894</v>
      </c>
      <c r="AS139" s="96">
        <v>0</v>
      </c>
      <c r="AT139" s="97">
        <f t="shared" ref="AT139" si="120">IF(AS139="","",IF(OR(J139=0,J139="",AQ139=""""),"",AS139/J139))</f>
        <v>0</v>
      </c>
      <c r="AU139" s="101">
        <f t="shared" ref="AU139" si="121">IF(OR(N139="",AT139=""),"",IF(OR(N139=0,AT139=0),0,IF((AT139*100%)/N139&gt;100%,100%,(AT139*100%)/N139)))</f>
        <v>0</v>
      </c>
      <c r="AV139" s="96" t="b">
        <f t="shared" ref="AV139" si="122">IF(AS139="","",IF(AQ139&gt;P139,IF(AU139&lt;100%,"INCUMPLIDA",IF(AU139=100%,"TERMINADA EXTEMPORÁNEA"))))</f>
        <v>0</v>
      </c>
      <c r="AW139" s="96" t="str">
        <f t="shared" ref="AW139" si="123">IF(AS139="","",IF(AQ139&lt;P139,IF(AU139=0%,"SIN INICIAR",IF(AU139=100%,"TERMINADA",IF(AU139&gt;0%,"EN PROCESO",IF(AU139&lt;0%,"INCUMPLIDA"))))))</f>
        <v>SIN INICIAR</v>
      </c>
      <c r="AX139" s="96" t="str">
        <f t="shared" ref="AX139" si="124">IF(AS139="","",IF(AQ139&lt;P139,AW139,IF(AQ139&gt;P139,AV139)))</f>
        <v>SIN INICIAR</v>
      </c>
      <c r="AY139" s="136" t="s">
        <v>907</v>
      </c>
      <c r="AZ139" s="55" t="s">
        <v>205</v>
      </c>
      <c r="BA139" s="62" t="str">
        <f t="shared" si="78"/>
        <v>PENDIENTE</v>
      </c>
      <c r="BB139" s="21"/>
      <c r="BC139" s="21"/>
      <c r="BD139" s="55"/>
    </row>
    <row r="140" spans="1:56" s="20" customFormat="1" ht="101.25" x14ac:dyDescent="0.25">
      <c r="A140" s="121">
        <v>136</v>
      </c>
      <c r="B140" s="29">
        <v>43816</v>
      </c>
      <c r="C140" s="21" t="s">
        <v>15</v>
      </c>
      <c r="D140" s="21" t="s">
        <v>817</v>
      </c>
      <c r="E140" s="106">
        <f t="shared" si="84"/>
        <v>43816</v>
      </c>
      <c r="F140" s="40" t="s">
        <v>868</v>
      </c>
      <c r="G140" s="47" t="s">
        <v>869</v>
      </c>
      <c r="H140" s="44" t="s">
        <v>870</v>
      </c>
      <c r="I140" s="21" t="s">
        <v>871</v>
      </c>
      <c r="J140" s="40">
        <v>4</v>
      </c>
      <c r="K140" s="24" t="s">
        <v>36</v>
      </c>
      <c r="L140" s="21" t="s">
        <v>851</v>
      </c>
      <c r="M140" s="40">
        <v>1</v>
      </c>
      <c r="N140" s="31">
        <v>1</v>
      </c>
      <c r="O140" s="32">
        <v>43817</v>
      </c>
      <c r="P140" s="32">
        <v>44182</v>
      </c>
      <c r="Q140" s="21" t="s">
        <v>852</v>
      </c>
      <c r="R140" s="21" t="s">
        <v>853</v>
      </c>
      <c r="S140" s="47" t="s">
        <v>853</v>
      </c>
      <c r="T140" s="123"/>
      <c r="U140" s="124"/>
      <c r="V140" s="125"/>
      <c r="W140" s="124"/>
      <c r="X140" s="124"/>
      <c r="Y140" s="126"/>
      <c r="Z140" s="127"/>
      <c r="AA140" s="128"/>
      <c r="AB140" s="124"/>
      <c r="AC140" s="124"/>
      <c r="AD140" s="124"/>
      <c r="AE140" s="129"/>
      <c r="AF140" s="123"/>
      <c r="AG140" s="124"/>
      <c r="AH140" s="124"/>
      <c r="AI140" s="124"/>
      <c r="AJ140" s="124"/>
      <c r="AK140" s="40"/>
      <c r="AL140" s="40"/>
      <c r="AM140" s="124"/>
      <c r="AN140" s="124"/>
      <c r="AO140" s="124"/>
      <c r="AP140" s="126"/>
      <c r="AQ140" s="60">
        <v>43830</v>
      </c>
      <c r="AR140" s="134" t="s">
        <v>894</v>
      </c>
      <c r="AS140" s="96">
        <v>0</v>
      </c>
      <c r="AT140" s="97">
        <f t="shared" ref="AT140:AT146" si="125">IF(AS140="","",IF(OR(J140=0,J140="",AQ140=""""),"",AS140/J140))</f>
        <v>0</v>
      </c>
      <c r="AU140" s="101">
        <f t="shared" ref="AU140:AU146" si="126">IF(OR(N140="",AT140=""),"",IF(OR(N140=0,AT140=0),0,IF((AT140*100%)/N140&gt;100%,100%,(AT140*100%)/N140)))</f>
        <v>0</v>
      </c>
      <c r="AV140" s="96" t="b">
        <f t="shared" ref="AV140:AV146" si="127">IF(AS140="","",IF(AQ140&gt;P140,IF(AU140&lt;100%,"INCUMPLIDA",IF(AU140=100%,"TERMINADA EXTEMPORÁNEA"))))</f>
        <v>0</v>
      </c>
      <c r="AW140" s="96" t="str">
        <f t="shared" ref="AW140:AW146" si="128">IF(AS140="","",IF(AQ140&lt;P140,IF(AU140=0%,"SIN INICIAR",IF(AU140=100%,"TERMINADA",IF(AU140&gt;0%,"EN PROCESO",IF(AU140&lt;0%,"INCUMPLIDA"))))))</f>
        <v>SIN INICIAR</v>
      </c>
      <c r="AX140" s="96" t="str">
        <f t="shared" ref="AX140:AX146" si="129">IF(AS140="","",IF(AQ140&lt;P140,AW140,IF(AQ140&gt;P140,AV140)))</f>
        <v>SIN INICIAR</v>
      </c>
      <c r="AY140" s="136" t="s">
        <v>907</v>
      </c>
      <c r="AZ140" s="55" t="s">
        <v>205</v>
      </c>
      <c r="BA140" s="62" t="str">
        <f t="shared" si="78"/>
        <v>PENDIENTE</v>
      </c>
      <c r="BB140" s="21"/>
      <c r="BC140" s="21"/>
      <c r="BD140" s="55"/>
    </row>
    <row r="141" spans="1:56" s="20" customFormat="1" ht="101.25" x14ac:dyDescent="0.25">
      <c r="A141" s="121">
        <v>137</v>
      </c>
      <c r="B141" s="29">
        <v>43816</v>
      </c>
      <c r="C141" s="21" t="s">
        <v>15</v>
      </c>
      <c r="D141" s="21" t="s">
        <v>817</v>
      </c>
      <c r="E141" s="106">
        <f t="shared" si="84"/>
        <v>43816</v>
      </c>
      <c r="F141" s="40" t="s">
        <v>872</v>
      </c>
      <c r="G141" s="47" t="s">
        <v>873</v>
      </c>
      <c r="H141" s="44" t="s">
        <v>870</v>
      </c>
      <c r="I141" s="21" t="s">
        <v>871</v>
      </c>
      <c r="J141" s="40">
        <v>4</v>
      </c>
      <c r="K141" s="24" t="s">
        <v>36</v>
      </c>
      <c r="L141" s="21" t="s">
        <v>851</v>
      </c>
      <c r="M141" s="40">
        <v>1</v>
      </c>
      <c r="N141" s="31">
        <v>1</v>
      </c>
      <c r="O141" s="32">
        <v>43817</v>
      </c>
      <c r="P141" s="32">
        <v>44182</v>
      </c>
      <c r="Q141" s="21" t="s">
        <v>852</v>
      </c>
      <c r="R141" s="21" t="s">
        <v>853</v>
      </c>
      <c r="S141" s="47" t="s">
        <v>853</v>
      </c>
      <c r="T141" s="123"/>
      <c r="U141" s="124"/>
      <c r="V141" s="125"/>
      <c r="W141" s="124"/>
      <c r="X141" s="124"/>
      <c r="Y141" s="126"/>
      <c r="Z141" s="127"/>
      <c r="AA141" s="128"/>
      <c r="AB141" s="124"/>
      <c r="AC141" s="124"/>
      <c r="AD141" s="124"/>
      <c r="AE141" s="129"/>
      <c r="AF141" s="123"/>
      <c r="AG141" s="124"/>
      <c r="AH141" s="124"/>
      <c r="AI141" s="124"/>
      <c r="AJ141" s="124"/>
      <c r="AK141" s="40"/>
      <c r="AL141" s="40"/>
      <c r="AM141" s="124"/>
      <c r="AN141" s="124"/>
      <c r="AO141" s="124"/>
      <c r="AP141" s="126"/>
      <c r="AQ141" s="60">
        <v>43830</v>
      </c>
      <c r="AR141" s="134" t="s">
        <v>894</v>
      </c>
      <c r="AS141" s="96">
        <v>0</v>
      </c>
      <c r="AT141" s="97">
        <f t="shared" si="125"/>
        <v>0</v>
      </c>
      <c r="AU141" s="101">
        <f t="shared" si="126"/>
        <v>0</v>
      </c>
      <c r="AV141" s="96" t="b">
        <f t="shared" si="127"/>
        <v>0</v>
      </c>
      <c r="AW141" s="96" t="str">
        <f t="shared" si="128"/>
        <v>SIN INICIAR</v>
      </c>
      <c r="AX141" s="96" t="str">
        <f t="shared" si="129"/>
        <v>SIN INICIAR</v>
      </c>
      <c r="AY141" s="136" t="s">
        <v>907</v>
      </c>
      <c r="AZ141" s="55" t="s">
        <v>205</v>
      </c>
      <c r="BA141" s="62" t="str">
        <f t="shared" si="78"/>
        <v>PENDIENTE</v>
      </c>
      <c r="BB141" s="21"/>
      <c r="BC141" s="21"/>
      <c r="BD141" s="55"/>
    </row>
    <row r="142" spans="1:56" s="20" customFormat="1" ht="101.25" x14ac:dyDescent="0.25">
      <c r="A142" s="121">
        <v>138</v>
      </c>
      <c r="B142" s="29">
        <v>43816</v>
      </c>
      <c r="C142" s="21" t="s">
        <v>15</v>
      </c>
      <c r="D142" s="21" t="s">
        <v>817</v>
      </c>
      <c r="E142" s="106">
        <f t="shared" si="84"/>
        <v>43816</v>
      </c>
      <c r="F142" s="40" t="s">
        <v>874</v>
      </c>
      <c r="G142" s="47" t="s">
        <v>875</v>
      </c>
      <c r="H142" s="44" t="s">
        <v>870</v>
      </c>
      <c r="I142" s="21" t="s">
        <v>871</v>
      </c>
      <c r="J142" s="40">
        <v>4</v>
      </c>
      <c r="K142" s="24" t="s">
        <v>36</v>
      </c>
      <c r="L142" s="21" t="s">
        <v>851</v>
      </c>
      <c r="M142" s="40">
        <v>1</v>
      </c>
      <c r="N142" s="31">
        <v>1</v>
      </c>
      <c r="O142" s="32">
        <v>43817</v>
      </c>
      <c r="P142" s="32">
        <v>44182</v>
      </c>
      <c r="Q142" s="21" t="s">
        <v>852</v>
      </c>
      <c r="R142" s="21" t="s">
        <v>853</v>
      </c>
      <c r="S142" s="47" t="s">
        <v>853</v>
      </c>
      <c r="T142" s="123"/>
      <c r="U142" s="124"/>
      <c r="V142" s="125"/>
      <c r="W142" s="124"/>
      <c r="X142" s="124"/>
      <c r="Y142" s="126"/>
      <c r="Z142" s="127"/>
      <c r="AA142" s="128"/>
      <c r="AB142" s="124"/>
      <c r="AC142" s="124"/>
      <c r="AD142" s="124"/>
      <c r="AE142" s="129"/>
      <c r="AF142" s="123"/>
      <c r="AG142" s="124"/>
      <c r="AH142" s="124"/>
      <c r="AI142" s="124"/>
      <c r="AJ142" s="124"/>
      <c r="AK142" s="40"/>
      <c r="AL142" s="40"/>
      <c r="AM142" s="124"/>
      <c r="AN142" s="124"/>
      <c r="AO142" s="124"/>
      <c r="AP142" s="126"/>
      <c r="AQ142" s="60">
        <v>43830</v>
      </c>
      <c r="AR142" s="134" t="s">
        <v>894</v>
      </c>
      <c r="AS142" s="96">
        <v>0</v>
      </c>
      <c r="AT142" s="97">
        <f t="shared" si="125"/>
        <v>0</v>
      </c>
      <c r="AU142" s="101">
        <f t="shared" si="126"/>
        <v>0</v>
      </c>
      <c r="AV142" s="96" t="b">
        <f t="shared" si="127"/>
        <v>0</v>
      </c>
      <c r="AW142" s="96" t="str">
        <f t="shared" si="128"/>
        <v>SIN INICIAR</v>
      </c>
      <c r="AX142" s="96" t="str">
        <f t="shared" si="129"/>
        <v>SIN INICIAR</v>
      </c>
      <c r="AY142" s="136" t="s">
        <v>907</v>
      </c>
      <c r="AZ142" s="55" t="s">
        <v>205</v>
      </c>
      <c r="BA142" s="62" t="str">
        <f t="shared" si="78"/>
        <v>PENDIENTE</v>
      </c>
      <c r="BB142" s="21"/>
      <c r="BC142" s="21"/>
      <c r="BD142" s="55"/>
    </row>
    <row r="143" spans="1:56" s="20" customFormat="1" ht="101.25" x14ac:dyDescent="0.25">
      <c r="A143" s="121">
        <v>139</v>
      </c>
      <c r="B143" s="29">
        <v>43816</v>
      </c>
      <c r="C143" s="21" t="s">
        <v>15</v>
      </c>
      <c r="D143" s="21" t="s">
        <v>817</v>
      </c>
      <c r="E143" s="106">
        <f t="shared" si="84"/>
        <v>43816</v>
      </c>
      <c r="F143" s="40" t="s">
        <v>876</v>
      </c>
      <c r="G143" s="47" t="s">
        <v>877</v>
      </c>
      <c r="H143" s="44" t="s">
        <v>870</v>
      </c>
      <c r="I143" s="21" t="s">
        <v>871</v>
      </c>
      <c r="J143" s="40">
        <v>4</v>
      </c>
      <c r="K143" s="24" t="s">
        <v>36</v>
      </c>
      <c r="L143" s="21" t="s">
        <v>851</v>
      </c>
      <c r="M143" s="40">
        <v>1</v>
      </c>
      <c r="N143" s="31">
        <v>1</v>
      </c>
      <c r="O143" s="32">
        <v>43817</v>
      </c>
      <c r="P143" s="32">
        <v>44182</v>
      </c>
      <c r="Q143" s="21" t="s">
        <v>852</v>
      </c>
      <c r="R143" s="21" t="s">
        <v>853</v>
      </c>
      <c r="S143" s="47" t="s">
        <v>853</v>
      </c>
      <c r="T143" s="123"/>
      <c r="U143" s="124"/>
      <c r="V143" s="125"/>
      <c r="W143" s="124"/>
      <c r="X143" s="124"/>
      <c r="Y143" s="126"/>
      <c r="Z143" s="127"/>
      <c r="AA143" s="128"/>
      <c r="AB143" s="124"/>
      <c r="AC143" s="124"/>
      <c r="AD143" s="124"/>
      <c r="AE143" s="129"/>
      <c r="AF143" s="123"/>
      <c r="AG143" s="124"/>
      <c r="AH143" s="124"/>
      <c r="AI143" s="124"/>
      <c r="AJ143" s="124"/>
      <c r="AK143" s="40"/>
      <c r="AL143" s="40"/>
      <c r="AM143" s="124"/>
      <c r="AN143" s="124"/>
      <c r="AO143" s="124"/>
      <c r="AP143" s="126"/>
      <c r="AQ143" s="60">
        <v>43830</v>
      </c>
      <c r="AR143" s="134" t="s">
        <v>894</v>
      </c>
      <c r="AS143" s="96">
        <v>0</v>
      </c>
      <c r="AT143" s="97">
        <f t="shared" si="125"/>
        <v>0</v>
      </c>
      <c r="AU143" s="101">
        <f t="shared" si="126"/>
        <v>0</v>
      </c>
      <c r="AV143" s="96" t="b">
        <f t="shared" si="127"/>
        <v>0</v>
      </c>
      <c r="AW143" s="96" t="str">
        <f t="shared" si="128"/>
        <v>SIN INICIAR</v>
      </c>
      <c r="AX143" s="96" t="str">
        <f t="shared" si="129"/>
        <v>SIN INICIAR</v>
      </c>
      <c r="AY143" s="136" t="s">
        <v>907</v>
      </c>
      <c r="AZ143" s="55" t="s">
        <v>205</v>
      </c>
      <c r="BA143" s="62" t="str">
        <f t="shared" si="78"/>
        <v>PENDIENTE</v>
      </c>
      <c r="BB143" s="21"/>
      <c r="BC143" s="21"/>
      <c r="BD143" s="55"/>
    </row>
    <row r="144" spans="1:56" s="20" customFormat="1" ht="90" x14ac:dyDescent="0.25">
      <c r="A144" s="121">
        <v>140</v>
      </c>
      <c r="B144" s="29">
        <v>43816</v>
      </c>
      <c r="C144" s="21" t="s">
        <v>15</v>
      </c>
      <c r="D144" s="21" t="s">
        <v>817</v>
      </c>
      <c r="E144" s="106">
        <f t="shared" si="84"/>
        <v>43816</v>
      </c>
      <c r="F144" s="40" t="s">
        <v>878</v>
      </c>
      <c r="G144" s="47" t="s">
        <v>879</v>
      </c>
      <c r="H144" s="44" t="s">
        <v>880</v>
      </c>
      <c r="I144" s="21" t="s">
        <v>881</v>
      </c>
      <c r="J144" s="40">
        <v>1</v>
      </c>
      <c r="K144" s="24" t="s">
        <v>36</v>
      </c>
      <c r="L144" s="21" t="s">
        <v>882</v>
      </c>
      <c r="M144" s="40">
        <v>1</v>
      </c>
      <c r="N144" s="31">
        <v>1</v>
      </c>
      <c r="O144" s="32">
        <v>43862</v>
      </c>
      <c r="P144" s="32">
        <v>44182</v>
      </c>
      <c r="Q144" s="40" t="s">
        <v>28</v>
      </c>
      <c r="R144" s="21" t="s">
        <v>93</v>
      </c>
      <c r="S144" s="47" t="s">
        <v>93</v>
      </c>
      <c r="T144" s="123"/>
      <c r="U144" s="124"/>
      <c r="V144" s="125"/>
      <c r="W144" s="124"/>
      <c r="X144" s="124"/>
      <c r="Y144" s="126"/>
      <c r="Z144" s="127"/>
      <c r="AA144" s="128"/>
      <c r="AB144" s="124"/>
      <c r="AC144" s="124"/>
      <c r="AD144" s="124"/>
      <c r="AE144" s="129"/>
      <c r="AF144" s="123"/>
      <c r="AG144" s="124"/>
      <c r="AH144" s="124"/>
      <c r="AI144" s="124"/>
      <c r="AJ144" s="124"/>
      <c r="AK144" s="40"/>
      <c r="AL144" s="40"/>
      <c r="AM144" s="124"/>
      <c r="AN144" s="124"/>
      <c r="AO144" s="124"/>
      <c r="AP144" s="126"/>
      <c r="AQ144" s="60">
        <v>43830</v>
      </c>
      <c r="AR144" s="134" t="s">
        <v>894</v>
      </c>
      <c r="AS144" s="96">
        <v>0</v>
      </c>
      <c r="AT144" s="97">
        <f t="shared" si="125"/>
        <v>0</v>
      </c>
      <c r="AU144" s="101">
        <f t="shared" si="126"/>
        <v>0</v>
      </c>
      <c r="AV144" s="96" t="b">
        <f t="shared" si="127"/>
        <v>0</v>
      </c>
      <c r="AW144" s="96" t="str">
        <f t="shared" si="128"/>
        <v>SIN INICIAR</v>
      </c>
      <c r="AX144" s="96" t="str">
        <f t="shared" si="129"/>
        <v>SIN INICIAR</v>
      </c>
      <c r="AY144" s="136" t="s">
        <v>907</v>
      </c>
      <c r="AZ144" s="55" t="s">
        <v>205</v>
      </c>
      <c r="BA144" s="62" t="str">
        <f t="shared" si="78"/>
        <v>PENDIENTE</v>
      </c>
      <c r="BB144" s="21"/>
      <c r="BC144" s="21"/>
      <c r="BD144" s="55"/>
    </row>
    <row r="145" spans="1:56" s="20" customFormat="1" ht="56.25" x14ac:dyDescent="0.25">
      <c r="A145" s="121">
        <v>141</v>
      </c>
      <c r="B145" s="29">
        <v>43816</v>
      </c>
      <c r="C145" s="21" t="s">
        <v>15</v>
      </c>
      <c r="D145" s="21" t="s">
        <v>817</v>
      </c>
      <c r="E145" s="106">
        <f t="shared" si="84"/>
        <v>43816</v>
      </c>
      <c r="F145" s="40" t="s">
        <v>883</v>
      </c>
      <c r="G145" s="47" t="s">
        <v>884</v>
      </c>
      <c r="H145" s="44" t="s">
        <v>885</v>
      </c>
      <c r="I145" s="21" t="s">
        <v>886</v>
      </c>
      <c r="J145" s="40">
        <v>1</v>
      </c>
      <c r="K145" s="24" t="s">
        <v>36</v>
      </c>
      <c r="L145" s="40" t="s">
        <v>887</v>
      </c>
      <c r="M145" s="40">
        <v>1</v>
      </c>
      <c r="N145" s="31">
        <v>1</v>
      </c>
      <c r="O145" s="32">
        <v>43831</v>
      </c>
      <c r="P145" s="32">
        <v>44182</v>
      </c>
      <c r="Q145" s="21" t="s">
        <v>888</v>
      </c>
      <c r="R145" s="21" t="s">
        <v>64</v>
      </c>
      <c r="S145" s="47" t="s">
        <v>64</v>
      </c>
      <c r="T145" s="123"/>
      <c r="U145" s="124"/>
      <c r="V145" s="125"/>
      <c r="W145" s="124"/>
      <c r="X145" s="124"/>
      <c r="Y145" s="126"/>
      <c r="Z145" s="127"/>
      <c r="AA145" s="128"/>
      <c r="AB145" s="124"/>
      <c r="AC145" s="124"/>
      <c r="AD145" s="124"/>
      <c r="AE145" s="129"/>
      <c r="AF145" s="123"/>
      <c r="AG145" s="124"/>
      <c r="AH145" s="124"/>
      <c r="AI145" s="124"/>
      <c r="AJ145" s="124"/>
      <c r="AK145" s="40"/>
      <c r="AL145" s="40"/>
      <c r="AM145" s="124"/>
      <c r="AN145" s="124"/>
      <c r="AO145" s="124"/>
      <c r="AP145" s="126"/>
      <c r="AQ145" s="60">
        <v>43830</v>
      </c>
      <c r="AR145" s="134" t="s">
        <v>894</v>
      </c>
      <c r="AS145" s="96">
        <v>0</v>
      </c>
      <c r="AT145" s="97">
        <f t="shared" si="125"/>
        <v>0</v>
      </c>
      <c r="AU145" s="101">
        <f t="shared" si="126"/>
        <v>0</v>
      </c>
      <c r="AV145" s="96" t="b">
        <f t="shared" si="127"/>
        <v>0</v>
      </c>
      <c r="AW145" s="96" t="str">
        <f t="shared" si="128"/>
        <v>SIN INICIAR</v>
      </c>
      <c r="AX145" s="96" t="str">
        <f t="shared" si="129"/>
        <v>SIN INICIAR</v>
      </c>
      <c r="AY145" s="136" t="s">
        <v>907</v>
      </c>
      <c r="AZ145" s="55" t="s">
        <v>205</v>
      </c>
      <c r="BA145" s="62" t="str">
        <f t="shared" si="78"/>
        <v>PENDIENTE</v>
      </c>
      <c r="BB145" s="21"/>
      <c r="BC145" s="21"/>
      <c r="BD145" s="55"/>
    </row>
    <row r="146" spans="1:56" s="20" customFormat="1" ht="68.25" thickBot="1" x14ac:dyDescent="0.3">
      <c r="A146" s="122">
        <v>142</v>
      </c>
      <c r="B146" s="49">
        <v>43816</v>
      </c>
      <c r="C146" s="50" t="s">
        <v>15</v>
      </c>
      <c r="D146" s="50" t="s">
        <v>817</v>
      </c>
      <c r="E146" s="107">
        <f t="shared" si="84"/>
        <v>43816</v>
      </c>
      <c r="F146" s="59" t="s">
        <v>889</v>
      </c>
      <c r="G146" s="51" t="s">
        <v>890</v>
      </c>
      <c r="H146" s="48" t="s">
        <v>891</v>
      </c>
      <c r="I146" s="50" t="s">
        <v>892</v>
      </c>
      <c r="J146" s="59">
        <v>1</v>
      </c>
      <c r="K146" s="56" t="s">
        <v>36</v>
      </c>
      <c r="L146" s="50" t="s">
        <v>893</v>
      </c>
      <c r="M146" s="59">
        <v>1</v>
      </c>
      <c r="N146" s="57">
        <v>1</v>
      </c>
      <c r="O146" s="58">
        <v>43825</v>
      </c>
      <c r="P146" s="58">
        <v>44182</v>
      </c>
      <c r="Q146" s="50" t="s">
        <v>60</v>
      </c>
      <c r="R146" s="50" t="s">
        <v>24</v>
      </c>
      <c r="S146" s="51" t="s">
        <v>110</v>
      </c>
      <c r="T146" s="130"/>
      <c r="U146" s="131"/>
      <c r="V146" s="132"/>
      <c r="W146" s="131"/>
      <c r="X146" s="131"/>
      <c r="Y146" s="133"/>
      <c r="Z146" s="127"/>
      <c r="AA146" s="128"/>
      <c r="AB146" s="124"/>
      <c r="AC146" s="124"/>
      <c r="AD146" s="124"/>
      <c r="AE146" s="129"/>
      <c r="AF146" s="130"/>
      <c r="AG146" s="131"/>
      <c r="AH146" s="131"/>
      <c r="AI146" s="131"/>
      <c r="AJ146" s="131"/>
      <c r="AK146" s="59"/>
      <c r="AL146" s="59"/>
      <c r="AM146" s="131"/>
      <c r="AN146" s="131"/>
      <c r="AO146" s="131"/>
      <c r="AP146" s="133"/>
      <c r="AQ146" s="60">
        <v>43830</v>
      </c>
      <c r="AR146" s="134" t="s">
        <v>894</v>
      </c>
      <c r="AS146" s="96">
        <v>0</v>
      </c>
      <c r="AT146" s="97">
        <f t="shared" si="125"/>
        <v>0</v>
      </c>
      <c r="AU146" s="101">
        <f t="shared" si="126"/>
        <v>0</v>
      </c>
      <c r="AV146" s="96" t="b">
        <f t="shared" si="127"/>
        <v>0</v>
      </c>
      <c r="AW146" s="96" t="str">
        <f t="shared" si="128"/>
        <v>SIN INICIAR</v>
      </c>
      <c r="AX146" s="96" t="str">
        <f t="shared" si="129"/>
        <v>SIN INICIAR</v>
      </c>
      <c r="AY146" s="136" t="s">
        <v>907</v>
      </c>
      <c r="AZ146" s="55" t="s">
        <v>205</v>
      </c>
      <c r="BA146" s="62" t="str">
        <f t="shared" si="78"/>
        <v>PENDIENTE</v>
      </c>
      <c r="BB146" s="21"/>
      <c r="BC146" s="21"/>
      <c r="BD146" s="55"/>
    </row>
  </sheetData>
  <sheetProtection algorithmName="SHA-512" hashValue="c9VbS7NuWDfiaMcIWReaMwmsMuNd7Y86nh+pVl2W6ukKY/D8fFRmYV3TGLNOT6b9ST7IN96eQlGi7Z60A+DQWQ==" saltValue="fPCTx3q2tRjNe+JCbIoQ8w==" spinCount="100000" sheet="1" formatCells="0" formatColumns="0"/>
  <autoFilter ref="A9:BD146">
    <filterColumn colId="42">
      <customFilters>
        <customFilter operator="notEqual" val=" "/>
      </customFilters>
    </filterColumn>
  </autoFilter>
  <mergeCells count="69">
    <mergeCell ref="AN7:AN8"/>
    <mergeCell ref="F7:F8"/>
    <mergeCell ref="I7:J7"/>
    <mergeCell ref="N7:N8"/>
    <mergeCell ref="O7:O8"/>
    <mergeCell ref="M7:M8"/>
    <mergeCell ref="AG7:AG8"/>
    <mergeCell ref="AH7:AH8"/>
    <mergeCell ref="AI7:AI8"/>
    <mergeCell ref="AJ7:AJ8"/>
    <mergeCell ref="Z7:Z8"/>
    <mergeCell ref="A1:C4"/>
    <mergeCell ref="BD1:BD4"/>
    <mergeCell ref="S7:S8"/>
    <mergeCell ref="A7:A8"/>
    <mergeCell ref="B7:B8"/>
    <mergeCell ref="C7:C8"/>
    <mergeCell ref="D7:D8"/>
    <mergeCell ref="E7:E8"/>
    <mergeCell ref="P7:P8"/>
    <mergeCell ref="K7:K8"/>
    <mergeCell ref="R7:R8"/>
    <mergeCell ref="L7:L8"/>
    <mergeCell ref="Q7:Q8"/>
    <mergeCell ref="G7:G8"/>
    <mergeCell ref="H7:H8"/>
    <mergeCell ref="BA1:BC1"/>
    <mergeCell ref="BD7:BD8"/>
    <mergeCell ref="BA7:BA8"/>
    <mergeCell ref="BB7:BB8"/>
    <mergeCell ref="BC7:BC8"/>
    <mergeCell ref="AE7:AE8"/>
    <mergeCell ref="AX7:AX8"/>
    <mergeCell ref="AY7:AY8"/>
    <mergeCell ref="AZ7:AZ8"/>
    <mergeCell ref="AV7:AV9"/>
    <mergeCell ref="AW7:AW9"/>
    <mergeCell ref="AQ7:AQ8"/>
    <mergeCell ref="AR7:AR8"/>
    <mergeCell ref="AS7:AS8"/>
    <mergeCell ref="AM7:AM8"/>
    <mergeCell ref="AO7:AO8"/>
    <mergeCell ref="AP7:AP8"/>
    <mergeCell ref="BA2:BC2"/>
    <mergeCell ref="BA3:BC3"/>
    <mergeCell ref="BA4:BC4"/>
    <mergeCell ref="T6:Y6"/>
    <mergeCell ref="Z6:AE6"/>
    <mergeCell ref="BA6:BD6"/>
    <mergeCell ref="AF6:AP6"/>
    <mergeCell ref="D1:AZ4"/>
    <mergeCell ref="AQ6:AZ6"/>
    <mergeCell ref="H6:S6"/>
    <mergeCell ref="AT7:AT8"/>
    <mergeCell ref="AU7:AU8"/>
    <mergeCell ref="W7:W8"/>
    <mergeCell ref="A6:G6"/>
    <mergeCell ref="T7:T8"/>
    <mergeCell ref="V7:V8"/>
    <mergeCell ref="AA7:AA8"/>
    <mergeCell ref="AF7:AF8"/>
    <mergeCell ref="AK7:AK9"/>
    <mergeCell ref="AL7:AL9"/>
    <mergeCell ref="X7:X8"/>
    <mergeCell ref="AB7:AB8"/>
    <mergeCell ref="AD7:AD8"/>
    <mergeCell ref="AC7:AC8"/>
    <mergeCell ref="U7:U8"/>
    <mergeCell ref="Y7:Y8"/>
  </mergeCells>
  <conditionalFormatting sqref="U10:U19">
    <cfRule type="containsText" dxfId="648" priority="1823" stopIfTrue="1" operator="containsText" text="Fecha debe ser posterior a la">
      <formula>NOT(ISERROR(SEARCH("Fecha debe ser posterior a la",U10)))</formula>
    </cfRule>
  </conditionalFormatting>
  <conditionalFormatting sqref="BB10:BB19">
    <cfRule type="cellIs" priority="1750" operator="equal">
      <formula>" "</formula>
    </cfRule>
  </conditionalFormatting>
  <conditionalFormatting sqref="BB10:BB19">
    <cfRule type="containsText" dxfId="647" priority="1805" stopIfTrue="1" operator="containsText" text="Cerrado">
      <formula>NOT(ISERROR(SEARCH("Cerrado",BB10)))</formula>
    </cfRule>
    <cfRule type="containsText" dxfId="646" priority="1806" stopIfTrue="1" operator="containsText" text="Abierto">
      <formula>NOT(ISERROR(SEARCH("Abierto",BB10)))</formula>
    </cfRule>
  </conditionalFormatting>
  <conditionalFormatting sqref="U45">
    <cfRule type="containsText" dxfId="645" priority="786" stopIfTrue="1" operator="containsText" text="Fecha debe ser posterior a la">
      <formula>NOT(ISERROR(SEARCH("Fecha debe ser posterior a la",U45)))</formula>
    </cfRule>
  </conditionalFormatting>
  <conditionalFormatting sqref="U73">
    <cfRule type="containsText" dxfId="644" priority="785" stopIfTrue="1" operator="containsText" text="Fecha debe ser posterior a la">
      <formula>NOT(ISERROR(SEARCH("Fecha debe ser posterior a la",U73)))</formula>
    </cfRule>
  </conditionalFormatting>
  <conditionalFormatting sqref="W10:X124 AC10:AC124">
    <cfRule type="containsText" dxfId="643" priority="797" operator="containsText" text="TERMINADA EXTEMPORÁNEA">
      <formula>NOT(ISERROR(SEARCH("TERMINADA EXTEMPORÁNEA",W10)))</formula>
    </cfRule>
    <cfRule type="containsText" dxfId="642" priority="798" operator="containsText" text="TERMINADA">
      <formula>NOT(ISERROR(SEARCH("TERMINADA",W10)))</formula>
    </cfRule>
    <cfRule type="containsText" dxfId="641" priority="799" operator="containsText" text="EN PROCESO">
      <formula>NOT(ISERROR(SEARCH("EN PROCESO",W10)))</formula>
    </cfRule>
    <cfRule type="containsText" dxfId="640" priority="800" operator="containsText" text="INCUMPLIDA">
      <formula>NOT(ISERROR(SEARCH("INCUMPLIDA",W10)))</formula>
    </cfRule>
    <cfRule type="containsText" dxfId="639" priority="801" operator="containsText" text="SIN INICIAR">
      <formula>NOT(ISERROR(SEARCH("SIN INICIAR",W10)))</formula>
    </cfRule>
  </conditionalFormatting>
  <conditionalFormatting sqref="X10:X124">
    <cfRule type="containsText" dxfId="638" priority="784" operator="containsText" text="ABIERTA">
      <formula>NOT(ISERROR(SEARCH("ABIERTA",X10)))</formula>
    </cfRule>
  </conditionalFormatting>
  <conditionalFormatting sqref="BC12 BC79:BC80 BC73 BC41:BC45 BC32:BC39 BC49:BC51 BC54:BC55 BC57 BC59:BC61 BC63:BC64 BC70 BC75:BC76 BC91 BC102:BC118 BC83 BC93 BC95:BC100 BC120:BC122">
    <cfRule type="containsText" dxfId="637" priority="810" operator="containsText" text="CERRADA">
      <formula>NOT(ISERROR(SEARCH("CERRADA",BC12)))</formula>
    </cfRule>
    <cfRule type="containsText" dxfId="636" priority="811" operator="containsText" text="ABIERTA">
      <formula>NOT(ISERROR(SEARCH("ABIERTA",BC12)))</formula>
    </cfRule>
  </conditionalFormatting>
  <conditionalFormatting sqref="AA10:AA13 AA16:AA19">
    <cfRule type="containsText" dxfId="635" priority="772" stopIfTrue="1" operator="containsText" text="Fecha debe ser posterior a la">
      <formula>NOT(ISERROR(SEARCH("Fecha debe ser posterior a la",AA10)))</formula>
    </cfRule>
  </conditionalFormatting>
  <conditionalFormatting sqref="AO10:AO15 AG112:AG113 AG119 AO114 AO117 AO120:AO121 AO17:AO25 AF10:AG25 AO49:AO55 AF49:AG55 AF47:AF48 AF57:AG57 AF56 AO57 AO59:AO62 AF59:AG62 AF58 AO70 AO79:AO81 AF79:AG81 AF78 AF65:AG65 AO65 AF66:AF69 AO76:AO77 AF63:AF64 AF70:AG70 AF74:AG77 AO74 AF71:AF73 AO91 AO124 AF114:AG115 AF117:AG118 AF96:AG107 AO96:AO103 AF108:AF109 AF110:AG111 AO110:AO111 AF82:AF89 AF27:AG46 AF26 AO27:AO45 AO93:AO94 AF90:AG94 AF120:AG124">
    <cfRule type="containsText" dxfId="634" priority="781" stopIfTrue="1" operator="containsText" text="Fecha debe ser posterior a la">
      <formula>NOT(ISERROR(SEARCH("Fecha debe ser posterior a la",AF10)))</formula>
    </cfRule>
  </conditionalFormatting>
  <conditionalFormatting sqref="AM10:AN25 AM34:AN34 AM41:AN46 AM49:AN49 AM51:AN55 AM57:AN57 AM59:AN59 AM70:AN70 AM79:AN80 AM62:AN62 AM65:AN65 AM74:AN77 AM91:AN91 AM93:AN97 AM119:AN122 AM100:AN101 AM112:AN117 AM27:AN31">
    <cfRule type="containsText" dxfId="633" priority="773" operator="containsText" text="CERRADA">
      <formula>NOT(ISERROR(SEARCH("CERRADA",AM10)))</formula>
    </cfRule>
    <cfRule type="containsText" dxfId="632" priority="780" operator="containsText" text="SIN INICIAR">
      <formula>NOT(ISERROR(SEARCH("SIN INICIAR",AM10)))</formula>
    </cfRule>
  </conditionalFormatting>
  <conditionalFormatting sqref="AM10:AN25 AM34:AN34 AM41:AN46 AM49:AN49 AM51:AN55 AM57:AN57 AM59:AN59 AM70:AN70 AM79:AN80 AM62:AN62 AM65:AN65 AM74:AN77 AM91:AN91 AM93:AN97 AM119:AN122 AM100:AN101 AM112:AN117 AM27:AN31">
    <cfRule type="containsText" dxfId="631" priority="778" operator="containsText" text="ABIERTA">
      <formula>NOT(ISERROR(SEARCH("ABIERTA",AM10)))</formula>
    </cfRule>
  </conditionalFormatting>
  <conditionalFormatting sqref="AM10:AN25 AM34:AN34 AM41:AN46 AM49:AN49 AM51:AN55 AM57:AN57 AM59:AN59 AM70:AN70 AM79:AN80 AM62:AN62 AM65:AN65 AM74:AN77 AM91:AN91 AM93:AN97 AM119:AN122 AM100:AN101 AM112:AN117 AM27:AN31">
    <cfRule type="containsText" dxfId="630" priority="774" operator="containsText" text="EN PROCESO">
      <formula>NOT(ISERROR(SEARCH("EN PROCESO",AM10)))</formula>
    </cfRule>
    <cfRule type="containsText" dxfId="629" priority="775" operator="containsText" text="CERRADA">
      <formula>NOT(ISERROR(SEARCH("CERRADA",AM10)))</formula>
    </cfRule>
    <cfRule type="containsText" dxfId="628" priority="776" operator="containsText" text="TERMINADA EXTEMPORÁNEA">
      <formula>NOT(ISERROR(SEARCH("TERMINADA EXTEMPORÁNEA",AM10)))</formula>
    </cfRule>
    <cfRule type="containsText" dxfId="627" priority="777" operator="containsText" text="TERMINADA">
      <formula>NOT(ISERROR(SEARCH("TERMINADA",AM10)))</formula>
    </cfRule>
    <cfRule type="containsText" dxfId="626" priority="779" operator="containsText" text="INCUMPLIDA">
      <formula>NOT(ISERROR(SEARCH("INCUMPLIDA",AM10)))</formula>
    </cfRule>
  </conditionalFormatting>
  <conditionalFormatting sqref="AD10:AD124">
    <cfRule type="containsText" dxfId="625" priority="770" operator="containsText" text="CERRADA">
      <formula>NOT(ISERROR(SEARCH("CERRADA",AD10)))</formula>
    </cfRule>
    <cfRule type="containsText" dxfId="624" priority="771" operator="containsText" text="ABIERTA">
      <formula>NOT(ISERROR(SEARCH("ABIERTA",AD10)))</formula>
    </cfRule>
  </conditionalFormatting>
  <conditionalFormatting sqref="AG116">
    <cfRule type="containsText" dxfId="623" priority="769" stopIfTrue="1" operator="containsText" text="Fecha debe ser posterior a la">
      <formula>NOT(ISERROR(SEARCH("Fecha debe ser posterior a la",AG116)))</formula>
    </cfRule>
  </conditionalFormatting>
  <conditionalFormatting sqref="AO16">
    <cfRule type="containsText" dxfId="622" priority="768" stopIfTrue="1" operator="containsText" text="Fecha debe ser posterior a la">
      <formula>NOT(ISERROR(SEARCH("Fecha debe ser posterior a la",AO16)))</formula>
    </cfRule>
  </conditionalFormatting>
  <conditionalFormatting sqref="AO122">
    <cfRule type="containsText" dxfId="621" priority="766" stopIfTrue="1" operator="containsText" text="Fecha debe ser posterior a la">
      <formula>NOT(ISERROR(SEARCH("Fecha debe ser posterior a la",AO122)))</formula>
    </cfRule>
  </conditionalFormatting>
  <conditionalFormatting sqref="BA87 BA10:BA84 BA90:BA146">
    <cfRule type="containsText" dxfId="620" priority="764" operator="containsText" text="PENDIENTE">
      <formula>NOT(ISERROR(SEARCH("PENDIENTE",BA10)))</formula>
    </cfRule>
    <cfRule type="containsText" dxfId="619" priority="765" operator="containsText" text="CUMPLIDA">
      <formula>NOT(ISERROR(SEARCH("CUMPLIDA",BA10)))</formula>
    </cfRule>
  </conditionalFormatting>
  <conditionalFormatting sqref="BC31">
    <cfRule type="containsText" dxfId="618" priority="762" operator="containsText" text="CERRADA">
      <formula>NOT(ISERROR(SEARCH("CERRADA",BC31)))</formula>
    </cfRule>
    <cfRule type="containsText" dxfId="617" priority="763" operator="containsText" text="ABIERTA">
      <formula>NOT(ISERROR(SEARCH("ABIERTA",BC31)))</formula>
    </cfRule>
  </conditionalFormatting>
  <conditionalFormatting sqref="AM32:AN33">
    <cfRule type="containsText" dxfId="616" priority="754" operator="containsText" text="CERRADA">
      <formula>NOT(ISERROR(SEARCH("CERRADA",AM32)))</formula>
    </cfRule>
    <cfRule type="containsText" dxfId="615" priority="761" operator="containsText" text="SIN INICIAR">
      <formula>NOT(ISERROR(SEARCH("SIN INICIAR",AM32)))</formula>
    </cfRule>
  </conditionalFormatting>
  <conditionalFormatting sqref="AM32:AN33">
    <cfRule type="containsText" dxfId="614" priority="759" operator="containsText" text="ABIERTA">
      <formula>NOT(ISERROR(SEARCH("ABIERTA",AM32)))</formula>
    </cfRule>
  </conditionalFormatting>
  <conditionalFormatting sqref="AM32:AN33">
    <cfRule type="containsText" dxfId="613" priority="755" operator="containsText" text="EN PROCESO">
      <formula>NOT(ISERROR(SEARCH("EN PROCESO",AM32)))</formula>
    </cfRule>
    <cfRule type="containsText" dxfId="612" priority="756" operator="containsText" text="CERRADA">
      <formula>NOT(ISERROR(SEARCH("CERRADA",AM32)))</formula>
    </cfRule>
    <cfRule type="containsText" dxfId="611" priority="757" operator="containsText" text="TERMINADA EXTEMPORÁNEA">
      <formula>NOT(ISERROR(SEARCH("TERMINADA EXTEMPORÁNEA",AM32)))</formula>
    </cfRule>
    <cfRule type="containsText" dxfId="610" priority="758" operator="containsText" text="TERMINADA">
      <formula>NOT(ISERROR(SEARCH("TERMINADA",AM32)))</formula>
    </cfRule>
    <cfRule type="containsText" dxfId="609" priority="760" operator="containsText" text="INCUMPLIDA">
      <formula>NOT(ISERROR(SEARCH("INCUMPLIDA",AM32)))</formula>
    </cfRule>
  </conditionalFormatting>
  <conditionalFormatting sqref="AM35:AN35">
    <cfRule type="containsText" dxfId="608" priority="746" operator="containsText" text="CERRADA">
      <formula>NOT(ISERROR(SEARCH("CERRADA",AM35)))</formula>
    </cfRule>
    <cfRule type="containsText" dxfId="607" priority="753" operator="containsText" text="SIN INICIAR">
      <formula>NOT(ISERROR(SEARCH("SIN INICIAR",AM35)))</formula>
    </cfRule>
  </conditionalFormatting>
  <conditionalFormatting sqref="AM35:AN35">
    <cfRule type="containsText" dxfId="606" priority="751" operator="containsText" text="ABIERTA">
      <formula>NOT(ISERROR(SEARCH("ABIERTA",AM35)))</formula>
    </cfRule>
  </conditionalFormatting>
  <conditionalFormatting sqref="AM35:AN35">
    <cfRule type="containsText" dxfId="605" priority="747" operator="containsText" text="EN PROCESO">
      <formula>NOT(ISERROR(SEARCH("EN PROCESO",AM35)))</formula>
    </cfRule>
    <cfRule type="containsText" dxfId="604" priority="748" operator="containsText" text="CERRADA">
      <formula>NOT(ISERROR(SEARCH("CERRADA",AM35)))</formula>
    </cfRule>
    <cfRule type="containsText" dxfId="603" priority="749" operator="containsText" text="TERMINADA EXTEMPORÁNEA">
      <formula>NOT(ISERROR(SEARCH("TERMINADA EXTEMPORÁNEA",AM35)))</formula>
    </cfRule>
    <cfRule type="containsText" dxfId="602" priority="750" operator="containsText" text="TERMINADA">
      <formula>NOT(ISERROR(SEARCH("TERMINADA",AM35)))</formula>
    </cfRule>
    <cfRule type="containsText" dxfId="601" priority="752" operator="containsText" text="INCUMPLIDA">
      <formula>NOT(ISERROR(SEARCH("INCUMPLIDA",AM35)))</formula>
    </cfRule>
  </conditionalFormatting>
  <conditionalFormatting sqref="AM36:AN36">
    <cfRule type="containsText" dxfId="600" priority="722" operator="containsText" text="CERRADA">
      <formula>NOT(ISERROR(SEARCH("CERRADA",AM36)))</formula>
    </cfRule>
    <cfRule type="containsText" dxfId="599" priority="729" operator="containsText" text="SIN INICIAR">
      <formula>NOT(ISERROR(SEARCH("SIN INICIAR",AM36)))</formula>
    </cfRule>
  </conditionalFormatting>
  <conditionalFormatting sqref="AM36:AN36">
    <cfRule type="containsText" dxfId="598" priority="727" operator="containsText" text="ABIERTA">
      <formula>NOT(ISERROR(SEARCH("ABIERTA",AM36)))</formula>
    </cfRule>
  </conditionalFormatting>
  <conditionalFormatting sqref="AM36:AN36">
    <cfRule type="containsText" dxfId="597" priority="723" operator="containsText" text="EN PROCESO">
      <formula>NOT(ISERROR(SEARCH("EN PROCESO",AM36)))</formula>
    </cfRule>
    <cfRule type="containsText" dxfId="596" priority="724" operator="containsText" text="CERRADA">
      <formula>NOT(ISERROR(SEARCH("CERRADA",AM36)))</formula>
    </cfRule>
    <cfRule type="containsText" dxfId="595" priority="725" operator="containsText" text="TERMINADA EXTEMPORÁNEA">
      <formula>NOT(ISERROR(SEARCH("TERMINADA EXTEMPORÁNEA",AM36)))</formula>
    </cfRule>
    <cfRule type="containsText" dxfId="594" priority="726" operator="containsText" text="TERMINADA">
      <formula>NOT(ISERROR(SEARCH("TERMINADA",AM36)))</formula>
    </cfRule>
    <cfRule type="containsText" dxfId="593" priority="728" operator="containsText" text="INCUMPLIDA">
      <formula>NOT(ISERROR(SEARCH("INCUMPLIDA",AM36)))</formula>
    </cfRule>
  </conditionalFormatting>
  <conditionalFormatting sqref="AM37:AN37">
    <cfRule type="containsText" dxfId="592" priority="714" operator="containsText" text="CERRADA">
      <formula>NOT(ISERROR(SEARCH("CERRADA",AM37)))</formula>
    </cfRule>
    <cfRule type="containsText" dxfId="591" priority="721" operator="containsText" text="SIN INICIAR">
      <formula>NOT(ISERROR(SEARCH("SIN INICIAR",AM37)))</formula>
    </cfRule>
  </conditionalFormatting>
  <conditionalFormatting sqref="AM37:AN37">
    <cfRule type="containsText" dxfId="590" priority="719" operator="containsText" text="ABIERTA">
      <formula>NOT(ISERROR(SEARCH("ABIERTA",AM37)))</formula>
    </cfRule>
  </conditionalFormatting>
  <conditionalFormatting sqref="AM37:AN37">
    <cfRule type="containsText" dxfId="589" priority="715" operator="containsText" text="EN PROCESO">
      <formula>NOT(ISERROR(SEARCH("EN PROCESO",AM37)))</formula>
    </cfRule>
    <cfRule type="containsText" dxfId="588" priority="716" operator="containsText" text="CERRADA">
      <formula>NOT(ISERROR(SEARCH("CERRADA",AM37)))</formula>
    </cfRule>
    <cfRule type="containsText" dxfId="587" priority="717" operator="containsText" text="TERMINADA EXTEMPORÁNEA">
      <formula>NOT(ISERROR(SEARCH("TERMINADA EXTEMPORÁNEA",AM37)))</formula>
    </cfRule>
    <cfRule type="containsText" dxfId="586" priority="718" operator="containsText" text="TERMINADA">
      <formula>NOT(ISERROR(SEARCH("TERMINADA",AM37)))</formula>
    </cfRule>
    <cfRule type="containsText" dxfId="585" priority="720" operator="containsText" text="INCUMPLIDA">
      <formula>NOT(ISERROR(SEARCH("INCUMPLIDA",AM37)))</formula>
    </cfRule>
  </conditionalFormatting>
  <conditionalFormatting sqref="AM38:AN38">
    <cfRule type="containsText" dxfId="584" priority="706" operator="containsText" text="CERRADA">
      <formula>NOT(ISERROR(SEARCH("CERRADA",AM38)))</formula>
    </cfRule>
    <cfRule type="containsText" dxfId="583" priority="713" operator="containsText" text="SIN INICIAR">
      <formula>NOT(ISERROR(SEARCH("SIN INICIAR",AM38)))</formula>
    </cfRule>
  </conditionalFormatting>
  <conditionalFormatting sqref="AM38:AN38">
    <cfRule type="containsText" dxfId="582" priority="711" operator="containsText" text="ABIERTA">
      <formula>NOT(ISERROR(SEARCH("ABIERTA",AM38)))</formula>
    </cfRule>
  </conditionalFormatting>
  <conditionalFormatting sqref="AM38:AN38">
    <cfRule type="containsText" dxfId="581" priority="707" operator="containsText" text="EN PROCESO">
      <formula>NOT(ISERROR(SEARCH("EN PROCESO",AM38)))</formula>
    </cfRule>
    <cfRule type="containsText" dxfId="580" priority="708" operator="containsText" text="CERRADA">
      <formula>NOT(ISERROR(SEARCH("CERRADA",AM38)))</formula>
    </cfRule>
    <cfRule type="containsText" dxfId="579" priority="709" operator="containsText" text="TERMINADA EXTEMPORÁNEA">
      <formula>NOT(ISERROR(SEARCH("TERMINADA EXTEMPORÁNEA",AM38)))</formula>
    </cfRule>
    <cfRule type="containsText" dxfId="578" priority="710" operator="containsText" text="TERMINADA">
      <formula>NOT(ISERROR(SEARCH("TERMINADA",AM38)))</formula>
    </cfRule>
    <cfRule type="containsText" dxfId="577" priority="712" operator="containsText" text="INCUMPLIDA">
      <formula>NOT(ISERROR(SEARCH("INCUMPLIDA",AM38)))</formula>
    </cfRule>
  </conditionalFormatting>
  <conditionalFormatting sqref="AM39:AN39">
    <cfRule type="containsText" dxfId="576" priority="698" operator="containsText" text="CERRADA">
      <formula>NOT(ISERROR(SEARCH("CERRADA",AM39)))</formula>
    </cfRule>
    <cfRule type="containsText" dxfId="575" priority="705" operator="containsText" text="SIN INICIAR">
      <formula>NOT(ISERROR(SEARCH("SIN INICIAR",AM39)))</formula>
    </cfRule>
  </conditionalFormatting>
  <conditionalFormatting sqref="AM39:AN39">
    <cfRule type="containsText" dxfId="574" priority="703" operator="containsText" text="ABIERTA">
      <formula>NOT(ISERROR(SEARCH("ABIERTA",AM39)))</formula>
    </cfRule>
  </conditionalFormatting>
  <conditionalFormatting sqref="AM39:AN39">
    <cfRule type="containsText" dxfId="573" priority="699" operator="containsText" text="EN PROCESO">
      <formula>NOT(ISERROR(SEARCH("EN PROCESO",AM39)))</formula>
    </cfRule>
    <cfRule type="containsText" dxfId="572" priority="700" operator="containsText" text="CERRADA">
      <formula>NOT(ISERROR(SEARCH("CERRADA",AM39)))</formula>
    </cfRule>
    <cfRule type="containsText" dxfId="571" priority="701" operator="containsText" text="TERMINADA EXTEMPORÁNEA">
      <formula>NOT(ISERROR(SEARCH("TERMINADA EXTEMPORÁNEA",AM39)))</formula>
    </cfRule>
    <cfRule type="containsText" dxfId="570" priority="702" operator="containsText" text="TERMINADA">
      <formula>NOT(ISERROR(SEARCH("TERMINADA",AM39)))</formula>
    </cfRule>
    <cfRule type="containsText" dxfId="569" priority="704" operator="containsText" text="INCUMPLIDA">
      <formula>NOT(ISERROR(SEARCH("INCUMPLIDA",AM39)))</formula>
    </cfRule>
  </conditionalFormatting>
  <conditionalFormatting sqref="AM40:AN40">
    <cfRule type="containsText" dxfId="568" priority="690" operator="containsText" text="CERRADA">
      <formula>NOT(ISERROR(SEARCH("CERRADA",AM40)))</formula>
    </cfRule>
    <cfRule type="containsText" dxfId="567" priority="697" operator="containsText" text="SIN INICIAR">
      <formula>NOT(ISERROR(SEARCH("SIN INICIAR",AM40)))</formula>
    </cfRule>
  </conditionalFormatting>
  <conditionalFormatting sqref="AM40:AN40">
    <cfRule type="containsText" dxfId="566" priority="695" operator="containsText" text="ABIERTA">
      <formula>NOT(ISERROR(SEARCH("ABIERTA",AM40)))</formula>
    </cfRule>
  </conditionalFormatting>
  <conditionalFormatting sqref="AM40:AN40">
    <cfRule type="containsText" dxfId="565" priority="691" operator="containsText" text="EN PROCESO">
      <formula>NOT(ISERROR(SEARCH("EN PROCESO",AM40)))</formula>
    </cfRule>
    <cfRule type="containsText" dxfId="564" priority="692" operator="containsText" text="CERRADA">
      <formula>NOT(ISERROR(SEARCH("CERRADA",AM40)))</formula>
    </cfRule>
    <cfRule type="containsText" dxfId="563" priority="693" operator="containsText" text="TERMINADA EXTEMPORÁNEA">
      <formula>NOT(ISERROR(SEARCH("TERMINADA EXTEMPORÁNEA",AM40)))</formula>
    </cfRule>
    <cfRule type="containsText" dxfId="562" priority="694" operator="containsText" text="TERMINADA">
      <formula>NOT(ISERROR(SEARCH("TERMINADA",AM40)))</formula>
    </cfRule>
    <cfRule type="containsText" dxfId="561" priority="696" operator="containsText" text="INCUMPLIDA">
      <formula>NOT(ISERROR(SEARCH("INCUMPLIDA",AM40)))</formula>
    </cfRule>
  </conditionalFormatting>
  <conditionalFormatting sqref="AO46">
    <cfRule type="containsText" dxfId="560" priority="689" stopIfTrue="1" operator="containsText" text="Fecha debe ser posterior a la">
      <formula>NOT(ISERROR(SEARCH("Fecha debe ser posterior a la",AO46)))</formula>
    </cfRule>
  </conditionalFormatting>
  <conditionalFormatting sqref="BC46">
    <cfRule type="containsText" dxfId="559" priority="687" operator="containsText" text="CERRADA">
      <formula>NOT(ISERROR(SEARCH("CERRADA",BC46)))</formula>
    </cfRule>
    <cfRule type="containsText" dxfId="558" priority="688" operator="containsText" text="ABIERTA">
      <formula>NOT(ISERROR(SEARCH("ABIERTA",BC46)))</formula>
    </cfRule>
  </conditionalFormatting>
  <conditionalFormatting sqref="AO47 AG47">
    <cfRule type="containsText" dxfId="557" priority="686" stopIfTrue="1" operator="containsText" text="Fecha debe ser posterior a la">
      <formula>NOT(ISERROR(SEARCH("Fecha debe ser posterior a la",AG47)))</formula>
    </cfRule>
  </conditionalFormatting>
  <conditionalFormatting sqref="AM47:AN47">
    <cfRule type="containsText" dxfId="556" priority="678" operator="containsText" text="CERRADA">
      <formula>NOT(ISERROR(SEARCH("CERRADA",AM47)))</formula>
    </cfRule>
    <cfRule type="containsText" dxfId="555" priority="685" operator="containsText" text="SIN INICIAR">
      <formula>NOT(ISERROR(SEARCH("SIN INICIAR",AM47)))</formula>
    </cfRule>
  </conditionalFormatting>
  <conditionalFormatting sqref="AM47:AN47">
    <cfRule type="containsText" dxfId="554" priority="683" operator="containsText" text="ABIERTA">
      <formula>NOT(ISERROR(SEARCH("ABIERTA",AM47)))</formula>
    </cfRule>
  </conditionalFormatting>
  <conditionalFormatting sqref="AM47:AN47">
    <cfRule type="containsText" dxfId="553" priority="679" operator="containsText" text="EN PROCESO">
      <formula>NOT(ISERROR(SEARCH("EN PROCESO",AM47)))</formula>
    </cfRule>
    <cfRule type="containsText" dxfId="552" priority="680" operator="containsText" text="CERRADA">
      <formula>NOT(ISERROR(SEARCH("CERRADA",AM47)))</formula>
    </cfRule>
    <cfRule type="containsText" dxfId="551" priority="681" operator="containsText" text="TERMINADA EXTEMPORÁNEA">
      <formula>NOT(ISERROR(SEARCH("TERMINADA EXTEMPORÁNEA",AM47)))</formula>
    </cfRule>
    <cfRule type="containsText" dxfId="550" priority="682" operator="containsText" text="TERMINADA">
      <formula>NOT(ISERROR(SEARCH("TERMINADA",AM47)))</formula>
    </cfRule>
    <cfRule type="containsText" dxfId="549" priority="684" operator="containsText" text="INCUMPLIDA">
      <formula>NOT(ISERROR(SEARCH("INCUMPLIDA",AM47)))</formula>
    </cfRule>
  </conditionalFormatting>
  <conditionalFormatting sqref="BC47">
    <cfRule type="containsText" dxfId="548" priority="674" operator="containsText" text="CERRADA">
      <formula>NOT(ISERROR(SEARCH("CERRADA",BC47)))</formula>
    </cfRule>
    <cfRule type="containsText" dxfId="547" priority="675" operator="containsText" text="ABIERTA">
      <formula>NOT(ISERROR(SEARCH("ABIERTA",BC47)))</formula>
    </cfRule>
  </conditionalFormatting>
  <conditionalFormatting sqref="AO48 AG48">
    <cfRule type="containsText" dxfId="546" priority="673" stopIfTrue="1" operator="containsText" text="Fecha debe ser posterior a la">
      <formula>NOT(ISERROR(SEARCH("Fecha debe ser posterior a la",AG48)))</formula>
    </cfRule>
  </conditionalFormatting>
  <conditionalFormatting sqref="AM48:AN48">
    <cfRule type="containsText" dxfId="545" priority="665" operator="containsText" text="CERRADA">
      <formula>NOT(ISERROR(SEARCH("CERRADA",AM48)))</formula>
    </cfRule>
    <cfRule type="containsText" dxfId="544" priority="672" operator="containsText" text="SIN INICIAR">
      <formula>NOT(ISERROR(SEARCH("SIN INICIAR",AM48)))</formula>
    </cfRule>
  </conditionalFormatting>
  <conditionalFormatting sqref="AM48:AN48">
    <cfRule type="containsText" dxfId="543" priority="670" operator="containsText" text="ABIERTA">
      <formula>NOT(ISERROR(SEARCH("ABIERTA",AM48)))</formula>
    </cfRule>
  </conditionalFormatting>
  <conditionalFormatting sqref="AM48:AN48">
    <cfRule type="containsText" dxfId="542" priority="666" operator="containsText" text="EN PROCESO">
      <formula>NOT(ISERROR(SEARCH("EN PROCESO",AM48)))</formula>
    </cfRule>
    <cfRule type="containsText" dxfId="541" priority="667" operator="containsText" text="CERRADA">
      <formula>NOT(ISERROR(SEARCH("CERRADA",AM48)))</formula>
    </cfRule>
    <cfRule type="containsText" dxfId="540" priority="668" operator="containsText" text="TERMINADA EXTEMPORÁNEA">
      <formula>NOT(ISERROR(SEARCH("TERMINADA EXTEMPORÁNEA",AM48)))</formula>
    </cfRule>
    <cfRule type="containsText" dxfId="539" priority="669" operator="containsText" text="TERMINADA">
      <formula>NOT(ISERROR(SEARCH("TERMINADA",AM48)))</formula>
    </cfRule>
    <cfRule type="containsText" dxfId="538" priority="671" operator="containsText" text="INCUMPLIDA">
      <formula>NOT(ISERROR(SEARCH("INCUMPLIDA",AM48)))</formula>
    </cfRule>
  </conditionalFormatting>
  <conditionalFormatting sqref="AO56 AG56">
    <cfRule type="containsText" dxfId="537" priority="656" stopIfTrue="1" operator="containsText" text="Fecha debe ser posterior a la">
      <formula>NOT(ISERROR(SEARCH("Fecha debe ser posterior a la",AG56)))</formula>
    </cfRule>
  </conditionalFormatting>
  <conditionalFormatting sqref="AM56:AN56">
    <cfRule type="containsText" dxfId="536" priority="648" operator="containsText" text="CERRADA">
      <formula>NOT(ISERROR(SEARCH("CERRADA",AM56)))</formula>
    </cfRule>
    <cfRule type="containsText" dxfId="535" priority="655" operator="containsText" text="SIN INICIAR">
      <formula>NOT(ISERROR(SEARCH("SIN INICIAR",AM56)))</formula>
    </cfRule>
  </conditionalFormatting>
  <conditionalFormatting sqref="AM56:AN56">
    <cfRule type="containsText" dxfId="534" priority="653" operator="containsText" text="ABIERTA">
      <formula>NOT(ISERROR(SEARCH("ABIERTA",AM56)))</formula>
    </cfRule>
  </conditionalFormatting>
  <conditionalFormatting sqref="AM56:AN56">
    <cfRule type="containsText" dxfId="533" priority="649" operator="containsText" text="EN PROCESO">
      <formula>NOT(ISERROR(SEARCH("EN PROCESO",AM56)))</formula>
    </cfRule>
    <cfRule type="containsText" dxfId="532" priority="650" operator="containsText" text="CERRADA">
      <formula>NOT(ISERROR(SEARCH("CERRADA",AM56)))</formula>
    </cfRule>
    <cfRule type="containsText" dxfId="531" priority="651" operator="containsText" text="TERMINADA EXTEMPORÁNEA">
      <formula>NOT(ISERROR(SEARCH("TERMINADA EXTEMPORÁNEA",AM56)))</formula>
    </cfRule>
    <cfRule type="containsText" dxfId="530" priority="652" operator="containsText" text="TERMINADA">
      <formula>NOT(ISERROR(SEARCH("TERMINADA",AM56)))</formula>
    </cfRule>
    <cfRule type="containsText" dxfId="529" priority="654" operator="containsText" text="INCUMPLIDA">
      <formula>NOT(ISERROR(SEARCH("INCUMPLIDA",AM56)))</formula>
    </cfRule>
  </conditionalFormatting>
  <conditionalFormatting sqref="BC56">
    <cfRule type="containsText" dxfId="528" priority="644" operator="containsText" text="CERRADA">
      <formula>NOT(ISERROR(SEARCH("CERRADA",BC56)))</formula>
    </cfRule>
    <cfRule type="containsText" dxfId="527" priority="645" operator="containsText" text="ABIERTA">
      <formula>NOT(ISERROR(SEARCH("ABIERTA",BC56)))</formula>
    </cfRule>
  </conditionalFormatting>
  <conditionalFormatting sqref="AO58 AG58">
    <cfRule type="containsText" dxfId="526" priority="643" stopIfTrue="1" operator="containsText" text="Fecha debe ser posterior a la">
      <formula>NOT(ISERROR(SEARCH("Fecha debe ser posterior a la",AG58)))</formula>
    </cfRule>
  </conditionalFormatting>
  <conditionalFormatting sqref="AM58:AN58">
    <cfRule type="containsText" dxfId="525" priority="635" operator="containsText" text="CERRADA">
      <formula>NOT(ISERROR(SEARCH("CERRADA",AM58)))</formula>
    </cfRule>
    <cfRule type="containsText" dxfId="524" priority="642" operator="containsText" text="SIN INICIAR">
      <formula>NOT(ISERROR(SEARCH("SIN INICIAR",AM58)))</formula>
    </cfRule>
  </conditionalFormatting>
  <conditionalFormatting sqref="AM58:AN58">
    <cfRule type="containsText" dxfId="523" priority="640" operator="containsText" text="ABIERTA">
      <formula>NOT(ISERROR(SEARCH("ABIERTA",AM58)))</formula>
    </cfRule>
  </conditionalFormatting>
  <conditionalFormatting sqref="AM58:AN58">
    <cfRule type="containsText" dxfId="522" priority="636" operator="containsText" text="EN PROCESO">
      <formula>NOT(ISERROR(SEARCH("EN PROCESO",AM58)))</formula>
    </cfRule>
    <cfRule type="containsText" dxfId="521" priority="637" operator="containsText" text="CERRADA">
      <formula>NOT(ISERROR(SEARCH("CERRADA",AM58)))</formula>
    </cfRule>
    <cfRule type="containsText" dxfId="520" priority="638" operator="containsText" text="TERMINADA EXTEMPORÁNEA">
      <formula>NOT(ISERROR(SEARCH("TERMINADA EXTEMPORÁNEA",AM58)))</formula>
    </cfRule>
    <cfRule type="containsText" dxfId="519" priority="639" operator="containsText" text="TERMINADA">
      <formula>NOT(ISERROR(SEARCH("TERMINADA",AM58)))</formula>
    </cfRule>
    <cfRule type="containsText" dxfId="518" priority="641" operator="containsText" text="INCUMPLIDA">
      <formula>NOT(ISERROR(SEARCH("INCUMPLIDA",AM58)))</formula>
    </cfRule>
  </conditionalFormatting>
  <conditionalFormatting sqref="BC58">
    <cfRule type="containsText" dxfId="517" priority="631" operator="containsText" text="CERRADA">
      <formula>NOT(ISERROR(SEARCH("CERRADA",BC58)))</formula>
    </cfRule>
    <cfRule type="containsText" dxfId="516" priority="632" operator="containsText" text="ABIERTA">
      <formula>NOT(ISERROR(SEARCH("ABIERTA",BC58)))</formula>
    </cfRule>
  </conditionalFormatting>
  <conditionalFormatting sqref="AO67 AG67">
    <cfRule type="containsText" dxfId="515" priority="630" stopIfTrue="1" operator="containsText" text="Fecha debe ser posterior a la">
      <formula>NOT(ISERROR(SEARCH("Fecha debe ser posterior a la",AG67)))</formula>
    </cfRule>
  </conditionalFormatting>
  <conditionalFormatting sqref="AM67:AN67">
    <cfRule type="containsText" dxfId="514" priority="622" operator="containsText" text="CERRADA">
      <formula>NOT(ISERROR(SEARCH("CERRADA",AM67)))</formula>
    </cfRule>
    <cfRule type="containsText" dxfId="513" priority="629" operator="containsText" text="SIN INICIAR">
      <formula>NOT(ISERROR(SEARCH("SIN INICIAR",AM67)))</formula>
    </cfRule>
  </conditionalFormatting>
  <conditionalFormatting sqref="AM67:AN67">
    <cfRule type="containsText" dxfId="512" priority="627" operator="containsText" text="ABIERTA">
      <formula>NOT(ISERROR(SEARCH("ABIERTA",AM67)))</formula>
    </cfRule>
  </conditionalFormatting>
  <conditionalFormatting sqref="AM67:AN67">
    <cfRule type="containsText" dxfId="511" priority="623" operator="containsText" text="EN PROCESO">
      <formula>NOT(ISERROR(SEARCH("EN PROCESO",AM67)))</formula>
    </cfRule>
    <cfRule type="containsText" dxfId="510" priority="624" operator="containsText" text="CERRADA">
      <formula>NOT(ISERROR(SEARCH("CERRADA",AM67)))</formula>
    </cfRule>
    <cfRule type="containsText" dxfId="509" priority="625" operator="containsText" text="TERMINADA EXTEMPORÁNEA">
      <formula>NOT(ISERROR(SEARCH("TERMINADA EXTEMPORÁNEA",AM67)))</formula>
    </cfRule>
    <cfRule type="containsText" dxfId="508" priority="626" operator="containsText" text="TERMINADA">
      <formula>NOT(ISERROR(SEARCH("TERMINADA",AM67)))</formula>
    </cfRule>
    <cfRule type="containsText" dxfId="507" priority="628" operator="containsText" text="INCUMPLIDA">
      <formula>NOT(ISERROR(SEARCH("INCUMPLIDA",AM67)))</formula>
    </cfRule>
  </conditionalFormatting>
  <conditionalFormatting sqref="BC67">
    <cfRule type="containsText" dxfId="506" priority="618" operator="containsText" text="CERRADA">
      <formula>NOT(ISERROR(SEARCH("CERRADA",BC67)))</formula>
    </cfRule>
    <cfRule type="containsText" dxfId="505" priority="619" operator="containsText" text="ABIERTA">
      <formula>NOT(ISERROR(SEARCH("ABIERTA",BC67)))</formula>
    </cfRule>
  </conditionalFormatting>
  <conditionalFormatting sqref="AO78 AG78">
    <cfRule type="containsText" dxfId="504" priority="617" stopIfTrue="1" operator="containsText" text="Fecha debe ser posterior a la">
      <formula>NOT(ISERROR(SEARCH("Fecha debe ser posterior a la",AG78)))</formula>
    </cfRule>
  </conditionalFormatting>
  <conditionalFormatting sqref="AM78:AN78">
    <cfRule type="containsText" dxfId="503" priority="609" operator="containsText" text="CERRADA">
      <formula>NOT(ISERROR(SEARCH("CERRADA",AM78)))</formula>
    </cfRule>
    <cfRule type="containsText" dxfId="502" priority="616" operator="containsText" text="SIN INICIAR">
      <formula>NOT(ISERROR(SEARCH("SIN INICIAR",AM78)))</formula>
    </cfRule>
  </conditionalFormatting>
  <conditionalFormatting sqref="AM78:AN78">
    <cfRule type="containsText" dxfId="501" priority="614" operator="containsText" text="ABIERTA">
      <formula>NOT(ISERROR(SEARCH("ABIERTA",AM78)))</formula>
    </cfRule>
  </conditionalFormatting>
  <conditionalFormatting sqref="AM78:AN78">
    <cfRule type="containsText" dxfId="500" priority="610" operator="containsText" text="EN PROCESO">
      <formula>NOT(ISERROR(SEARCH("EN PROCESO",AM78)))</formula>
    </cfRule>
    <cfRule type="containsText" dxfId="499" priority="611" operator="containsText" text="CERRADA">
      <formula>NOT(ISERROR(SEARCH("CERRADA",AM78)))</formula>
    </cfRule>
    <cfRule type="containsText" dxfId="498" priority="612" operator="containsText" text="TERMINADA EXTEMPORÁNEA">
      <formula>NOT(ISERROR(SEARCH("TERMINADA EXTEMPORÁNEA",AM78)))</formula>
    </cfRule>
    <cfRule type="containsText" dxfId="497" priority="613" operator="containsText" text="TERMINADA">
      <formula>NOT(ISERROR(SEARCH("TERMINADA",AM78)))</formula>
    </cfRule>
    <cfRule type="containsText" dxfId="496" priority="615" operator="containsText" text="INCUMPLIDA">
      <formula>NOT(ISERROR(SEARCH("INCUMPLIDA",AM78)))</formula>
    </cfRule>
  </conditionalFormatting>
  <conditionalFormatting sqref="BC78">
    <cfRule type="containsText" dxfId="495" priority="605" operator="containsText" text="CERRADA">
      <formula>NOT(ISERROR(SEARCH("CERRADA",BC78)))</formula>
    </cfRule>
    <cfRule type="containsText" dxfId="494" priority="606" operator="containsText" text="ABIERTA">
      <formula>NOT(ISERROR(SEARCH("ABIERTA",BC78)))</formula>
    </cfRule>
  </conditionalFormatting>
  <conditionalFormatting sqref="AO84 AG84">
    <cfRule type="containsText" dxfId="493" priority="604" stopIfTrue="1" operator="containsText" text="Fecha debe ser posterior a la">
      <formula>NOT(ISERROR(SEARCH("Fecha debe ser posterior a la",AG84)))</formula>
    </cfRule>
  </conditionalFormatting>
  <conditionalFormatting sqref="AM84:AN84">
    <cfRule type="containsText" dxfId="492" priority="596" operator="containsText" text="CERRADA">
      <formula>NOT(ISERROR(SEARCH("CERRADA",AM84)))</formula>
    </cfRule>
    <cfRule type="containsText" dxfId="491" priority="603" operator="containsText" text="SIN INICIAR">
      <formula>NOT(ISERROR(SEARCH("SIN INICIAR",AM84)))</formula>
    </cfRule>
  </conditionalFormatting>
  <conditionalFormatting sqref="AM84:AN84">
    <cfRule type="containsText" dxfId="490" priority="601" operator="containsText" text="ABIERTA">
      <formula>NOT(ISERROR(SEARCH("ABIERTA",AM84)))</formula>
    </cfRule>
  </conditionalFormatting>
  <conditionalFormatting sqref="AM84:AN84">
    <cfRule type="containsText" dxfId="489" priority="597" operator="containsText" text="EN PROCESO">
      <formula>NOT(ISERROR(SEARCH("EN PROCESO",AM84)))</formula>
    </cfRule>
    <cfRule type="containsText" dxfId="488" priority="598" operator="containsText" text="CERRADA">
      <formula>NOT(ISERROR(SEARCH("CERRADA",AM84)))</formula>
    </cfRule>
    <cfRule type="containsText" dxfId="487" priority="599" operator="containsText" text="TERMINADA EXTEMPORÁNEA">
      <formula>NOT(ISERROR(SEARCH("TERMINADA EXTEMPORÁNEA",AM84)))</formula>
    </cfRule>
    <cfRule type="containsText" dxfId="486" priority="600" operator="containsText" text="TERMINADA">
      <formula>NOT(ISERROR(SEARCH("TERMINADA",AM84)))</formula>
    </cfRule>
    <cfRule type="containsText" dxfId="485" priority="602" operator="containsText" text="INCUMPLIDA">
      <formula>NOT(ISERROR(SEARCH("INCUMPLIDA",AM84)))</formula>
    </cfRule>
  </conditionalFormatting>
  <conditionalFormatting sqref="BC84">
    <cfRule type="containsText" dxfId="484" priority="592" operator="containsText" text="CERRADA">
      <formula>NOT(ISERROR(SEARCH("CERRADA",BC84)))</formula>
    </cfRule>
    <cfRule type="containsText" dxfId="483" priority="593" operator="containsText" text="ABIERTA">
      <formula>NOT(ISERROR(SEARCH("ABIERTA",BC84)))</formula>
    </cfRule>
  </conditionalFormatting>
  <conditionalFormatting sqref="AO87 AG87">
    <cfRule type="containsText" dxfId="482" priority="591" stopIfTrue="1" operator="containsText" text="Fecha debe ser posterior a la">
      <formula>NOT(ISERROR(SEARCH("Fecha debe ser posterior a la",AG87)))</formula>
    </cfRule>
  </conditionalFormatting>
  <conditionalFormatting sqref="AM87:AN87">
    <cfRule type="containsText" dxfId="481" priority="583" operator="containsText" text="CERRADA">
      <formula>NOT(ISERROR(SEARCH("CERRADA",AM87)))</formula>
    </cfRule>
    <cfRule type="containsText" dxfId="480" priority="590" operator="containsText" text="SIN INICIAR">
      <formula>NOT(ISERROR(SEARCH("SIN INICIAR",AM87)))</formula>
    </cfRule>
  </conditionalFormatting>
  <conditionalFormatting sqref="AM87:AN87">
    <cfRule type="containsText" dxfId="479" priority="588" operator="containsText" text="ABIERTA">
      <formula>NOT(ISERROR(SEARCH("ABIERTA",AM87)))</formula>
    </cfRule>
  </conditionalFormatting>
  <conditionalFormatting sqref="AM87:AN87">
    <cfRule type="containsText" dxfId="478" priority="584" operator="containsText" text="EN PROCESO">
      <formula>NOT(ISERROR(SEARCH("EN PROCESO",AM87)))</formula>
    </cfRule>
    <cfRule type="containsText" dxfId="477" priority="585" operator="containsText" text="CERRADA">
      <formula>NOT(ISERROR(SEARCH("CERRADA",AM87)))</formula>
    </cfRule>
    <cfRule type="containsText" dxfId="476" priority="586" operator="containsText" text="TERMINADA EXTEMPORÁNEA">
      <formula>NOT(ISERROR(SEARCH("TERMINADA EXTEMPORÁNEA",AM87)))</formula>
    </cfRule>
    <cfRule type="containsText" dxfId="475" priority="587" operator="containsText" text="TERMINADA">
      <formula>NOT(ISERROR(SEARCH("TERMINADA",AM87)))</formula>
    </cfRule>
    <cfRule type="containsText" dxfId="474" priority="589" operator="containsText" text="INCUMPLIDA">
      <formula>NOT(ISERROR(SEARCH("INCUMPLIDA",AM87)))</formula>
    </cfRule>
  </conditionalFormatting>
  <conditionalFormatting sqref="BC87">
    <cfRule type="containsText" dxfId="473" priority="579" operator="containsText" text="CERRADA">
      <formula>NOT(ISERROR(SEARCH("CERRADA",BC87)))</formula>
    </cfRule>
    <cfRule type="containsText" dxfId="472" priority="580" operator="containsText" text="ABIERTA">
      <formula>NOT(ISERROR(SEARCH("ABIERTA",BC87)))</formula>
    </cfRule>
  </conditionalFormatting>
  <conditionalFormatting sqref="AO68 AG68">
    <cfRule type="containsText" dxfId="471" priority="578" stopIfTrue="1" operator="containsText" text="Fecha debe ser posterior a la">
      <formula>NOT(ISERROR(SEARCH("Fecha debe ser posterior a la",AG68)))</formula>
    </cfRule>
  </conditionalFormatting>
  <conditionalFormatting sqref="AM68:AN68">
    <cfRule type="containsText" dxfId="470" priority="570" operator="containsText" text="CERRADA">
      <formula>NOT(ISERROR(SEARCH("CERRADA",AM68)))</formula>
    </cfRule>
    <cfRule type="containsText" dxfId="469" priority="577" operator="containsText" text="SIN INICIAR">
      <formula>NOT(ISERROR(SEARCH("SIN INICIAR",AM68)))</formula>
    </cfRule>
  </conditionalFormatting>
  <conditionalFormatting sqref="AM68:AN68">
    <cfRule type="containsText" dxfId="468" priority="575" operator="containsText" text="ABIERTA">
      <formula>NOT(ISERROR(SEARCH("ABIERTA",AM68)))</formula>
    </cfRule>
  </conditionalFormatting>
  <conditionalFormatting sqref="AM68:AN68">
    <cfRule type="containsText" dxfId="467" priority="571" operator="containsText" text="EN PROCESO">
      <formula>NOT(ISERROR(SEARCH("EN PROCESO",AM68)))</formula>
    </cfRule>
    <cfRule type="containsText" dxfId="466" priority="572" operator="containsText" text="CERRADA">
      <formula>NOT(ISERROR(SEARCH("CERRADA",AM68)))</formula>
    </cfRule>
    <cfRule type="containsText" dxfId="465" priority="573" operator="containsText" text="TERMINADA EXTEMPORÁNEA">
      <formula>NOT(ISERROR(SEARCH("TERMINADA EXTEMPORÁNEA",AM68)))</formula>
    </cfRule>
    <cfRule type="containsText" dxfId="464" priority="574" operator="containsText" text="TERMINADA">
      <formula>NOT(ISERROR(SEARCH("TERMINADA",AM68)))</formula>
    </cfRule>
    <cfRule type="containsText" dxfId="463" priority="576" operator="containsText" text="INCUMPLIDA">
      <formula>NOT(ISERROR(SEARCH("INCUMPLIDA",AM68)))</formula>
    </cfRule>
  </conditionalFormatting>
  <conditionalFormatting sqref="AO69 AG69">
    <cfRule type="containsText" dxfId="462" priority="569" stopIfTrue="1" operator="containsText" text="Fecha debe ser posterior a la">
      <formula>NOT(ISERROR(SEARCH("Fecha debe ser posterior a la",AG69)))</formula>
    </cfRule>
  </conditionalFormatting>
  <conditionalFormatting sqref="AM69:AN69">
    <cfRule type="containsText" dxfId="461" priority="561" operator="containsText" text="CERRADA">
      <formula>NOT(ISERROR(SEARCH("CERRADA",AM69)))</formula>
    </cfRule>
    <cfRule type="containsText" dxfId="460" priority="568" operator="containsText" text="SIN INICIAR">
      <formula>NOT(ISERROR(SEARCH("SIN INICIAR",AM69)))</formula>
    </cfRule>
  </conditionalFormatting>
  <conditionalFormatting sqref="AM69:AN69">
    <cfRule type="containsText" dxfId="459" priority="566" operator="containsText" text="ABIERTA">
      <formula>NOT(ISERROR(SEARCH("ABIERTA",AM69)))</formula>
    </cfRule>
  </conditionalFormatting>
  <conditionalFormatting sqref="AM69:AN69">
    <cfRule type="containsText" dxfId="458" priority="562" operator="containsText" text="EN PROCESO">
      <formula>NOT(ISERROR(SEARCH("EN PROCESO",AM69)))</formula>
    </cfRule>
    <cfRule type="containsText" dxfId="457" priority="563" operator="containsText" text="CERRADA">
      <formula>NOT(ISERROR(SEARCH("CERRADA",AM69)))</formula>
    </cfRule>
    <cfRule type="containsText" dxfId="456" priority="564" operator="containsText" text="TERMINADA EXTEMPORÁNEA">
      <formula>NOT(ISERROR(SEARCH("TERMINADA EXTEMPORÁNEA",AM69)))</formula>
    </cfRule>
    <cfRule type="containsText" dxfId="455" priority="565" operator="containsText" text="TERMINADA">
      <formula>NOT(ISERROR(SEARCH("TERMINADA",AM69)))</formula>
    </cfRule>
    <cfRule type="containsText" dxfId="454" priority="567" operator="containsText" text="INCUMPLIDA">
      <formula>NOT(ISERROR(SEARCH("INCUMPLIDA",AM69)))</formula>
    </cfRule>
  </conditionalFormatting>
  <conditionalFormatting sqref="AG66">
    <cfRule type="containsText" dxfId="453" priority="543" stopIfTrue="1" operator="containsText" text="Fecha debe ser posterior a la">
      <formula>NOT(ISERROR(SEARCH("Fecha debe ser posterior a la",AG66)))</formula>
    </cfRule>
  </conditionalFormatting>
  <conditionalFormatting sqref="AM66:AN66">
    <cfRule type="containsText" dxfId="452" priority="535" operator="containsText" text="CERRADA">
      <formula>NOT(ISERROR(SEARCH("CERRADA",AM66)))</formula>
    </cfRule>
    <cfRule type="containsText" dxfId="451" priority="542" operator="containsText" text="SIN INICIAR">
      <formula>NOT(ISERROR(SEARCH("SIN INICIAR",AM66)))</formula>
    </cfRule>
  </conditionalFormatting>
  <conditionalFormatting sqref="AM66:AN66">
    <cfRule type="containsText" dxfId="450" priority="540" operator="containsText" text="ABIERTA">
      <formula>NOT(ISERROR(SEARCH("ABIERTA",AM66)))</formula>
    </cfRule>
  </conditionalFormatting>
  <conditionalFormatting sqref="AM66:AN66">
    <cfRule type="containsText" dxfId="449" priority="536" operator="containsText" text="EN PROCESO">
      <formula>NOT(ISERROR(SEARCH("EN PROCESO",AM66)))</formula>
    </cfRule>
    <cfRule type="containsText" dxfId="448" priority="537" operator="containsText" text="CERRADA">
      <formula>NOT(ISERROR(SEARCH("CERRADA",AM66)))</formula>
    </cfRule>
    <cfRule type="containsText" dxfId="447" priority="538" operator="containsText" text="TERMINADA EXTEMPORÁNEA">
      <formula>NOT(ISERROR(SEARCH("TERMINADA EXTEMPORÁNEA",AM66)))</formula>
    </cfRule>
    <cfRule type="containsText" dxfId="446" priority="539" operator="containsText" text="TERMINADA">
      <formula>NOT(ISERROR(SEARCH("TERMINADA",AM66)))</formula>
    </cfRule>
    <cfRule type="containsText" dxfId="445" priority="541" operator="containsText" text="INCUMPLIDA">
      <formula>NOT(ISERROR(SEARCH("INCUMPLIDA",AM66)))</formula>
    </cfRule>
  </conditionalFormatting>
  <conditionalFormatting sqref="AO66">
    <cfRule type="containsText" dxfId="444" priority="532" stopIfTrue="1" operator="containsText" text="Fecha debe ser posterior a la">
      <formula>NOT(ISERROR(SEARCH("Fecha debe ser posterior a la",AO66)))</formula>
    </cfRule>
  </conditionalFormatting>
  <conditionalFormatting sqref="BC66">
    <cfRule type="containsText" dxfId="443" priority="530" operator="containsText" text="CERRADA">
      <formula>NOT(ISERROR(SEARCH("CERRADA",BC66)))</formula>
    </cfRule>
    <cfRule type="containsText" dxfId="442" priority="531" operator="containsText" text="ABIERTA">
      <formula>NOT(ISERROR(SEARCH("ABIERTA",BC66)))</formula>
    </cfRule>
  </conditionalFormatting>
  <conditionalFormatting sqref="AM61:AN61">
    <cfRule type="containsText" dxfId="441" priority="522" operator="containsText" text="CERRADA">
      <formula>NOT(ISERROR(SEARCH("CERRADA",AM61)))</formula>
    </cfRule>
    <cfRule type="containsText" dxfId="440" priority="529" operator="containsText" text="SIN INICIAR">
      <formula>NOT(ISERROR(SEARCH("SIN INICIAR",AM61)))</formula>
    </cfRule>
  </conditionalFormatting>
  <conditionalFormatting sqref="AM61:AN61">
    <cfRule type="containsText" dxfId="439" priority="527" operator="containsText" text="ABIERTA">
      <formula>NOT(ISERROR(SEARCH("ABIERTA",AM61)))</formula>
    </cfRule>
  </conditionalFormatting>
  <conditionalFormatting sqref="AM61:AN61">
    <cfRule type="containsText" dxfId="438" priority="523" operator="containsText" text="EN PROCESO">
      <formula>NOT(ISERROR(SEARCH("EN PROCESO",AM61)))</formula>
    </cfRule>
    <cfRule type="containsText" dxfId="437" priority="524" operator="containsText" text="CERRADA">
      <formula>NOT(ISERROR(SEARCH("CERRADA",AM61)))</formula>
    </cfRule>
    <cfRule type="containsText" dxfId="436" priority="525" operator="containsText" text="TERMINADA EXTEMPORÁNEA">
      <formula>NOT(ISERROR(SEARCH("TERMINADA EXTEMPORÁNEA",AM61)))</formula>
    </cfRule>
    <cfRule type="containsText" dxfId="435" priority="526" operator="containsText" text="TERMINADA">
      <formula>NOT(ISERROR(SEARCH("TERMINADA",AM61)))</formula>
    </cfRule>
    <cfRule type="containsText" dxfId="434" priority="528" operator="containsText" text="INCUMPLIDA">
      <formula>NOT(ISERROR(SEARCH("INCUMPLIDA",AM61)))</formula>
    </cfRule>
  </conditionalFormatting>
  <conditionalFormatting sqref="AO64 AG64">
    <cfRule type="containsText" dxfId="433" priority="521" stopIfTrue="1" operator="containsText" text="Fecha debe ser posterior a la">
      <formula>NOT(ISERROR(SEARCH("Fecha debe ser posterior a la",AG64)))</formula>
    </cfRule>
  </conditionalFormatting>
  <conditionalFormatting sqref="AM64:AN64">
    <cfRule type="containsText" dxfId="432" priority="513" operator="containsText" text="CERRADA">
      <formula>NOT(ISERROR(SEARCH("CERRADA",AM64)))</formula>
    </cfRule>
    <cfRule type="containsText" dxfId="431" priority="520" operator="containsText" text="SIN INICIAR">
      <formula>NOT(ISERROR(SEARCH("SIN INICIAR",AM64)))</formula>
    </cfRule>
  </conditionalFormatting>
  <conditionalFormatting sqref="AM64:AN64">
    <cfRule type="containsText" dxfId="430" priority="518" operator="containsText" text="ABIERTA">
      <formula>NOT(ISERROR(SEARCH("ABIERTA",AM64)))</formula>
    </cfRule>
  </conditionalFormatting>
  <conditionalFormatting sqref="AM64:AN64">
    <cfRule type="containsText" dxfId="429" priority="514" operator="containsText" text="EN PROCESO">
      <formula>NOT(ISERROR(SEARCH("EN PROCESO",AM64)))</formula>
    </cfRule>
    <cfRule type="containsText" dxfId="428" priority="515" operator="containsText" text="CERRADA">
      <formula>NOT(ISERROR(SEARCH("CERRADA",AM64)))</formula>
    </cfRule>
    <cfRule type="containsText" dxfId="427" priority="516" operator="containsText" text="TERMINADA EXTEMPORÁNEA">
      <formula>NOT(ISERROR(SEARCH("TERMINADA EXTEMPORÁNEA",AM64)))</formula>
    </cfRule>
    <cfRule type="containsText" dxfId="426" priority="517" operator="containsText" text="TERMINADA">
      <formula>NOT(ISERROR(SEARCH("TERMINADA",AM64)))</formula>
    </cfRule>
    <cfRule type="containsText" dxfId="425" priority="519" operator="containsText" text="INCUMPLIDA">
      <formula>NOT(ISERROR(SEARCH("INCUMPLIDA",AM64)))</formula>
    </cfRule>
  </conditionalFormatting>
  <conditionalFormatting sqref="BC71">
    <cfRule type="containsText" dxfId="424" priority="511" operator="containsText" text="CERRADA">
      <formula>NOT(ISERROR(SEARCH("CERRADA",BC71)))</formula>
    </cfRule>
    <cfRule type="containsText" dxfId="423" priority="512" operator="containsText" text="ABIERTA">
      <formula>NOT(ISERROR(SEARCH("ABIERTA",BC71)))</formula>
    </cfRule>
  </conditionalFormatting>
  <conditionalFormatting sqref="AO71 AG71">
    <cfRule type="containsText" dxfId="422" priority="510" stopIfTrue="1" operator="containsText" text="Fecha debe ser posterior a la">
      <formula>NOT(ISERROR(SEARCH("Fecha debe ser posterior a la",AG71)))</formula>
    </cfRule>
  </conditionalFormatting>
  <conditionalFormatting sqref="AM71:AN71">
    <cfRule type="containsText" dxfId="421" priority="502" operator="containsText" text="CERRADA">
      <formula>NOT(ISERROR(SEARCH("CERRADA",AM71)))</formula>
    </cfRule>
    <cfRule type="containsText" dxfId="420" priority="509" operator="containsText" text="SIN INICIAR">
      <formula>NOT(ISERROR(SEARCH("SIN INICIAR",AM71)))</formula>
    </cfRule>
  </conditionalFormatting>
  <conditionalFormatting sqref="AM71:AN71">
    <cfRule type="containsText" dxfId="419" priority="507" operator="containsText" text="ABIERTA">
      <formula>NOT(ISERROR(SEARCH("ABIERTA",AM71)))</formula>
    </cfRule>
  </conditionalFormatting>
  <conditionalFormatting sqref="AM71:AN71">
    <cfRule type="containsText" dxfId="418" priority="503" operator="containsText" text="EN PROCESO">
      <formula>NOT(ISERROR(SEARCH("EN PROCESO",AM71)))</formula>
    </cfRule>
    <cfRule type="containsText" dxfId="417" priority="504" operator="containsText" text="CERRADA">
      <formula>NOT(ISERROR(SEARCH("CERRADA",AM71)))</formula>
    </cfRule>
    <cfRule type="containsText" dxfId="416" priority="505" operator="containsText" text="TERMINADA EXTEMPORÁNEA">
      <formula>NOT(ISERROR(SEARCH("TERMINADA EXTEMPORÁNEA",AM71)))</formula>
    </cfRule>
    <cfRule type="containsText" dxfId="415" priority="506" operator="containsText" text="TERMINADA">
      <formula>NOT(ISERROR(SEARCH("TERMINADA",AM71)))</formula>
    </cfRule>
    <cfRule type="containsText" dxfId="414" priority="508" operator="containsText" text="INCUMPLIDA">
      <formula>NOT(ISERROR(SEARCH("INCUMPLIDA",AM71)))</formula>
    </cfRule>
  </conditionalFormatting>
  <conditionalFormatting sqref="AO72 AG72">
    <cfRule type="containsText" dxfId="413" priority="499" stopIfTrue="1" operator="containsText" text="Fecha debe ser posterior a la">
      <formula>NOT(ISERROR(SEARCH("Fecha debe ser posterior a la",AG72)))</formula>
    </cfRule>
  </conditionalFormatting>
  <conditionalFormatting sqref="AM72:AN72">
    <cfRule type="containsText" dxfId="412" priority="491" operator="containsText" text="CERRADA">
      <formula>NOT(ISERROR(SEARCH("CERRADA",AM72)))</formula>
    </cfRule>
    <cfRule type="containsText" dxfId="411" priority="498" operator="containsText" text="SIN INICIAR">
      <formula>NOT(ISERROR(SEARCH("SIN INICIAR",AM72)))</formula>
    </cfRule>
  </conditionalFormatting>
  <conditionalFormatting sqref="AM72:AN72">
    <cfRule type="containsText" dxfId="410" priority="496" operator="containsText" text="ABIERTA">
      <formula>NOT(ISERROR(SEARCH("ABIERTA",AM72)))</formula>
    </cfRule>
  </conditionalFormatting>
  <conditionalFormatting sqref="AM72:AN72">
    <cfRule type="containsText" dxfId="409" priority="492" operator="containsText" text="EN PROCESO">
      <formula>NOT(ISERROR(SEARCH("EN PROCESO",AM72)))</formula>
    </cfRule>
    <cfRule type="containsText" dxfId="408" priority="493" operator="containsText" text="CERRADA">
      <formula>NOT(ISERROR(SEARCH("CERRADA",AM72)))</formula>
    </cfRule>
    <cfRule type="containsText" dxfId="407" priority="494" operator="containsText" text="TERMINADA EXTEMPORÁNEA">
      <formula>NOT(ISERROR(SEARCH("TERMINADA EXTEMPORÁNEA",AM72)))</formula>
    </cfRule>
    <cfRule type="containsText" dxfId="406" priority="495" operator="containsText" text="TERMINADA">
      <formula>NOT(ISERROR(SEARCH("TERMINADA",AM72)))</formula>
    </cfRule>
    <cfRule type="containsText" dxfId="405" priority="497" operator="containsText" text="INCUMPLIDA">
      <formula>NOT(ISERROR(SEARCH("INCUMPLIDA",AM72)))</formula>
    </cfRule>
  </conditionalFormatting>
  <conditionalFormatting sqref="BC72">
    <cfRule type="containsText" dxfId="404" priority="489" operator="containsText" text="CERRADA">
      <formula>NOT(ISERROR(SEARCH("CERRADA",BC72)))</formula>
    </cfRule>
    <cfRule type="containsText" dxfId="403" priority="490" operator="containsText" text="ABIERTA">
      <formula>NOT(ISERROR(SEARCH("ABIERTA",BC72)))</formula>
    </cfRule>
  </conditionalFormatting>
  <conditionalFormatting sqref="AO73 AG73">
    <cfRule type="containsText" dxfId="402" priority="488" stopIfTrue="1" operator="containsText" text="Fecha debe ser posterior a la">
      <formula>NOT(ISERROR(SEARCH("Fecha debe ser posterior a la",AG73)))</formula>
    </cfRule>
  </conditionalFormatting>
  <conditionalFormatting sqref="AM73:AN73">
    <cfRule type="containsText" dxfId="401" priority="464" operator="containsText" text="CERRADA">
      <formula>NOT(ISERROR(SEARCH("CERRADA",AM73)))</formula>
    </cfRule>
    <cfRule type="containsText" dxfId="400" priority="471" operator="containsText" text="SIN INICIAR">
      <formula>NOT(ISERROR(SEARCH("SIN INICIAR",AM73)))</formula>
    </cfRule>
  </conditionalFormatting>
  <conditionalFormatting sqref="AM73:AN73">
    <cfRule type="containsText" dxfId="399" priority="469" operator="containsText" text="ABIERTA">
      <formula>NOT(ISERROR(SEARCH("ABIERTA",AM73)))</formula>
    </cfRule>
  </conditionalFormatting>
  <conditionalFormatting sqref="AM73:AN73">
    <cfRule type="containsText" dxfId="398" priority="465" operator="containsText" text="EN PROCESO">
      <formula>NOT(ISERROR(SEARCH("EN PROCESO",AM73)))</formula>
    </cfRule>
    <cfRule type="containsText" dxfId="397" priority="466" operator="containsText" text="CERRADA">
      <formula>NOT(ISERROR(SEARCH("CERRADA",AM73)))</formula>
    </cfRule>
    <cfRule type="containsText" dxfId="396" priority="467" operator="containsText" text="TERMINADA EXTEMPORÁNEA">
      <formula>NOT(ISERROR(SEARCH("TERMINADA EXTEMPORÁNEA",AM73)))</formula>
    </cfRule>
    <cfRule type="containsText" dxfId="395" priority="468" operator="containsText" text="TERMINADA">
      <formula>NOT(ISERROR(SEARCH("TERMINADA",AM73)))</formula>
    </cfRule>
    <cfRule type="containsText" dxfId="394" priority="470" operator="containsText" text="INCUMPLIDA">
      <formula>NOT(ISERROR(SEARCH("INCUMPLIDA",AM73)))</formula>
    </cfRule>
  </conditionalFormatting>
  <conditionalFormatting sqref="AO90">
    <cfRule type="containsText" dxfId="393" priority="446" stopIfTrue="1" operator="containsText" text="Fecha debe ser posterior a la">
      <formula>NOT(ISERROR(SEARCH("Fecha debe ser posterior a la",AO90)))</formula>
    </cfRule>
  </conditionalFormatting>
  <conditionalFormatting sqref="AM118:AN118">
    <cfRule type="containsText" dxfId="392" priority="406" operator="containsText" text="CERRADA">
      <formula>NOT(ISERROR(SEARCH("CERRADA",AM118)))</formula>
    </cfRule>
    <cfRule type="containsText" dxfId="391" priority="413" operator="containsText" text="SIN INICIAR">
      <formula>NOT(ISERROR(SEARCH("SIN INICIAR",AM118)))</formula>
    </cfRule>
  </conditionalFormatting>
  <conditionalFormatting sqref="AM118:AN118">
    <cfRule type="containsText" dxfId="390" priority="411" operator="containsText" text="ABIERTA">
      <formula>NOT(ISERROR(SEARCH("ABIERTA",AM118)))</formula>
    </cfRule>
  </conditionalFormatting>
  <conditionalFormatting sqref="AM118:AN118">
    <cfRule type="containsText" dxfId="389" priority="407" operator="containsText" text="EN PROCESO">
      <formula>NOT(ISERROR(SEARCH("EN PROCESO",AM118)))</formula>
    </cfRule>
    <cfRule type="containsText" dxfId="388" priority="408" operator="containsText" text="CERRADA">
      <formula>NOT(ISERROR(SEARCH("CERRADA",AM118)))</formula>
    </cfRule>
    <cfRule type="containsText" dxfId="387" priority="409" operator="containsText" text="TERMINADA EXTEMPORÁNEA">
      <formula>NOT(ISERROR(SEARCH("TERMINADA EXTEMPORÁNEA",AM118)))</formula>
    </cfRule>
    <cfRule type="containsText" dxfId="386" priority="410" operator="containsText" text="TERMINADA">
      <formula>NOT(ISERROR(SEARCH("TERMINADA",AM118)))</formula>
    </cfRule>
    <cfRule type="containsText" dxfId="385" priority="412" operator="containsText" text="INCUMPLIDA">
      <formula>NOT(ISERROR(SEARCH("INCUMPLIDA",AM118)))</formula>
    </cfRule>
  </conditionalFormatting>
  <conditionalFormatting sqref="AM99:AN99">
    <cfRule type="containsText" dxfId="384" priority="398" operator="containsText" text="CERRADA">
      <formula>NOT(ISERROR(SEARCH("CERRADA",AM99)))</formula>
    </cfRule>
    <cfRule type="containsText" dxfId="383" priority="405" operator="containsText" text="SIN INICIAR">
      <formula>NOT(ISERROR(SEARCH("SIN INICIAR",AM99)))</formula>
    </cfRule>
  </conditionalFormatting>
  <conditionalFormatting sqref="AM99:AN99">
    <cfRule type="containsText" dxfId="382" priority="403" operator="containsText" text="ABIERTA">
      <formula>NOT(ISERROR(SEARCH("ABIERTA",AM99)))</formula>
    </cfRule>
  </conditionalFormatting>
  <conditionalFormatting sqref="AM99:AN99">
    <cfRule type="containsText" dxfId="381" priority="399" operator="containsText" text="EN PROCESO">
      <formula>NOT(ISERROR(SEARCH("EN PROCESO",AM99)))</formula>
    </cfRule>
    <cfRule type="containsText" dxfId="380" priority="400" operator="containsText" text="CERRADA">
      <formula>NOT(ISERROR(SEARCH("CERRADA",AM99)))</formula>
    </cfRule>
    <cfRule type="containsText" dxfId="379" priority="401" operator="containsText" text="TERMINADA EXTEMPORÁNEA">
      <formula>NOT(ISERROR(SEARCH("TERMINADA EXTEMPORÁNEA",AM99)))</formula>
    </cfRule>
    <cfRule type="containsText" dxfId="378" priority="402" operator="containsText" text="TERMINADA">
      <formula>NOT(ISERROR(SEARCH("TERMINADA",AM99)))</formula>
    </cfRule>
    <cfRule type="containsText" dxfId="377" priority="404" operator="containsText" text="INCUMPLIDA">
      <formula>NOT(ISERROR(SEARCH("INCUMPLIDA",AM99)))</formula>
    </cfRule>
  </conditionalFormatting>
  <conditionalFormatting sqref="AM102:AN102">
    <cfRule type="containsText" dxfId="376" priority="390" operator="containsText" text="CERRADA">
      <formula>NOT(ISERROR(SEARCH("CERRADA",AM102)))</formula>
    </cfRule>
    <cfRule type="containsText" dxfId="375" priority="397" operator="containsText" text="SIN INICIAR">
      <formula>NOT(ISERROR(SEARCH("SIN INICIAR",AM102)))</formula>
    </cfRule>
  </conditionalFormatting>
  <conditionalFormatting sqref="AM102:AN102">
    <cfRule type="containsText" dxfId="374" priority="395" operator="containsText" text="ABIERTA">
      <formula>NOT(ISERROR(SEARCH("ABIERTA",AM102)))</formula>
    </cfRule>
  </conditionalFormatting>
  <conditionalFormatting sqref="AM102:AN102">
    <cfRule type="containsText" dxfId="373" priority="391" operator="containsText" text="EN PROCESO">
      <formula>NOT(ISERROR(SEARCH("EN PROCESO",AM102)))</formula>
    </cfRule>
    <cfRule type="containsText" dxfId="372" priority="392" operator="containsText" text="CERRADA">
      <formula>NOT(ISERROR(SEARCH("CERRADA",AM102)))</formula>
    </cfRule>
    <cfRule type="containsText" dxfId="371" priority="393" operator="containsText" text="TERMINADA EXTEMPORÁNEA">
      <formula>NOT(ISERROR(SEARCH("TERMINADA EXTEMPORÁNEA",AM102)))</formula>
    </cfRule>
    <cfRule type="containsText" dxfId="370" priority="394" operator="containsText" text="TERMINADA">
      <formula>NOT(ISERROR(SEARCH("TERMINADA",AM102)))</formula>
    </cfRule>
    <cfRule type="containsText" dxfId="369" priority="396" operator="containsText" text="INCUMPLIDA">
      <formula>NOT(ISERROR(SEARCH("INCUMPLIDA",AM102)))</formula>
    </cfRule>
  </conditionalFormatting>
  <conditionalFormatting sqref="AM103:AN103">
    <cfRule type="containsText" dxfId="368" priority="382" operator="containsText" text="CERRADA">
      <formula>NOT(ISERROR(SEARCH("CERRADA",AM103)))</formula>
    </cfRule>
    <cfRule type="containsText" dxfId="367" priority="389" operator="containsText" text="SIN INICIAR">
      <formula>NOT(ISERROR(SEARCH("SIN INICIAR",AM103)))</formula>
    </cfRule>
  </conditionalFormatting>
  <conditionalFormatting sqref="AM103:AN103">
    <cfRule type="containsText" dxfId="366" priority="387" operator="containsText" text="ABIERTA">
      <formula>NOT(ISERROR(SEARCH("ABIERTA",AM103)))</formula>
    </cfRule>
  </conditionalFormatting>
  <conditionalFormatting sqref="AM103:AN103">
    <cfRule type="containsText" dxfId="365" priority="383" operator="containsText" text="EN PROCESO">
      <formula>NOT(ISERROR(SEARCH("EN PROCESO",AM103)))</formula>
    </cfRule>
    <cfRule type="containsText" dxfId="364" priority="384" operator="containsText" text="CERRADA">
      <formula>NOT(ISERROR(SEARCH("CERRADA",AM103)))</formula>
    </cfRule>
    <cfRule type="containsText" dxfId="363" priority="385" operator="containsText" text="TERMINADA EXTEMPORÁNEA">
      <formula>NOT(ISERROR(SEARCH("TERMINADA EXTEMPORÁNEA",AM103)))</formula>
    </cfRule>
    <cfRule type="containsText" dxfId="362" priority="386" operator="containsText" text="TERMINADA">
      <formula>NOT(ISERROR(SEARCH("TERMINADA",AM103)))</formula>
    </cfRule>
    <cfRule type="containsText" dxfId="361" priority="388" operator="containsText" text="INCUMPLIDA">
      <formula>NOT(ISERROR(SEARCH("INCUMPLIDA",AM103)))</formula>
    </cfRule>
  </conditionalFormatting>
  <conditionalFormatting sqref="AM104:AN104">
    <cfRule type="containsText" dxfId="360" priority="373" operator="containsText" text="CERRADA">
      <formula>NOT(ISERROR(SEARCH("CERRADA",AM104)))</formula>
    </cfRule>
    <cfRule type="containsText" dxfId="359" priority="380" operator="containsText" text="SIN INICIAR">
      <formula>NOT(ISERROR(SEARCH("SIN INICIAR",AM104)))</formula>
    </cfRule>
  </conditionalFormatting>
  <conditionalFormatting sqref="AM104:AN104">
    <cfRule type="containsText" dxfId="358" priority="378" operator="containsText" text="ABIERTA">
      <formula>NOT(ISERROR(SEARCH("ABIERTA",AM104)))</formula>
    </cfRule>
  </conditionalFormatting>
  <conditionalFormatting sqref="AM104:AN104">
    <cfRule type="containsText" dxfId="357" priority="374" operator="containsText" text="EN PROCESO">
      <formula>NOT(ISERROR(SEARCH("EN PROCESO",AM104)))</formula>
    </cfRule>
    <cfRule type="containsText" dxfId="356" priority="375" operator="containsText" text="CERRADA">
      <formula>NOT(ISERROR(SEARCH("CERRADA",AM104)))</formula>
    </cfRule>
    <cfRule type="containsText" dxfId="355" priority="376" operator="containsText" text="TERMINADA EXTEMPORÁNEA">
      <formula>NOT(ISERROR(SEARCH("TERMINADA EXTEMPORÁNEA",AM104)))</formula>
    </cfRule>
    <cfRule type="containsText" dxfId="354" priority="377" operator="containsText" text="TERMINADA">
      <formula>NOT(ISERROR(SEARCH("TERMINADA",AM104)))</formula>
    </cfRule>
    <cfRule type="containsText" dxfId="353" priority="379" operator="containsText" text="INCUMPLIDA">
      <formula>NOT(ISERROR(SEARCH("INCUMPLIDA",AM104)))</formula>
    </cfRule>
  </conditionalFormatting>
  <conditionalFormatting sqref="AM105:AN105">
    <cfRule type="containsText" dxfId="352" priority="363" operator="containsText" text="CERRADA">
      <formula>NOT(ISERROR(SEARCH("CERRADA",AM105)))</formula>
    </cfRule>
    <cfRule type="containsText" dxfId="351" priority="370" operator="containsText" text="SIN INICIAR">
      <formula>NOT(ISERROR(SEARCH("SIN INICIAR",AM105)))</formula>
    </cfRule>
  </conditionalFormatting>
  <conditionalFormatting sqref="AM105:AN105">
    <cfRule type="containsText" dxfId="350" priority="368" operator="containsText" text="ABIERTA">
      <formula>NOT(ISERROR(SEARCH("ABIERTA",AM105)))</formula>
    </cfRule>
  </conditionalFormatting>
  <conditionalFormatting sqref="AM105:AN105">
    <cfRule type="containsText" dxfId="349" priority="364" operator="containsText" text="EN PROCESO">
      <formula>NOT(ISERROR(SEARCH("EN PROCESO",AM105)))</formula>
    </cfRule>
    <cfRule type="containsText" dxfId="348" priority="365" operator="containsText" text="CERRADA">
      <formula>NOT(ISERROR(SEARCH("CERRADA",AM105)))</formula>
    </cfRule>
    <cfRule type="containsText" dxfId="347" priority="366" operator="containsText" text="TERMINADA EXTEMPORÁNEA">
      <formula>NOT(ISERROR(SEARCH("TERMINADA EXTEMPORÁNEA",AM105)))</formula>
    </cfRule>
    <cfRule type="containsText" dxfId="346" priority="367" operator="containsText" text="TERMINADA">
      <formula>NOT(ISERROR(SEARCH("TERMINADA",AM105)))</formula>
    </cfRule>
    <cfRule type="containsText" dxfId="345" priority="369" operator="containsText" text="INCUMPLIDA">
      <formula>NOT(ISERROR(SEARCH("INCUMPLIDA",AM105)))</formula>
    </cfRule>
  </conditionalFormatting>
  <conditionalFormatting sqref="AM106:AN106">
    <cfRule type="containsText" dxfId="344" priority="355" operator="containsText" text="CERRADA">
      <formula>NOT(ISERROR(SEARCH("CERRADA",AM106)))</formula>
    </cfRule>
    <cfRule type="containsText" dxfId="343" priority="362" operator="containsText" text="SIN INICIAR">
      <formula>NOT(ISERROR(SEARCH("SIN INICIAR",AM106)))</formula>
    </cfRule>
  </conditionalFormatting>
  <conditionalFormatting sqref="AM106:AN106">
    <cfRule type="containsText" dxfId="342" priority="360" operator="containsText" text="ABIERTA">
      <formula>NOT(ISERROR(SEARCH("ABIERTA",AM106)))</formula>
    </cfRule>
  </conditionalFormatting>
  <conditionalFormatting sqref="AM106:AN106">
    <cfRule type="containsText" dxfId="341" priority="356" operator="containsText" text="EN PROCESO">
      <formula>NOT(ISERROR(SEARCH("EN PROCESO",AM106)))</formula>
    </cfRule>
    <cfRule type="containsText" dxfId="340" priority="357" operator="containsText" text="CERRADA">
      <formula>NOT(ISERROR(SEARCH("CERRADA",AM106)))</formula>
    </cfRule>
    <cfRule type="containsText" dxfId="339" priority="358" operator="containsText" text="TERMINADA EXTEMPORÁNEA">
      <formula>NOT(ISERROR(SEARCH("TERMINADA EXTEMPORÁNEA",AM106)))</formula>
    </cfRule>
    <cfRule type="containsText" dxfId="338" priority="359" operator="containsText" text="TERMINADA">
      <formula>NOT(ISERROR(SEARCH("TERMINADA",AM106)))</formula>
    </cfRule>
    <cfRule type="containsText" dxfId="337" priority="361" operator="containsText" text="INCUMPLIDA">
      <formula>NOT(ISERROR(SEARCH("INCUMPLIDA",AM106)))</formula>
    </cfRule>
  </conditionalFormatting>
  <conditionalFormatting sqref="AM107:AN107">
    <cfRule type="containsText" dxfId="336" priority="346" operator="containsText" text="CERRADA">
      <formula>NOT(ISERROR(SEARCH("CERRADA",AM107)))</formula>
    </cfRule>
    <cfRule type="containsText" dxfId="335" priority="353" operator="containsText" text="SIN INICIAR">
      <formula>NOT(ISERROR(SEARCH("SIN INICIAR",AM107)))</formula>
    </cfRule>
  </conditionalFormatting>
  <conditionalFormatting sqref="AM107:AN107">
    <cfRule type="containsText" dxfId="334" priority="351" operator="containsText" text="ABIERTA">
      <formula>NOT(ISERROR(SEARCH("ABIERTA",AM107)))</formula>
    </cfRule>
  </conditionalFormatting>
  <conditionalFormatting sqref="AM107:AN107">
    <cfRule type="containsText" dxfId="333" priority="347" operator="containsText" text="EN PROCESO">
      <formula>NOT(ISERROR(SEARCH("EN PROCESO",AM107)))</formula>
    </cfRule>
    <cfRule type="containsText" dxfId="332" priority="348" operator="containsText" text="CERRADA">
      <formula>NOT(ISERROR(SEARCH("CERRADA",AM107)))</formula>
    </cfRule>
    <cfRule type="containsText" dxfId="331" priority="349" operator="containsText" text="TERMINADA EXTEMPORÁNEA">
      <formula>NOT(ISERROR(SEARCH("TERMINADA EXTEMPORÁNEA",AM107)))</formula>
    </cfRule>
    <cfRule type="containsText" dxfId="330" priority="350" operator="containsText" text="TERMINADA">
      <formula>NOT(ISERROR(SEARCH("TERMINADA",AM107)))</formula>
    </cfRule>
    <cfRule type="containsText" dxfId="329" priority="352" operator="containsText" text="INCUMPLIDA">
      <formula>NOT(ISERROR(SEARCH("INCUMPLIDA",AM107)))</formula>
    </cfRule>
  </conditionalFormatting>
  <conditionalFormatting sqref="AO104">
    <cfRule type="containsText" dxfId="328" priority="345" stopIfTrue="1" operator="containsText" text="Fecha debe ser posterior a la">
      <formula>NOT(ISERROR(SEARCH("Fecha debe ser posterior a la",AO104)))</formula>
    </cfRule>
  </conditionalFormatting>
  <conditionalFormatting sqref="AO105">
    <cfRule type="containsText" dxfId="327" priority="344" stopIfTrue="1" operator="containsText" text="Fecha debe ser posterior a la">
      <formula>NOT(ISERROR(SEARCH("Fecha debe ser posterior a la",AO105)))</formula>
    </cfRule>
  </conditionalFormatting>
  <conditionalFormatting sqref="AO106">
    <cfRule type="containsText" dxfId="326" priority="343" stopIfTrue="1" operator="containsText" text="Fecha debe ser posterior a la">
      <formula>NOT(ISERROR(SEARCH("Fecha debe ser posterior a la",AO106)))</formula>
    </cfRule>
  </conditionalFormatting>
  <conditionalFormatting sqref="AO107">
    <cfRule type="containsText" dxfId="325" priority="342" stopIfTrue="1" operator="containsText" text="Fecha debe ser posterior a la">
      <formula>NOT(ISERROR(SEARCH("Fecha debe ser posterior a la",AO107)))</formula>
    </cfRule>
  </conditionalFormatting>
  <conditionalFormatting sqref="AG108">
    <cfRule type="containsText" dxfId="324" priority="341" stopIfTrue="1" operator="containsText" text="Fecha debe ser posterior a la">
      <formula>NOT(ISERROR(SEARCH("Fecha debe ser posterior a la",AG108)))</formula>
    </cfRule>
  </conditionalFormatting>
  <conditionalFormatting sqref="AM108:AN108">
    <cfRule type="containsText" dxfId="323" priority="333" operator="containsText" text="CERRADA">
      <formula>NOT(ISERROR(SEARCH("CERRADA",AM108)))</formula>
    </cfRule>
    <cfRule type="containsText" dxfId="322" priority="340" operator="containsText" text="SIN INICIAR">
      <formula>NOT(ISERROR(SEARCH("SIN INICIAR",AM108)))</formula>
    </cfRule>
  </conditionalFormatting>
  <conditionalFormatting sqref="AM108:AN108">
    <cfRule type="containsText" dxfId="321" priority="338" operator="containsText" text="ABIERTA">
      <formula>NOT(ISERROR(SEARCH("ABIERTA",AM108)))</formula>
    </cfRule>
  </conditionalFormatting>
  <conditionalFormatting sqref="AM108:AN108">
    <cfRule type="containsText" dxfId="320" priority="334" operator="containsText" text="EN PROCESO">
      <formula>NOT(ISERROR(SEARCH("EN PROCESO",AM108)))</formula>
    </cfRule>
    <cfRule type="containsText" dxfId="319" priority="335" operator="containsText" text="CERRADA">
      <formula>NOT(ISERROR(SEARCH("CERRADA",AM108)))</formula>
    </cfRule>
    <cfRule type="containsText" dxfId="318" priority="336" operator="containsText" text="TERMINADA EXTEMPORÁNEA">
      <formula>NOT(ISERROR(SEARCH("TERMINADA EXTEMPORÁNEA",AM108)))</formula>
    </cfRule>
    <cfRule type="containsText" dxfId="317" priority="337" operator="containsText" text="TERMINADA">
      <formula>NOT(ISERROR(SEARCH("TERMINADA",AM108)))</formula>
    </cfRule>
    <cfRule type="containsText" dxfId="316" priority="339" operator="containsText" text="INCUMPLIDA">
      <formula>NOT(ISERROR(SEARCH("INCUMPLIDA",AM108)))</formula>
    </cfRule>
  </conditionalFormatting>
  <conditionalFormatting sqref="AO108">
    <cfRule type="containsText" dxfId="315" priority="332" stopIfTrue="1" operator="containsText" text="Fecha debe ser posterior a la">
      <formula>NOT(ISERROR(SEARCH("Fecha debe ser posterior a la",AO108)))</formula>
    </cfRule>
  </conditionalFormatting>
  <conditionalFormatting sqref="AG109">
    <cfRule type="containsText" dxfId="314" priority="331" stopIfTrue="1" operator="containsText" text="Fecha debe ser posterior a la">
      <formula>NOT(ISERROR(SEARCH("Fecha debe ser posterior a la",AG109)))</formula>
    </cfRule>
  </conditionalFormatting>
  <conditionalFormatting sqref="AO109">
    <cfRule type="containsText" dxfId="313" priority="330" stopIfTrue="1" operator="containsText" text="Fecha debe ser posterior a la">
      <formula>NOT(ISERROR(SEARCH("Fecha debe ser posterior a la",AO109)))</formula>
    </cfRule>
  </conditionalFormatting>
  <conditionalFormatting sqref="AM109:AN109">
    <cfRule type="containsText" dxfId="312" priority="322" operator="containsText" text="CERRADA">
      <formula>NOT(ISERROR(SEARCH("CERRADA",AM109)))</formula>
    </cfRule>
    <cfRule type="containsText" dxfId="311" priority="329" operator="containsText" text="SIN INICIAR">
      <formula>NOT(ISERROR(SEARCH("SIN INICIAR",AM109)))</formula>
    </cfRule>
  </conditionalFormatting>
  <conditionalFormatting sqref="AM109:AN109">
    <cfRule type="containsText" dxfId="310" priority="327" operator="containsText" text="ABIERTA">
      <formula>NOT(ISERROR(SEARCH("ABIERTA",AM109)))</formula>
    </cfRule>
  </conditionalFormatting>
  <conditionalFormatting sqref="AM109:AN109">
    <cfRule type="containsText" dxfId="309" priority="323" operator="containsText" text="EN PROCESO">
      <formula>NOT(ISERROR(SEARCH("EN PROCESO",AM109)))</formula>
    </cfRule>
    <cfRule type="containsText" dxfId="308" priority="324" operator="containsText" text="CERRADA">
      <formula>NOT(ISERROR(SEARCH("CERRADA",AM109)))</formula>
    </cfRule>
    <cfRule type="containsText" dxfId="307" priority="325" operator="containsText" text="TERMINADA EXTEMPORÁNEA">
      <formula>NOT(ISERROR(SEARCH("TERMINADA EXTEMPORÁNEA",AM109)))</formula>
    </cfRule>
    <cfRule type="containsText" dxfId="306" priority="326" operator="containsText" text="TERMINADA">
      <formula>NOT(ISERROR(SEARCH("TERMINADA",AM109)))</formula>
    </cfRule>
    <cfRule type="containsText" dxfId="305" priority="328" operator="containsText" text="INCUMPLIDA">
      <formula>NOT(ISERROR(SEARCH("INCUMPLIDA",AM109)))</formula>
    </cfRule>
  </conditionalFormatting>
  <conditionalFormatting sqref="AM111:AN111">
    <cfRule type="containsText" dxfId="304" priority="314" operator="containsText" text="CERRADA">
      <formula>NOT(ISERROR(SEARCH("CERRADA",AM111)))</formula>
    </cfRule>
    <cfRule type="containsText" dxfId="303" priority="321" operator="containsText" text="SIN INICIAR">
      <formula>NOT(ISERROR(SEARCH("SIN INICIAR",AM111)))</formula>
    </cfRule>
  </conditionalFormatting>
  <conditionalFormatting sqref="AM111:AN111">
    <cfRule type="containsText" dxfId="302" priority="319" operator="containsText" text="ABIERTA">
      <formula>NOT(ISERROR(SEARCH("ABIERTA",AM111)))</formula>
    </cfRule>
  </conditionalFormatting>
  <conditionalFormatting sqref="AM111:AN111">
    <cfRule type="containsText" dxfId="301" priority="315" operator="containsText" text="EN PROCESO">
      <formula>NOT(ISERROR(SEARCH("EN PROCESO",AM111)))</formula>
    </cfRule>
    <cfRule type="containsText" dxfId="300" priority="316" operator="containsText" text="CERRADA">
      <formula>NOT(ISERROR(SEARCH("CERRADA",AM111)))</formula>
    </cfRule>
    <cfRule type="containsText" dxfId="299" priority="317" operator="containsText" text="TERMINADA EXTEMPORÁNEA">
      <formula>NOT(ISERROR(SEARCH("TERMINADA EXTEMPORÁNEA",AM111)))</formula>
    </cfRule>
    <cfRule type="containsText" dxfId="298" priority="318" operator="containsText" text="TERMINADA">
      <formula>NOT(ISERROR(SEARCH("TERMINADA",AM111)))</formula>
    </cfRule>
    <cfRule type="containsText" dxfId="297" priority="320" operator="containsText" text="INCUMPLIDA">
      <formula>NOT(ISERROR(SEARCH("INCUMPLIDA",AM111)))</formula>
    </cfRule>
  </conditionalFormatting>
  <conditionalFormatting sqref="AM110:AN110">
    <cfRule type="containsText" dxfId="296" priority="306" operator="containsText" text="CERRADA">
      <formula>NOT(ISERROR(SEARCH("CERRADA",AM110)))</formula>
    </cfRule>
    <cfRule type="containsText" dxfId="295" priority="313" operator="containsText" text="SIN INICIAR">
      <formula>NOT(ISERROR(SEARCH("SIN INICIAR",AM110)))</formula>
    </cfRule>
  </conditionalFormatting>
  <conditionalFormatting sqref="AM110:AN110">
    <cfRule type="containsText" dxfId="294" priority="311" operator="containsText" text="ABIERTA">
      <formula>NOT(ISERROR(SEARCH("ABIERTA",AM110)))</formula>
    </cfRule>
  </conditionalFormatting>
  <conditionalFormatting sqref="AM110:AN110">
    <cfRule type="containsText" dxfId="293" priority="307" operator="containsText" text="EN PROCESO">
      <formula>NOT(ISERROR(SEARCH("EN PROCESO",AM110)))</formula>
    </cfRule>
    <cfRule type="containsText" dxfId="292" priority="308" operator="containsText" text="CERRADA">
      <formula>NOT(ISERROR(SEARCH("CERRADA",AM110)))</formula>
    </cfRule>
    <cfRule type="containsText" dxfId="291" priority="309" operator="containsText" text="TERMINADA EXTEMPORÁNEA">
      <formula>NOT(ISERROR(SEARCH("TERMINADA EXTEMPORÁNEA",AM110)))</formula>
    </cfRule>
    <cfRule type="containsText" dxfId="290" priority="310" operator="containsText" text="TERMINADA">
      <formula>NOT(ISERROR(SEARCH("TERMINADA",AM110)))</formula>
    </cfRule>
    <cfRule type="containsText" dxfId="289" priority="312" operator="containsText" text="INCUMPLIDA">
      <formula>NOT(ISERROR(SEARCH("INCUMPLIDA",AM110)))</formula>
    </cfRule>
  </conditionalFormatting>
  <conditionalFormatting sqref="BC85">
    <cfRule type="containsText" dxfId="288" priority="304" operator="containsText" text="CERRADA">
      <formula>NOT(ISERROR(SEARCH("CERRADA",BC85)))</formula>
    </cfRule>
    <cfRule type="containsText" dxfId="287" priority="305" operator="containsText" text="ABIERTA">
      <formula>NOT(ISERROR(SEARCH("ABIERTA",BC85)))</formula>
    </cfRule>
  </conditionalFormatting>
  <conditionalFormatting sqref="AO85 AG85">
    <cfRule type="containsText" dxfId="286" priority="303" stopIfTrue="1" operator="containsText" text="Fecha debe ser posterior a la">
      <formula>NOT(ISERROR(SEARCH("Fecha debe ser posterior a la",AG85)))</formula>
    </cfRule>
  </conditionalFormatting>
  <conditionalFormatting sqref="AM85:AN85">
    <cfRule type="containsText" dxfId="285" priority="295" operator="containsText" text="CERRADA">
      <formula>NOT(ISERROR(SEARCH("CERRADA",AM85)))</formula>
    </cfRule>
    <cfRule type="containsText" dxfId="284" priority="302" operator="containsText" text="SIN INICIAR">
      <formula>NOT(ISERROR(SEARCH("SIN INICIAR",AM85)))</formula>
    </cfRule>
  </conditionalFormatting>
  <conditionalFormatting sqref="AM85:AN85">
    <cfRule type="containsText" dxfId="283" priority="300" operator="containsText" text="ABIERTA">
      <formula>NOT(ISERROR(SEARCH("ABIERTA",AM85)))</formula>
    </cfRule>
  </conditionalFormatting>
  <conditionalFormatting sqref="AM85:AN85">
    <cfRule type="containsText" dxfId="282" priority="296" operator="containsText" text="EN PROCESO">
      <formula>NOT(ISERROR(SEARCH("EN PROCESO",AM85)))</formula>
    </cfRule>
    <cfRule type="containsText" dxfId="281" priority="297" operator="containsText" text="CERRADA">
      <formula>NOT(ISERROR(SEARCH("CERRADA",AM85)))</formula>
    </cfRule>
    <cfRule type="containsText" dxfId="280" priority="298" operator="containsText" text="TERMINADA EXTEMPORÁNEA">
      <formula>NOT(ISERROR(SEARCH("TERMINADA EXTEMPORÁNEA",AM85)))</formula>
    </cfRule>
    <cfRule type="containsText" dxfId="279" priority="299" operator="containsText" text="TERMINADA">
      <formula>NOT(ISERROR(SEARCH("TERMINADA",AM85)))</formula>
    </cfRule>
    <cfRule type="containsText" dxfId="278" priority="301" operator="containsText" text="INCUMPLIDA">
      <formula>NOT(ISERROR(SEARCH("INCUMPLIDA",AM85)))</formula>
    </cfRule>
  </conditionalFormatting>
  <conditionalFormatting sqref="BA85">
    <cfRule type="containsText" dxfId="277" priority="293" operator="containsText" text="PENDIENTE">
      <formula>NOT(ISERROR(SEARCH("PENDIENTE",BA85)))</formula>
    </cfRule>
    <cfRule type="containsText" dxfId="276" priority="294" operator="containsText" text="CUMPLIDA">
      <formula>NOT(ISERROR(SEARCH("CUMPLIDA",BA85)))</formula>
    </cfRule>
  </conditionalFormatting>
  <conditionalFormatting sqref="BC88">
    <cfRule type="containsText" dxfId="275" priority="291" operator="containsText" text="CERRADA">
      <formula>NOT(ISERROR(SEARCH("CERRADA",BC88)))</formula>
    </cfRule>
    <cfRule type="containsText" dxfId="274" priority="292" operator="containsText" text="ABIERTA">
      <formula>NOT(ISERROR(SEARCH("ABIERTA",BC88)))</formula>
    </cfRule>
  </conditionalFormatting>
  <conditionalFormatting sqref="AO88 AG88">
    <cfRule type="containsText" dxfId="273" priority="290" stopIfTrue="1" operator="containsText" text="Fecha debe ser posterior a la">
      <formula>NOT(ISERROR(SEARCH("Fecha debe ser posterior a la",AG88)))</formula>
    </cfRule>
  </conditionalFormatting>
  <conditionalFormatting sqref="AM88:AN88">
    <cfRule type="containsText" dxfId="272" priority="282" operator="containsText" text="CERRADA">
      <formula>NOT(ISERROR(SEARCH("CERRADA",AM88)))</formula>
    </cfRule>
    <cfRule type="containsText" dxfId="271" priority="289" operator="containsText" text="SIN INICIAR">
      <formula>NOT(ISERROR(SEARCH("SIN INICIAR",AM88)))</formula>
    </cfRule>
  </conditionalFormatting>
  <conditionalFormatting sqref="AM88:AN88">
    <cfRule type="containsText" dxfId="270" priority="287" operator="containsText" text="ABIERTA">
      <formula>NOT(ISERROR(SEARCH("ABIERTA",AM88)))</formula>
    </cfRule>
  </conditionalFormatting>
  <conditionalFormatting sqref="AM88:AN88">
    <cfRule type="containsText" dxfId="269" priority="283" operator="containsText" text="EN PROCESO">
      <formula>NOT(ISERROR(SEARCH("EN PROCESO",AM88)))</formula>
    </cfRule>
    <cfRule type="containsText" dxfId="268" priority="284" operator="containsText" text="CERRADA">
      <formula>NOT(ISERROR(SEARCH("CERRADA",AM88)))</formula>
    </cfRule>
    <cfRule type="containsText" dxfId="267" priority="285" operator="containsText" text="TERMINADA EXTEMPORÁNEA">
      <formula>NOT(ISERROR(SEARCH("TERMINADA EXTEMPORÁNEA",AM88)))</formula>
    </cfRule>
    <cfRule type="containsText" dxfId="266" priority="286" operator="containsText" text="TERMINADA">
      <formula>NOT(ISERROR(SEARCH("TERMINADA",AM88)))</formula>
    </cfRule>
    <cfRule type="containsText" dxfId="265" priority="288" operator="containsText" text="INCUMPLIDA">
      <formula>NOT(ISERROR(SEARCH("INCUMPLIDA",AM88)))</formula>
    </cfRule>
  </conditionalFormatting>
  <conditionalFormatting sqref="BA88">
    <cfRule type="containsText" dxfId="264" priority="280" operator="containsText" text="PENDIENTE">
      <formula>NOT(ISERROR(SEARCH("PENDIENTE",BA88)))</formula>
    </cfRule>
    <cfRule type="containsText" dxfId="263" priority="281" operator="containsText" text="CUMPLIDA">
      <formula>NOT(ISERROR(SEARCH("CUMPLIDA",BA88)))</formula>
    </cfRule>
  </conditionalFormatting>
  <conditionalFormatting sqref="BC86">
    <cfRule type="containsText" dxfId="262" priority="278" operator="containsText" text="CERRADA">
      <formula>NOT(ISERROR(SEARCH("CERRADA",BC86)))</formula>
    </cfRule>
    <cfRule type="containsText" dxfId="261" priority="279" operator="containsText" text="ABIERTA">
      <formula>NOT(ISERROR(SEARCH("ABIERTA",BC86)))</formula>
    </cfRule>
  </conditionalFormatting>
  <conditionalFormatting sqref="AO86 AG86">
    <cfRule type="containsText" dxfId="260" priority="277" stopIfTrue="1" operator="containsText" text="Fecha debe ser posterior a la">
      <formula>NOT(ISERROR(SEARCH("Fecha debe ser posterior a la",AG86)))</formula>
    </cfRule>
  </conditionalFormatting>
  <conditionalFormatting sqref="AM86:AN86">
    <cfRule type="containsText" dxfId="259" priority="269" operator="containsText" text="CERRADA">
      <formula>NOT(ISERROR(SEARCH("CERRADA",AM86)))</formula>
    </cfRule>
    <cfRule type="containsText" dxfId="258" priority="276" operator="containsText" text="SIN INICIAR">
      <formula>NOT(ISERROR(SEARCH("SIN INICIAR",AM86)))</formula>
    </cfRule>
  </conditionalFormatting>
  <conditionalFormatting sqref="AM86:AN86">
    <cfRule type="containsText" dxfId="257" priority="274" operator="containsText" text="ABIERTA">
      <formula>NOT(ISERROR(SEARCH("ABIERTA",AM86)))</formula>
    </cfRule>
  </conditionalFormatting>
  <conditionalFormatting sqref="AM86:AN86">
    <cfRule type="containsText" dxfId="256" priority="270" operator="containsText" text="EN PROCESO">
      <formula>NOT(ISERROR(SEARCH("EN PROCESO",AM86)))</formula>
    </cfRule>
    <cfRule type="containsText" dxfId="255" priority="271" operator="containsText" text="CERRADA">
      <formula>NOT(ISERROR(SEARCH("CERRADA",AM86)))</formula>
    </cfRule>
    <cfRule type="containsText" dxfId="254" priority="272" operator="containsText" text="TERMINADA EXTEMPORÁNEA">
      <formula>NOT(ISERROR(SEARCH("TERMINADA EXTEMPORÁNEA",AM86)))</formula>
    </cfRule>
    <cfRule type="containsText" dxfId="253" priority="273" operator="containsText" text="TERMINADA">
      <formula>NOT(ISERROR(SEARCH("TERMINADA",AM86)))</formula>
    </cfRule>
    <cfRule type="containsText" dxfId="252" priority="275" operator="containsText" text="INCUMPLIDA">
      <formula>NOT(ISERROR(SEARCH("INCUMPLIDA",AM86)))</formula>
    </cfRule>
  </conditionalFormatting>
  <conditionalFormatting sqref="BA86">
    <cfRule type="containsText" dxfId="251" priority="267" operator="containsText" text="PENDIENTE">
      <formula>NOT(ISERROR(SEARCH("PENDIENTE",BA86)))</formula>
    </cfRule>
    <cfRule type="containsText" dxfId="250" priority="268" operator="containsText" text="CUMPLIDA">
      <formula>NOT(ISERROR(SEARCH("CUMPLIDA",BA86)))</formula>
    </cfRule>
  </conditionalFormatting>
  <conditionalFormatting sqref="BC89">
    <cfRule type="containsText" dxfId="249" priority="265" operator="containsText" text="CERRADA">
      <formula>NOT(ISERROR(SEARCH("CERRADA",BC89)))</formula>
    </cfRule>
    <cfRule type="containsText" dxfId="248" priority="266" operator="containsText" text="ABIERTA">
      <formula>NOT(ISERROR(SEARCH("ABIERTA",BC89)))</formula>
    </cfRule>
  </conditionalFormatting>
  <conditionalFormatting sqref="AO89 AG89">
    <cfRule type="containsText" dxfId="247" priority="264" stopIfTrue="1" operator="containsText" text="Fecha debe ser posterior a la">
      <formula>NOT(ISERROR(SEARCH("Fecha debe ser posterior a la",AG89)))</formula>
    </cfRule>
  </conditionalFormatting>
  <conditionalFormatting sqref="AM89:AN89">
    <cfRule type="containsText" dxfId="246" priority="256" operator="containsText" text="CERRADA">
      <formula>NOT(ISERROR(SEARCH("CERRADA",AM89)))</formula>
    </cfRule>
    <cfRule type="containsText" dxfId="245" priority="263" operator="containsText" text="SIN INICIAR">
      <formula>NOT(ISERROR(SEARCH("SIN INICIAR",AM89)))</formula>
    </cfRule>
  </conditionalFormatting>
  <conditionalFormatting sqref="AM89:AN89">
    <cfRule type="containsText" dxfId="244" priority="261" operator="containsText" text="ABIERTA">
      <formula>NOT(ISERROR(SEARCH("ABIERTA",AM89)))</formula>
    </cfRule>
  </conditionalFormatting>
  <conditionalFormatting sqref="AM89:AN89">
    <cfRule type="containsText" dxfId="243" priority="257" operator="containsText" text="EN PROCESO">
      <formula>NOT(ISERROR(SEARCH("EN PROCESO",AM89)))</formula>
    </cfRule>
    <cfRule type="containsText" dxfId="242" priority="258" operator="containsText" text="CERRADA">
      <formula>NOT(ISERROR(SEARCH("CERRADA",AM89)))</formula>
    </cfRule>
    <cfRule type="containsText" dxfId="241" priority="259" operator="containsText" text="TERMINADA EXTEMPORÁNEA">
      <formula>NOT(ISERROR(SEARCH("TERMINADA EXTEMPORÁNEA",AM89)))</formula>
    </cfRule>
    <cfRule type="containsText" dxfId="240" priority="260" operator="containsText" text="TERMINADA">
      <formula>NOT(ISERROR(SEARCH("TERMINADA",AM89)))</formula>
    </cfRule>
    <cfRule type="containsText" dxfId="239" priority="262" operator="containsText" text="INCUMPLIDA">
      <formula>NOT(ISERROR(SEARCH("INCUMPLIDA",AM89)))</formula>
    </cfRule>
  </conditionalFormatting>
  <conditionalFormatting sqref="BA89">
    <cfRule type="containsText" dxfId="238" priority="254" operator="containsText" text="PENDIENTE">
      <formula>NOT(ISERROR(SEARCH("PENDIENTE",BA89)))</formula>
    </cfRule>
    <cfRule type="containsText" dxfId="237" priority="255" operator="containsText" text="CUMPLIDA">
      <formula>NOT(ISERROR(SEARCH("CUMPLIDA",BA89)))</formula>
    </cfRule>
  </conditionalFormatting>
  <conditionalFormatting sqref="AO83 AG83">
    <cfRule type="containsText" dxfId="236" priority="253" stopIfTrue="1" operator="containsText" text="Fecha debe ser posterior a la">
      <formula>NOT(ISERROR(SEARCH("Fecha debe ser posterior a la",AG83)))</formula>
    </cfRule>
  </conditionalFormatting>
  <conditionalFormatting sqref="AM83:AN83">
    <cfRule type="containsText" dxfId="235" priority="245" operator="containsText" text="CERRADA">
      <formula>NOT(ISERROR(SEARCH("CERRADA",AM83)))</formula>
    </cfRule>
    <cfRule type="containsText" dxfId="234" priority="252" operator="containsText" text="SIN INICIAR">
      <formula>NOT(ISERROR(SEARCH("SIN INICIAR",AM83)))</formula>
    </cfRule>
  </conditionalFormatting>
  <conditionalFormatting sqref="AM83:AN83">
    <cfRule type="containsText" dxfId="233" priority="250" operator="containsText" text="ABIERTA">
      <formula>NOT(ISERROR(SEARCH("ABIERTA",AM83)))</formula>
    </cfRule>
  </conditionalFormatting>
  <conditionalFormatting sqref="AM83:AN83">
    <cfRule type="containsText" dxfId="232" priority="246" operator="containsText" text="EN PROCESO">
      <formula>NOT(ISERROR(SEARCH("EN PROCESO",AM83)))</formula>
    </cfRule>
    <cfRule type="containsText" dxfId="231" priority="247" operator="containsText" text="CERRADA">
      <formula>NOT(ISERROR(SEARCH("CERRADA",AM83)))</formula>
    </cfRule>
    <cfRule type="containsText" dxfId="230" priority="248" operator="containsText" text="TERMINADA EXTEMPORÁNEA">
      <formula>NOT(ISERROR(SEARCH("TERMINADA EXTEMPORÁNEA",AM83)))</formula>
    </cfRule>
    <cfRule type="containsText" dxfId="229" priority="249" operator="containsText" text="TERMINADA">
      <formula>NOT(ISERROR(SEARCH("TERMINADA",AM83)))</formula>
    </cfRule>
    <cfRule type="containsText" dxfId="228" priority="251" operator="containsText" text="INCUMPLIDA">
      <formula>NOT(ISERROR(SEARCH("INCUMPLIDA",AM83)))</formula>
    </cfRule>
  </conditionalFormatting>
  <conditionalFormatting sqref="BC40">
    <cfRule type="containsText" dxfId="227" priority="243" operator="containsText" text="CERRADA">
      <formula>NOT(ISERROR(SEARCH("CERRADA",BC40)))</formula>
    </cfRule>
    <cfRule type="containsText" dxfId="226" priority="244" operator="containsText" text="ABIERTA">
      <formula>NOT(ISERROR(SEARCH("ABIERTA",BC40)))</formula>
    </cfRule>
  </conditionalFormatting>
  <conditionalFormatting sqref="BC13:BC24 BC26:BC28">
    <cfRule type="containsText" dxfId="225" priority="241" operator="containsText" text="CERRADA">
      <formula>NOT(ISERROR(SEARCH("CERRADA",BC13)))</formula>
    </cfRule>
    <cfRule type="containsText" dxfId="224" priority="242" operator="containsText" text="ABIERTA">
      <formula>NOT(ISERROR(SEARCH("ABIERTA",BC13)))</formula>
    </cfRule>
  </conditionalFormatting>
  <conditionalFormatting sqref="BC10:BC11">
    <cfRule type="containsText" dxfId="223" priority="239" operator="containsText" text="CERRADA">
      <formula>NOT(ISERROR(SEARCH("CERRADA",BC10)))</formula>
    </cfRule>
    <cfRule type="containsText" dxfId="222" priority="240" operator="containsText" text="ABIERTA">
      <formula>NOT(ISERROR(SEARCH("ABIERTA",BC10)))</formula>
    </cfRule>
  </conditionalFormatting>
  <conditionalFormatting sqref="BC52:BC53">
    <cfRule type="containsText" dxfId="221" priority="237" operator="containsText" text="CERRADA">
      <formula>NOT(ISERROR(SEARCH("CERRADA",BC52)))</formula>
    </cfRule>
    <cfRule type="containsText" dxfId="220" priority="238" operator="containsText" text="ABIERTA">
      <formula>NOT(ISERROR(SEARCH("ABIERTA",BC52)))</formula>
    </cfRule>
  </conditionalFormatting>
  <conditionalFormatting sqref="BC62">
    <cfRule type="containsText" dxfId="219" priority="235" operator="containsText" text="CERRADA">
      <formula>NOT(ISERROR(SEARCH("CERRADA",BC62)))</formula>
    </cfRule>
    <cfRule type="containsText" dxfId="218" priority="236" operator="containsText" text="ABIERTA">
      <formula>NOT(ISERROR(SEARCH("ABIERTA",BC62)))</formula>
    </cfRule>
  </conditionalFormatting>
  <conditionalFormatting sqref="BC65">
    <cfRule type="containsText" dxfId="217" priority="233" operator="containsText" text="CERRADA">
      <formula>NOT(ISERROR(SEARCH("CERRADA",BC65)))</formula>
    </cfRule>
    <cfRule type="containsText" dxfId="216" priority="234" operator="containsText" text="ABIERTA">
      <formula>NOT(ISERROR(SEARCH("ABIERTA",BC65)))</formula>
    </cfRule>
  </conditionalFormatting>
  <conditionalFormatting sqref="BC74">
    <cfRule type="containsText" dxfId="215" priority="231" operator="containsText" text="CERRADA">
      <formula>NOT(ISERROR(SEARCH("CERRADA",BC74)))</formula>
    </cfRule>
    <cfRule type="containsText" dxfId="214" priority="232" operator="containsText" text="ABIERTA">
      <formula>NOT(ISERROR(SEARCH("ABIERTA",BC74)))</formula>
    </cfRule>
  </conditionalFormatting>
  <conditionalFormatting sqref="BC77">
    <cfRule type="containsText" dxfId="213" priority="229" operator="containsText" text="CERRADA">
      <formula>NOT(ISERROR(SEARCH("CERRADA",BC77)))</formula>
    </cfRule>
    <cfRule type="containsText" dxfId="212" priority="230" operator="containsText" text="ABIERTA">
      <formula>NOT(ISERROR(SEARCH("ABIERTA",BC77)))</formula>
    </cfRule>
  </conditionalFormatting>
  <conditionalFormatting sqref="BC101">
    <cfRule type="containsText" dxfId="211" priority="227" operator="containsText" text="CERRADA">
      <formula>NOT(ISERROR(SEARCH("CERRADA",BC101)))</formula>
    </cfRule>
    <cfRule type="containsText" dxfId="210" priority="228" operator="containsText" text="ABIERTA">
      <formula>NOT(ISERROR(SEARCH("ABIERTA",BC101)))</formula>
    </cfRule>
  </conditionalFormatting>
  <conditionalFormatting sqref="BC81">
    <cfRule type="containsText" dxfId="209" priority="225" operator="containsText" text="CERRADA">
      <formula>NOT(ISERROR(SEARCH("CERRADA",BC81)))</formula>
    </cfRule>
    <cfRule type="containsText" dxfId="208" priority="226" operator="containsText" text="ABIERTA">
      <formula>NOT(ISERROR(SEARCH("ABIERTA",BC81)))</formula>
    </cfRule>
  </conditionalFormatting>
  <conditionalFormatting sqref="BC82">
    <cfRule type="containsText" dxfId="207" priority="223" operator="containsText" text="CERRADA">
      <formula>NOT(ISERROR(SEARCH("CERRADA",BC82)))</formula>
    </cfRule>
    <cfRule type="containsText" dxfId="206" priority="224" operator="containsText" text="ABIERTA">
      <formula>NOT(ISERROR(SEARCH("ABIERTA",BC82)))</formula>
    </cfRule>
  </conditionalFormatting>
  <conditionalFormatting sqref="BC90">
    <cfRule type="containsText" dxfId="205" priority="221" operator="containsText" text="CERRADA">
      <formula>NOT(ISERROR(SEARCH("CERRADA",BC90)))</formula>
    </cfRule>
    <cfRule type="containsText" dxfId="204" priority="222" operator="containsText" text="ABIERTA">
      <formula>NOT(ISERROR(SEARCH("ABIERTA",BC90)))</formula>
    </cfRule>
  </conditionalFormatting>
  <conditionalFormatting sqref="BC94">
    <cfRule type="containsText" dxfId="203" priority="217" operator="containsText" text="CERRADA">
      <formula>NOT(ISERROR(SEARCH("CERRADA",BC94)))</formula>
    </cfRule>
    <cfRule type="containsText" dxfId="202" priority="218" operator="containsText" text="ABIERTA">
      <formula>NOT(ISERROR(SEARCH("ABIERTA",BC94)))</formula>
    </cfRule>
  </conditionalFormatting>
  <conditionalFormatting sqref="BC119">
    <cfRule type="containsText" dxfId="201" priority="215" operator="containsText" text="CERRADA">
      <formula>NOT(ISERROR(SEARCH("CERRADA",BC119)))</formula>
    </cfRule>
    <cfRule type="containsText" dxfId="200" priority="216" operator="containsText" text="ABIERTA">
      <formula>NOT(ISERROR(SEARCH("ABIERTA",BC119)))</formula>
    </cfRule>
  </conditionalFormatting>
  <conditionalFormatting sqref="BC124:BC146">
    <cfRule type="containsText" dxfId="199" priority="211" operator="containsText" text="CERRADA">
      <formula>NOT(ISERROR(SEARCH("CERRADA",BC124)))</formula>
    </cfRule>
    <cfRule type="containsText" dxfId="198" priority="212" operator="containsText" text="ABIERTA">
      <formula>NOT(ISERROR(SEARCH("ABIERTA",BC124)))</formula>
    </cfRule>
  </conditionalFormatting>
  <conditionalFormatting sqref="AO26 AG26">
    <cfRule type="containsText" dxfId="197" priority="202" stopIfTrue="1" operator="containsText" text="Fecha debe ser posterior a la">
      <formula>NOT(ISERROR(SEARCH("Fecha debe ser posterior a la",AG26)))</formula>
    </cfRule>
  </conditionalFormatting>
  <conditionalFormatting sqref="AM26:AN26">
    <cfRule type="containsText" dxfId="196" priority="194" operator="containsText" text="CERRADA">
      <formula>NOT(ISERROR(SEARCH("CERRADA",AM26)))</formula>
    </cfRule>
    <cfRule type="containsText" dxfId="195" priority="201" operator="containsText" text="SIN INICIAR">
      <formula>NOT(ISERROR(SEARCH("SIN INICIAR",AM26)))</formula>
    </cfRule>
  </conditionalFormatting>
  <conditionalFormatting sqref="AM26:AN26">
    <cfRule type="containsText" dxfId="194" priority="199" operator="containsText" text="ABIERTA">
      <formula>NOT(ISERROR(SEARCH("ABIERTA",AM26)))</formula>
    </cfRule>
  </conditionalFormatting>
  <conditionalFormatting sqref="AM26:AN26">
    <cfRule type="containsText" dxfId="193" priority="195" operator="containsText" text="EN PROCESO">
      <formula>NOT(ISERROR(SEARCH("EN PROCESO",AM26)))</formula>
    </cfRule>
    <cfRule type="containsText" dxfId="192" priority="196" operator="containsText" text="CERRADA">
      <formula>NOT(ISERROR(SEARCH("CERRADA",AM26)))</formula>
    </cfRule>
    <cfRule type="containsText" dxfId="191" priority="197" operator="containsText" text="TERMINADA EXTEMPORÁNEA">
      <formula>NOT(ISERROR(SEARCH("TERMINADA EXTEMPORÁNEA",AM26)))</formula>
    </cfRule>
    <cfRule type="containsText" dxfId="190" priority="198" operator="containsText" text="TERMINADA">
      <formula>NOT(ISERROR(SEARCH("TERMINADA",AM26)))</formula>
    </cfRule>
    <cfRule type="containsText" dxfId="189" priority="200" operator="containsText" text="INCUMPLIDA">
      <formula>NOT(ISERROR(SEARCH("INCUMPLIDA",AM26)))</formula>
    </cfRule>
  </conditionalFormatting>
  <conditionalFormatting sqref="AM50:AN50">
    <cfRule type="containsText" dxfId="188" priority="186" operator="containsText" text="CERRADA">
      <formula>NOT(ISERROR(SEARCH("CERRADA",AM50)))</formula>
    </cfRule>
    <cfRule type="containsText" dxfId="187" priority="193" operator="containsText" text="SIN INICIAR">
      <formula>NOT(ISERROR(SEARCH("SIN INICIAR",AM50)))</formula>
    </cfRule>
  </conditionalFormatting>
  <conditionalFormatting sqref="AM50:AN50">
    <cfRule type="containsText" dxfId="186" priority="191" operator="containsText" text="ABIERTA">
      <formula>NOT(ISERROR(SEARCH("ABIERTA",AM50)))</formula>
    </cfRule>
  </conditionalFormatting>
  <conditionalFormatting sqref="AM50:AN50">
    <cfRule type="containsText" dxfId="185" priority="187" operator="containsText" text="EN PROCESO">
      <formula>NOT(ISERROR(SEARCH("EN PROCESO",AM50)))</formula>
    </cfRule>
    <cfRule type="containsText" dxfId="184" priority="188" operator="containsText" text="CERRADA">
      <formula>NOT(ISERROR(SEARCH("CERRADA",AM50)))</formula>
    </cfRule>
    <cfRule type="containsText" dxfId="183" priority="189" operator="containsText" text="TERMINADA EXTEMPORÁNEA">
      <formula>NOT(ISERROR(SEARCH("TERMINADA EXTEMPORÁNEA",AM50)))</formula>
    </cfRule>
    <cfRule type="containsText" dxfId="182" priority="190" operator="containsText" text="TERMINADA">
      <formula>NOT(ISERROR(SEARCH("TERMINADA",AM50)))</formula>
    </cfRule>
    <cfRule type="containsText" dxfId="181" priority="192" operator="containsText" text="INCUMPLIDA">
      <formula>NOT(ISERROR(SEARCH("INCUMPLIDA",AM50)))</formula>
    </cfRule>
  </conditionalFormatting>
  <conditionalFormatting sqref="AM60:AN60">
    <cfRule type="containsText" dxfId="180" priority="178" operator="containsText" text="CERRADA">
      <formula>NOT(ISERROR(SEARCH("CERRADA",AM60)))</formula>
    </cfRule>
    <cfRule type="containsText" dxfId="179" priority="185" operator="containsText" text="SIN INICIAR">
      <formula>NOT(ISERROR(SEARCH("SIN INICIAR",AM60)))</formula>
    </cfRule>
  </conditionalFormatting>
  <conditionalFormatting sqref="AM60:AN60">
    <cfRule type="containsText" dxfId="178" priority="183" operator="containsText" text="ABIERTA">
      <formula>NOT(ISERROR(SEARCH("ABIERTA",AM60)))</formula>
    </cfRule>
  </conditionalFormatting>
  <conditionalFormatting sqref="AM60:AN60">
    <cfRule type="containsText" dxfId="177" priority="179" operator="containsText" text="EN PROCESO">
      <formula>NOT(ISERROR(SEARCH("EN PROCESO",AM60)))</formula>
    </cfRule>
    <cfRule type="containsText" dxfId="176" priority="180" operator="containsText" text="CERRADA">
      <formula>NOT(ISERROR(SEARCH("CERRADA",AM60)))</formula>
    </cfRule>
    <cfRule type="containsText" dxfId="175" priority="181" operator="containsText" text="TERMINADA EXTEMPORÁNEA">
      <formula>NOT(ISERROR(SEARCH("TERMINADA EXTEMPORÁNEA",AM60)))</formula>
    </cfRule>
    <cfRule type="containsText" dxfId="174" priority="182" operator="containsText" text="TERMINADA">
      <formula>NOT(ISERROR(SEARCH("TERMINADA",AM60)))</formula>
    </cfRule>
    <cfRule type="containsText" dxfId="173" priority="184" operator="containsText" text="INCUMPLIDA">
      <formula>NOT(ISERROR(SEARCH("INCUMPLIDA",AM60)))</formula>
    </cfRule>
  </conditionalFormatting>
  <conditionalFormatting sqref="AG63">
    <cfRule type="containsText" dxfId="172" priority="177" stopIfTrue="1" operator="containsText" text="Fecha debe ser posterior a la">
      <formula>NOT(ISERROR(SEARCH("Fecha debe ser posterior a la",AG63)))</formula>
    </cfRule>
  </conditionalFormatting>
  <conditionalFormatting sqref="AO63">
    <cfRule type="containsText" dxfId="171" priority="176" stopIfTrue="1" operator="containsText" text="Fecha debe ser posterior a la">
      <formula>NOT(ISERROR(SEARCH("Fecha debe ser posterior a la",AO63)))</formula>
    </cfRule>
  </conditionalFormatting>
  <conditionalFormatting sqref="AM63:AN63">
    <cfRule type="containsText" dxfId="170" priority="168" operator="containsText" text="CERRADA">
      <formula>NOT(ISERROR(SEARCH("CERRADA",AM63)))</formula>
    </cfRule>
    <cfRule type="containsText" dxfId="169" priority="175" operator="containsText" text="SIN INICIAR">
      <formula>NOT(ISERROR(SEARCH("SIN INICIAR",AM63)))</formula>
    </cfRule>
  </conditionalFormatting>
  <conditionalFormatting sqref="AM63:AN63">
    <cfRule type="containsText" dxfId="168" priority="173" operator="containsText" text="ABIERTA">
      <formula>NOT(ISERROR(SEARCH("ABIERTA",AM63)))</formula>
    </cfRule>
  </conditionalFormatting>
  <conditionalFormatting sqref="AM63:AN63">
    <cfRule type="containsText" dxfId="167" priority="169" operator="containsText" text="EN PROCESO">
      <formula>NOT(ISERROR(SEARCH("EN PROCESO",AM63)))</formula>
    </cfRule>
    <cfRule type="containsText" dxfId="166" priority="170" operator="containsText" text="CERRADA">
      <formula>NOT(ISERROR(SEARCH("CERRADA",AM63)))</formula>
    </cfRule>
    <cfRule type="containsText" dxfId="165" priority="171" operator="containsText" text="TERMINADA EXTEMPORÁNEA">
      <formula>NOT(ISERROR(SEARCH("TERMINADA EXTEMPORÁNEA",AM63)))</formula>
    </cfRule>
    <cfRule type="containsText" dxfId="164" priority="172" operator="containsText" text="TERMINADA">
      <formula>NOT(ISERROR(SEARCH("TERMINADA",AM63)))</formula>
    </cfRule>
    <cfRule type="containsText" dxfId="163" priority="174" operator="containsText" text="INCUMPLIDA">
      <formula>NOT(ISERROR(SEARCH("INCUMPLIDA",AM63)))</formula>
    </cfRule>
  </conditionalFormatting>
  <conditionalFormatting sqref="AM98:AN98">
    <cfRule type="containsText" dxfId="162" priority="160" operator="containsText" text="CERRADA">
      <formula>NOT(ISERROR(SEARCH("CERRADA",AM98)))</formula>
    </cfRule>
    <cfRule type="containsText" dxfId="161" priority="167" operator="containsText" text="SIN INICIAR">
      <formula>NOT(ISERROR(SEARCH("SIN INICIAR",AM98)))</formula>
    </cfRule>
  </conditionalFormatting>
  <conditionalFormatting sqref="AM98:AN98">
    <cfRule type="containsText" dxfId="160" priority="165" operator="containsText" text="ABIERTA">
      <formula>NOT(ISERROR(SEARCH("ABIERTA",AM98)))</formula>
    </cfRule>
  </conditionalFormatting>
  <conditionalFormatting sqref="AM98:AN98">
    <cfRule type="containsText" dxfId="159" priority="161" operator="containsText" text="EN PROCESO">
      <formula>NOT(ISERROR(SEARCH("EN PROCESO",AM98)))</formula>
    </cfRule>
    <cfRule type="containsText" dxfId="158" priority="162" operator="containsText" text="CERRADA">
      <formula>NOT(ISERROR(SEARCH("CERRADA",AM98)))</formula>
    </cfRule>
    <cfRule type="containsText" dxfId="157" priority="163" operator="containsText" text="TERMINADA EXTEMPORÁNEA">
      <formula>NOT(ISERROR(SEARCH("TERMINADA EXTEMPORÁNEA",AM98)))</formula>
    </cfRule>
    <cfRule type="containsText" dxfId="156" priority="164" operator="containsText" text="TERMINADA">
      <formula>NOT(ISERROR(SEARCH("TERMINADA",AM98)))</formula>
    </cfRule>
    <cfRule type="containsText" dxfId="155" priority="166" operator="containsText" text="INCUMPLIDA">
      <formula>NOT(ISERROR(SEARCH("INCUMPLIDA",AM98)))</formula>
    </cfRule>
  </conditionalFormatting>
  <conditionalFormatting sqref="AM124:AN124">
    <cfRule type="containsText" dxfId="154" priority="152" operator="containsText" text="CERRADA">
      <formula>NOT(ISERROR(SEARCH("CERRADA",AM124)))</formula>
    </cfRule>
    <cfRule type="containsText" dxfId="153" priority="159" operator="containsText" text="SIN INICIAR">
      <formula>NOT(ISERROR(SEARCH("SIN INICIAR",AM124)))</formula>
    </cfRule>
  </conditionalFormatting>
  <conditionalFormatting sqref="AM124:AN124">
    <cfRule type="containsText" dxfId="152" priority="157" operator="containsText" text="ABIERTA">
      <formula>NOT(ISERROR(SEARCH("ABIERTA",AM124)))</formula>
    </cfRule>
  </conditionalFormatting>
  <conditionalFormatting sqref="AM124:AN124">
    <cfRule type="containsText" dxfId="151" priority="153" operator="containsText" text="EN PROCESO">
      <formula>NOT(ISERROR(SEARCH("EN PROCESO",AM124)))</formula>
    </cfRule>
    <cfRule type="containsText" dxfId="150" priority="154" operator="containsText" text="CERRADA">
      <formula>NOT(ISERROR(SEARCH("CERRADA",AM124)))</formula>
    </cfRule>
    <cfRule type="containsText" dxfId="149" priority="155" operator="containsText" text="TERMINADA EXTEMPORÁNEA">
      <formula>NOT(ISERROR(SEARCH("TERMINADA EXTEMPORÁNEA",AM124)))</formula>
    </cfRule>
    <cfRule type="containsText" dxfId="148" priority="156" operator="containsText" text="TERMINADA">
      <formula>NOT(ISERROR(SEARCH("TERMINADA",AM124)))</formula>
    </cfRule>
    <cfRule type="containsText" dxfId="147" priority="158" operator="containsText" text="INCUMPLIDA">
      <formula>NOT(ISERROR(SEARCH("INCUMPLIDA",AM124)))</formula>
    </cfRule>
  </conditionalFormatting>
  <conditionalFormatting sqref="AM81:AN81">
    <cfRule type="containsText" dxfId="146" priority="144" operator="containsText" text="CERRADA">
      <formula>NOT(ISERROR(SEARCH("CERRADA",AM81)))</formula>
    </cfRule>
    <cfRule type="containsText" dxfId="145" priority="151" operator="containsText" text="SIN INICIAR">
      <formula>NOT(ISERROR(SEARCH("SIN INICIAR",AM81)))</formula>
    </cfRule>
  </conditionalFormatting>
  <conditionalFormatting sqref="AM81:AN81">
    <cfRule type="containsText" dxfId="144" priority="149" operator="containsText" text="ABIERTA">
      <formula>NOT(ISERROR(SEARCH("ABIERTA",AM81)))</formula>
    </cfRule>
  </conditionalFormatting>
  <conditionalFormatting sqref="AM81:AN81">
    <cfRule type="containsText" dxfId="143" priority="145" operator="containsText" text="EN PROCESO">
      <formula>NOT(ISERROR(SEARCH("EN PROCESO",AM81)))</formula>
    </cfRule>
    <cfRule type="containsText" dxfId="142" priority="146" operator="containsText" text="CERRADA">
      <formula>NOT(ISERROR(SEARCH("CERRADA",AM81)))</formula>
    </cfRule>
    <cfRule type="containsText" dxfId="141" priority="147" operator="containsText" text="TERMINADA EXTEMPORÁNEA">
      <formula>NOT(ISERROR(SEARCH("TERMINADA EXTEMPORÁNEA",AM81)))</formula>
    </cfRule>
    <cfRule type="containsText" dxfId="140" priority="148" operator="containsText" text="TERMINADA">
      <formula>NOT(ISERROR(SEARCH("TERMINADA",AM81)))</formula>
    </cfRule>
    <cfRule type="containsText" dxfId="139" priority="150" operator="containsText" text="INCUMPLIDA">
      <formula>NOT(ISERROR(SEARCH("INCUMPLIDA",AM81)))</formula>
    </cfRule>
  </conditionalFormatting>
  <conditionalFormatting sqref="AO82">
    <cfRule type="containsText" dxfId="138" priority="143" stopIfTrue="1" operator="containsText" text="Fecha debe ser posterior a la">
      <formula>NOT(ISERROR(SEARCH("Fecha debe ser posterior a la",AO82)))</formula>
    </cfRule>
  </conditionalFormatting>
  <conditionalFormatting sqref="AM82:AN82">
    <cfRule type="containsText" dxfId="137" priority="135" operator="containsText" text="CERRADA">
      <formula>NOT(ISERROR(SEARCH("CERRADA",AM82)))</formula>
    </cfRule>
    <cfRule type="containsText" dxfId="136" priority="142" operator="containsText" text="SIN INICIAR">
      <formula>NOT(ISERROR(SEARCH("SIN INICIAR",AM82)))</formula>
    </cfRule>
  </conditionalFormatting>
  <conditionalFormatting sqref="AM82:AN82">
    <cfRule type="containsText" dxfId="135" priority="140" operator="containsText" text="ABIERTA">
      <formula>NOT(ISERROR(SEARCH("ABIERTA",AM82)))</formula>
    </cfRule>
  </conditionalFormatting>
  <conditionalFormatting sqref="AM82:AN82">
    <cfRule type="containsText" dxfId="134" priority="136" operator="containsText" text="EN PROCESO">
      <formula>NOT(ISERROR(SEARCH("EN PROCESO",AM82)))</formula>
    </cfRule>
    <cfRule type="containsText" dxfId="133" priority="137" operator="containsText" text="CERRADA">
      <formula>NOT(ISERROR(SEARCH("CERRADA",AM82)))</formula>
    </cfRule>
    <cfRule type="containsText" dxfId="132" priority="138" operator="containsText" text="TERMINADA EXTEMPORÁNEA">
      <formula>NOT(ISERROR(SEARCH("TERMINADA EXTEMPORÁNEA",AM82)))</formula>
    </cfRule>
    <cfRule type="containsText" dxfId="131" priority="139" operator="containsText" text="TERMINADA">
      <formula>NOT(ISERROR(SEARCH("TERMINADA",AM82)))</formula>
    </cfRule>
    <cfRule type="containsText" dxfId="130" priority="141" operator="containsText" text="INCUMPLIDA">
      <formula>NOT(ISERROR(SEARCH("INCUMPLIDA",AM82)))</formula>
    </cfRule>
  </conditionalFormatting>
  <conditionalFormatting sqref="AM90:AN90">
    <cfRule type="containsText" dxfId="129" priority="126" operator="containsText" text="CERRADA">
      <formula>NOT(ISERROR(SEARCH("CERRADA",AM90)))</formula>
    </cfRule>
    <cfRule type="containsText" dxfId="128" priority="133" operator="containsText" text="SIN INICIAR">
      <formula>NOT(ISERROR(SEARCH("SIN INICIAR",AM90)))</formula>
    </cfRule>
  </conditionalFormatting>
  <conditionalFormatting sqref="AM90:AN90">
    <cfRule type="containsText" dxfId="127" priority="131" operator="containsText" text="ABIERTA">
      <formula>NOT(ISERROR(SEARCH("ABIERTA",AM90)))</formula>
    </cfRule>
  </conditionalFormatting>
  <conditionalFormatting sqref="AM90:AN90">
    <cfRule type="containsText" dxfId="126" priority="127" operator="containsText" text="EN PROCESO">
      <formula>NOT(ISERROR(SEARCH("EN PROCESO",AM90)))</formula>
    </cfRule>
    <cfRule type="containsText" dxfId="125" priority="128" operator="containsText" text="CERRADA">
      <formula>NOT(ISERROR(SEARCH("CERRADA",AM90)))</formula>
    </cfRule>
    <cfRule type="containsText" dxfId="124" priority="129" operator="containsText" text="TERMINADA EXTEMPORÁNEA">
      <formula>NOT(ISERROR(SEARCH("TERMINADA EXTEMPORÁNEA",AM90)))</formula>
    </cfRule>
    <cfRule type="containsText" dxfId="123" priority="130" operator="containsText" text="TERMINADA">
      <formula>NOT(ISERROR(SEARCH("TERMINADA",AM90)))</formula>
    </cfRule>
    <cfRule type="containsText" dxfId="122" priority="132" operator="containsText" text="INCUMPLIDA">
      <formula>NOT(ISERROR(SEARCH("INCUMPLIDA",AM90)))</formula>
    </cfRule>
  </conditionalFormatting>
  <conditionalFormatting sqref="AM92:AN92">
    <cfRule type="containsText" dxfId="121" priority="117" operator="containsText" text="CERRADA">
      <formula>NOT(ISERROR(SEARCH("CERRADA",AM92)))</formula>
    </cfRule>
    <cfRule type="containsText" dxfId="120" priority="124" operator="containsText" text="SIN INICIAR">
      <formula>NOT(ISERROR(SEARCH("SIN INICIAR",AM92)))</formula>
    </cfRule>
  </conditionalFormatting>
  <conditionalFormatting sqref="AM92:AN92">
    <cfRule type="containsText" dxfId="119" priority="122" operator="containsText" text="ABIERTA">
      <formula>NOT(ISERROR(SEARCH("ABIERTA",AM92)))</formula>
    </cfRule>
  </conditionalFormatting>
  <conditionalFormatting sqref="AM92:AN92">
    <cfRule type="containsText" dxfId="118" priority="118" operator="containsText" text="EN PROCESO">
      <formula>NOT(ISERROR(SEARCH("EN PROCESO",AM92)))</formula>
    </cfRule>
    <cfRule type="containsText" dxfId="117" priority="119" operator="containsText" text="CERRADA">
      <formula>NOT(ISERROR(SEARCH("CERRADA",AM92)))</formula>
    </cfRule>
    <cfRule type="containsText" dxfId="116" priority="120" operator="containsText" text="TERMINADA EXTEMPORÁNEA">
      <formula>NOT(ISERROR(SEARCH("TERMINADA EXTEMPORÁNEA",AM92)))</formula>
    </cfRule>
    <cfRule type="containsText" dxfId="115" priority="121" operator="containsText" text="TERMINADA">
      <formula>NOT(ISERROR(SEARCH("TERMINADA",AM92)))</formula>
    </cfRule>
    <cfRule type="containsText" dxfId="114" priority="123" operator="containsText" text="INCUMPLIDA">
      <formula>NOT(ISERROR(SEARCH("INCUMPLIDA",AM92)))</formula>
    </cfRule>
  </conditionalFormatting>
  <conditionalFormatting sqref="AM123:AN123">
    <cfRule type="containsText" dxfId="113" priority="108" operator="containsText" text="CERRADA">
      <formula>NOT(ISERROR(SEARCH("CERRADA",AM123)))</formula>
    </cfRule>
    <cfRule type="containsText" dxfId="112" priority="115" operator="containsText" text="SIN INICIAR">
      <formula>NOT(ISERROR(SEARCH("SIN INICIAR",AM123)))</formula>
    </cfRule>
  </conditionalFormatting>
  <conditionalFormatting sqref="AM123:AN123">
    <cfRule type="containsText" dxfId="111" priority="113" operator="containsText" text="ABIERTA">
      <formula>NOT(ISERROR(SEARCH("ABIERTA",AM123)))</formula>
    </cfRule>
  </conditionalFormatting>
  <conditionalFormatting sqref="AM123:AN123">
    <cfRule type="containsText" dxfId="110" priority="109" operator="containsText" text="EN PROCESO">
      <formula>NOT(ISERROR(SEARCH("EN PROCESO",AM123)))</formula>
    </cfRule>
    <cfRule type="containsText" dxfId="109" priority="110" operator="containsText" text="CERRADA">
      <formula>NOT(ISERROR(SEARCH("CERRADA",AM123)))</formula>
    </cfRule>
    <cfRule type="containsText" dxfId="108" priority="111" operator="containsText" text="TERMINADA EXTEMPORÁNEA">
      <formula>NOT(ISERROR(SEARCH("TERMINADA EXTEMPORÁNEA",AM123)))</formula>
    </cfRule>
    <cfRule type="containsText" dxfId="107" priority="112" operator="containsText" text="TERMINADA">
      <formula>NOT(ISERROR(SEARCH("TERMINADA",AM123)))</formula>
    </cfRule>
    <cfRule type="containsText" dxfId="106" priority="114" operator="containsText" text="INCUMPLIDA">
      <formula>NOT(ISERROR(SEARCH("INCUMPLIDA",AM123)))</formula>
    </cfRule>
  </conditionalFormatting>
  <conditionalFormatting sqref="AX23:AX58 AX60:AX78 AX81:AX84 AX87 AX90:AX92 AX94:AX127 AX132:AX133 AX140:AX146">
    <cfRule type="containsText" dxfId="105" priority="102" operator="containsText" text="EN PROCESO">
      <formula>NOT(ISERROR(SEARCH("EN PROCESO",AX23)))</formula>
    </cfRule>
    <cfRule type="containsText" dxfId="104" priority="103" operator="containsText" text="SIN INICIAR">
      <formula>NOT(ISERROR(SEARCH("SIN INICIAR",AX23)))</formula>
    </cfRule>
    <cfRule type="containsText" dxfId="103" priority="104" operator="containsText" text="INCUMPLIDA">
      <formula>NOT(ISERROR(SEARCH("INCUMPLIDA",AX23)))</formula>
    </cfRule>
    <cfRule type="containsText" dxfId="102" priority="105" operator="containsText" text="TERMINADA">
      <formula>NOT(ISERROR(SEARCH("TERMINADA",AX23)))</formula>
    </cfRule>
    <cfRule type="containsText" dxfId="101" priority="106" operator="containsText" text="TERMINADA">
      <formula>NOT(ISERROR(SEARCH("TERMINADA",AX23)))</formula>
    </cfRule>
  </conditionalFormatting>
  <conditionalFormatting sqref="AR23">
    <cfRule type="containsText" dxfId="100" priority="101" stopIfTrue="1" operator="containsText" text="Fecha debe ser posterior a la">
      <formula>NOT(ISERROR(SEARCH("Fecha debe ser posterior a la",AR23)))</formula>
    </cfRule>
  </conditionalFormatting>
  <conditionalFormatting sqref="AY23">
    <cfRule type="containsText" dxfId="99" priority="100" stopIfTrue="1" operator="containsText" text="Fecha debe ser posterior a la">
      <formula>NOT(ISERROR(SEARCH("Fecha debe ser posterior a la",AY23)))</formula>
    </cfRule>
  </conditionalFormatting>
  <conditionalFormatting sqref="BC92">
    <cfRule type="containsText" dxfId="98" priority="98" operator="containsText" text="CERRADA">
      <formula>NOT(ISERROR(SEARCH("CERRADA",BC92)))</formula>
    </cfRule>
    <cfRule type="containsText" dxfId="97" priority="99" operator="containsText" text="ABIERTA">
      <formula>NOT(ISERROR(SEARCH("ABIERTA",BC92)))</formula>
    </cfRule>
  </conditionalFormatting>
  <conditionalFormatting sqref="BC123">
    <cfRule type="containsText" dxfId="96" priority="96" operator="containsText" text="CERRADA">
      <formula>NOT(ISERROR(SEARCH("CERRADA",BC123)))</formula>
    </cfRule>
    <cfRule type="containsText" dxfId="95" priority="97" operator="containsText" text="ABIERTA">
      <formula>NOT(ISERROR(SEARCH("ABIERTA",BC123)))</formula>
    </cfRule>
  </conditionalFormatting>
  <conditionalFormatting sqref="AX59">
    <cfRule type="containsText" dxfId="94" priority="91" operator="containsText" text="EN PROCESO">
      <formula>NOT(ISERROR(SEARCH("EN PROCESO",AX59)))</formula>
    </cfRule>
    <cfRule type="containsText" dxfId="93" priority="92" operator="containsText" text="SIN INICIAR">
      <formula>NOT(ISERROR(SEARCH("SIN INICIAR",AX59)))</formula>
    </cfRule>
    <cfRule type="containsText" dxfId="92" priority="93" operator="containsText" text="INCUMPLIDA">
      <formula>NOT(ISERROR(SEARCH("INCUMPLIDA",AX59)))</formula>
    </cfRule>
    <cfRule type="containsText" dxfId="91" priority="94" operator="containsText" text="TERMINADA">
      <formula>NOT(ISERROR(SEARCH("TERMINADA",AX59)))</formula>
    </cfRule>
    <cfRule type="containsText" dxfId="90" priority="95" operator="containsText" text="TERMINADA">
      <formula>NOT(ISERROR(SEARCH("TERMINADA",AX59)))</formula>
    </cfRule>
  </conditionalFormatting>
  <conditionalFormatting sqref="AX79">
    <cfRule type="containsText" dxfId="89" priority="86" operator="containsText" text="EN PROCESO">
      <formula>NOT(ISERROR(SEARCH("EN PROCESO",AX79)))</formula>
    </cfRule>
    <cfRule type="containsText" dxfId="88" priority="87" operator="containsText" text="SIN INICIAR">
      <formula>NOT(ISERROR(SEARCH("SIN INICIAR",AX79)))</formula>
    </cfRule>
    <cfRule type="containsText" dxfId="87" priority="88" operator="containsText" text="INCUMPLIDA">
      <formula>NOT(ISERROR(SEARCH("INCUMPLIDA",AX79)))</formula>
    </cfRule>
    <cfRule type="containsText" dxfId="86" priority="89" operator="containsText" text="TERMINADA">
      <formula>NOT(ISERROR(SEARCH("TERMINADA",AX79)))</formula>
    </cfRule>
    <cfRule type="containsText" dxfId="85" priority="90" operator="containsText" text="TERMINADA">
      <formula>NOT(ISERROR(SEARCH("TERMINADA",AX79)))</formula>
    </cfRule>
  </conditionalFormatting>
  <conditionalFormatting sqref="AX80">
    <cfRule type="containsText" dxfId="84" priority="81" operator="containsText" text="EN PROCESO">
      <formula>NOT(ISERROR(SEARCH("EN PROCESO",AX80)))</formula>
    </cfRule>
    <cfRule type="containsText" dxfId="83" priority="82" operator="containsText" text="SIN INICIAR">
      <formula>NOT(ISERROR(SEARCH("SIN INICIAR",AX80)))</formula>
    </cfRule>
    <cfRule type="containsText" dxfId="82" priority="83" operator="containsText" text="INCUMPLIDA">
      <formula>NOT(ISERROR(SEARCH("INCUMPLIDA",AX80)))</formula>
    </cfRule>
    <cfRule type="containsText" dxfId="81" priority="84" operator="containsText" text="TERMINADA">
      <formula>NOT(ISERROR(SEARCH("TERMINADA",AX80)))</formula>
    </cfRule>
    <cfRule type="containsText" dxfId="80" priority="85" operator="containsText" text="TERMINADA">
      <formula>NOT(ISERROR(SEARCH("TERMINADA",AX80)))</formula>
    </cfRule>
  </conditionalFormatting>
  <conditionalFormatting sqref="AX85">
    <cfRule type="containsText" dxfId="79" priority="76" operator="containsText" text="EN PROCESO">
      <formula>NOT(ISERROR(SEARCH("EN PROCESO",AX85)))</formula>
    </cfRule>
    <cfRule type="containsText" dxfId="78" priority="77" operator="containsText" text="SIN INICIAR">
      <formula>NOT(ISERROR(SEARCH("SIN INICIAR",AX85)))</formula>
    </cfRule>
    <cfRule type="containsText" dxfId="77" priority="78" operator="containsText" text="INCUMPLIDA">
      <formula>NOT(ISERROR(SEARCH("INCUMPLIDA",AX85)))</formula>
    </cfRule>
    <cfRule type="containsText" dxfId="76" priority="79" operator="containsText" text="TERMINADA">
      <formula>NOT(ISERROR(SEARCH("TERMINADA",AX85)))</formula>
    </cfRule>
    <cfRule type="containsText" dxfId="75" priority="80" operator="containsText" text="TERMINADA">
      <formula>NOT(ISERROR(SEARCH("TERMINADA",AX85)))</formula>
    </cfRule>
  </conditionalFormatting>
  <conditionalFormatting sqref="AX86">
    <cfRule type="containsText" dxfId="74" priority="71" operator="containsText" text="EN PROCESO">
      <formula>NOT(ISERROR(SEARCH("EN PROCESO",AX86)))</formula>
    </cfRule>
    <cfRule type="containsText" dxfId="73" priority="72" operator="containsText" text="SIN INICIAR">
      <formula>NOT(ISERROR(SEARCH("SIN INICIAR",AX86)))</formula>
    </cfRule>
    <cfRule type="containsText" dxfId="72" priority="73" operator="containsText" text="INCUMPLIDA">
      <formula>NOT(ISERROR(SEARCH("INCUMPLIDA",AX86)))</formula>
    </cfRule>
    <cfRule type="containsText" dxfId="71" priority="74" operator="containsText" text="TERMINADA">
      <formula>NOT(ISERROR(SEARCH("TERMINADA",AX86)))</formula>
    </cfRule>
    <cfRule type="containsText" dxfId="70" priority="75" operator="containsText" text="TERMINADA">
      <formula>NOT(ISERROR(SEARCH("TERMINADA",AX86)))</formula>
    </cfRule>
  </conditionalFormatting>
  <conditionalFormatting sqref="AX88">
    <cfRule type="containsText" dxfId="69" priority="66" operator="containsText" text="EN PROCESO">
      <formula>NOT(ISERROR(SEARCH("EN PROCESO",AX88)))</formula>
    </cfRule>
    <cfRule type="containsText" dxfId="68" priority="67" operator="containsText" text="SIN INICIAR">
      <formula>NOT(ISERROR(SEARCH("SIN INICIAR",AX88)))</formula>
    </cfRule>
    <cfRule type="containsText" dxfId="67" priority="68" operator="containsText" text="INCUMPLIDA">
      <formula>NOT(ISERROR(SEARCH("INCUMPLIDA",AX88)))</formula>
    </cfRule>
    <cfRule type="containsText" dxfId="66" priority="69" operator="containsText" text="TERMINADA">
      <formula>NOT(ISERROR(SEARCH("TERMINADA",AX88)))</formula>
    </cfRule>
    <cfRule type="containsText" dxfId="65" priority="70" operator="containsText" text="TERMINADA">
      <formula>NOT(ISERROR(SEARCH("TERMINADA",AX88)))</formula>
    </cfRule>
  </conditionalFormatting>
  <conditionalFormatting sqref="AX89">
    <cfRule type="containsText" dxfId="64" priority="61" operator="containsText" text="EN PROCESO">
      <formula>NOT(ISERROR(SEARCH("EN PROCESO",AX89)))</formula>
    </cfRule>
    <cfRule type="containsText" dxfId="63" priority="62" operator="containsText" text="SIN INICIAR">
      <formula>NOT(ISERROR(SEARCH("SIN INICIAR",AX89)))</formula>
    </cfRule>
    <cfRule type="containsText" dxfId="62" priority="63" operator="containsText" text="INCUMPLIDA">
      <formula>NOT(ISERROR(SEARCH("INCUMPLIDA",AX89)))</formula>
    </cfRule>
    <cfRule type="containsText" dxfId="61" priority="64" operator="containsText" text="TERMINADA">
      <formula>NOT(ISERROR(SEARCH("TERMINADA",AX89)))</formula>
    </cfRule>
    <cfRule type="containsText" dxfId="60" priority="65" operator="containsText" text="TERMINADA">
      <formula>NOT(ISERROR(SEARCH("TERMINADA",AX89)))</formula>
    </cfRule>
  </conditionalFormatting>
  <conditionalFormatting sqref="AX93">
    <cfRule type="containsText" dxfId="59" priority="56" operator="containsText" text="EN PROCESO">
      <formula>NOT(ISERROR(SEARCH("EN PROCESO",AX93)))</formula>
    </cfRule>
    <cfRule type="containsText" dxfId="58" priority="57" operator="containsText" text="SIN INICIAR">
      <formula>NOT(ISERROR(SEARCH("SIN INICIAR",AX93)))</formula>
    </cfRule>
    <cfRule type="containsText" dxfId="57" priority="58" operator="containsText" text="INCUMPLIDA">
      <formula>NOT(ISERROR(SEARCH("INCUMPLIDA",AX93)))</formula>
    </cfRule>
    <cfRule type="containsText" dxfId="56" priority="59" operator="containsText" text="TERMINADA">
      <formula>NOT(ISERROR(SEARCH("TERMINADA",AX93)))</formula>
    </cfRule>
    <cfRule type="containsText" dxfId="55" priority="60" operator="containsText" text="TERMINADA">
      <formula>NOT(ISERROR(SEARCH("TERMINADA",AX93)))</formula>
    </cfRule>
  </conditionalFormatting>
  <conditionalFormatting sqref="AV98">
    <cfRule type="containsText" dxfId="54" priority="51" operator="containsText" text="EN PROCESO">
      <formula>NOT(ISERROR(SEARCH("EN PROCESO",AV98)))</formula>
    </cfRule>
    <cfRule type="containsText" dxfId="53" priority="52" operator="containsText" text="SIN INICIAR">
      <formula>NOT(ISERROR(SEARCH("SIN INICIAR",AV98)))</formula>
    </cfRule>
    <cfRule type="containsText" dxfId="52" priority="53" operator="containsText" text="INCUMPLIDA">
      <formula>NOT(ISERROR(SEARCH("INCUMPLIDA",AV98)))</formula>
    </cfRule>
    <cfRule type="containsText" dxfId="51" priority="54" operator="containsText" text="TERMINADA">
      <formula>NOT(ISERROR(SEARCH("TERMINADA",AV98)))</formula>
    </cfRule>
    <cfRule type="containsText" dxfId="50" priority="55" operator="containsText" text="TERMINADA">
      <formula>NOT(ISERROR(SEARCH("TERMINADA",AV98)))</formula>
    </cfRule>
  </conditionalFormatting>
  <conditionalFormatting sqref="BC25">
    <cfRule type="containsText" dxfId="49" priority="49" operator="containsText" text="CERRADA">
      <formula>NOT(ISERROR(SEARCH("CERRADA",BC25)))</formula>
    </cfRule>
    <cfRule type="containsText" dxfId="48" priority="50" operator="containsText" text="ABIERTA">
      <formula>NOT(ISERROR(SEARCH("ABIERTA",BC25)))</formula>
    </cfRule>
  </conditionalFormatting>
  <conditionalFormatting sqref="BC29:BC30">
    <cfRule type="containsText" dxfId="47" priority="47" operator="containsText" text="CERRADA">
      <formula>NOT(ISERROR(SEARCH("CERRADA",BC29)))</formula>
    </cfRule>
    <cfRule type="containsText" dxfId="46" priority="48" operator="containsText" text="ABIERTA">
      <formula>NOT(ISERROR(SEARCH("ABIERTA",BC29)))</formula>
    </cfRule>
  </conditionalFormatting>
  <conditionalFormatting sqref="BC48">
    <cfRule type="containsText" dxfId="45" priority="45" operator="containsText" text="CERRADA">
      <formula>NOT(ISERROR(SEARCH("CERRADA",BC48)))</formula>
    </cfRule>
    <cfRule type="containsText" dxfId="44" priority="46" operator="containsText" text="ABIERTA">
      <formula>NOT(ISERROR(SEARCH("ABIERTA",BC48)))</formula>
    </cfRule>
  </conditionalFormatting>
  <conditionalFormatting sqref="BC68">
    <cfRule type="containsText" dxfId="43" priority="43" operator="containsText" text="CERRADA">
      <formula>NOT(ISERROR(SEARCH("CERRADA",BC68)))</formula>
    </cfRule>
    <cfRule type="containsText" dxfId="42" priority="44" operator="containsText" text="ABIERTA">
      <formula>NOT(ISERROR(SEARCH("ABIERTA",BC68)))</formula>
    </cfRule>
  </conditionalFormatting>
  <conditionalFormatting sqref="BC69">
    <cfRule type="containsText" dxfId="41" priority="41" operator="containsText" text="CERRADA">
      <formula>NOT(ISERROR(SEARCH("CERRADA",BC69)))</formula>
    </cfRule>
    <cfRule type="containsText" dxfId="40" priority="42" operator="containsText" text="ABIERTA">
      <formula>NOT(ISERROR(SEARCH("ABIERTA",BC69)))</formula>
    </cfRule>
  </conditionalFormatting>
  <conditionalFormatting sqref="AX128:AX129">
    <cfRule type="containsText" dxfId="39" priority="36" operator="containsText" text="EN PROCESO">
      <formula>NOT(ISERROR(SEARCH("EN PROCESO",AX128)))</formula>
    </cfRule>
    <cfRule type="containsText" dxfId="38" priority="37" operator="containsText" text="SIN INICIAR">
      <formula>NOT(ISERROR(SEARCH("SIN INICIAR",AX128)))</formula>
    </cfRule>
    <cfRule type="containsText" dxfId="37" priority="38" operator="containsText" text="INCUMPLIDA">
      <formula>NOT(ISERROR(SEARCH("INCUMPLIDA",AX128)))</formula>
    </cfRule>
    <cfRule type="containsText" dxfId="36" priority="39" operator="containsText" text="TERMINADA">
      <formula>NOT(ISERROR(SEARCH("TERMINADA",AX128)))</formula>
    </cfRule>
    <cfRule type="containsText" dxfId="35" priority="40" operator="containsText" text="TERMINADA">
      <formula>NOT(ISERROR(SEARCH("TERMINADA",AX128)))</formula>
    </cfRule>
  </conditionalFormatting>
  <conditionalFormatting sqref="AX134">
    <cfRule type="containsText" dxfId="34" priority="31" operator="containsText" text="EN PROCESO">
      <formula>NOT(ISERROR(SEARCH("EN PROCESO",AX134)))</formula>
    </cfRule>
    <cfRule type="containsText" dxfId="33" priority="32" operator="containsText" text="SIN INICIAR">
      <formula>NOT(ISERROR(SEARCH("SIN INICIAR",AX134)))</formula>
    </cfRule>
    <cfRule type="containsText" dxfId="32" priority="33" operator="containsText" text="INCUMPLIDA">
      <formula>NOT(ISERROR(SEARCH("INCUMPLIDA",AX134)))</formula>
    </cfRule>
    <cfRule type="containsText" dxfId="31" priority="34" operator="containsText" text="TERMINADA">
      <formula>NOT(ISERROR(SEARCH("TERMINADA",AX134)))</formula>
    </cfRule>
    <cfRule type="containsText" dxfId="30" priority="35" operator="containsText" text="TERMINADA">
      <formula>NOT(ISERROR(SEARCH("TERMINADA",AX134)))</formula>
    </cfRule>
  </conditionalFormatting>
  <conditionalFormatting sqref="AX135">
    <cfRule type="containsText" dxfId="29" priority="26" operator="containsText" text="EN PROCESO">
      <formula>NOT(ISERROR(SEARCH("EN PROCESO",AX135)))</formula>
    </cfRule>
    <cfRule type="containsText" dxfId="28" priority="27" operator="containsText" text="SIN INICIAR">
      <formula>NOT(ISERROR(SEARCH("SIN INICIAR",AX135)))</formula>
    </cfRule>
    <cfRule type="containsText" dxfId="27" priority="28" operator="containsText" text="INCUMPLIDA">
      <formula>NOT(ISERROR(SEARCH("INCUMPLIDA",AX135)))</formula>
    </cfRule>
    <cfRule type="containsText" dxfId="26" priority="29" operator="containsText" text="TERMINADA">
      <formula>NOT(ISERROR(SEARCH("TERMINADA",AX135)))</formula>
    </cfRule>
    <cfRule type="containsText" dxfId="25" priority="30" operator="containsText" text="TERMINADA">
      <formula>NOT(ISERROR(SEARCH("TERMINADA",AX135)))</formula>
    </cfRule>
  </conditionalFormatting>
  <conditionalFormatting sqref="AX136">
    <cfRule type="containsText" dxfId="24" priority="21" operator="containsText" text="EN PROCESO">
      <formula>NOT(ISERROR(SEARCH("EN PROCESO",AX136)))</formula>
    </cfRule>
    <cfRule type="containsText" dxfId="23" priority="22" operator="containsText" text="SIN INICIAR">
      <formula>NOT(ISERROR(SEARCH("SIN INICIAR",AX136)))</formula>
    </cfRule>
    <cfRule type="containsText" dxfId="22" priority="23" operator="containsText" text="INCUMPLIDA">
      <formula>NOT(ISERROR(SEARCH("INCUMPLIDA",AX136)))</formula>
    </cfRule>
    <cfRule type="containsText" dxfId="21" priority="24" operator="containsText" text="TERMINADA">
      <formula>NOT(ISERROR(SEARCH("TERMINADA",AX136)))</formula>
    </cfRule>
    <cfRule type="containsText" dxfId="20" priority="25" operator="containsText" text="TERMINADA">
      <formula>NOT(ISERROR(SEARCH("TERMINADA",AX136)))</formula>
    </cfRule>
  </conditionalFormatting>
  <conditionalFormatting sqref="AX137">
    <cfRule type="containsText" dxfId="19" priority="16" operator="containsText" text="EN PROCESO">
      <formula>NOT(ISERROR(SEARCH("EN PROCESO",AX137)))</formula>
    </cfRule>
    <cfRule type="containsText" dxfId="18" priority="17" operator="containsText" text="SIN INICIAR">
      <formula>NOT(ISERROR(SEARCH("SIN INICIAR",AX137)))</formula>
    </cfRule>
    <cfRule type="containsText" dxfId="17" priority="18" operator="containsText" text="INCUMPLIDA">
      <formula>NOT(ISERROR(SEARCH("INCUMPLIDA",AX137)))</formula>
    </cfRule>
    <cfRule type="containsText" dxfId="16" priority="19" operator="containsText" text="TERMINADA">
      <formula>NOT(ISERROR(SEARCH("TERMINADA",AX137)))</formula>
    </cfRule>
    <cfRule type="containsText" dxfId="15" priority="20" operator="containsText" text="TERMINADA">
      <formula>NOT(ISERROR(SEARCH("TERMINADA",AX137)))</formula>
    </cfRule>
  </conditionalFormatting>
  <conditionalFormatting sqref="AX138">
    <cfRule type="containsText" dxfId="14" priority="11" operator="containsText" text="EN PROCESO">
      <formula>NOT(ISERROR(SEARCH("EN PROCESO",AX138)))</formula>
    </cfRule>
    <cfRule type="containsText" dxfId="13" priority="12" operator="containsText" text="SIN INICIAR">
      <formula>NOT(ISERROR(SEARCH("SIN INICIAR",AX138)))</formula>
    </cfRule>
    <cfRule type="containsText" dxfId="12" priority="13" operator="containsText" text="INCUMPLIDA">
      <formula>NOT(ISERROR(SEARCH("INCUMPLIDA",AX138)))</formula>
    </cfRule>
    <cfRule type="containsText" dxfId="11" priority="14" operator="containsText" text="TERMINADA">
      <formula>NOT(ISERROR(SEARCH("TERMINADA",AX138)))</formula>
    </cfRule>
    <cfRule type="containsText" dxfId="10" priority="15" operator="containsText" text="TERMINADA">
      <formula>NOT(ISERROR(SEARCH("TERMINADA",AX138)))</formula>
    </cfRule>
  </conditionalFormatting>
  <conditionalFormatting sqref="AX139:AX146">
    <cfRule type="containsText" dxfId="9" priority="6" operator="containsText" text="EN PROCESO">
      <formula>NOT(ISERROR(SEARCH("EN PROCESO",AX139)))</formula>
    </cfRule>
    <cfRule type="containsText" dxfId="8" priority="7" operator="containsText" text="SIN INICIAR">
      <formula>NOT(ISERROR(SEARCH("SIN INICIAR",AX139)))</formula>
    </cfRule>
    <cfRule type="containsText" dxfId="7" priority="8" operator="containsText" text="INCUMPLIDA">
      <formula>NOT(ISERROR(SEARCH("INCUMPLIDA",AX139)))</formula>
    </cfRule>
    <cfRule type="containsText" dxfId="6" priority="9" operator="containsText" text="TERMINADA">
      <formula>NOT(ISERROR(SEARCH("TERMINADA",AX139)))</formula>
    </cfRule>
    <cfRule type="containsText" dxfId="5" priority="10" operator="containsText" text="TERMINADA">
      <formula>NOT(ISERROR(SEARCH("TERMINADA",AX139)))</formula>
    </cfRule>
  </conditionalFormatting>
  <conditionalFormatting sqref="AX130:AX131">
    <cfRule type="containsText" dxfId="4" priority="1" operator="containsText" text="EN PROCESO">
      <formula>NOT(ISERROR(SEARCH("EN PROCESO",AX130)))</formula>
    </cfRule>
    <cfRule type="containsText" dxfId="3" priority="2" operator="containsText" text="SIN INICIAR">
      <formula>NOT(ISERROR(SEARCH("SIN INICIAR",AX130)))</formula>
    </cfRule>
    <cfRule type="containsText" dxfId="2" priority="3" operator="containsText" text="INCUMPLIDA">
      <formula>NOT(ISERROR(SEARCH("INCUMPLIDA",AX130)))</formula>
    </cfRule>
    <cfRule type="containsText" dxfId="1" priority="4" operator="containsText" text="TERMINADA">
      <formula>NOT(ISERROR(SEARCH("TERMINADA",AX130)))</formula>
    </cfRule>
    <cfRule type="containsText" dxfId="0" priority="5" operator="containsText" text="TERMINADA">
      <formula>NOT(ISERROR(SEARCH("TERMINADA",AX130)))</formula>
    </cfRule>
  </conditionalFormatting>
  <dataValidations count="10">
    <dataValidation type="textLength" allowBlank="1" showInputMessage="1" showErrorMessage="1" errorTitle="Entrada no válida" error="Escriba un texto  Maximo 500 Caracteres" promptTitle="Cualquier contenido Maximo 500 Caracteres" sqref="H20:I60 H62:I124">
      <formula1>0</formula1>
      <formula2>500</formula2>
    </dataValidation>
    <dataValidation type="textLength" allowBlank="1" showInputMessage="1" showErrorMessage="1" errorTitle="Entrada no válida" error="Escriba un texto  Maximo 200 Caracteres" promptTitle="Cualquier contenido Maximo 200 Caracteres" sqref="L62:L63 L20:L60 L65:L124">
      <formula1>0</formula1>
      <formula2>200</formula2>
    </dataValidation>
    <dataValidation type="textLength" allowBlank="1" showInputMessage="1" showErrorMessage="1" errorTitle="Entrada no válida" error="Escriba un texto  Maximo 100 Caracteres" promptTitle="Cualquier contenido Maximo 100 Caracteres" sqref="L64 L61 M20:M60 M62:M124">
      <formula1>0</formula1>
      <formula2>100</formula2>
    </dataValidation>
    <dataValidation type="whole" allowBlank="1" showInputMessage="1" showErrorMessage="1" errorTitle="Entrada no válida" error="Por favor escriba un número entero" promptTitle="Escriba un número entero en esta casilla" sqref="J20:J60 J62:J124">
      <formula1>-999</formula1>
      <formula2>999</formula2>
    </dataValidation>
    <dataValidation type="date" operator="greaterThan" allowBlank="1" showInputMessage="1" showErrorMessage="1" error="Fecha debe ser posterior a la del hallazgo (Columna E)" sqref="P19:P115 O10:O115 O116:P124">
      <formula1>D10</formula1>
    </dataValidation>
    <dataValidation type="textLength" allowBlank="1" showInputMessage="1" showErrorMessage="1" errorTitle="Entrada no válida" error="Escriba un texto  Maximo 20 Caracteres" promptTitle="Cualquier contenido Maximo 20 Caracteres" sqref="F20:F124">
      <formula1>0</formula1>
      <formula2>20</formula2>
    </dataValidation>
    <dataValidation type="date" operator="greaterThan" allowBlank="1" showInputMessage="1" showErrorMessage="1" error="Fecha debe ser posterior a la de inicio (Columna U)" sqref="P10:P18">
      <formula1>O10</formula1>
    </dataValidation>
    <dataValidation type="date" operator="greaterThan" allowBlank="1" showInputMessage="1" showErrorMessage="1" sqref="E10:E124 B10:B146">
      <formula1>36892</formula1>
    </dataValidation>
    <dataValidation type="date" errorStyle="warning" operator="greaterThan" allowBlank="1" showInputMessage="1" showErrorMessage="1" error="Fecha debe ser posterior a la de inicio (Columna U)" sqref="T10:T124">
      <formula1>O10</formula1>
    </dataValidation>
    <dataValidation type="date" errorStyle="warning" operator="greaterThan" allowBlank="1" showInputMessage="1" showErrorMessage="1" error="Fecha debe ser posterior a la de inicio (Columna U)" sqref="Z10:Z124 AF10:AF124 AQ23:AQ25 AQ29:AQ30 AQ32:AQ33 AQ35:AQ36 AQ38:AQ39 AQ48 AQ55 AQ57 AQ59 AQ61 AQ64 AQ68:AQ69 AQ75 AQ79:AQ80 AQ85:AQ86 AQ88:AQ90 AQ92:AQ94 AQ98 AQ119 AQ123 AQ125:AQ146">
      <formula1>#REF!</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Datos.!$N$3:$N$4</xm:f>
          </x14:formula1>
          <xm:sqref>AD10:AD124 BC10:BC146</xm:sqref>
        </x14:dataValidation>
        <x14:dataValidation type="list" allowBlank="1" showInputMessage="1" showErrorMessage="1">
          <x14:formula1>
            <xm:f>Datos.!$K$3:$K$24</xm:f>
          </x14:formula1>
          <xm:sqref>J10:J19 AH10:AH124 AS23:AS146</xm:sqref>
        </x14:dataValidation>
        <x14:dataValidation type="list" allowBlank="1" showInputMessage="1" showErrorMessage="1">
          <x14:formula1>
            <xm:f>Datos.!$I$3:$I$13</xm:f>
          </x14:formula1>
          <xm:sqref>N10:N146</xm:sqref>
        </x14:dataValidation>
        <x14:dataValidation type="list" allowBlank="1" showInputMessage="1" showErrorMessage="1">
          <x14:formula1>
            <xm:f>Datos.!$C$3:$C$4</xm:f>
          </x14:formula1>
          <xm:sqref>C10:C146</xm:sqref>
        </x14:dataValidation>
        <x14:dataValidation type="list" allowBlank="1" showInputMessage="1" showErrorMessage="1">
          <x14:formula1>
            <xm:f>Datos.!$E$3:$E$6</xm:f>
          </x14:formula1>
          <xm:sqref>K10:K146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9"/>
  <sheetViews>
    <sheetView topLeftCell="I1" workbookViewId="0">
      <selection activeCell="I46" sqref="I46"/>
    </sheetView>
  </sheetViews>
  <sheetFormatPr baseColWidth="10" defaultColWidth="11.42578125" defaultRowHeight="12.75" x14ac:dyDescent="0.2"/>
  <cols>
    <col min="1" max="1" width="1.42578125" style="2" customWidth="1"/>
    <col min="2" max="2" width="13.140625" style="1" customWidth="1"/>
    <col min="3" max="3" width="19.140625" style="2" customWidth="1"/>
    <col min="4" max="4" width="47.5703125" style="3" customWidth="1"/>
    <col min="5" max="5" width="18.85546875" style="2" customWidth="1"/>
    <col min="6" max="6" width="27.140625" style="2" customWidth="1"/>
    <col min="7" max="7" width="42.140625" style="4" customWidth="1"/>
    <col min="8" max="8" width="42.140625" style="5" customWidth="1"/>
    <col min="9" max="9" width="55.28515625" style="1" customWidth="1"/>
    <col min="10" max="10" width="39.85546875" style="1" customWidth="1"/>
    <col min="11" max="11" width="47.42578125" style="1" customWidth="1"/>
    <col min="12" max="12" width="17.5703125" style="2" customWidth="1"/>
    <col min="13" max="13" width="27.28515625" style="2" customWidth="1"/>
    <col min="14" max="14" width="17.85546875" style="2" customWidth="1"/>
    <col min="15" max="16384" width="11.42578125" style="2"/>
  </cols>
  <sheetData>
    <row r="1" spans="2:14" x14ac:dyDescent="0.2">
      <c r="I1" s="6"/>
      <c r="J1" s="6"/>
      <c r="K1" s="6"/>
      <c r="L1" s="1"/>
    </row>
    <row r="2" spans="2:14" s="7" customFormat="1" x14ac:dyDescent="0.25">
      <c r="B2" s="7" t="s">
        <v>73</v>
      </c>
      <c r="C2" s="7" t="s">
        <v>74</v>
      </c>
      <c r="D2" s="7" t="s">
        <v>75</v>
      </c>
      <c r="E2" s="7" t="s">
        <v>76</v>
      </c>
      <c r="F2" s="7" t="s">
        <v>77</v>
      </c>
      <c r="G2" s="7" t="s">
        <v>78</v>
      </c>
      <c r="H2" s="7" t="s">
        <v>79</v>
      </c>
      <c r="I2" s="8" t="s">
        <v>80</v>
      </c>
      <c r="J2" s="8" t="s">
        <v>37</v>
      </c>
      <c r="K2" s="8" t="s">
        <v>81</v>
      </c>
      <c r="L2" s="7" t="s">
        <v>82</v>
      </c>
      <c r="M2" s="7" t="s">
        <v>83</v>
      </c>
      <c r="N2" s="7" t="s">
        <v>84</v>
      </c>
    </row>
    <row r="3" spans="2:14" x14ac:dyDescent="0.2">
      <c r="B3" s="1">
        <v>1</v>
      </c>
      <c r="C3" s="2" t="s">
        <v>85</v>
      </c>
      <c r="D3" s="9" t="s">
        <v>86</v>
      </c>
      <c r="E3" s="10" t="s">
        <v>17</v>
      </c>
      <c r="F3" s="10" t="s">
        <v>49</v>
      </c>
      <c r="G3" s="11" t="s">
        <v>51</v>
      </c>
      <c r="H3" s="10" t="s">
        <v>87</v>
      </c>
      <c r="I3" s="6">
        <v>0.5</v>
      </c>
      <c r="J3" s="1">
        <v>0</v>
      </c>
      <c r="K3" s="1">
        <v>0</v>
      </c>
      <c r="L3" s="1" t="s">
        <v>88</v>
      </c>
      <c r="M3" s="2" t="s">
        <v>16</v>
      </c>
      <c r="N3" s="1" t="s">
        <v>144</v>
      </c>
    </row>
    <row r="4" spans="2:14" x14ac:dyDescent="0.2">
      <c r="B4" s="1">
        <v>2</v>
      </c>
      <c r="C4" s="2" t="s">
        <v>15</v>
      </c>
      <c r="D4" s="9" t="s">
        <v>89</v>
      </c>
      <c r="E4" s="10" t="s">
        <v>18</v>
      </c>
      <c r="F4" s="10" t="s">
        <v>49</v>
      </c>
      <c r="G4" s="11" t="s">
        <v>52</v>
      </c>
      <c r="H4" s="10" t="s">
        <v>50</v>
      </c>
      <c r="I4" s="6">
        <v>0.55000000000000004</v>
      </c>
      <c r="J4" s="12">
        <v>1</v>
      </c>
      <c r="K4" s="1">
        <v>0.5</v>
      </c>
      <c r="L4" s="1" t="s">
        <v>90</v>
      </c>
      <c r="M4" s="2" t="s">
        <v>91</v>
      </c>
      <c r="N4" s="1" t="s">
        <v>145</v>
      </c>
    </row>
    <row r="5" spans="2:14" x14ac:dyDescent="0.2">
      <c r="B5" s="1">
        <v>3</v>
      </c>
      <c r="D5" s="13" t="s">
        <v>92</v>
      </c>
      <c r="E5" s="10" t="s">
        <v>19</v>
      </c>
      <c r="F5" s="10" t="s">
        <v>39</v>
      </c>
      <c r="G5" s="11" t="s">
        <v>28</v>
      </c>
      <c r="H5" s="10" t="s">
        <v>93</v>
      </c>
      <c r="I5" s="6">
        <v>0.6</v>
      </c>
      <c r="J5" s="12">
        <v>2</v>
      </c>
      <c r="K5" s="12">
        <v>1</v>
      </c>
      <c r="L5" s="1"/>
      <c r="M5" s="2" t="s">
        <v>94</v>
      </c>
      <c r="N5" s="1"/>
    </row>
    <row r="6" spans="2:14" x14ac:dyDescent="0.2">
      <c r="B6" s="1">
        <v>4</v>
      </c>
      <c r="D6" s="9" t="s">
        <v>95</v>
      </c>
      <c r="E6" s="14" t="s">
        <v>36</v>
      </c>
      <c r="F6" s="10" t="s">
        <v>39</v>
      </c>
      <c r="G6" s="11" t="s">
        <v>53</v>
      </c>
      <c r="H6" s="10" t="s">
        <v>67</v>
      </c>
      <c r="I6" s="6">
        <v>0.65</v>
      </c>
      <c r="J6" s="12">
        <v>3</v>
      </c>
      <c r="K6" s="12">
        <v>2</v>
      </c>
      <c r="L6" s="1"/>
      <c r="M6" s="2" t="s">
        <v>96</v>
      </c>
    </row>
    <row r="7" spans="2:14" x14ac:dyDescent="0.2">
      <c r="B7" s="1">
        <v>5</v>
      </c>
      <c r="D7" s="9" t="s">
        <v>97</v>
      </c>
      <c r="F7" s="10" t="s">
        <v>39</v>
      </c>
      <c r="G7" s="11" t="s">
        <v>54</v>
      </c>
      <c r="H7" s="10" t="s">
        <v>39</v>
      </c>
      <c r="I7" s="6">
        <v>0.7</v>
      </c>
      <c r="J7" s="12">
        <v>4</v>
      </c>
      <c r="K7" s="12">
        <v>3</v>
      </c>
      <c r="L7" s="1"/>
      <c r="M7" s="2" t="s">
        <v>98</v>
      </c>
    </row>
    <row r="8" spans="2:14" x14ac:dyDescent="0.2">
      <c r="B8" s="1">
        <v>6</v>
      </c>
      <c r="D8" s="9" t="s">
        <v>99</v>
      </c>
      <c r="F8" s="10" t="s">
        <v>39</v>
      </c>
      <c r="G8" s="11" t="s">
        <v>55</v>
      </c>
      <c r="H8" s="11" t="s">
        <v>44</v>
      </c>
      <c r="I8" s="6">
        <v>0.75</v>
      </c>
      <c r="J8" s="12">
        <v>5</v>
      </c>
      <c r="K8" s="12">
        <v>4</v>
      </c>
      <c r="L8" s="1"/>
      <c r="M8" s="2" t="s">
        <v>68</v>
      </c>
    </row>
    <row r="9" spans="2:14" x14ac:dyDescent="0.2">
      <c r="B9" s="1">
        <v>7</v>
      </c>
      <c r="D9" s="9" t="s">
        <v>100</v>
      </c>
      <c r="F9" s="10" t="s">
        <v>40</v>
      </c>
      <c r="G9" s="11" t="s">
        <v>56</v>
      </c>
      <c r="H9" s="11" t="s">
        <v>63</v>
      </c>
      <c r="I9" s="6">
        <v>0.8</v>
      </c>
      <c r="J9" s="12">
        <v>6</v>
      </c>
      <c r="K9" s="12">
        <v>5</v>
      </c>
      <c r="L9" s="1"/>
    </row>
    <row r="10" spans="2:14" x14ac:dyDescent="0.2">
      <c r="B10" s="1">
        <v>8</v>
      </c>
      <c r="D10" s="9" t="s">
        <v>101</v>
      </c>
      <c r="F10" s="11" t="s">
        <v>44</v>
      </c>
      <c r="G10" s="11" t="s">
        <v>57</v>
      </c>
      <c r="H10" s="10" t="s">
        <v>45</v>
      </c>
      <c r="I10" s="6">
        <v>0.85</v>
      </c>
      <c r="J10" s="12">
        <v>7</v>
      </c>
      <c r="K10" s="12">
        <v>6</v>
      </c>
      <c r="L10" s="1"/>
    </row>
    <row r="11" spans="2:14" ht="12.75" customHeight="1" x14ac:dyDescent="0.2">
      <c r="B11" s="1">
        <v>9</v>
      </c>
      <c r="D11" s="13" t="s">
        <v>102</v>
      </c>
      <c r="F11" s="11" t="s">
        <v>42</v>
      </c>
      <c r="G11" s="11" t="s">
        <v>58</v>
      </c>
      <c r="H11" s="10" t="s">
        <v>46</v>
      </c>
      <c r="I11" s="6">
        <v>0.9</v>
      </c>
      <c r="J11" s="12">
        <v>8</v>
      </c>
      <c r="K11" s="12">
        <v>7</v>
      </c>
      <c r="L11" s="1"/>
    </row>
    <row r="12" spans="2:14" x14ac:dyDescent="0.2">
      <c r="B12" s="1">
        <v>10</v>
      </c>
      <c r="D12" s="9" t="s">
        <v>103</v>
      </c>
      <c r="F12" s="11" t="s">
        <v>42</v>
      </c>
      <c r="G12" s="11" t="s">
        <v>59</v>
      </c>
      <c r="H12" s="11" t="s">
        <v>104</v>
      </c>
      <c r="I12" s="6">
        <v>0.95</v>
      </c>
      <c r="J12" s="12">
        <v>9</v>
      </c>
      <c r="K12" s="12">
        <v>8</v>
      </c>
      <c r="L12" s="1"/>
    </row>
    <row r="13" spans="2:14" x14ac:dyDescent="0.2">
      <c r="B13" s="1">
        <v>11</v>
      </c>
      <c r="D13" s="9" t="s">
        <v>105</v>
      </c>
      <c r="F13" s="11" t="s">
        <v>44</v>
      </c>
      <c r="G13" s="11" t="s">
        <v>106</v>
      </c>
      <c r="H13" s="11" t="s">
        <v>41</v>
      </c>
      <c r="I13" s="6">
        <v>1</v>
      </c>
      <c r="J13" s="12">
        <v>10</v>
      </c>
      <c r="K13" s="12">
        <v>9</v>
      </c>
      <c r="L13" s="1"/>
    </row>
    <row r="14" spans="2:14" x14ac:dyDescent="0.2">
      <c r="B14" s="1">
        <v>12</v>
      </c>
      <c r="D14" s="13" t="s">
        <v>107</v>
      </c>
      <c r="F14" s="10" t="s">
        <v>50</v>
      </c>
      <c r="G14" s="11" t="s">
        <v>60</v>
      </c>
      <c r="H14" s="11" t="s">
        <v>40</v>
      </c>
      <c r="I14" s="6"/>
      <c r="J14" s="12"/>
      <c r="K14" s="12">
        <v>10</v>
      </c>
      <c r="L14" s="1"/>
    </row>
    <row r="15" spans="2:14" ht="15" customHeight="1" x14ac:dyDescent="0.2">
      <c r="B15" s="1">
        <v>13</v>
      </c>
      <c r="D15" s="13" t="s">
        <v>108</v>
      </c>
      <c r="F15" s="10" t="s">
        <v>49</v>
      </c>
      <c r="G15" s="11" t="s">
        <v>61</v>
      </c>
      <c r="H15" s="11" t="s">
        <v>42</v>
      </c>
      <c r="I15" s="6"/>
      <c r="J15" s="12"/>
      <c r="K15" s="12">
        <v>11</v>
      </c>
      <c r="L15" s="1"/>
    </row>
    <row r="16" spans="2:14" ht="14.25" customHeight="1" x14ac:dyDescent="0.2">
      <c r="B16" s="1">
        <v>14</v>
      </c>
      <c r="D16" s="13" t="s">
        <v>109</v>
      </c>
      <c r="F16" s="10" t="s">
        <v>39</v>
      </c>
      <c r="G16" s="11" t="s">
        <v>24</v>
      </c>
      <c r="H16" s="10" t="s">
        <v>110</v>
      </c>
      <c r="I16" s="6"/>
      <c r="J16" s="12"/>
      <c r="K16" s="12">
        <v>12</v>
      </c>
      <c r="L16" s="1"/>
    </row>
    <row r="17" spans="2:12" x14ac:dyDescent="0.2">
      <c r="B17" s="1">
        <v>15</v>
      </c>
      <c r="G17" s="11" t="s">
        <v>25</v>
      </c>
      <c r="H17" s="11" t="s">
        <v>111</v>
      </c>
      <c r="I17" s="6"/>
      <c r="J17" s="12"/>
      <c r="K17" s="12">
        <v>13</v>
      </c>
      <c r="L17" s="1"/>
    </row>
    <row r="18" spans="2:12" x14ac:dyDescent="0.2">
      <c r="B18" s="1">
        <v>16</v>
      </c>
      <c r="G18" s="11" t="s">
        <v>26</v>
      </c>
      <c r="H18" s="11" t="s">
        <v>112</v>
      </c>
      <c r="I18" s="6"/>
      <c r="J18" s="12"/>
      <c r="K18" s="12">
        <v>14</v>
      </c>
      <c r="L18" s="1"/>
    </row>
    <row r="19" spans="2:12" x14ac:dyDescent="0.2">
      <c r="B19" s="1">
        <v>17</v>
      </c>
      <c r="G19" s="11" t="s">
        <v>113</v>
      </c>
      <c r="H19" s="11" t="s">
        <v>114</v>
      </c>
      <c r="I19" s="6"/>
      <c r="J19" s="12"/>
      <c r="K19" s="12">
        <v>15</v>
      </c>
      <c r="L19" s="1"/>
    </row>
    <row r="20" spans="2:12" x14ac:dyDescent="0.2">
      <c r="B20" s="1">
        <v>18</v>
      </c>
      <c r="G20" s="11" t="s">
        <v>115</v>
      </c>
      <c r="H20" s="11" t="s">
        <v>116</v>
      </c>
      <c r="I20" s="6"/>
      <c r="J20" s="12"/>
      <c r="K20" s="12">
        <v>16</v>
      </c>
      <c r="L20" s="1"/>
    </row>
    <row r="21" spans="2:12" x14ac:dyDescent="0.2">
      <c r="B21" s="1">
        <v>19</v>
      </c>
      <c r="G21" s="11" t="s">
        <v>27</v>
      </c>
      <c r="H21" s="11" t="s">
        <v>117</v>
      </c>
      <c r="I21" s="6"/>
      <c r="J21" s="12"/>
      <c r="K21" s="12">
        <v>17</v>
      </c>
      <c r="L21" s="1"/>
    </row>
    <row r="22" spans="2:12" x14ac:dyDescent="0.2">
      <c r="B22" s="1">
        <v>20</v>
      </c>
      <c r="G22" s="11" t="s">
        <v>62</v>
      </c>
      <c r="H22" s="11" t="s">
        <v>43</v>
      </c>
      <c r="I22" s="6"/>
      <c r="J22" s="12"/>
      <c r="K22" s="12">
        <v>18</v>
      </c>
      <c r="L22" s="1"/>
    </row>
    <row r="23" spans="2:12" x14ac:dyDescent="0.2">
      <c r="B23" s="1">
        <v>21</v>
      </c>
      <c r="G23" s="11" t="s">
        <v>69</v>
      </c>
      <c r="H23" s="11" t="s">
        <v>118</v>
      </c>
      <c r="J23" s="12"/>
      <c r="K23" s="12">
        <v>19</v>
      </c>
    </row>
    <row r="24" spans="2:12" x14ac:dyDescent="0.2">
      <c r="B24" s="1">
        <v>22</v>
      </c>
      <c r="G24" s="11" t="s">
        <v>119</v>
      </c>
      <c r="H24" s="10" t="s">
        <v>120</v>
      </c>
      <c r="J24" s="12"/>
      <c r="K24" s="12">
        <v>20</v>
      </c>
    </row>
    <row r="25" spans="2:12" x14ac:dyDescent="0.2">
      <c r="B25" s="1">
        <v>23</v>
      </c>
      <c r="J25" s="12"/>
      <c r="K25" s="12"/>
    </row>
    <row r="26" spans="2:12" x14ac:dyDescent="0.2">
      <c r="B26" s="1">
        <v>24</v>
      </c>
      <c r="J26" s="12"/>
      <c r="K26" s="12"/>
    </row>
    <row r="27" spans="2:12" x14ac:dyDescent="0.2">
      <c r="B27" s="1">
        <v>25</v>
      </c>
      <c r="D27" s="7" t="s">
        <v>75</v>
      </c>
      <c r="E27" s="7" t="s">
        <v>77</v>
      </c>
      <c r="G27" s="7" t="s">
        <v>78</v>
      </c>
      <c r="H27" s="15" t="s">
        <v>122</v>
      </c>
      <c r="J27" s="7" t="s">
        <v>78</v>
      </c>
      <c r="K27" s="7" t="s">
        <v>121</v>
      </c>
    </row>
    <row r="28" spans="2:12" x14ac:dyDescent="0.2">
      <c r="B28" s="1">
        <v>26</v>
      </c>
      <c r="D28" s="9" t="s">
        <v>86</v>
      </c>
      <c r="E28" s="10" t="s">
        <v>49</v>
      </c>
      <c r="G28" s="11" t="s">
        <v>51</v>
      </c>
      <c r="H28" s="5" t="s">
        <v>49</v>
      </c>
      <c r="J28" s="11" t="s">
        <v>51</v>
      </c>
      <c r="K28" s="10" t="s">
        <v>87</v>
      </c>
    </row>
    <row r="29" spans="2:12" x14ac:dyDescent="0.2">
      <c r="B29" s="1">
        <v>27</v>
      </c>
      <c r="D29" s="9" t="s">
        <v>89</v>
      </c>
      <c r="E29" s="10" t="s">
        <v>49</v>
      </c>
      <c r="G29" s="11" t="s">
        <v>52</v>
      </c>
      <c r="H29" s="5" t="s">
        <v>123</v>
      </c>
      <c r="J29" s="11" t="s">
        <v>52</v>
      </c>
      <c r="K29" s="10" t="s">
        <v>50</v>
      </c>
    </row>
    <row r="30" spans="2:12" x14ac:dyDescent="0.2">
      <c r="B30" s="1">
        <v>28</v>
      </c>
      <c r="D30" s="13" t="s">
        <v>92</v>
      </c>
      <c r="E30" s="10" t="s">
        <v>39</v>
      </c>
      <c r="G30" s="11" t="s">
        <v>28</v>
      </c>
      <c r="H30" s="5" t="s">
        <v>49</v>
      </c>
      <c r="J30" s="11" t="s">
        <v>28</v>
      </c>
      <c r="K30" s="10" t="s">
        <v>93</v>
      </c>
    </row>
    <row r="31" spans="2:12" x14ac:dyDescent="0.2">
      <c r="B31" s="1">
        <v>29</v>
      </c>
      <c r="D31" s="9" t="s">
        <v>95</v>
      </c>
      <c r="E31" s="10" t="s">
        <v>39</v>
      </c>
      <c r="G31" s="11" t="s">
        <v>53</v>
      </c>
      <c r="H31" s="5" t="s">
        <v>49</v>
      </c>
      <c r="J31" s="11" t="s">
        <v>53</v>
      </c>
      <c r="K31" s="10" t="s">
        <v>67</v>
      </c>
    </row>
    <row r="32" spans="2:12" x14ac:dyDescent="0.2">
      <c r="B32" s="1">
        <v>30</v>
      </c>
      <c r="D32" s="9" t="s">
        <v>97</v>
      </c>
      <c r="E32" s="10" t="s">
        <v>39</v>
      </c>
      <c r="G32" s="11" t="s">
        <v>54</v>
      </c>
      <c r="H32" s="5" t="s">
        <v>39</v>
      </c>
      <c r="J32" s="11" t="s">
        <v>54</v>
      </c>
      <c r="K32" s="10" t="s">
        <v>39</v>
      </c>
    </row>
    <row r="33" spans="4:11" x14ac:dyDescent="0.2">
      <c r="D33" s="9" t="s">
        <v>99</v>
      </c>
      <c r="E33" s="10" t="s">
        <v>39</v>
      </c>
      <c r="G33" s="11" t="s">
        <v>55</v>
      </c>
      <c r="H33" s="5" t="s">
        <v>44</v>
      </c>
      <c r="J33" s="11" t="s">
        <v>55</v>
      </c>
      <c r="K33" s="11" t="s">
        <v>44</v>
      </c>
    </row>
    <row r="34" spans="4:11" x14ac:dyDescent="0.2">
      <c r="D34" s="9" t="s">
        <v>100</v>
      </c>
      <c r="E34" s="10" t="s">
        <v>40</v>
      </c>
      <c r="G34" s="11" t="s">
        <v>56</v>
      </c>
      <c r="H34" s="5" t="s">
        <v>124</v>
      </c>
      <c r="J34" s="11" t="s">
        <v>56</v>
      </c>
      <c r="K34" s="11" t="s">
        <v>63</v>
      </c>
    </row>
    <row r="35" spans="4:11" x14ac:dyDescent="0.2">
      <c r="D35" s="9" t="s">
        <v>101</v>
      </c>
      <c r="E35" s="11" t="s">
        <v>44</v>
      </c>
      <c r="G35" s="11" t="s">
        <v>57</v>
      </c>
      <c r="H35" s="5" t="s">
        <v>124</v>
      </c>
      <c r="J35" s="11" t="s">
        <v>57</v>
      </c>
      <c r="K35" s="10" t="s">
        <v>45</v>
      </c>
    </row>
    <row r="36" spans="4:11" x14ac:dyDescent="0.2">
      <c r="D36" s="13" t="s">
        <v>102</v>
      </c>
      <c r="E36" s="11" t="s">
        <v>42</v>
      </c>
      <c r="G36" s="11" t="s">
        <v>58</v>
      </c>
      <c r="H36" s="5" t="s">
        <v>124</v>
      </c>
      <c r="J36" s="11" t="s">
        <v>58</v>
      </c>
      <c r="K36" s="10" t="s">
        <v>46</v>
      </c>
    </row>
    <row r="37" spans="4:11" x14ac:dyDescent="0.2">
      <c r="D37" s="9" t="s">
        <v>103</v>
      </c>
      <c r="E37" s="11" t="s">
        <v>42</v>
      </c>
      <c r="G37" s="11" t="s">
        <v>59</v>
      </c>
      <c r="H37" s="5" t="s">
        <v>124</v>
      </c>
      <c r="J37" s="11" t="s">
        <v>59</v>
      </c>
      <c r="K37" s="11" t="s">
        <v>104</v>
      </c>
    </row>
    <row r="38" spans="4:11" x14ac:dyDescent="0.2">
      <c r="D38" s="9" t="s">
        <v>105</v>
      </c>
      <c r="E38" s="11" t="s">
        <v>44</v>
      </c>
      <c r="G38" s="11" t="s">
        <v>106</v>
      </c>
      <c r="H38" s="5" t="s">
        <v>44</v>
      </c>
      <c r="J38" s="11" t="s">
        <v>106</v>
      </c>
      <c r="K38" s="11" t="s">
        <v>41</v>
      </c>
    </row>
    <row r="39" spans="4:11" x14ac:dyDescent="0.2">
      <c r="D39" s="13" t="s">
        <v>107</v>
      </c>
      <c r="E39" s="10" t="s">
        <v>50</v>
      </c>
      <c r="G39" s="11" t="s">
        <v>60</v>
      </c>
      <c r="H39" s="5" t="s">
        <v>40</v>
      </c>
      <c r="J39" s="11" t="s">
        <v>60</v>
      </c>
      <c r="K39" s="11" t="s">
        <v>40</v>
      </c>
    </row>
    <row r="40" spans="4:11" x14ac:dyDescent="0.2">
      <c r="D40" s="13" t="s">
        <v>108</v>
      </c>
      <c r="E40" s="10" t="s">
        <v>49</v>
      </c>
      <c r="G40" s="11" t="s">
        <v>61</v>
      </c>
      <c r="H40" s="5" t="s">
        <v>64</v>
      </c>
      <c r="J40" s="11" t="s">
        <v>61</v>
      </c>
      <c r="K40" s="11" t="s">
        <v>42</v>
      </c>
    </row>
    <row r="41" spans="4:11" x14ac:dyDescent="0.2">
      <c r="D41" s="13" t="s">
        <v>109</v>
      </c>
      <c r="E41" s="10" t="s">
        <v>39</v>
      </c>
      <c r="G41" s="11" t="s">
        <v>24</v>
      </c>
      <c r="H41" s="5" t="s">
        <v>40</v>
      </c>
      <c r="J41" s="11" t="s">
        <v>24</v>
      </c>
      <c r="K41" s="10" t="s">
        <v>110</v>
      </c>
    </row>
    <row r="42" spans="4:11" x14ac:dyDescent="0.2">
      <c r="G42" s="11" t="s">
        <v>25</v>
      </c>
      <c r="H42" s="5" t="s">
        <v>40</v>
      </c>
      <c r="J42" s="11" t="s">
        <v>25</v>
      </c>
      <c r="K42" s="11" t="s">
        <v>111</v>
      </c>
    </row>
    <row r="43" spans="4:11" x14ac:dyDescent="0.2">
      <c r="G43" s="11" t="s">
        <v>26</v>
      </c>
      <c r="H43" s="5" t="s">
        <v>40</v>
      </c>
      <c r="J43" s="11" t="s">
        <v>26</v>
      </c>
      <c r="K43" s="11" t="s">
        <v>112</v>
      </c>
    </row>
    <row r="44" spans="4:11" x14ac:dyDescent="0.2">
      <c r="G44" s="11" t="s">
        <v>113</v>
      </c>
      <c r="H44" s="5" t="s">
        <v>40</v>
      </c>
      <c r="J44" s="11" t="s">
        <v>113</v>
      </c>
      <c r="K44" s="11" t="s">
        <v>114</v>
      </c>
    </row>
    <row r="45" spans="4:11" x14ac:dyDescent="0.2">
      <c r="G45" s="11" t="s">
        <v>115</v>
      </c>
      <c r="H45" s="5" t="s">
        <v>64</v>
      </c>
      <c r="J45" s="11" t="s">
        <v>115</v>
      </c>
      <c r="K45" s="11" t="s">
        <v>116</v>
      </c>
    </row>
    <row r="46" spans="4:11" x14ac:dyDescent="0.2">
      <c r="G46" s="11" t="s">
        <v>27</v>
      </c>
      <c r="H46" s="5" t="s">
        <v>64</v>
      </c>
      <c r="J46" s="11" t="s">
        <v>27</v>
      </c>
      <c r="K46" s="11" t="s">
        <v>117</v>
      </c>
    </row>
    <row r="47" spans="4:11" x14ac:dyDescent="0.2">
      <c r="G47" s="11" t="s">
        <v>62</v>
      </c>
      <c r="H47" s="5" t="s">
        <v>64</v>
      </c>
      <c r="J47" s="11" t="s">
        <v>62</v>
      </c>
      <c r="K47" s="11" t="s">
        <v>43</v>
      </c>
    </row>
    <row r="48" spans="4:11" x14ac:dyDescent="0.2">
      <c r="G48" s="11" t="s">
        <v>69</v>
      </c>
      <c r="H48" s="5" t="s">
        <v>44</v>
      </c>
      <c r="J48" s="11" t="s">
        <v>69</v>
      </c>
      <c r="K48" s="11" t="s">
        <v>142</v>
      </c>
    </row>
    <row r="49" spans="7:11" x14ac:dyDescent="0.2">
      <c r="G49" s="11" t="s">
        <v>119</v>
      </c>
      <c r="H49" s="5" t="s">
        <v>64</v>
      </c>
      <c r="J49" s="11" t="s">
        <v>119</v>
      </c>
      <c r="K49" s="10" t="s">
        <v>143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7E2677-5752-4F57-84D3-EBF4E2E6154A}">
  <ds:schemaRef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185A117-0A74-4F0C-BEAC-4703DE70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 Hael Gonzalez Ramirez</cp:lastModifiedBy>
  <cp:lastPrinted>2018-04-04T18:48:31Z</cp:lastPrinted>
  <dcterms:created xsi:type="dcterms:W3CDTF">2013-10-03T17:21:56Z</dcterms:created>
  <dcterms:modified xsi:type="dcterms:W3CDTF">2020-02-17T19:32:26Z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