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OFICINA CONTROL INTERNO 2020\110.24 PLANES\110.24.112 PLAN DE MEJORAMIENTO INSTITUCIONAL\2020123111024112SOPPMI3CUAT\"/>
    </mc:Choice>
  </mc:AlternateContent>
  <bookViews>
    <workbookView xWindow="0" yWindow="0" windowWidth="23040" windowHeight="9192" tabRatio="586"/>
  </bookViews>
  <sheets>
    <sheet name="CCSE-FT-019_PM" sheetId="1" r:id="rId1"/>
    <sheet name="Datos." sheetId="3" state="hidden" r:id="rId2"/>
  </sheets>
  <externalReferences>
    <externalReference r:id="rId3"/>
  </externalReferences>
  <definedNames>
    <definedName name="_xlnm._FilterDatabase" localSheetId="0" hidden="1">'CCSE-FT-019_PM'!$A$9:$AS$52</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L17" i="1" l="1"/>
  <c r="AM17" i="1" s="1"/>
  <c r="AK17" i="1"/>
  <c r="AL16" i="1"/>
  <c r="AM16" i="1" s="1"/>
  <c r="AK16" i="1"/>
  <c r="AI11" i="1" l="1"/>
  <c r="AJ11" i="1" s="1"/>
  <c r="AK11" i="1" s="1"/>
  <c r="AL11" i="1"/>
  <c r="AK21" i="1" l="1"/>
  <c r="AK13" i="1"/>
  <c r="AJ13" i="1"/>
  <c r="AL13" i="1" s="1"/>
  <c r="AM13" i="1" s="1"/>
  <c r="AK12" i="1"/>
  <c r="AK15" i="1" l="1"/>
  <c r="AK14" i="1"/>
  <c r="AP11" i="1" l="1"/>
  <c r="AM11" i="1"/>
  <c r="AJ12" i="1"/>
  <c r="AP13" i="1"/>
  <c r="AI14" i="1"/>
  <c r="AJ14" i="1" s="1"/>
  <c r="AI15" i="1"/>
  <c r="AJ15" i="1" s="1"/>
  <c r="AI16" i="1"/>
  <c r="AJ16" i="1" s="1"/>
  <c r="AP16" i="1" s="1"/>
  <c r="AI17" i="1"/>
  <c r="AJ17" i="1" s="1"/>
  <c r="AP17" i="1" s="1"/>
  <c r="AI18" i="1"/>
  <c r="AJ18" i="1" s="1"/>
  <c r="AP18" i="1" s="1"/>
  <c r="AL18" i="1"/>
  <c r="AI19" i="1"/>
  <c r="AJ19" i="1" s="1"/>
  <c r="AP19" i="1" s="1"/>
  <c r="AL19" i="1"/>
  <c r="AI20" i="1"/>
  <c r="AJ20" i="1" s="1"/>
  <c r="AP20" i="1" s="1"/>
  <c r="AL20" i="1"/>
  <c r="AI21" i="1"/>
  <c r="AJ21" i="1" s="1"/>
  <c r="AI22" i="1"/>
  <c r="AJ22" i="1" s="1"/>
  <c r="AP22" i="1" s="1"/>
  <c r="AL22" i="1"/>
  <c r="AI23" i="1"/>
  <c r="AJ23" i="1" s="1"/>
  <c r="AP23" i="1" s="1"/>
  <c r="AL23" i="1"/>
  <c r="AI24" i="1"/>
  <c r="AJ24" i="1" s="1"/>
  <c r="AP24" i="1" s="1"/>
  <c r="AL24" i="1"/>
  <c r="AI25" i="1"/>
  <c r="AJ25" i="1" s="1"/>
  <c r="AP25" i="1" s="1"/>
  <c r="AL25" i="1"/>
  <c r="AI26" i="1"/>
  <c r="AJ26" i="1" s="1"/>
  <c r="AP26" i="1" s="1"/>
  <c r="AL26" i="1"/>
  <c r="AI27" i="1"/>
  <c r="AJ27" i="1" s="1"/>
  <c r="AP27" i="1" s="1"/>
  <c r="AL27" i="1"/>
  <c r="AI28" i="1"/>
  <c r="AJ28" i="1" s="1"/>
  <c r="AP28" i="1" s="1"/>
  <c r="AL28" i="1"/>
  <c r="AI29" i="1"/>
  <c r="AJ29" i="1" s="1"/>
  <c r="AP29" i="1" s="1"/>
  <c r="AK29" i="1"/>
  <c r="AI30" i="1"/>
  <c r="AJ30" i="1" s="1"/>
  <c r="AP30" i="1" s="1"/>
  <c r="AK30" i="1"/>
  <c r="AI31" i="1"/>
  <c r="AJ31" i="1" s="1"/>
  <c r="AP31" i="1" s="1"/>
  <c r="AK31" i="1"/>
  <c r="AI32" i="1"/>
  <c r="AJ32" i="1" s="1"/>
  <c r="AP32" i="1" s="1"/>
  <c r="AK32" i="1"/>
  <c r="AI33" i="1"/>
  <c r="AJ33" i="1" s="1"/>
  <c r="AP33" i="1" s="1"/>
  <c r="AK33" i="1"/>
  <c r="AI34" i="1"/>
  <c r="AJ34" i="1" s="1"/>
  <c r="AP34" i="1" s="1"/>
  <c r="AK34" i="1"/>
  <c r="AI35" i="1"/>
  <c r="AJ35" i="1" s="1"/>
  <c r="AP35" i="1" s="1"/>
  <c r="AK35" i="1"/>
  <c r="AI36" i="1"/>
  <c r="AJ36" i="1" s="1"/>
  <c r="AP36" i="1" s="1"/>
  <c r="AK36" i="1"/>
  <c r="AI37" i="1"/>
  <c r="AJ37" i="1" s="1"/>
  <c r="AP37" i="1" s="1"/>
  <c r="AK37" i="1"/>
  <c r="AI38" i="1"/>
  <c r="AJ38" i="1" s="1"/>
  <c r="AP38" i="1" s="1"/>
  <c r="AK38" i="1"/>
  <c r="AI39" i="1"/>
  <c r="AJ39" i="1" s="1"/>
  <c r="AP39" i="1" s="1"/>
  <c r="AK39" i="1"/>
  <c r="AI40" i="1"/>
  <c r="AJ40" i="1" s="1"/>
  <c r="AP40" i="1" s="1"/>
  <c r="AK40" i="1"/>
  <c r="AI41" i="1"/>
  <c r="AJ41" i="1" s="1"/>
  <c r="AP41" i="1" s="1"/>
  <c r="AK41" i="1"/>
  <c r="AI42" i="1"/>
  <c r="AJ42" i="1" s="1"/>
  <c r="AP42" i="1" s="1"/>
  <c r="AK42" i="1"/>
  <c r="AI43" i="1"/>
  <c r="AJ43" i="1" s="1"/>
  <c r="AP43" i="1" s="1"/>
  <c r="AK43" i="1"/>
  <c r="AI44" i="1"/>
  <c r="AJ44" i="1" s="1"/>
  <c r="AP44" i="1" s="1"/>
  <c r="AK44" i="1"/>
  <c r="AI45" i="1"/>
  <c r="AJ45" i="1" s="1"/>
  <c r="AP45" i="1" s="1"/>
  <c r="AK45" i="1"/>
  <c r="AI46" i="1"/>
  <c r="AJ46" i="1" s="1"/>
  <c r="AP46" i="1" s="1"/>
  <c r="AK46" i="1"/>
  <c r="AI47" i="1"/>
  <c r="AJ47" i="1" s="1"/>
  <c r="AP47" i="1" s="1"/>
  <c r="AK47" i="1"/>
  <c r="AI48" i="1"/>
  <c r="AJ48" i="1" s="1"/>
  <c r="AP48" i="1" s="1"/>
  <c r="AK48" i="1"/>
  <c r="AI49" i="1"/>
  <c r="AJ49" i="1" s="1"/>
  <c r="AP49" i="1" s="1"/>
  <c r="AK49" i="1"/>
  <c r="AI50" i="1"/>
  <c r="AJ50" i="1" s="1"/>
  <c r="AP50" i="1" s="1"/>
  <c r="AK50" i="1"/>
  <c r="AI51" i="1"/>
  <c r="AJ51" i="1" s="1"/>
  <c r="AP51" i="1" s="1"/>
  <c r="AK51" i="1"/>
  <c r="AI52" i="1"/>
  <c r="AJ52" i="1" s="1"/>
  <c r="AP52" i="1" s="1"/>
  <c r="AK52" i="1"/>
  <c r="AL39" i="1" l="1"/>
  <c r="AM39" i="1" s="1"/>
  <c r="AL45" i="1"/>
  <c r="AM45" i="1" s="1"/>
  <c r="AL44" i="1"/>
  <c r="AM44" i="1" s="1"/>
  <c r="AL43" i="1"/>
  <c r="AM43" i="1" s="1"/>
  <c r="AL42" i="1"/>
  <c r="AM42" i="1" s="1"/>
  <c r="AL40" i="1"/>
  <c r="AM40" i="1" s="1"/>
  <c r="AL37" i="1"/>
  <c r="AM37" i="1" s="1"/>
  <c r="AL36" i="1"/>
  <c r="AM36" i="1" s="1"/>
  <c r="AK26" i="1"/>
  <c r="AM26" i="1" s="1"/>
  <c r="AK25" i="1"/>
  <c r="AM25" i="1" s="1"/>
  <c r="AK24" i="1"/>
  <c r="AM24" i="1" s="1"/>
  <c r="AK23" i="1"/>
  <c r="AM23" i="1" s="1"/>
  <c r="AK22" i="1"/>
  <c r="AM22" i="1" s="1"/>
  <c r="AK19" i="1"/>
  <c r="AM19" i="1" s="1"/>
  <c r="AK18" i="1"/>
  <c r="AM18" i="1" s="1"/>
  <c r="AP21" i="1"/>
  <c r="AL21" i="1"/>
  <c r="AM21" i="1" s="1"/>
  <c r="AP12" i="1"/>
  <c r="AL12" i="1"/>
  <c r="AM12" i="1" s="1"/>
  <c r="AL52" i="1"/>
  <c r="AM52" i="1" s="1"/>
  <c r="AL51" i="1"/>
  <c r="AM51" i="1" s="1"/>
  <c r="AL50" i="1"/>
  <c r="AM50" i="1" s="1"/>
  <c r="AL49" i="1"/>
  <c r="AM49" i="1" s="1"/>
  <c r="AK28" i="1"/>
  <c r="AM28" i="1" s="1"/>
  <c r="AK20" i="1"/>
  <c r="AM20" i="1" s="1"/>
  <c r="AL48" i="1"/>
  <c r="AM48" i="1" s="1"/>
  <c r="AL47" i="1"/>
  <c r="AM47" i="1" s="1"/>
  <c r="AK27" i="1"/>
  <c r="AM27" i="1" s="1"/>
  <c r="AP15" i="1"/>
  <c r="AL15" i="1"/>
  <c r="AM15" i="1" s="1"/>
  <c r="AP14" i="1"/>
  <c r="AL14" i="1"/>
  <c r="AM14" i="1" s="1"/>
  <c r="AL35" i="1"/>
  <c r="AM35" i="1" s="1"/>
  <c r="AL34" i="1"/>
  <c r="AM34" i="1" s="1"/>
  <c r="AL33" i="1"/>
  <c r="AM33" i="1" s="1"/>
  <c r="AL32" i="1"/>
  <c r="AM32" i="1" s="1"/>
  <c r="AL31" i="1"/>
  <c r="AM31" i="1" s="1"/>
  <c r="AL30" i="1"/>
  <c r="AM30" i="1" s="1"/>
  <c r="AL29" i="1"/>
  <c r="AM29" i="1" s="1"/>
  <c r="AL46" i="1"/>
  <c r="AM46" i="1" s="1"/>
  <c r="AL41" i="1"/>
  <c r="AM41" i="1" s="1"/>
  <c r="AL38" i="1"/>
  <c r="AM38" i="1" s="1"/>
  <c r="E28" i="1"/>
  <c r="E27" i="1"/>
  <c r="E26" i="1"/>
  <c r="E25" i="1"/>
  <c r="E24" i="1"/>
  <c r="E23" i="1"/>
  <c r="E22" i="1"/>
  <c r="E21" i="1"/>
  <c r="E20" i="1"/>
  <c r="E19" i="1"/>
  <c r="E18" i="1"/>
  <c r="E17" i="1"/>
  <c r="E16" i="1"/>
  <c r="E15" i="1"/>
  <c r="E14" i="1"/>
  <c r="E13" i="1"/>
  <c r="E12" i="1"/>
  <c r="AI10" i="1" l="1"/>
  <c r="AJ10" i="1" s="1"/>
  <c r="AP10" i="1" s="1"/>
  <c r="AL10" i="1" l="1"/>
  <c r="AK10" i="1"/>
  <c r="AM10" i="1" s="1"/>
</calcChain>
</file>

<file path=xl/sharedStrings.xml><?xml version="1.0" encoding="utf-8"?>
<sst xmlns="http://schemas.openxmlformats.org/spreadsheetml/2006/main" count="1106" uniqueCount="385">
  <si>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</si>
  <si>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</si>
  <si>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</si>
  <si>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</si>
  <si>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</si>
  <si>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</si>
  <si>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</si>
  <si>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</si>
  <si>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</si>
  <si>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</si>
  <si>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</si>
  <si>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</si>
  <si>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</si>
  <si>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</si>
  <si>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</si>
  <si>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</si>
  <si>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</si>
  <si>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</si>
  <si>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</si>
  <si>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</si>
  <si>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</si>
  <si>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</si>
  <si>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</si>
  <si>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</si>
  <si>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</si>
  <si>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</si>
  <si>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</si>
  <si>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</si>
  <si>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</si>
  <si>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</si>
  <si>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</si>
  <si>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</si>
  <si>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</si>
  <si>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</si>
  <si>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</si>
  <si>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</si>
  <si>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</si>
  <si>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</si>
  <si>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</si>
  <si>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</si>
  <si>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</si>
  <si>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</si>
  <si>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</si>
  <si>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</si>
  <si>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</si>
  <si>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</si>
  <si>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</si>
  <si>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</si>
  <si>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</si>
  <si>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</si>
  <si>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</si>
  <si>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</si>
  <si>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</si>
  <si>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</si>
  <si>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</si>
  <si>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</si>
  <si>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</si>
  <si>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</si>
  <si>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</si>
  <si>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</si>
  <si>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</si>
  <si>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</si>
  <si>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</si>
  <si>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</si>
  <si>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</si>
  <si>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</si>
  <si>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</si>
  <si>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</si>
  <si>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</si>
  <si>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</si>
  <si>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</si>
  <si>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</si>
  <si>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</si>
  <si>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</si>
  <si>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</si>
  <si>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</si>
  <si>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</si>
  <si>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</si>
  <si>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</si>
  <si>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</si>
  <si>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</si>
  <si>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</si>
  <si>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</si>
  <si>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</si>
  <si>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</si>
  <si>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</si>
  <si>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</si>
  <si>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</si>
  <si>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</si>
  <si>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</si>
  <si>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</si>
  <si>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</si>
  <si>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</si>
  <si>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</si>
  <si>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</si>
  <si>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</si>
  <si>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</si>
  <si>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</si>
  <si>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</si>
  <si>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</si>
  <si>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</si>
  <si>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</si>
  <si>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</si>
  <si>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</si>
  <si>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</si>
  <si>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</si>
  <si>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</si>
  <si>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</si>
  <si>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</si>
  <si>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</si>
  <si>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</si>
  <si>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</si>
  <si>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</si>
  <si>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</si>
  <si>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</si>
  <si>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</si>
  <si>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</si>
  <si>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</si>
  <si>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</si>
  <si>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</si>
  <si>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</si>
  <si>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</si>
  <si>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</si>
  <si>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</si>
  <si>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</si>
  <si>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</si>
  <si>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</si>
  <si>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</si>
  <si>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</si>
  <si>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</si>
  <si>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</si>
  <si>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</si>
  <si>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</si>
  <si>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</si>
  <si>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</si>
  <si>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</si>
  <si>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cierra la observación)</t>
  </si>
  <si>
    <t>Auxiliar de Atención al Ciudadano</t>
  </si>
  <si>
    <t xml:space="preserve">Líder Gestión Doumental </t>
  </si>
  <si>
    <t>ABIERTA</t>
  </si>
  <si>
    <t>CERRADA</t>
  </si>
  <si>
    <t>Fecha de la observación y/o hallazgo</t>
  </si>
  <si>
    <t>Coordinación jurídica</t>
  </si>
  <si>
    <t>Jizeth González</t>
  </si>
  <si>
    <t>Informe Final Auditoría de Regularidad PAD 2018</t>
  </si>
  <si>
    <t xml:space="preserve">3.1.3.2.4 </t>
  </si>
  <si>
    <t xml:space="preserve">3.1.3.2.5 </t>
  </si>
  <si>
    <t xml:space="preserve">Falta de Liquidación de contratos </t>
  </si>
  <si>
    <t>Proceder a la elaboración de las actas de liquidación correspondientes a las vigencias 2016-2017</t>
  </si>
  <si>
    <t>No. De actividades cumplidas /  No. De actividades programadas  1/1</t>
  </si>
  <si>
    <t>Elaborar liquidaciones contractuales</t>
  </si>
  <si>
    <t>Coordinadora de Producción</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</si>
  <si>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</si>
  <si>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</si>
  <si>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EN PROCESO</t>
  </si>
  <si>
    <t>SIN INICIAR</t>
  </si>
  <si>
    <t>3. % avance en ejecución de la meta</t>
  </si>
  <si>
    <t>3. Actividades realizadas  a la fecha</t>
  </si>
  <si>
    <t>Fechas 2019</t>
  </si>
  <si>
    <t>6. Auditor que realizó el seguimiento</t>
  </si>
  <si>
    <t>4. Alerta</t>
  </si>
  <si>
    <t>1. Fecha seguimiento</t>
  </si>
  <si>
    <t>2. Evidencias o soportes ejecución acción de mejora</t>
  </si>
  <si>
    <t>4. Resultado del indicador</t>
  </si>
  <si>
    <t>5. % avance en ejecución de la meta</t>
  </si>
  <si>
    <t>6. Alerta</t>
  </si>
  <si>
    <t>7. Análisis - Seguimiento OCI</t>
  </si>
  <si>
    <t>8. Auditor que realizó el seguimiento</t>
  </si>
  <si>
    <t>Fechas 2020</t>
  </si>
  <si>
    <t>Henry Beltrán</t>
  </si>
  <si>
    <t>2. Análisis - Seguimiento OCI</t>
  </si>
  <si>
    <t>Informe Final Auditoría de Regularidad PAD 2019</t>
  </si>
  <si>
    <t>3.1.1.2.1</t>
  </si>
  <si>
    <t>Hallazgo administrativo, por la falta de planeación y gestión en la ejecución de la meta no. 15 del plan de mejoramiento por procesos, contemplado en el plan de acción, relacionada con “cumplir el 70% de las acciones formuladas en plan de mejoramiento cuya fecha de finalización se encuentre prevista a la fecha de corte de seguimiento”.</t>
  </si>
  <si>
    <t>Falta de apropiación por parte de los responsables de las acciones de Plan de Mejoramiento</t>
  </si>
  <si>
    <t xml:space="preserve">Jefe Oficina de Control Interno </t>
  </si>
  <si>
    <t>Realizar mesas de trabajo con los responsables de las áreas críticas en el cumplimiento de los Planes de Mejoramiento.</t>
  </si>
  <si>
    <t>Mesas de trabajo/4</t>
  </si>
  <si>
    <t>3.1.1.5.1</t>
  </si>
  <si>
    <t>Hallazgo administrativo, por la falta de seguimiento, monitoreo y control en las acciones formuladas en el plan de mejoramiento de la entidad.</t>
  </si>
  <si>
    <t>3.1.3.1</t>
  </si>
  <si>
    <t>Hallazgo administrativo con presunta incidencia disciplinaria y penal, por inconsistencias e irregularidades presentadas en la información registrada en los soportes de los contratos 343 de 2017 y 411 de 2018.</t>
  </si>
  <si>
    <t>Ausencia de soportes de la programación de los servicios de transporte terrestre y de carga.</t>
  </si>
  <si>
    <t>Programación de transporte digitalizada y remitida a los expedientes contractuales / No. de contratos de transporte terminados</t>
  </si>
  <si>
    <t>Diligenciamiento de las planillas de los servicios con inconsistencias en nombres, apellidos, firmas, horas de llegada y salida, tachones y enmendaduras, entre otros.</t>
  </si>
  <si>
    <t>Crear unos lineamientos de transporte hacia el proveedor y sus conductores. De igual forma crear los lineamientos de transporte para los funcionarios de la entidad y socializarlo.</t>
  </si>
  <si>
    <t>Lineamientos de Transporte/2</t>
  </si>
  <si>
    <t>Las planillas de servicio preestablecidas con los mínimos de información, difieren de los mínimos establecidos en los anexos técnicos del contrato.</t>
  </si>
  <si>
    <t>Ajustar las obligaciones del contrato de acuerdo a su análisis previo buscando incluir aquella información que satisfaga la necesidad del canal.</t>
  </si>
  <si>
    <t>Mesas de trabajo de análisis precontractual con el área Jurídica / 2</t>
  </si>
  <si>
    <t>Los vehículos (motocicletas), fueron utilizados para la gestión misional de la entidad.</t>
  </si>
  <si>
    <t xml:space="preserve">Analizar los servicios requeridos de los siguientes contratos de transporte para determinar el número y tipos de vehículos (motorizados) requeridos. </t>
  </si>
  <si>
    <t>Debilidades en la definición de la definición de la necesidad y en la forma de satisfacerla.</t>
  </si>
  <si>
    <t>Sensibilizar y capacitar a los colaboradores del canal, trimestralmente sobre la adecuada actividad contractual (pre, contractual y pos contractual de la entidad), y en cualquier en otro momento previa solicitud a la coordinación jurídica.</t>
  </si>
  <si>
    <t xml:space="preserve">Capacitaciones adelantadas/capacitaciones programadas
</t>
  </si>
  <si>
    <t xml:space="preserve">Coordinación Jurídica </t>
  </si>
  <si>
    <t>Coordinación Jurídica
Todas las áreas</t>
  </si>
  <si>
    <t>3.1.3.2</t>
  </si>
  <si>
    <t>Hallazgo administrativo con presunta incidencia disciplinaria, y fiscal en la cuantía de $ 612.683,40, por las irregularidades encontradas en los estudios previos y en los pagos realizados en el contrato 523 de 2017.</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</si>
  <si>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</si>
  <si>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</si>
  <si>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</si>
  <si>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</si>
  <si>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</si>
  <si>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</si>
  <si>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</si>
  <si>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</si>
  <si>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</si>
  <si>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</si>
  <si>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Dar cumplimiento a las Circulares Internas 022 y 026 del 9 de septiembre y 8 de octubre de 2019, respectivamente y todas las demás que las modifiquen.</t>
  </si>
  <si>
    <t>NO. de contratos con informes de actividades archivadas en el expediente del contrato   / NO. Contratos suscritos</t>
  </si>
  <si>
    <t>3.1.3.6</t>
  </si>
  <si>
    <t>Hallazgo administrativo con presuntas incidencias disciplinaria, penal, y fiscal en cuantía de $5.836.863 por el sobrecosto en la adquisición de los servicios requeridos por el canal capital en el contrato 395 de 2018 y la falta de claridad en los factores de selección del contratista en punto de idoneidad y experiencia.</t>
  </si>
  <si>
    <t>Debilidades en los documentos previos y en la ejecución. En los documentos previos por que no fue suficientemente claro que se harían estudios de mercado posteriores que determinarían los precios finales. En la ejecución la debilidad fue la dificultad en la comparación del precio final al del anexo técnico.</t>
  </si>
  <si>
    <t>Sensibilizar y capacitar a los colaboradores del canal, trimestralmente sobre la adecuada actividad contractual (pre, contractual y pos contractual de la entidad), y en cualquier otro momento previa solicitud a la coordinación jurídica.</t>
  </si>
  <si>
    <t>3.1.3.7</t>
  </si>
  <si>
    <t>Hallazgo administrativo con presuntas incidencias disciplinaria, penal y fiscal en cuantía de $5.559.335, por el sobrecosto en la adquisición de los servicios requeridos por el canal capital y la falta de claridad en los factores de selección del contratista en punto de idoneidad y experiencia en el contrato de suministros No. 403 de 2018.</t>
  </si>
  <si>
    <t>3.1.3.8</t>
  </si>
  <si>
    <t>Hallazgo administrativo con presuntas incidencias disciplinaria y penal por la adquisición de servicios por el canal capital sin el cumplimiento de los procedimientos pactados en el contrato y la falta de claridad en los factores de selección del contratista en punto de idoneidad y experiencia en el contrato de suministro No. 404 de 2018.</t>
  </si>
  <si>
    <t>3.1.3.9</t>
  </si>
  <si>
    <t>Hallazgo administrativo con presuntas incidencias disciplinaria y penal por la adquisición de servicios sin el cumplimiento de los procedimientos pactados en el contrato 405 de 2018 y la falta de claridad en los factores de selección del contratista en punto de idoneidad y experiencia.</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</si>
  <si>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</si>
  <si>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</si>
  <si>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</si>
  <si>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</si>
  <si>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</si>
  <si>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</si>
  <si>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</si>
  <si>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</si>
  <si>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</si>
  <si>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</si>
  <si>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</si>
  <si>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INCUMPLIDA</t>
  </si>
  <si>
    <t>Mónica Virgüéz</t>
  </si>
  <si>
    <t>TERCER SEGUIMIENTO DE 2020</t>
  </si>
  <si>
    <r>
      <rPr>
        <b/>
        <sz val="9"/>
        <color theme="1"/>
        <rFont val="Tahoma"/>
        <family val="2"/>
      </rPr>
      <t>Análisis OCI:</t>
    </r>
    <r>
      <rPr>
        <sz val="9"/>
        <color theme="1"/>
        <rFont val="Tahoma"/>
        <family val="2"/>
      </rPr>
      <t xml:space="preserve"> A la fecha de seguimiento no se evidencian avances con relación a lo formulado por el área. Teniendo en cuenta que el plan fue suscrito el 2 de enero de la vigencia 2020 y la fecha de corte del seguimiento es el 31-12-2019, se califica la acción con alerta </t>
    </r>
    <r>
      <rPr>
        <b/>
        <sz val="9"/>
        <color theme="1"/>
        <rFont val="Tahoma"/>
        <family val="2"/>
      </rPr>
      <t xml:space="preserve">"Sin Iniciar" </t>
    </r>
    <r>
      <rPr>
        <sz val="9"/>
        <color theme="1"/>
        <rFont val="Tahoma"/>
        <family val="2"/>
      </rPr>
      <t xml:space="preserve">y se recomienda al área adelantar las actividades pendientes con el fin de dar cabal cumplimiento a lo programado. </t>
    </r>
  </si>
  <si>
    <t>Jhon Guancha</t>
  </si>
  <si>
    <r>
      <rPr>
        <b/>
        <sz val="9"/>
        <color theme="1"/>
        <rFont val="Tahoma"/>
        <family val="2"/>
      </rPr>
      <t>Análisis OCI:</t>
    </r>
    <r>
      <rPr>
        <sz val="9"/>
        <color theme="1"/>
        <rFont val="Tahoma"/>
        <family val="2"/>
      </rPr>
      <t xml:space="preserve"> A la fecha de seguimiento no se evidencian soportes con relación a la acción correspondiente. Debido a esta situación, se califica la acción con alerta </t>
    </r>
    <r>
      <rPr>
        <b/>
        <sz val="9"/>
        <color theme="1"/>
        <rFont val="Tahoma"/>
        <family val="2"/>
      </rPr>
      <t>"Sin Iniciar"</t>
    </r>
    <r>
      <rPr>
        <sz val="9"/>
        <color theme="1"/>
        <rFont val="Tahoma"/>
        <family val="2"/>
      </rPr>
      <t xml:space="preserve"> y se recomienda al área adelantar las actividades pendientes con el fin de dar adecuado cumplimiento a lo programado. </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</si>
  <si>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el primer cuatrimestre de 2020, se realizó (1) mesa de trabajo con la Coordinación de Prensa y Comunicaciones el 30/04/2020 (mediante Hangout Meet), con la suscripción de compromisos para los participantes (se adjunta copia del acta). 
Teniendo en cuenta lo anterior, se califica</t>
    </r>
    <r>
      <rPr>
        <b/>
        <sz val="9"/>
        <color theme="1"/>
        <rFont val="Tahoma"/>
        <family val="2"/>
      </rPr>
      <t xml:space="preserve"> "En proceso".</t>
    </r>
  </si>
  <si>
    <r>
      <rPr>
        <b/>
        <sz val="9"/>
        <color theme="1"/>
        <rFont val="Tahoma"/>
        <family val="2"/>
      </rPr>
      <t xml:space="preserve">Reporte Financiera: </t>
    </r>
    <r>
      <rPr>
        <sz val="9"/>
        <color theme="1"/>
        <rFont val="Tahoma"/>
        <family val="2"/>
      </rPr>
      <t xml:space="preserve"> Se encuentra en proceso de actualización el instructivo de notas explicativas a los estados financieros y se está articulando con la propuesta de la implementación del formato que estableció la Contaduría General de la Nación en la Resolución 441 del 2019. 
</t>
    </r>
    <r>
      <rPr>
        <b/>
        <sz val="9"/>
        <color theme="1"/>
        <rFont val="Tahoma"/>
        <family val="2"/>
      </rPr>
      <t>Análisis OCI:</t>
    </r>
    <r>
      <rPr>
        <sz val="9"/>
        <color theme="1"/>
        <rFont val="Tahoma"/>
        <family val="2"/>
      </rPr>
      <t xml:space="preserve"> De acuerdo con lo informado por la Subdirección Financiera, no se ha finalizado la acción de mejora establecida. Teniendo en cuenta esto y el plazo fijado, se califica como</t>
    </r>
    <r>
      <rPr>
        <b/>
        <sz val="9"/>
        <color theme="1"/>
        <rFont val="Tahoma"/>
        <family val="2"/>
      </rPr>
      <t xml:space="preserve"> "Sin iniciar".</t>
    </r>
    <r>
      <rPr>
        <sz val="9"/>
        <color theme="1"/>
        <rFont val="Tahoma"/>
        <family val="2"/>
      </rPr>
      <t xml:space="preserve">  </t>
    </r>
  </si>
  <si>
    <r>
      <rPr>
        <b/>
        <sz val="9"/>
        <color theme="1"/>
        <rFont val="Tahoma"/>
        <family val="2"/>
      </rPr>
      <t>Reporte Financiera:</t>
    </r>
    <r>
      <rPr>
        <sz val="9"/>
        <color theme="1"/>
        <rFont val="Tahoma"/>
        <family val="2"/>
      </rPr>
      <t xml:space="preserve">  Se realizaron las conciliaciones correspondientes a los meses de enero- febrero- marzo y abril de las tarifas de retención de ICA aplicadas en las órdenes de pago de contratistas y proveedores de conformidad con la actividad económica relacionada en el RUT y RIT suministrado, y en concordancia con el contrato correspondiente. 
</t>
    </r>
    <r>
      <rPr>
        <b/>
        <sz val="9"/>
        <color theme="1"/>
        <rFont val="Tahoma"/>
        <family val="2"/>
      </rPr>
      <t xml:space="preserve">Análisis OCI: </t>
    </r>
    <r>
      <rPr>
        <sz val="9"/>
        <color theme="1"/>
        <rFont val="Tahoma"/>
        <family val="2"/>
      </rPr>
      <t>La Subdirección Financiera remitió una base de datos en Excel, pero no se evidencia ningún análisis de la información revisada, de acuerdo con lo planteado en la acción de mejora, referente al cruce de la información mensual con las tarifas de Ica aplicadas por tercero/proveedor para detectar diferencias en el cálculo del valor retenido y/o justificar estas diferencias. Así mismo, no se observa el cumplimiento de la acción de conformidad con lo estableció en la acción de mejora (mensual, para un total de 11 análisis). Por lo anterior, se califica la acción</t>
    </r>
    <r>
      <rPr>
        <b/>
        <sz val="9"/>
        <color theme="1"/>
        <rFont val="Tahoma"/>
        <family val="2"/>
      </rPr>
      <t xml:space="preserve"> "Sin iniciar".</t>
    </r>
  </si>
  <si>
    <r>
      <t xml:space="preserve">Reporte Coordinación Jurídica: </t>
    </r>
    <r>
      <rPr>
        <sz val="9"/>
        <rFont val="Tahoma"/>
        <family val="2"/>
      </rPr>
      <t>Actas de Liquidación en ajustes.</t>
    </r>
    <r>
      <rPr>
        <b/>
        <sz val="9"/>
        <rFont val="Tahoma"/>
        <family val="2"/>
      </rPr>
      <t xml:space="preserve">
Análisis OCI: </t>
    </r>
    <r>
      <rPr>
        <sz val="9"/>
        <rFont val="Tahoma"/>
        <family val="2"/>
      </rPr>
      <t xml:space="preserve">Se evidenció que para la vigencia 2016 se adelantaron 126 actas de liquidación y para la vigencia 2017 se firmaron 114 actas, lo cual representa un promedio de cumplimiento del 69% de la totalidad por liquidar. Aunado, se hace un llamado al área para implementar un plan de contingencia con las liquidaciones que correspondan a los contratos pendientes de liquidar, de conformidad con el memorando 2756 de 06 de noviembre de 2019, en razón a se corre el riesgo de perder competencia para liquidar.  
Teniendo en cuenta lo anterior, así como la meta formulada de liquidación del (90%) de los contratos, el área no ha dado cumplimiento y por lo tanto, se mantiene la calificación con alerta </t>
    </r>
    <r>
      <rPr>
        <b/>
        <sz val="9"/>
        <rFont val="Tahoma"/>
        <family val="2"/>
      </rPr>
      <t xml:space="preserve">"Incumplida". </t>
    </r>
  </si>
  <si>
    <r>
      <t xml:space="preserve">Análisis OCI: </t>
    </r>
    <r>
      <rPr>
        <sz val="9"/>
        <color theme="1"/>
        <rFont val="Tahoma"/>
        <family val="2"/>
      </rPr>
      <t xml:space="preserve">Se verifican los soportes remitidos en los que se menciona que se adelantaron modificaciones sobre los anexos técnicos para la contratación del transporte de la entidad para la actual vigencia de conformidad con los correos entregados; sin embargo, los anexos y documentos mencionados no son entregados, por lo que no es posible evidenciar los ajustes efectuados. Así mismo, no se remiten las actas resultantes de las mesas de trabajo de análisis precontractual con el área Jurídica formuladas en el indicador de la acción, por lo que no es posible efectuar la medición de cumplimiento. 
Teniendo en cuenta lo anterior, así como la fecha de ejecución establecida se califica la acción </t>
    </r>
    <r>
      <rPr>
        <b/>
        <sz val="9"/>
        <color theme="1"/>
        <rFont val="Tahoma"/>
        <family val="2"/>
      </rPr>
      <t>"Sin Iniciar"</t>
    </r>
    <r>
      <rPr>
        <sz val="9"/>
        <color theme="1"/>
        <rFont val="Tahoma"/>
        <family val="2"/>
      </rPr>
      <t xml:space="preserve"> y se recomienda al área remitir los documentos trabajados que dan cumplimiento a lo formulado. </t>
    </r>
  </si>
  <si>
    <r>
      <t xml:space="preserve">Análisis OCI: </t>
    </r>
    <r>
      <rPr>
        <sz val="9"/>
        <color theme="1"/>
        <rFont val="Tahoma"/>
        <family val="2"/>
      </rPr>
      <t xml:space="preserve">Se evidencia el Memorando 152 del 24 de enero de 2020 en el que se  solicita el traslado de la supervisión de los servicios prestados por las motos para mensajería en la entidad; sin embargo, teniendo en cuenta que el indicador menciona mesas de trabajo con la Coordinación Jurídica para dicho análisis y no se remite el soporte por parte de la Coordinación, se califica la acción </t>
    </r>
    <r>
      <rPr>
        <b/>
        <sz val="9"/>
        <color theme="1"/>
        <rFont val="Tahoma"/>
        <family val="2"/>
      </rPr>
      <t>"En Proceso"</t>
    </r>
    <r>
      <rPr>
        <sz val="9"/>
        <color theme="1"/>
        <rFont val="Tahoma"/>
        <family val="2"/>
      </rPr>
      <t xml:space="preserve"> y se recomienda al área adelantar la documentación de las mesas indicadas con el fin de dar cabal cumplimiento a lo formulado, así como remitir los avances de cumplimiento en las matrices entregadas por la Oficina de Control Interno, de manera que se pueda orientar al evaluador en los avances alcanzados de conformidad con los soportes remitidos por el área. </t>
    </r>
  </si>
  <si>
    <r>
      <rPr>
        <b/>
        <sz val="9"/>
        <color theme="1"/>
        <rFont val="Tahoma"/>
        <family val="2"/>
      </rPr>
      <t xml:space="preserve">Reporte Financiera: </t>
    </r>
    <r>
      <rPr>
        <sz val="9"/>
        <color theme="1"/>
        <rFont val="Tahoma"/>
        <family val="2"/>
      </rPr>
      <t xml:space="preserve"> El día 31 de marzo de 2020, se realizó la actualización del procedimiento "Liquidación de órdenes de pago" incluyendo la actividad de foliación en las órdenes de pago que reposan en la Subdirección Financiera. </t>
    </r>
    <r>
      <rPr>
        <b/>
        <sz val="9"/>
        <color theme="1"/>
        <rFont val="Tahoma"/>
        <family val="2"/>
      </rPr>
      <t xml:space="preserve"> 
Análisis OCI: </t>
    </r>
    <r>
      <rPr>
        <sz val="9"/>
        <color theme="1"/>
        <rFont val="Tahoma"/>
        <family val="2"/>
      </rPr>
      <t xml:space="preserve">Se realiza verificación del procedimiento actualizado, así como la inclusión de la actividad No. 15 de foliación de los documentos correspondientes a la carpeta financiera del expediente contractual.  Por lo anterior y conforme al plazo establecido para la acción propuesta (17/12/2020), se califica la actividad </t>
    </r>
    <r>
      <rPr>
        <b/>
        <sz val="9"/>
        <color theme="1"/>
        <rFont val="Tahoma"/>
        <family val="2"/>
      </rPr>
      <t>"Terminada"</t>
    </r>
    <r>
      <rPr>
        <sz val="9"/>
        <color theme="1"/>
        <rFont val="Tahoma"/>
        <family val="2"/>
      </rPr>
      <t>, pero con estado</t>
    </r>
    <r>
      <rPr>
        <b/>
        <sz val="9"/>
        <color theme="1"/>
        <rFont val="Tahoma"/>
        <family val="2"/>
      </rPr>
      <t xml:space="preserve"> "Abierta"</t>
    </r>
    <r>
      <rPr>
        <sz val="9"/>
        <color theme="1"/>
        <rFont val="Tahoma"/>
        <family val="2"/>
      </rPr>
      <t>, recomendando al área financiera, revisar periódicamente, que los expedientes contractuales, se encuentren actualizados con la carpeta de historial de pagos, debidamente foliados, con las condiciones establecidas en la versión actualizada del procedimiento referido.</t>
    </r>
  </si>
  <si>
    <r>
      <rPr>
        <b/>
        <sz val="9"/>
        <color theme="1"/>
        <rFont val="Tahoma"/>
        <family val="2"/>
      </rPr>
      <t>Reporte Coordinación Jurídica:</t>
    </r>
    <r>
      <rPr>
        <sz val="9"/>
        <color theme="1"/>
        <rFont val="Tahoma"/>
        <family val="2"/>
      </rPr>
      <t xml:space="preserve"> El 31/03/2020 se adelantó capacitación al personal de la Entidad sobre dos temas: Procesos de Contratación y Supervisión e Interventoría del Contrato. 
</t>
    </r>
    <r>
      <rPr>
        <b/>
        <sz val="9"/>
        <color theme="1"/>
        <rFont val="Tahoma"/>
        <family val="2"/>
      </rPr>
      <t>Análisis OCI:</t>
    </r>
    <r>
      <rPr>
        <sz val="9"/>
        <color theme="1"/>
        <rFont val="Tahoma"/>
        <family val="2"/>
      </rPr>
      <t xml:space="preserve"> Los soportes dan cuenta de dos capacitaciones. Teniendo en cuenta las fechas establecidas para la acción, se califica </t>
    </r>
    <r>
      <rPr>
        <b/>
        <sz val="9"/>
        <color theme="1"/>
        <rFont val="Tahoma"/>
        <family val="2"/>
      </rPr>
      <t>"En Proceso"</t>
    </r>
    <r>
      <rPr>
        <sz val="9"/>
        <color theme="1"/>
        <rFont val="Tahoma"/>
        <family val="2"/>
      </rPr>
      <t>. Se recomienda al área estar atenta a las fechas y adelantar las capacitaciones en lo que resta de 2020. Así mismo remitir los soportes de las capacitaciones restantes para seguimiento posterior.</t>
    </r>
  </si>
  <si>
    <r>
      <t xml:space="preserve">Análisis OCI: </t>
    </r>
    <r>
      <rPr>
        <sz val="9"/>
        <rFont val="Tahoma"/>
        <family val="2"/>
      </rPr>
      <t xml:space="preserve">Se procede a la verificación de los soportes remitidos por el área, en los que se evidencia el informe final de ejecución del Contrato 352-2019 PLATINO V.I.P, así como de la aplicación del formato MPTV-FT-006 PROGRAMACIÓN DIARIA; Sin embargo, no se evidencia la correlación entre la programación y el contrato, el informe remitido no cuenta con la referenciación del memorando u otro documento con el que se anexen las programaciones diarias, se recomienda al área realizar la correlación de los soportes del contrato de transporte.
Teniendo en cuenta lo anterior, así como las fechas de ejecución planteadas se califica la acción con estado </t>
    </r>
    <r>
      <rPr>
        <b/>
        <sz val="9"/>
        <rFont val="Tahoma"/>
        <family val="2"/>
      </rPr>
      <t xml:space="preserve">"En Proceso" </t>
    </r>
    <r>
      <rPr>
        <sz val="9"/>
        <rFont val="Tahoma"/>
        <family val="2"/>
      </rPr>
      <t xml:space="preserve">y se recomienda al área atender las recomendaciones entregadas por la OCI y dar continuidad en la ejecución de las acciones que permitan la mejora de la gestión institucional. </t>
    </r>
  </si>
  <si>
    <r>
      <t xml:space="preserve">Análisis OCI: </t>
    </r>
    <r>
      <rPr>
        <sz val="9"/>
        <color theme="1"/>
        <rFont val="Tahoma"/>
        <family val="2"/>
      </rPr>
      <t xml:space="preserve">Verificados los soportes se evidencia la remisión del Oficio 518 del 03-04-2020 a la empresa de Transporte PLATINO V.I.P con los lineamientos frente a la disponibilidad de vehículos y planillas de servicio, así como a los contratistas mediante Oficio 438 y 519 de 2020 para conocimiento de estos; de igual manera se publicaron y socializaron mediante Boletín interno No. 12 el 7 de abril de 2020.
Teniendo en cuenta lo anterior, así como la fecha de ejecución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con el fin de verificar que el área realice socializaciones adicionales de los lineamientos de transporte definidos, así como de verificaciones aleatorias a las planillas de transporte generadas de la ejecución del servicio.</t>
    </r>
  </si>
  <si>
    <t>RESUMEN PRIMER SEGUIMIENTO 2020</t>
  </si>
  <si>
    <t>TERMINADA</t>
  </si>
  <si>
    <r>
      <rPr>
        <b/>
        <sz val="9"/>
        <color theme="1"/>
        <rFont val="Tahoma"/>
        <family val="2"/>
      </rPr>
      <t xml:space="preserve">Reporte C. Producción: </t>
    </r>
    <r>
      <rPr>
        <sz val="9"/>
        <color theme="1"/>
        <rFont val="Tahoma"/>
        <family val="2"/>
      </rPr>
      <t xml:space="preserve">Se construyeron los lineamientos de transporte y se efectuó la correspondiente socialización a los funcionarios y contratistas de capital a través de correo electrónico y al contratista a través de oficio.
</t>
    </r>
    <r>
      <rPr>
        <b/>
        <sz val="9"/>
        <color theme="1"/>
        <rFont val="Tahoma"/>
        <family val="2"/>
      </rPr>
      <t xml:space="preserve">Análisis OCI: </t>
    </r>
    <r>
      <rPr>
        <sz val="9"/>
        <color theme="1"/>
        <rFont val="Tahoma"/>
        <family val="2"/>
      </rPr>
      <t xml:space="preserve">Verificados los soportes se evidencia la remisión del Oficio 518 del 03-04-2020 a la empresa de Transporte PLATINO V.I.P con los lineamientos frente a la disponibilidad de vehículos y planillas de servicio, así como a los contratistas mediante Oficio 438 y 519 de 2020 para conocimiento de estos; de igual manera se publicaron y socializaron mediante Boletín interno No. 12 el 7 de abril de 2020, los cuales ya habían sido aportados en el seguimiento previo; sin embargo, no se hace entrega de nuevas evidencias de socialización de dichos lineamientos ni la verificación de planillas de manera aleatoria como seguimiento a lo consignado en dichos oficios. 
Se recomienda al área adelantar las socializaciones adicionales para las personas que están haciendo uso del transporte, así como del cumplimiento de los lineamientos descritos. Teniendo en cuenta lo anterior, se mantiene la calificación como </t>
    </r>
    <r>
      <rPr>
        <b/>
        <sz val="9"/>
        <color theme="1"/>
        <rFont val="Tahoma"/>
        <family val="2"/>
      </rPr>
      <t xml:space="preserve">"terminada" </t>
    </r>
    <r>
      <rPr>
        <sz val="9"/>
        <color theme="1"/>
        <rFont val="Tahoma"/>
        <family val="2"/>
      </rPr>
      <t xml:space="preserve">con estado </t>
    </r>
    <r>
      <rPr>
        <b/>
        <sz val="9"/>
        <color theme="1"/>
        <rFont val="Tahoma"/>
        <family val="2"/>
      </rPr>
      <t>"Abierta".</t>
    </r>
  </si>
  <si>
    <r>
      <t xml:space="preserve">Reporte C. Producción: </t>
    </r>
    <r>
      <rPr>
        <sz val="9"/>
        <color theme="1"/>
        <rFont val="Tahoma"/>
        <family val="2"/>
      </rPr>
      <t xml:space="preserve">Se comunica a través de memorando, desde la Coordinación de Producción a la Secretaría General sobre la no inclusión de los motorizados en próximas contrataciones.
</t>
    </r>
    <r>
      <rPr>
        <b/>
        <sz val="9"/>
        <color theme="1"/>
        <rFont val="Tahoma"/>
        <family val="2"/>
      </rPr>
      <t xml:space="preserve">Análisis OCI: </t>
    </r>
    <r>
      <rPr>
        <sz val="9"/>
        <color theme="1"/>
        <rFont val="Tahoma"/>
        <family val="2"/>
      </rPr>
      <t xml:space="preserve">Se verifican los soportes entregados por el área, evidenciando que no se aportan evidencias que permitan establecer el cumplimiento de lo definido en el indicador "mesas de trabajo con la Coordinación Jurídica" por lo que se mantiene la calificación de la acción con estado </t>
    </r>
    <r>
      <rPr>
        <b/>
        <sz val="9"/>
        <color theme="1"/>
        <rFont val="Tahoma"/>
        <family val="2"/>
      </rPr>
      <t>"En Proceso"</t>
    </r>
    <r>
      <rPr>
        <sz val="9"/>
        <color theme="1"/>
        <rFont val="Tahoma"/>
        <family val="2"/>
      </rPr>
      <t xml:space="preserve"> y se recomienda al área adelantar la documentación de las mesas indicadas con el fin de dar cabal cumplimiento a lo formulado dentro de los plazos establecidos. </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</si>
  <si>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este segundo cuatrimestre de 2020, se realizó (1) mesa de trabajo con la Coordinación Jurídica el 30/04/2020 (mediante Hangout Meet). Por lo que ya se contaría un avance de dos mesas de trabajo realizadas con las áreas priorizadas.
Teniendo en cuenta lo anterior, se califica</t>
    </r>
    <r>
      <rPr>
        <b/>
        <sz val="9"/>
        <color theme="1"/>
        <rFont val="Tahoma"/>
        <family val="2"/>
      </rPr>
      <t xml:space="preserve"> "En proceso".</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</si>
  <si>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este segundo cuatrimestre de 2020, se realizó (1) mesa de trabajo con la Coordinación Jurídica el 25/08/2020 (mediante Hangout Meet). Por lo que ya se contaría con un avance de dos mesas de trabajo realizadas con las áreas priorizadas.
Teniendo en cuenta lo anterior, se califica</t>
    </r>
    <r>
      <rPr>
        <b/>
        <sz val="9"/>
        <color theme="1"/>
        <rFont val="Tahoma"/>
        <family val="2"/>
      </rPr>
      <t xml:space="preserve"> "En proceso".</t>
    </r>
  </si>
  <si>
    <r>
      <rPr>
        <b/>
        <sz val="9"/>
        <color theme="1"/>
        <rFont val="Tahoma"/>
        <family val="2"/>
      </rPr>
      <t>Reporte Financiera:</t>
    </r>
    <r>
      <rPr>
        <sz val="9"/>
        <color theme="1"/>
        <rFont val="Tahoma"/>
        <family val="2"/>
      </rPr>
      <t xml:space="preserve">  Se encuentra en proceso de implementación el formato emitido por la Contraloría General de la Nación, porque se esta articulando con la resolución 441. 
Se ha habilitado la compatibilidad con lectores de pantalla.
</t>
    </r>
    <r>
      <rPr>
        <b/>
        <sz val="9"/>
        <color theme="1"/>
        <rFont val="Tahoma"/>
        <family val="2"/>
      </rPr>
      <t>Análisis OCI:</t>
    </r>
    <r>
      <rPr>
        <sz val="9"/>
        <color theme="1"/>
        <rFont val="Tahoma"/>
        <family val="2"/>
      </rPr>
      <t xml:space="preserve"> De acuerdo con lo informado por la Subdirección Financiera, no se evidencia que hayan iniciado la acción de mejora establecida. Están reportando la misma información que en el primer cuatrimestre y sin ningún soporte. Relacionan " Borrador de Instructivo de las notas a los estados financieros. ", pero en la carpeta no se encuentra ningún archivo. Se recomienda al área agilizar las actividades que lleven al cumplimiento de la acción y eliminación de la causa del hallazgo, ya que el plazo está próximo a vencerse. Teniendo en cuenta esto y el plazo fijado, se califica como </t>
    </r>
    <r>
      <rPr>
        <b/>
        <sz val="9"/>
        <color theme="1"/>
        <rFont val="Tahoma"/>
        <family val="2"/>
      </rPr>
      <t>"Sin Iniciar"</t>
    </r>
    <r>
      <rPr>
        <sz val="9"/>
        <color theme="1"/>
        <rFont val="Tahoma"/>
        <family val="2"/>
      </rPr>
      <t xml:space="preserve">.  </t>
    </r>
  </si>
  <si>
    <r>
      <t xml:space="preserve">Reporte C. Jurídica: </t>
    </r>
    <r>
      <rPr>
        <sz val="9"/>
        <rFont val="Tahoma"/>
        <family val="2"/>
      </rPr>
      <t xml:space="preserve">No hubo reporte de la actividad. 
</t>
    </r>
    <r>
      <rPr>
        <b/>
        <sz val="9"/>
        <rFont val="Tahoma"/>
        <family val="2"/>
      </rPr>
      <t xml:space="preserve">Análisis OCI: </t>
    </r>
    <r>
      <rPr>
        <sz val="9"/>
        <rFont val="Tahoma"/>
        <family val="2"/>
      </rPr>
      <t xml:space="preserve">La acción formulada tiene por objetivo la liquidación de los contratos celebrados durante la vigencia 2016 y 2017. De acuerdo al anexo del memorando 904, en el 2016 se celebraron 184 contratos de los cuales quedan pendientes de liquidación 22. Ahora de acuerdo a la fecha del vencimiento de liquidación todos los 22 contrato superan la fecha. 
En cuanto la vigencia 2017, se celebraron 580 de los cuales hay 102 contratos entre pendientes de liquidar y con acta de liquidación proyectada. De esos 102, 83 tienen proyectada el acta de liquidación pero solo 3 están bajo el termino de liquidación (050-2017,1115-2017, 1174-2017). De los 19 contratos pendientes de liquidar, solo tres (249-2017, 1762-2017, 1954-2017) están todavía en termino para liquidar. Así las cosas quedarían solo 6 contratos pendientes de liquidar de la vigencia 2017 de acuerdo al termino de liquidación. 
Por lo anterior la acción se calificara </t>
    </r>
    <r>
      <rPr>
        <b/>
        <sz val="9"/>
        <rFont val="Tahoma"/>
        <family val="2"/>
      </rPr>
      <t>"Incumplida"</t>
    </r>
    <r>
      <rPr>
        <sz val="9"/>
        <rFont val="Tahoma"/>
        <family val="2"/>
      </rPr>
      <t xml:space="preserve"> pues no se ha liquidado la totalidad de la vigencia 2017. Se recomienda al área liquidar los contratos que hacen falta y evitar que se sigan venciendo los términos para liquidar. </t>
    </r>
  </si>
  <si>
    <r>
      <t xml:space="preserve">Reporte C. Producción: </t>
    </r>
    <r>
      <rPr>
        <sz val="9"/>
        <color theme="1"/>
        <rFont val="Tahoma"/>
        <family val="2"/>
      </rPr>
      <t xml:space="preserve">Se realiza la revisión entre la coordinación de producción y el área jurídica conforme se estableció en el plan de mejoramiento y de acuerdo a la necesidad.
</t>
    </r>
    <r>
      <rPr>
        <b/>
        <sz val="9"/>
        <color theme="1"/>
        <rFont val="Tahoma"/>
        <family val="2"/>
      </rPr>
      <t xml:space="preserve">Análisis OCI: </t>
    </r>
    <r>
      <rPr>
        <sz val="9"/>
        <color theme="1"/>
        <rFont val="Tahoma"/>
        <family val="2"/>
      </rPr>
      <t xml:space="preserve">Verificados los soportes remitidos por el área se observa que no se remiten aquellos que permitan dar cuenta de la ejecución de la información, lo anterior, en el entendido de que se remiten los mismos soportes del seguimiento previo, sin tener en cuenta el análisis y recomendaciones de la Oficina de Control Interno. Lo anterior, teniendo en cuenta que los anexos y documentos mencionados en los correos de enero y febrero (soportes) no son entregados, por lo que no es posible evidenciar los ajustes efectuados a las condiciones mínimas del contrato de transporte; así como tampoco se remiten las actas resultantes de las mesas de trabajo de análisis precontractual con el área Jurídica formuladas en el indicador de la acción, por lo que no es posible adelantar la medición de cumplimiento. 
Teniendo en cuenta lo anterior, se mantiene la calificación con alerta </t>
    </r>
    <r>
      <rPr>
        <b/>
        <sz val="9"/>
        <color theme="1"/>
        <rFont val="Tahoma"/>
        <family val="2"/>
      </rPr>
      <t xml:space="preserve">"Sin Iniciar" </t>
    </r>
    <r>
      <rPr>
        <sz val="9"/>
        <color theme="1"/>
        <rFont val="Tahoma"/>
        <family val="2"/>
      </rPr>
      <t xml:space="preserve">y se recomienda al área adelantar las acciones pertinentes que permitan darle cabal cumplimiento a lo formulado dentro de los plazos de ejecución determinados. </t>
    </r>
  </si>
  <si>
    <r>
      <rPr>
        <b/>
        <sz val="9"/>
        <color theme="1"/>
        <rFont val="Tahoma"/>
        <family val="2"/>
      </rPr>
      <t>Reporte Financiera:</t>
    </r>
    <r>
      <rPr>
        <sz val="9"/>
        <color theme="1"/>
        <rFont val="Tahoma"/>
        <family val="2"/>
      </rPr>
      <t xml:space="preserve">  Análisis mensual de la aplicación de la retención de Industria y Comercio en cada uno de los contratos celebrados por el canal. Como medida de control durante el proceso de causación de la cuentas por pagar se verifica que el objeto de contrato corresponda a la actividad relacionada en el RUT y que la tarifa aplicada sea la correcta. 
</t>
    </r>
    <r>
      <rPr>
        <b/>
        <sz val="9"/>
        <color theme="1"/>
        <rFont val="Tahoma"/>
        <family val="2"/>
      </rPr>
      <t>Análisis OCI:</t>
    </r>
    <r>
      <rPr>
        <sz val="9"/>
        <color theme="1"/>
        <rFont val="Tahoma"/>
        <family val="2"/>
      </rPr>
      <t xml:space="preserve"> La Subdirección Financiera remitió base de datos en Excel por cada mes de la vigencia, desde enero hasta julio.  En estos se observa la verificación y el análisis de la información revisada, de acuerdo con lo planteado en la acción de mejora, referente al cruce de la información mensual con las tarifas de Ica aplicadas por tercero/proveedor para detectar diferencias en el cálculo del valor retenido y/o justificar estas diferencias. Por lo anterior, se califica la acción </t>
    </r>
    <r>
      <rPr>
        <b/>
        <sz val="9"/>
        <color theme="1"/>
        <rFont val="Tahoma"/>
        <family val="2"/>
      </rPr>
      <t>"En proceso"</t>
    </r>
    <r>
      <rPr>
        <sz val="9"/>
        <color theme="1"/>
        <rFont val="Tahoma"/>
        <family val="2"/>
      </rPr>
      <t>.</t>
    </r>
  </si>
  <si>
    <r>
      <rPr>
        <b/>
        <sz val="9"/>
        <color theme="1"/>
        <rFont val="Tahoma"/>
        <family val="2"/>
      </rPr>
      <t>Análisis OCI:</t>
    </r>
    <r>
      <rPr>
        <sz val="9"/>
        <color theme="1"/>
        <rFont val="Tahoma"/>
        <family val="2"/>
      </rPr>
      <t xml:space="preserve"> Al no tener reporte ni evidencias sobre la acción se mantiene la calificación anterior. Teniendo en cuenta que el plan fue suscrito el 2 de enero de la vigencia 2020 y la fecha de corte del seguimiento es el 31-12-2019, se califica la acción con alerta </t>
    </r>
    <r>
      <rPr>
        <b/>
        <sz val="9"/>
        <color theme="1"/>
        <rFont val="Tahoma"/>
        <family val="2"/>
      </rPr>
      <t xml:space="preserve">"Sin Iniciar" </t>
    </r>
    <r>
      <rPr>
        <sz val="9"/>
        <color theme="1"/>
        <rFont val="Tahoma"/>
        <family val="2"/>
      </rPr>
      <t xml:space="preserve">y se recomienda al área adelantar las actividades pendientes con el fin de dar cabal cumplimiento a lo programado. </t>
    </r>
  </si>
  <si>
    <r>
      <rPr>
        <b/>
        <sz val="9"/>
        <color theme="1"/>
        <rFont val="Tahoma"/>
        <family val="2"/>
      </rPr>
      <t xml:space="preserve">Reporte C. Jurídica: </t>
    </r>
    <r>
      <rPr>
        <sz val="9"/>
        <color theme="1"/>
        <rFont val="Tahoma"/>
        <family val="2"/>
      </rPr>
      <t xml:space="preserve">Presentaciones en Power Point y citaciones
</t>
    </r>
    <r>
      <rPr>
        <b/>
        <sz val="9"/>
        <color theme="1"/>
        <rFont val="Tahoma"/>
        <family val="2"/>
      </rPr>
      <t xml:space="preserve">Análisis OCI: </t>
    </r>
    <r>
      <rPr>
        <sz val="9"/>
        <color theme="1"/>
        <rFont val="Tahoma"/>
        <family val="2"/>
      </rPr>
      <t>La cantidad de actividades programadas es un total de 4 durante el lapso de cumplimiento, definido como una actividad trimestral. A la fecha de seguimiento se da cuenta de dos capacitaciones dejando pendiente 2 para el ultimo trimestre del 2020. La fecha de plazo de la acción es el 17 de diciembre de 2020. Por esta razón se mantiene la calificación</t>
    </r>
    <r>
      <rPr>
        <b/>
        <sz val="9"/>
        <color theme="1"/>
        <rFont val="Tahoma"/>
        <family val="2"/>
      </rPr>
      <t xml:space="preserve"> "En Proceso"</t>
    </r>
    <r>
      <rPr>
        <sz val="9"/>
        <color theme="1"/>
        <rFont val="Tahoma"/>
        <family val="2"/>
      </rPr>
      <t xml:space="preserve"> y se avisa que el plazo de la acción esta cerca de vencer aun más cuando quedan pendiente 2 actividades. </t>
    </r>
  </si>
  <si>
    <r>
      <rPr>
        <b/>
        <sz val="9"/>
        <color theme="1"/>
        <rFont val="Tahoma"/>
        <family val="2"/>
      </rPr>
      <t xml:space="preserve">Reporte C. Jurídica: </t>
    </r>
    <r>
      <rPr>
        <sz val="9"/>
        <color theme="1"/>
        <rFont val="Tahoma"/>
        <family val="2"/>
      </rPr>
      <t xml:space="preserve">Presentaciones en Power Point y citaciones
</t>
    </r>
    <r>
      <rPr>
        <b/>
        <sz val="9"/>
        <color theme="1"/>
        <rFont val="Tahoma"/>
        <family val="2"/>
      </rPr>
      <t xml:space="preserve">Análisis OCI: </t>
    </r>
    <r>
      <rPr>
        <sz val="9"/>
        <color theme="1"/>
        <rFont val="Tahoma"/>
        <family val="2"/>
      </rPr>
      <t>La cantidad de actividades programadas es un total de 4 durante el lapso de cumplimiento, definido como una actividad trimestral. A la fecha de seguimiento se da cuenta de dos capacitaciones dejando pendiente 2 para el último trimestre del 2020. La fecha de plazo de la acción es el 17 de diciembre de 2020. Por esta razón se mantiene la calificación</t>
    </r>
    <r>
      <rPr>
        <b/>
        <sz val="9"/>
        <color theme="1"/>
        <rFont val="Tahoma"/>
        <family val="2"/>
      </rPr>
      <t xml:space="preserve"> "En Proceso"</t>
    </r>
    <r>
      <rPr>
        <sz val="9"/>
        <color theme="1"/>
        <rFont val="Tahoma"/>
        <family val="2"/>
      </rPr>
      <t xml:space="preserve"> y se avisa que el plazo de la acción esta cerca de vencer aun más cuando quedan pendiente 2 actividades. </t>
    </r>
  </si>
  <si>
    <t>Informe Final Auditoría de Regularidad PAD 2020</t>
  </si>
  <si>
    <t>3.1.3.3</t>
  </si>
  <si>
    <t>3.2.1.1</t>
  </si>
  <si>
    <t>3.2.1.2</t>
  </si>
  <si>
    <t>3.2.1.3</t>
  </si>
  <si>
    <t>3.3.3.1</t>
  </si>
  <si>
    <t>3.3.4.1</t>
  </si>
  <si>
    <t>3.3.4.2</t>
  </si>
  <si>
    <t>Los soportes relacionados con la programación de los servicios de transporte de equipos y de personal, presentaron algunas inconsistencias en el diligenciamiento de los comprobantes del servicio prestado</t>
  </si>
  <si>
    <t>La estructuración de los estudios previos de la contratación se centro en aquellos costos que generaban mayor impacto económico en la prestación de los servicios al Canal</t>
  </si>
  <si>
    <t>Indebida interpretación del ente de control en relación con la obligatoriedad de exigir las planillas de seguridad social de los subcontratistas.</t>
  </si>
  <si>
    <t xml:space="preserve">Al momento de la auditoría, los contratos que así lo requerían se encontraban en proceso de liquidación y, a la fecha, la entidad se encuentra dentro del término establecido por la ley para ello. </t>
  </si>
  <si>
    <t>Debilidades en las acciones propias de la supervisión del contrato suscrito entre Capital y el proveedor</t>
  </si>
  <si>
    <t>Falta de una efectiva planeación que permita identificar la necesidad y formular el proyecto de inversión, al igual que un efectivo seguimiento y control en su ejecución.</t>
  </si>
  <si>
    <t xml:space="preserve">Inconsistencias en las cifras reportadas en SIVICOF por falta de claridad en los parámetros del reporte. </t>
  </si>
  <si>
    <t xml:space="preserve">Debilidad en el análisis, para determinar  las diferentes fuentes de recursos que posee la entidad al realizar una inversión,  en un período determinado. </t>
  </si>
  <si>
    <t xml:space="preserve">Inadecuada interpretación por parte del equipo de control de auditoría en cuanto a la aplicación el artículo sexto de la ley 617 de 2000  </t>
  </si>
  <si>
    <t>No se realizó una diferenciación entre lo ejecutado a 30 de noviembre y lo ejecutado en el mes de diciembre y no cobrado.</t>
  </si>
  <si>
    <r>
      <t>Los soportes relacionados con la program</t>
    </r>
    <r>
      <rPr>
        <sz val="9"/>
        <rFont val="Tahoma"/>
        <family val="2"/>
      </rPr>
      <t>ación de los servicios de transporte de equipos y de personal, presentaron algunas inconsistencias y debilidades en el</t>
    </r>
    <r>
      <rPr>
        <sz val="9"/>
        <color theme="1"/>
        <rFont val="Tahoma"/>
        <family val="2"/>
      </rPr>
      <t xml:space="preserve"> </t>
    </r>
    <r>
      <rPr>
        <sz val="9"/>
        <rFont val="Tahoma"/>
        <family val="2"/>
      </rPr>
      <t xml:space="preserve">almacenamiento de los soportes de programación diaria </t>
    </r>
  </si>
  <si>
    <t>Coordinar reunión de entendimiento o aclaración con el área de gestión documental, con el fin de definir los lineamientos que se deben implementar para el almacenamiento de los soportes de la programación diaria.</t>
  </si>
  <si>
    <t>Escanear a la terminación de contrato de transporte  toda la programación diaria generada durante la ejecución del mismo y enviarla al expediente contractual; así mismo en el informe final de supervisión de la ejecución del contrato, se listarán los soportes de ejecución que se entregan adjuntos al informe incluyendo la programación diaria.</t>
  </si>
  <si>
    <t>Continuar, efectuando la revisión detallada de los comprobantes del servicio realizados por la empresa contratada para la prestación del transporte de equipos y personal, lo anterior haciendo énfasis, como se viene realizando, en la revisión de posible información duplicada o inconsistente.</t>
  </si>
  <si>
    <t>Adelantar de acuerdo con el manual de contratación de Capital,  a las necesidades y al presupuesto de la coordinación de producción,  la contratación del servicio de transporte y correspondiente documentación de las condiciones técnicas requeridas según la modalidad de contratación.</t>
  </si>
  <si>
    <t>Realizar la revisión y socialización de los lineamientos de transportes que se encuentran vigentes.</t>
  </si>
  <si>
    <t xml:space="preserve">Solicitar concepto a la Secretaría Jurídica Distrital y al Ministerio de Salud sobre el alcance que tiene la supervisión frente a la verificación de la seguridad social. </t>
  </si>
  <si>
    <t>Reportar un informe semestral a la Secretaría General y a la Gerencia General con el estado de las liquidaciones de los contratos de las vigencias 2018 y 2019</t>
  </si>
  <si>
    <t>Realizar la revisión y/o actualización de las herramientas actuales empleadas para el control de los operadores logísticos y solicitar el diligenciamientos de dichas herramientas y/o suministro de información al supervisor del contrato con base en el mecanismo de control diseñado</t>
  </si>
  <si>
    <t xml:space="preserve">Realizar seguimiento mensual a la ejecución del proyecto de inversión, con el fin de verificar el grado de avance informando a los líderes correspondientes. </t>
  </si>
  <si>
    <t xml:space="preserve">Realizar seguimiento mensual a la ejecución del proyecto de inversión con el fin de verificar el grado de avance informando a los líderes correspondientes. </t>
  </si>
  <si>
    <t>Solicitar a la Contraloría de Bogotá la retransmisión del formato CB-0422</t>
  </si>
  <si>
    <t xml:space="preserve">Incluir en el acta del Comité de Inversiones  Formato AGFT-TE-FT-032 de la entidad. Nota aclaratoria que especifique la fuente de los recursos a invertir.  Verificando que sean exclusivamente  ingresos propios. </t>
  </si>
  <si>
    <t xml:space="preserve">Solicitar un concepto a la Secretaria de Hacienda sobre la  aplicación del articulo sexto de la ley 617 de 2000 para las empresas Industriales y Comerciales. </t>
  </si>
  <si>
    <t xml:space="preserve">Implementar un formato con el fin de relacionar los contratos en ejecución a 30 de agosto, proyectar los servicios prestados y facturados a 30 de Noviembre, proyectar los servicios prestados y no facturados, que se constituyen como CXC y finalmente el saldo de los servicios no prestados en la vigencia que pasaría a Comercialización directa. </t>
  </si>
  <si>
    <t>Reuniones realizadas / 1</t>
  </si>
  <si>
    <t>Formato de programación diaria de transporte digitalizada y remitida al  expediente de cada contrato / No. De contratos de transporte terminados</t>
  </si>
  <si>
    <t>N° de comprobantes de servicios revisados/total de comprobantes de servicios entregados</t>
  </si>
  <si>
    <t xml:space="preserve">N° de estudios previos elaborados para la contratación del servicio de transporte / No. de estudios previos elaborados con el apoyo del área jurídica. </t>
  </si>
  <si>
    <t>N° de lineamientos de transporte revisados y Socializados / 2</t>
  </si>
  <si>
    <t xml:space="preserve">Concepto solicitado / 1
</t>
  </si>
  <si>
    <t>Informe / 2</t>
  </si>
  <si>
    <t>N° de herramientas implementadas / 1</t>
  </si>
  <si>
    <t xml:space="preserve">Seguimientos realizados /12 </t>
  </si>
  <si>
    <t>Solicitud realizada /1</t>
  </si>
  <si>
    <t>Actas de comité de inversión/Comité de inversión realizados en la vigencia.</t>
  </si>
  <si>
    <t>Documento de solicitud / 1</t>
  </si>
  <si>
    <t>Formato adoptado / 1</t>
  </si>
  <si>
    <t>Concepto solicitado / 1</t>
  </si>
  <si>
    <t>Secretaria General</t>
  </si>
  <si>
    <t>Coordinadora Jurídica</t>
  </si>
  <si>
    <t>Profesional Universitario de Ventas y Mercadeo
Líder Proyectos Estratégicos</t>
  </si>
  <si>
    <t>Planeación 
Subdirección Administrativa</t>
  </si>
  <si>
    <t>Gerente General
Subdirección Administrativa</t>
  </si>
  <si>
    <t>Profesional Universitario de Planeación
Subdirector Administrativo</t>
  </si>
  <si>
    <t xml:space="preserve">Profesional Universitario de Planeación
Jefe Oficina de Control Interno </t>
  </si>
  <si>
    <t>Planeación
Oficina de Control Interno</t>
  </si>
  <si>
    <t>Gerente General
Jefe Oficina de Control Interno</t>
  </si>
  <si>
    <t>Subdirector Financiero
Profesional Universitario de Tesorería</t>
  </si>
  <si>
    <t>Subdirección Financiera
Tesorería</t>
  </si>
  <si>
    <t>Subdirección Financiera
Presupuesto</t>
  </si>
  <si>
    <t>Subdirector Financiero
Profesional Universitario de Presupuesto</t>
  </si>
  <si>
    <t>5. Estado</t>
  </si>
  <si>
    <t>RESUMEN SEGUNDO SEGUIMIENTO 2020</t>
  </si>
  <si>
    <t>Hallazgo administrativo con presunta incidencia disciplinaria, penal y fiscal en cuantía de $3.210.035, por inconsistencias e irregularidades presentadas en la información registrada en los soportes del contrato No.762 del 2018.</t>
  </si>
  <si>
    <t>Hallazgo administrativo con presunta incidencia disciplinaria y fiscal en cuantía de $13.799.554.oo por inconsistencias e irregularidades presentadas en la información registrada en los soportes y sobreprecios en el valor del transporte adicional del contrato No.343 del 2017.</t>
  </si>
  <si>
    <t>Hallazgo Administrativo con presunta incidencia disciplinaria, penal y fiscal en cuantía de $2.235.369.oo por inconsistencias e irregularidades presentadas en la información registrada en los soportes del contrato 411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</si>
  <si>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</si>
  <si>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402 de 2018.</t>
  </si>
  <si>
    <t>Hallazgo administrativo con presunta incidencia disciplinaria, por inconsistencias e irregularidades presentadas en la supervisión del contrato y al no tener acto administrativo de notificación al contratista de la aceptación de su oferta para el contrato No. 604 del 2019.</t>
  </si>
  <si>
    <t>Hallazgo administrativo con presunta incidencia disciplinaria, por inconsistencias e irregularidades presentadas en la supervisión del contrato y al no tener acto administrativo de notificación al contratista de la aceptación de su oferta para el contrato No. 638 del 2019.</t>
  </si>
  <si>
    <t>Hallazgo Administrativo por inconsistencias en presentación de información en SIVICOF.</t>
  </si>
  <si>
    <t>Hallazgo administrativo, con presunta incidencia disciplinaria, por la constitución de CDT al finalizar la vigencia, con recursos provenientes del aporte ordinario de la Secretaria de Hacienda.</t>
  </si>
  <si>
    <t>Hallazgo administrativo con presunta incidencia disciplinaria, de carácter presupuestal, al aprobarse un presupuesto de ingresos corrientes vs gastos de funcionamiento, con una relación del 61.7%, contraviniendo lo dispuesto en resolución SDH N° 191 de 2017 y ley 617 de 2000.</t>
  </si>
  <si>
    <t>Hallazgo administrativo, con presunta incidencia disciplinaria, por presentar y aprobar en el presupuesto de ingresos el concepto de cuentas por cobrar, sin validar estado de deudores, sobreestimando los recaudos, bajo el concepto de sustitución de rentas e ingresos.</t>
  </si>
  <si>
    <r>
      <t xml:space="preserve">Reporte C. Producción: </t>
    </r>
    <r>
      <rPr>
        <sz val="9"/>
        <color theme="1"/>
        <rFont val="Tahoma"/>
        <family val="2"/>
      </rPr>
      <t xml:space="preserve">Se realiza el envío de la programación diaria de transporte escaneado al área jurídica junto con los informes finales de los  contratos No. 352 y No. 762 de 2019.
</t>
    </r>
    <r>
      <rPr>
        <b/>
        <sz val="9"/>
        <color theme="1"/>
        <rFont val="Tahoma"/>
        <family val="2"/>
      </rPr>
      <t xml:space="preserve">Análisis OCI: </t>
    </r>
    <r>
      <rPr>
        <sz val="9"/>
        <color theme="1"/>
        <rFont val="Tahoma"/>
        <family val="2"/>
      </rPr>
      <t xml:space="preserve">Se evidencian Memorandos 566 del 1 de junio de 2020 y 783 del 31 de julio de 2020 con los que se realiza alcance al informe final de supervisión de los contratos 352-2019 y 762-2019, en los que se menciona la entrega de las programaciones diarias de la vigencia 2019; teniendo en cuenta que de conformidad con la acción se realizó la entrega de los soportes correspondientes. Teniendo en cuenta lo consignado en estos,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 xml:space="preserve">con el fin de adelantar la verificación documental correspondiente. </t>
    </r>
  </si>
  <si>
    <t>Referenciar al expediente del contrato los formatos de programación. Documentación que responde al sistema integrado de gestión dentro del proceso de producción de televisión archivo en gestión, en   custodia de la Coordinación de producción. A terminación de contrato de transporte se escaneará toda la programación generada y se enviará al expediente contractual.</t>
  </si>
  <si>
    <t>1. Correo electrónico
2. Evidencia del diligenciamiento MCOM-FT-021 REPORTE PERSONAL OPERADOR LOGÍSTICO</t>
  </si>
  <si>
    <t>No se remiten soportes que permitan evidenciar el cumplimiento de las acciones formuladas para el presente seguimiento.</t>
  </si>
  <si>
    <t>1. Oficio 518 -  Lineamientos de transporte para funcionarios, contratistas  y conductores - Platino
2. Oficio 519 -  Lineamientos de transporte para contratistas
3. Correo de Bogotá es TIC - Fwd_ Lineamientos para el uso del transporte contratado por Capital. Comunicado # 42</t>
  </si>
  <si>
    <r>
      <t xml:space="preserve">Reporte Producción: </t>
    </r>
    <r>
      <rPr>
        <sz val="9"/>
        <color theme="1"/>
        <rFont val="Tahoma"/>
        <family val="2"/>
      </rPr>
      <t xml:space="preserve">Se realizó la edición de los lineamientos de transporte en el primer semestre de 2020 y se realizó la socialización de los lineamientos en primer semestre y segundo semestre de 2020. Se adjuntan los lineamientos y la evidencia de la segunda socialización realizada.
</t>
    </r>
    <r>
      <rPr>
        <b/>
        <sz val="9"/>
        <color theme="1"/>
        <rFont val="Tahoma"/>
        <family val="2"/>
      </rPr>
      <t xml:space="preserve">Análisis OCI: </t>
    </r>
    <r>
      <rPr>
        <sz val="9"/>
        <color theme="1"/>
        <rFont val="Tahoma"/>
        <family val="2"/>
      </rPr>
      <t xml:space="preserve">Se adelanta la verificación de soportes entregados por el área evidenciando que mediante boletín interno #42 del 11 de diciembre se realizó socialización de los Oficios 518 y 519 de 2020 con los lineamientos de uso del transporte a los colaboradores del Canal desde Comunicaciones Internas. 
Teniendo en cuenta que se observó la socialización adicional de los lineamientos de transporte se mantiene la calificación como </t>
    </r>
    <r>
      <rPr>
        <b/>
        <sz val="9"/>
        <color theme="1"/>
        <rFont val="Tahoma"/>
        <family val="2"/>
      </rPr>
      <t>"Terminada"</t>
    </r>
    <r>
      <rPr>
        <sz val="9"/>
        <color theme="1"/>
        <rFont val="Tahoma"/>
        <family val="2"/>
      </rPr>
      <t xml:space="preserve"> y se procede al cierre de esta.</t>
    </r>
  </si>
  <si>
    <t xml:space="preserve">Se adelantaron las mesas de trabajo formuladas entre la Coordinación de Producción y la Coordinación Jurídica frente a los requisitos de transporte. </t>
  </si>
  <si>
    <t>1. Invitación a Cotizar (anexo 1)
2. Suscripción del Contrato 808-2020 
3. Resolución 135 de 2020 “Por medio de la cual se autoriza realizar la baja de los bienes inservibles o no utilizables de Propiedad, Planta y Equipo de Canal Capital"</t>
  </si>
  <si>
    <r>
      <rPr>
        <b/>
        <sz val="9"/>
        <color theme="1"/>
        <rFont val="Tahoma"/>
        <family val="2"/>
      </rPr>
      <t xml:space="preserve">Reporte S. Administrativos: </t>
    </r>
    <r>
      <rPr>
        <sz val="9"/>
        <color theme="1"/>
        <rFont val="Tahoma"/>
        <family val="2"/>
      </rPr>
      <t xml:space="preserve">El área de sistemas cuenta con un espacio de la casa donde funciona el centro de datos de respaldo de la entidad, el cual cuenta con hardware de almacenamiento de administración de dispositivos y conectividad (entramado de red y cableado estructurado), rack de conectividad, infraestructura eléctrica (corriente directa y regulada), así como un sistema de respaldo de energía UPS que permite la administración y el uso de equipos de cómputo y servicios TI dentro de las instalaciones de la casa. En el año 2020 el área de gestión documental cuenta con un espacio dentro de la casa, utilizada para adelantar el proyecto de digitalización del archivo central, lo cual se inició con la digitalización de las carpetas de contratos suscritos desde el año 2011 a la fecha. Así mismo la oficina asesora jurídica se encuentra organizando los expedientes de los contratos de prestación de servicios del Canal. Durante la vigencia 2019 y 2020 se almacenaron los bienes muebles de Capital, los cuales se encontraban en proceso de baja de inventarios y en aras de terne el aprovechamiento del espacio para la asignación de puestos de trabajo se culminó el proceso y los bienes fueron retirados de las instalaciones de la Casa. Adicionalmente y teniendo en cuenta la emergencia sanitaria por la que ha venido atravesando el país, se realizaron reuniones el día 8 de julio del 2020, con el fin de revisar las instalaciones y los planos e identificar la necesidad de realizar adecuaciones físicas para acondicionar los puntos de red y puestos de trabajo, buscando tener oficinas alternas y disminuir el volumen de los colaboradores en la sede principal. 
</t>
    </r>
    <r>
      <rPr>
        <b/>
        <sz val="9"/>
        <color theme="1"/>
        <rFont val="Tahoma"/>
        <family val="2"/>
      </rPr>
      <t xml:space="preserve">Análisis OCI: </t>
    </r>
    <r>
      <rPr>
        <sz val="9"/>
        <color theme="1"/>
        <rFont val="Tahoma"/>
        <family val="2"/>
      </rPr>
      <t xml:space="preserve">Se procede a la verificación de los soportes remitidos por el área observando que estos no tienen relación con la acción formulada </t>
    </r>
    <r>
      <rPr>
        <i/>
        <sz val="9"/>
        <color theme="1"/>
        <rFont val="Tahoma"/>
        <family val="2"/>
      </rPr>
      <t xml:space="preserve">"Realizar un diagnóstico de uso de la casa ubicada en la Carrera 11 No 69-43 Barrio Quinta Camacho  en el cual se dará inicio en el 2020" </t>
    </r>
    <r>
      <rPr>
        <sz val="9"/>
        <color theme="1"/>
        <rFont val="Tahoma"/>
        <family val="2"/>
      </rPr>
      <t xml:space="preserve">por lo que se determina que a la fecha de terminación establecida no se han adelantado las actividades pertinentes. Teniendo en cuenta lo anterior, se califica la acción con estado </t>
    </r>
    <r>
      <rPr>
        <b/>
        <sz val="9"/>
        <color theme="1"/>
        <rFont val="Tahoma"/>
        <family val="2"/>
      </rPr>
      <t>"Incumplida"</t>
    </r>
    <r>
      <rPr>
        <sz val="9"/>
        <color theme="1"/>
        <rFont val="Tahoma"/>
        <family val="2"/>
      </rPr>
      <t xml:space="preserve"> y se recomienda al área adelantar las actividades correspondientes que den cabal cumplimiento a lo programado.</t>
    </r>
  </si>
  <si>
    <t>1. Seguimientos mensuales a la ejecución de proyectos de inversión y correos de notificación a los gerentes de proyecto</t>
  </si>
  <si>
    <t>1. Acta de reunión mesa de trabajo - Seguimiento  Planes de Mejoramiento - Comunicaciones, del 02/12/2020
2. Acta de reunión mesa de trabajo - Seguimiento  Planes de Mejoramiento - Gestión documental, del 03/12/2020.
3. Acta de reunión mesa de trabajo - Seguimiento  Planes de Mejoramiento - Proyectos estratégicos, del 04/12/2020
4. Acta de reunión mesa de trabajo - Seguimiento  Planes de Mejoramiento -  Producción del 04/12/2020</t>
  </si>
  <si>
    <r>
      <t xml:space="preserve">Reporte Sub. Financiera: </t>
    </r>
    <r>
      <rPr>
        <sz val="9"/>
        <color theme="1"/>
        <rFont val="Tahoma"/>
        <family val="2"/>
      </rPr>
      <t xml:space="preserve">No remite reporte de avance.
</t>
    </r>
    <r>
      <rPr>
        <b/>
        <sz val="9"/>
        <color theme="1"/>
        <rFont val="Tahoma"/>
        <family val="2"/>
      </rPr>
      <t>Análisis OCI:</t>
    </r>
    <r>
      <rPr>
        <sz val="9"/>
        <color theme="1"/>
        <rFont val="Tahoma"/>
        <family val="2"/>
      </rPr>
      <t xml:space="preserve"> 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t>
    </r>
    <r>
      <rPr>
        <b/>
        <sz val="9"/>
        <color theme="1"/>
        <rFont val="Tahoma"/>
        <family val="2"/>
      </rPr>
      <t xml:space="preserve"> "Incumplida". </t>
    </r>
  </si>
  <si>
    <r>
      <t>Reporte Sub. Financiera:</t>
    </r>
    <r>
      <rPr>
        <sz val="9"/>
        <color theme="1"/>
        <rFont val="Tahoma"/>
        <family val="2"/>
      </rPr>
      <t xml:space="preserve"> No remite reporte de avance sobre la recomendación realizada.</t>
    </r>
    <r>
      <rPr>
        <b/>
        <sz val="9"/>
        <color theme="1"/>
        <rFont val="Tahoma"/>
        <family val="2"/>
      </rPr>
      <t xml:space="preserve">
Análisis OCI: </t>
    </r>
    <r>
      <rPr>
        <sz val="9"/>
        <color theme="1"/>
        <rFont val="Tahoma"/>
        <family val="2"/>
      </rPr>
      <t xml:space="preserve">No se pueden evidenciar avances para esta acción, teniendo en cuenta que la Subdirección Financiera, no remitió reporte ni soportes para el tercer cuatrimestre de la vigencia. Se mantiene el análisis y reporte del segundo cuatrimestre, para que la Subdirección revise con el área de Gestión documental la situación y se pueda eliminar la causa del hallazgo realizado por la Contraloría. Ya que se volverían a tener los soportes en las mismas condiciones en las que fueron observados. 
Por lo anterior, la acción se mantiene con estado </t>
    </r>
    <r>
      <rPr>
        <b/>
        <sz val="9"/>
        <color theme="1"/>
        <rFont val="Tahoma"/>
        <family val="2"/>
      </rPr>
      <t>"Abierta".</t>
    </r>
  </si>
  <si>
    <t xml:space="preserve">Se adelantaron las mesas de trabajo formuladas. </t>
  </si>
  <si>
    <r>
      <rPr>
        <b/>
        <sz val="9"/>
        <color rgb="FF000000"/>
        <rFont val="Tahoma"/>
        <family val="2"/>
      </rPr>
      <t>Reporte Financiera:</t>
    </r>
    <r>
      <rPr>
        <sz val="9"/>
        <color rgb="FF000000"/>
        <rFont val="Tahoma"/>
        <family val="2"/>
      </rPr>
      <t xml:space="preserve">  El área de Gestión documental informó que el Canal no cuenta con un programa para la foliación digital. 
</t>
    </r>
    <r>
      <rPr>
        <b/>
        <sz val="9"/>
        <color rgb="FF000000"/>
        <rFont val="Tahoma"/>
        <family val="2"/>
      </rPr>
      <t xml:space="preserve">
Análisis OCI:</t>
    </r>
    <r>
      <rPr>
        <sz val="9"/>
        <color rgb="FF000000"/>
        <rFont val="Tahoma"/>
        <family val="2"/>
      </rPr>
      <t xml:space="preserve"> El día 31 de marzo de 2020, se realizó la actualización del procedimiento "Liquidación de órdenes de pago" incluyendo la actividad de foliación en las órdenes de pago que reposan en la Subdirección Financiera.  Sin embargo y de acuerdo con la emergencia sanitaria generada por el COVID-19 y conforme al reporte de este cuatrimestre de la Subdirección, es necesario revisar con el área de Gestión documental la situación para eliminar la causa del hallazgo realizado por la Contraloría. Ya que se volverían a tener los soportes en las mismas condiciones en las que fueron observados. 
Por lo anterior, la acción se mantiene con estado </t>
    </r>
    <r>
      <rPr>
        <b/>
        <sz val="9"/>
        <color rgb="FF000000"/>
        <rFont val="Tahoma"/>
        <family val="2"/>
      </rPr>
      <t>"Abierta"</t>
    </r>
    <r>
      <rPr>
        <sz val="9"/>
        <color rgb="FF000000"/>
        <rFont val="Tahoma"/>
        <family val="2"/>
      </rPr>
      <t>.</t>
    </r>
  </si>
  <si>
    <t>Pendiente verificar que los expedientes contractuales se encuentren actualizados con la carpeta de historial de pagos, debidamente foliados, con las condiciones establecidas en la versión actualizada del procedimiento referido.</t>
  </si>
  <si>
    <t>1. Solicitud realizada mediante Memorando  No. 1237 del 24/11/2020, de la Gerencia del Canal.
2. Autorización de la Contraloría Distrital de Bogotá D.C. para retransmitir (correo electrónico).
3. Retransmisión Documentos y formulario electrónico (Informe 8 Gestión y Resultados) archivo CB-0422, el 30/11/2020, dentro del plazo establecido por la Contraloría (hasta el 01/12/2020).</t>
  </si>
  <si>
    <r>
      <rPr>
        <b/>
        <sz val="9"/>
        <color theme="1"/>
        <rFont val="Tahoma"/>
        <family val="2"/>
      </rPr>
      <t>Reporte Sub. Financiera:</t>
    </r>
    <r>
      <rPr>
        <sz val="9"/>
        <color theme="1"/>
        <rFont val="Tahoma"/>
        <family val="2"/>
      </rPr>
      <t xml:space="preserve"> No remite reporte de avance.
</t>
    </r>
    <r>
      <rPr>
        <b/>
        <sz val="9"/>
        <color theme="1"/>
        <rFont val="Tahoma"/>
        <family val="2"/>
      </rPr>
      <t>Análisis OCI:</t>
    </r>
    <r>
      <rPr>
        <sz val="9"/>
        <color theme="1"/>
        <rFont val="Tahoma"/>
        <family val="2"/>
      </rPr>
      <t xml:space="preserve"> No se puede evidenciar avances para esta acción, teniendo en cuenta que la Subdirección Financiera, no remitió reporte ni soportes para el tercer cuatrimestre de la vigencia. Por lo anterior, se califica</t>
    </r>
    <r>
      <rPr>
        <b/>
        <sz val="9"/>
        <color theme="1"/>
        <rFont val="Tahoma"/>
        <family val="2"/>
      </rPr>
      <t xml:space="preserve"> "Sin iniciar". </t>
    </r>
  </si>
  <si>
    <r>
      <t xml:space="preserve">Reporte Sub. Financiera: </t>
    </r>
    <r>
      <rPr>
        <sz val="9"/>
        <color theme="1"/>
        <rFont val="Tahoma"/>
        <family val="2"/>
      </rPr>
      <t>No remite reporte de avance.</t>
    </r>
    <r>
      <rPr>
        <b/>
        <sz val="9"/>
        <color theme="1"/>
        <rFont val="Tahoma"/>
        <family val="2"/>
      </rPr>
      <t xml:space="preserve">
Análisis OCI: </t>
    </r>
    <r>
      <rPr>
        <sz val="9"/>
        <color theme="1"/>
        <rFont val="Tahoma"/>
        <family val="2"/>
      </rPr>
      <t xml:space="preserve">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 </t>
    </r>
    <r>
      <rPr>
        <b/>
        <sz val="9"/>
        <color theme="1"/>
        <rFont val="Tahoma"/>
        <family val="2"/>
      </rPr>
      <t xml:space="preserve">"Incumplida". </t>
    </r>
  </si>
  <si>
    <t>Se adelantó el reporte del archivo CB-0422 con corte a 31/12/2019.</t>
  </si>
  <si>
    <r>
      <rPr>
        <b/>
        <sz val="9"/>
        <color theme="1"/>
        <rFont val="Tahoma"/>
        <family val="2"/>
      </rPr>
      <t>Reporte C. Jurídica:</t>
    </r>
    <r>
      <rPr>
        <sz val="9"/>
        <color theme="1"/>
        <rFont val="Tahoma"/>
        <family val="2"/>
      </rPr>
      <t xml:space="preserve"> Durante la vigencia 2020, se adelantaron capacitaciones relacionadas con la aplicación del Manual de Contratación, Supervisión e Interventoría durante los días 31 de marzo, abril 16 y noviembre 23 de 2020. Igualmente, el 18 de diciembre de 2020 se efectuó capacitación sobre el Manual de Contratación vigente y los cambios que se efectuarían al mismo una vez se adoptara el nuevo manual de Contratación por parte de la Entidad.      
</t>
    </r>
    <r>
      <rPr>
        <b/>
        <sz val="9"/>
        <color theme="1"/>
        <rFont val="Tahoma"/>
        <family val="2"/>
      </rPr>
      <t>Análisis OCI:</t>
    </r>
    <r>
      <rPr>
        <sz val="9"/>
        <color theme="1"/>
        <rFont val="Tahoma"/>
        <family val="2"/>
      </rPr>
      <t xml:space="preserve"> De acuerdo a los soportes remitidos se puede avisar que se dio cumplimiento a las actividades planteadas de manera que hubo cumplimiento de la acción. Debido a la fecha programada se califica </t>
    </r>
    <r>
      <rPr>
        <b/>
        <sz val="9"/>
        <color theme="1"/>
        <rFont val="Tahoma"/>
        <family val="2"/>
      </rPr>
      <t>"Terminada Extemporánea".</t>
    </r>
  </si>
  <si>
    <r>
      <rPr>
        <b/>
        <sz val="9"/>
        <color theme="1"/>
        <rFont val="Tahoma"/>
        <family val="2"/>
      </rPr>
      <t>Reporte C. Jurídica:</t>
    </r>
    <r>
      <rPr>
        <sz val="9"/>
        <color theme="1"/>
        <rFont val="Tahoma"/>
        <family val="2"/>
      </rPr>
      <t xml:space="preserve"> Se efectuó solicitud de concepto tanto a la Secretaría Jurídica Distrital como al Ministerio de Salud mediante radicado 979 del 28 de agosto de 2020 y radicado 202042401419562 del 28 de agosto de 2020, respectivamente. La Secretaría Jurídica Distrital resolvió la consulta mediante radicado 2-2020-14794 del 29 de septiembre de 2020 y a su vez, el Ministerio de Salud emitió concepto mediante radicado 202031401343831 del 31 de agosto de 2020.
</t>
    </r>
    <r>
      <rPr>
        <b/>
        <sz val="9"/>
        <color theme="1"/>
        <rFont val="Tahoma"/>
        <family val="2"/>
      </rPr>
      <t xml:space="preserve">
Análisis OCI: </t>
    </r>
    <r>
      <rPr>
        <sz val="9"/>
        <color theme="1"/>
        <rFont val="Tahoma"/>
        <family val="2"/>
      </rPr>
      <t xml:space="preserve">El contenido de las solicitudes de conceptos y respuestas dan cumplimiento a la acción formulada pues responden de fondo sobre la obligatoriedad de exigir las planillas de seguridad social de los subcontratistas.  Por lo tanto y en vista que se gestiono dentro del plazo de la acción, se califica </t>
    </r>
    <r>
      <rPr>
        <b/>
        <sz val="9"/>
        <color theme="1"/>
        <rFont val="Tahoma"/>
        <family val="2"/>
      </rPr>
      <t>"Terminada".</t>
    </r>
  </si>
  <si>
    <r>
      <t xml:space="preserve">Análisis OCI: </t>
    </r>
    <r>
      <rPr>
        <sz val="9"/>
        <color theme="1"/>
        <rFont val="Tahoma"/>
        <family val="2"/>
      </rPr>
      <t xml:space="preserve">El área no reporta avances y soportes con los que se pueda adelantar la evaluación de la ejecución de lo formulado en el plan, por lo que la acción se califica con alerta </t>
    </r>
    <r>
      <rPr>
        <b/>
        <sz val="9"/>
        <color theme="1"/>
        <rFont val="Tahoma"/>
        <family val="2"/>
      </rPr>
      <t>"Sin Iniciar"</t>
    </r>
    <r>
      <rPr>
        <sz val="9"/>
        <color theme="1"/>
        <rFont val="Tahoma"/>
        <family val="2"/>
      </rPr>
      <t xml:space="preserve"> y se recomienda de igual manera a los responsables dar inicio con la ejecución de lo establecido teniendo en cuenta la fecha de terminación programada (24/08/2021). </t>
    </r>
  </si>
  <si>
    <r>
      <rPr>
        <b/>
        <sz val="9"/>
        <color theme="1"/>
        <rFont val="Tahoma"/>
        <family val="2"/>
      </rPr>
      <t xml:space="preserve">Análisis OCI: </t>
    </r>
    <r>
      <rPr>
        <sz val="9"/>
        <color theme="1"/>
        <rFont val="Tahoma"/>
        <family val="2"/>
      </rPr>
      <t xml:space="preserve">Se realiza una reunión (Google Meet) con el apoyo de la Coordinación Jurídica el 20 de enero de 2021 con el fin de verificar los soportes remitidos a la Coordinación Jurídica de los Memorandos 566 del 1 de junio de 2020 y 783 del 31 de julio de 2020 por Producción, observando que los soportes del Contrato 325-2019 se componen de 46 tomos foliados al adelantar la gestión documental de este; sobre el Contrato 762-2019 se evidencian las cuatro (4) A-Z entregadas con planillas de servicio, así como dos (2) carpetas de Oficios y actas de ejecución. 
Teniendo en cuenta lo anterior, se mantiene la calificación como </t>
    </r>
    <r>
      <rPr>
        <b/>
        <sz val="9"/>
        <color theme="1"/>
        <rFont val="Tahoma"/>
        <family val="2"/>
      </rPr>
      <t>"Terminada"</t>
    </r>
    <r>
      <rPr>
        <sz val="9"/>
        <color theme="1"/>
        <rFont val="Tahoma"/>
        <family val="2"/>
      </rPr>
      <t xml:space="preserve"> y se procede al cierre de la misma. </t>
    </r>
  </si>
  <si>
    <t>1. Se anexan el memorando radicado 904 del 11 de septiembre de 2020 y archivo en Excel que hace parte del citado memorando.</t>
  </si>
  <si>
    <t xml:space="preserve">1. Correo de Bogotá́ es TIC - MINUTA TRANSPORTE (9ene2020)
2. Correo de Bogotá́ es TIC - ANS, ANEXO TÉCNICO Y MINUTA TRANSPORTE EQUIPOS (4feb2020)
3. Correo de Bogotá́ es TIC - CONDICIONES MINIMAS NUEVO CONTRATO DE TRANSPORTE PLATINO VIP (11feb2020)
4. Correo de Bogotá́ es TIC - Fwd_ Condiciones Mínimas de Contratación - Transporte (10feb2020)
5. Correo de Bogotá́ es TIC - Condiciones Mínimas y Anexo Técnico - Transporte
6. Actas de reuniones realizadas  </t>
  </si>
  <si>
    <r>
      <rPr>
        <b/>
        <sz val="9"/>
        <color theme="1"/>
        <rFont val="Tahoma"/>
        <family val="2"/>
      </rPr>
      <t xml:space="preserve">Reporte Producción: </t>
    </r>
    <r>
      <rPr>
        <sz val="9"/>
        <color theme="1"/>
        <rFont val="Tahoma"/>
        <family val="2"/>
      </rPr>
      <t xml:space="preserve">En el primer trimestre de 2020 los representantes de las áreas de:
*Coordinación de producción - *Área Jurídica - * Secretaría General. Se reunieron y analizaron los términos contractuales requeridos para la contratación del servicios de transporte, quedando evidencia del análisis realizado. Soportes de estas reuniones reposan en correos electrónicos y actas de reunión.
</t>
    </r>
    <r>
      <rPr>
        <b/>
        <sz val="9"/>
        <color theme="1"/>
        <rFont val="Tahoma"/>
        <family val="2"/>
      </rPr>
      <t xml:space="preserve">Análisis OCI: </t>
    </r>
    <r>
      <rPr>
        <sz val="9"/>
        <color theme="1"/>
        <rFont val="Tahoma"/>
        <family val="2"/>
      </rPr>
      <t xml:space="preserve">Se adelanta la evaluación de los soportes entregados evidenciando que se adelantaron cuatro (4) mesas de trabajo entre el 9 de enero y el 17 de febrero de 2020 en las cuales se adelantó el análisis de los servicios requeridos por la Coordinación de Producción, así como el ajuste de los anexos técnicos de servicio y minuta excluyendo el servicio motorizado, así como ajustando las obligaciones a las necesidades del Canal, lo que se evidencia en la Minuta del Contrato 130 de 2020 suscrito con Platino V.I.P. 
Teniendo en cuenta lo anterior, se califica la acción como </t>
    </r>
    <r>
      <rPr>
        <b/>
        <sz val="9"/>
        <color theme="1"/>
        <rFont val="Tahoma"/>
        <family val="2"/>
      </rPr>
      <t>"Terminada"</t>
    </r>
    <r>
      <rPr>
        <sz val="9"/>
        <color theme="1"/>
        <rFont val="Tahoma"/>
        <family val="2"/>
      </rPr>
      <t xml:space="preserve"> y se procede al cierre al evidenciar que se efectuaron las mesas de trabajo formuladas con la Coordinación Jurídica. </t>
    </r>
  </si>
  <si>
    <r>
      <rPr>
        <b/>
        <sz val="9"/>
        <color theme="1"/>
        <rFont val="Tahoma"/>
        <family val="2"/>
      </rPr>
      <t xml:space="preserve">Reporte Producción: </t>
    </r>
    <r>
      <rPr>
        <sz val="9"/>
        <color theme="1"/>
        <rFont val="Tahoma"/>
        <family val="2"/>
      </rPr>
      <t xml:space="preserve">En el primer trimestre de 2020 los representantes de las áreas de:
*Coordinación de producción - *Área Jurídica - * Secretaría General. Se reunieron y analizaron los términos contractuales requeridos para la contratación del servicios de transporte, quedando evidencia del análisis realizado. Soportes de estas reuniones reposan en correos electrónicos y actas de reunión.
</t>
    </r>
    <r>
      <rPr>
        <b/>
        <sz val="9"/>
        <color theme="1"/>
        <rFont val="Tahoma"/>
        <family val="2"/>
      </rPr>
      <t xml:space="preserve">Análisis OCI: </t>
    </r>
    <r>
      <rPr>
        <sz val="9"/>
        <color theme="1"/>
        <rFont val="Tahoma"/>
        <family val="2"/>
      </rPr>
      <t xml:space="preserve">Se adelanta la evaluación de los soportes entregados evidenciando que se adelantaron cuatro (4) mesas de trabajo entre el 9 de enero y el 17 de febrero de 2020 en las cuales se adelantó el análisis de los servicios requeridos por la Coordinación de Producción, así como el ajuste de los anexos técnicos de servicio y minuta excluyendo el servicio motorizado, lo que se evidencia en la Minuta del Contrato 130 de 2020 suscrito con Platino V.I.P. 
Teniendo en cuenta lo anterior, se califica la acción como </t>
    </r>
    <r>
      <rPr>
        <b/>
        <sz val="9"/>
        <color theme="1"/>
        <rFont val="Tahoma"/>
        <family val="2"/>
      </rPr>
      <t>"Terminada"</t>
    </r>
    <r>
      <rPr>
        <sz val="9"/>
        <color theme="1"/>
        <rFont val="Tahoma"/>
        <family val="2"/>
      </rPr>
      <t xml:space="preserve"> y se procede al cierre al evidenciar que se efectuaron las mesas de trabajo formuladas con la Coordinación Jurídica. </t>
    </r>
  </si>
  <si>
    <t>1. Se anexan las invitaciones a las capacitaciones efectuadas los días 31 de marzo, abril 16, noviembre 23 y diciembre 18 de 2020. También se incluye tres (3) presentaciones en power point realizadas para adelantar las sesiones  correspondientes al 30 de marzo y  al 18 de diciembre de 2020, respectivamente.</t>
  </si>
  <si>
    <t xml:space="preserve">Se dará acceso a la Oficina de Control Interno como lector a la carpeta Drive correspondiente para que pueda adelantar la verificación del caso. </t>
  </si>
  <si>
    <t xml:space="preserve">Se anexan los oficios radicado 979 del 28 de agosto de 2020 y radicado 202042401419562 del 28 de agosto de 2020, respectivamente dirigidos a la Secretaría Jurídica Distrital y Ministerio de Salud solicitando el concepto. Igualmente, los oficios radicados 2-2020-14794 del 29 de septiembre de 2020 y 202031401343831 del 31 de agosto de 2020, a través de los cuales la Secretaría Jurídica Distrital y el Ministerio de Salud resolvieron la consulta, respectivamente.   </t>
  </si>
  <si>
    <t xml:space="preserve">Sin evidencias por encontrarse dentro de términos. </t>
  </si>
  <si>
    <t>Hallazgo administrativo o con presunta incidencia disciplinaria por
falta de cumplimiento en la ejecución de las metas programadas tanto en
magnitud frente a las metas plan, como en recursos asignados . Suspensión
de metas sin justificación alguna.</t>
  </si>
  <si>
    <r>
      <t xml:space="preserve">Reporte Planeación: </t>
    </r>
    <r>
      <rPr>
        <sz val="9"/>
        <color theme="1"/>
        <rFont val="Tahoma"/>
        <family val="2"/>
      </rPr>
      <t xml:space="preserve">La ejecución se ha venido desarrollando según el Plan de Inversiones en coherencia con las resoluciones del FUTIC y siguiendo los lineamientos brindados por la Secretaría Distrital de Planeación respectos a los reportes de información de ejecución de los proyectos, dichos reportes se han llevado a cabo con base en la información generada mensualmente para presentar la ejecución de los proyectos en la plataforma SPI, así como los reportes de información de ejecución de recursos enviados al FUTIC.
</t>
    </r>
    <r>
      <rPr>
        <b/>
        <sz val="9"/>
        <color theme="1"/>
        <rFont val="Tahoma"/>
        <family val="2"/>
      </rPr>
      <t xml:space="preserve">Reporte S. Administrativos: </t>
    </r>
    <r>
      <rPr>
        <sz val="9"/>
        <color theme="1"/>
        <rFont val="Tahoma"/>
        <family val="2"/>
      </rPr>
      <t xml:space="preserve">Plan de Fortalecimiento Institucional, El plan de desarrollo Un nuevo contrato social y ambiental para la  Bogotá del siglo XXI, los proyectos de modernización institucional y administrativa se fusionaron en un solo proyecto, Fortalecimiento de la capacidad administrativa y tecnológica para la gestión institucional de Capital. A este proyecto se le ha hecho seguimiento mensual en el SPI, desde el mes de agosto de 2020 y Plan de Modernización Tecnológica.
</t>
    </r>
    <r>
      <rPr>
        <b/>
        <sz val="9"/>
        <color theme="1"/>
        <rFont val="Tahoma"/>
        <family val="2"/>
      </rPr>
      <t xml:space="preserve">Análisis OCI: </t>
    </r>
    <r>
      <rPr>
        <sz val="9"/>
        <color theme="1"/>
        <rFont val="Tahoma"/>
        <family val="2"/>
      </rPr>
      <t xml:space="preserve">Se procede a la verificación de los soportes remitidos observando la información entregada por el área para el seguimiento por parte de la Subdirección Administrativa, de igual manera se evidencia que se ha adelantado el reporte mensual (septiembre a noviembre) de la ejecución de los proyectos 7505 y 7511 en la plataforma SPI por parte del área de Planeación. Teniendo en cuenta lo anterior, así como la fecha de terminación establecida se califica la acción </t>
    </r>
    <r>
      <rPr>
        <b/>
        <sz val="9"/>
        <color theme="1"/>
        <rFont val="Tahoma"/>
        <family val="2"/>
      </rPr>
      <t>"En Proceso"</t>
    </r>
    <r>
      <rPr>
        <sz val="9"/>
        <color theme="1"/>
        <rFont val="Tahoma"/>
        <family val="2"/>
      </rPr>
      <t xml:space="preserve"> y se recomienda a los responsables dar continuidad con la ejecución de lo formulado. </t>
    </r>
  </si>
  <si>
    <t>Hallazgo administrativo o con presunta incidencia disciplinaria por falta
de cumplimiento en la ejecución de las metas programadas tanto en
magnitud frente a las meta s plan, como en recursos asignados . Suspensión
de metas sin justificación alguna.</t>
  </si>
  <si>
    <r>
      <rPr>
        <b/>
        <sz val="9"/>
        <color theme="1"/>
        <rFont val="Tahoma"/>
        <family val="2"/>
      </rPr>
      <t xml:space="preserve">Reporte Planeación: </t>
    </r>
    <r>
      <rPr>
        <sz val="9"/>
        <color theme="1"/>
        <rFont val="Tahoma"/>
        <family val="2"/>
      </rPr>
      <t>En el tercer cuatrimestre del año se llevó a cabo el avances en el ajuste al reporte del informes CB-0422 de la Contraloría de Bogotá y se hizo la solicitud a la Oficina de Control Interno de actualización en el sistema correspondiente.</t>
    </r>
    <r>
      <rPr>
        <b/>
        <sz val="9"/>
        <color theme="1"/>
        <rFont val="Tahoma"/>
        <family val="2"/>
      </rPr>
      <t xml:space="preserve">
Análisis OCI:</t>
    </r>
    <r>
      <rPr>
        <sz val="9"/>
        <color theme="1"/>
        <rFont val="Tahoma"/>
        <family val="2"/>
      </rPr>
      <t xml:space="preserve"> De acuerdo con los soportes adjuntos, se evidencia la realización de la solicitud a la Contraloría Distrital de Bogotá D.C., para la retransmisión del archivo CB-0422 que pertenece al Informe 8-Gestion de Resultados con fecha de corte 31/12/2019 y la autorización respectiva. Así mismo, se procedió a retransmitir el archivo con el corte indicado como se evidencia en el soporte anexo.  
Teniendo en cuenta lo anterior, la acción correctiva, se califica</t>
    </r>
    <r>
      <rPr>
        <b/>
        <sz val="9"/>
        <color theme="1"/>
        <rFont val="Tahoma"/>
        <family val="2"/>
      </rPr>
      <t xml:space="preserve">  "Terminada".</t>
    </r>
  </si>
  <si>
    <t>(Nombre del auditor)</t>
  </si>
  <si>
    <t>SEGUIMIENTO PLAN DE MEJORAMIENTO</t>
  </si>
  <si>
    <t>VERSIÓN: 9</t>
  </si>
  <si>
    <t>FECHA DE APROBACIÓN: 11/03/2019</t>
  </si>
  <si>
    <t xml:space="preserve">Se da cumplimiento a lo formulado en el plan. Sin embargo se llama la atención a los responsables de las acciones tener en cuenta las periodicidades establecidas. </t>
  </si>
  <si>
    <t>Se adelantaron las actividades propuestas, con las cuales se dio claridad frente al alcance de la supervisión respecto de la seguridad social de los subcontratistas.</t>
  </si>
  <si>
    <t>Se evidencian los soportes de los contratos entregados a la Coordinación Jurídica, con lo cual se da cumplimiento satisfactorio a la acción propuesta.</t>
  </si>
  <si>
    <t>Se adelantó la elaboración y creación de los lineamientos de transporte, así como la socialización de los Oficios 518 y 519 de 2020.</t>
  </si>
  <si>
    <r>
      <t xml:space="preserve">Reporte P. Estratégicos: </t>
    </r>
    <r>
      <rPr>
        <sz val="9"/>
        <color theme="1"/>
        <rFont val="Tahoma"/>
        <family val="2"/>
      </rPr>
      <t>El día 24 de julio de 2020, se realizó la actualización del formato MCOM-FT-021 REPORTE PERSONAL OPERADOR LOGÍSTICO (se adjunta evidencia de la publicación). El formato de viene diligenciando conforme se ha requerido su uso en la ejecución de servicios prestados.</t>
    </r>
    <r>
      <rPr>
        <b/>
        <sz val="9"/>
        <color theme="1"/>
        <rFont val="Tahoma"/>
        <family val="2"/>
      </rPr>
      <t xml:space="preserve">
Análisis OCI: </t>
    </r>
    <r>
      <rPr>
        <sz val="9"/>
        <color theme="1"/>
        <rFont val="Tahoma"/>
        <family val="2"/>
      </rPr>
      <t>Se adelanta la verificación de los soportes remitidos por el área evidenciando que se viene implementando el formato MCOM-FT-021 REPORTE PERSONAL OPERADOR LOGÍSTICO (24/07/2020) para los eventos que requieren de operador logístico teniendo en cuenta el reporte del área; sin embargo, se evidencian diferencias en la implementación del formato ya que se observan formatos en su versión 1, otros con versión 3 y otro sin versión por lo que se hace necesario que se adelante la revisión de las características del formato y su socialización con los responsables de implementación. 
Así mismo, es importante tener en cuenta que la acción formulada corresponde a:</t>
    </r>
    <r>
      <rPr>
        <b/>
        <sz val="9"/>
        <color theme="1"/>
        <rFont val="Tahoma"/>
        <family val="2"/>
      </rPr>
      <t xml:space="preserve"> “Realizar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9"/>
        <color theme="1"/>
        <rFont val="Tahoma"/>
        <family val="2"/>
      </rPr>
      <t xml:space="preserve">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t>
    </r>
    <r>
      <rPr>
        <b/>
        <sz val="9"/>
        <color theme="1"/>
        <rFont val="Tahoma"/>
        <family val="2"/>
      </rPr>
      <t xml:space="preserve"> "En Proceso" </t>
    </r>
    <r>
      <rPr>
        <sz val="9"/>
        <color theme="1"/>
        <rFont val="Tahoma"/>
        <family val="2"/>
      </rPr>
      <t xml:space="preserve">y se recomienda al área adelantar las acciones pertinentes teniendo en cuenta las fechas determinadas para ello. </t>
    </r>
  </si>
  <si>
    <r>
      <rPr>
        <b/>
        <sz val="9"/>
        <color theme="1"/>
        <rFont val="Tahoma"/>
        <family val="2"/>
      </rPr>
      <t xml:space="preserve">Reporte C. Jurídica: </t>
    </r>
    <r>
      <rPr>
        <sz val="9"/>
        <color theme="1"/>
        <rFont val="Tahoma"/>
        <family val="2"/>
      </rPr>
      <t xml:space="preserve">La Coordinación Jurídica está recopilando la información necesaria para presentar el informe en el mes de febrero de 2021, en el entendido que en ese mes se cumpliría los primeros seis (6) meses, teniendo en cuenta que se debe presentar un informe semestral.
</t>
    </r>
    <r>
      <rPr>
        <b/>
        <sz val="9"/>
        <color theme="1"/>
        <rFont val="Tahoma"/>
        <family val="2"/>
      </rPr>
      <t xml:space="preserve">
Análisis OCI:</t>
    </r>
    <r>
      <rPr>
        <sz val="9"/>
        <color theme="1"/>
        <rFont val="Tahoma"/>
        <family val="2"/>
      </rPr>
      <t xml:space="preserve"> En vista del reporte y a falta de evidencias se califica la acción con alerta </t>
    </r>
    <r>
      <rPr>
        <b/>
        <sz val="9"/>
        <color theme="1"/>
        <rFont val="Tahoma"/>
        <family val="2"/>
      </rPr>
      <t>"Sin Iniciar"</t>
    </r>
    <r>
      <rPr>
        <sz val="9"/>
        <color theme="1"/>
        <rFont val="Tahoma"/>
        <family val="2"/>
      </rPr>
      <t xml:space="preserve">. </t>
    </r>
  </si>
  <si>
    <r>
      <rPr>
        <b/>
        <sz val="9"/>
        <rFont val="Tahoma"/>
        <family val="2"/>
      </rPr>
      <t xml:space="preserve">Reporte C. Jurídica: </t>
    </r>
    <r>
      <rPr>
        <sz val="9"/>
        <rFont val="Tahoma"/>
        <family val="2"/>
      </rPr>
      <t xml:space="preserve">Todos los contratos celebrados desde que se adoptó esta medida cuentan con el respectivo informe de actividades mensuales de cada contratista en los archivos contractuales digitales.
</t>
    </r>
    <r>
      <rPr>
        <b/>
        <sz val="9"/>
        <rFont val="Tahoma"/>
        <family val="2"/>
      </rPr>
      <t>Análisis OCI:</t>
    </r>
    <r>
      <rPr>
        <sz val="9"/>
        <rFont val="Tahoma"/>
        <family val="2"/>
      </rPr>
      <t xml:space="preserve"> No se remitió el acceso informado como evidencia. Tampoco se reporto información en la carpeta dispuesta por la oficina de control interno para el reporte del presente seguimiento. No obstante, fue posible verificar en la ejecución de la auditoria a la gestión contractual en el marco del decreto distrital 371 de 2010, que los expedientes contractuales estaban debidamente foliados y en cumplimiento de los lineamientos institucionales. Se califica con</t>
    </r>
    <r>
      <rPr>
        <b/>
        <sz val="9"/>
        <rFont val="Tahoma"/>
        <family val="2"/>
      </rPr>
      <t xml:space="preserve"> "Terminada Extemporánea"</t>
    </r>
    <r>
      <rPr>
        <sz val="9"/>
        <rFont val="Tahoma"/>
        <family val="2"/>
      </rPr>
      <t xml:space="preserve">. </t>
    </r>
  </si>
  <si>
    <t>Se procede al cierre por parte del ente de control.</t>
  </si>
  <si>
    <t>Néstor Avella</t>
  </si>
  <si>
    <r>
      <rPr>
        <b/>
        <sz val="9"/>
        <color theme="1"/>
        <rFont val="Tahoma"/>
        <family val="2"/>
      </rPr>
      <t xml:space="preserve">Reporte C. Jurídica: </t>
    </r>
    <r>
      <rPr>
        <sz val="9"/>
        <color theme="1"/>
        <rFont val="Tahoma"/>
        <family val="2"/>
      </rPr>
      <t xml:space="preserve">Se efectuó informe sobre el estado de avance de las liquidaciones vigencias 2016, 2017, 2018 y 2019. Se solicita eliminar esta acción en relación con las vigencias 2016 y 2017, en vista de que la entidad perdió competencia para efectuar dichas liquidaciones.
</t>
    </r>
    <r>
      <rPr>
        <b/>
        <sz val="9"/>
        <color theme="1"/>
        <rFont val="Tahoma"/>
        <family val="2"/>
      </rPr>
      <t>Análisis OCI:</t>
    </r>
    <r>
      <rPr>
        <sz val="9"/>
        <color theme="1"/>
        <rFont val="Tahoma"/>
        <family val="2"/>
      </rPr>
      <t xml:space="preserve"> En vista de lo reportado de la situación concerniente a los contratos de la vigencia 2016 y 2017, se tiene el siguiente balance:
A la fecha de este seguimiento quedaron pendientes de liquidación y con plazo legal cumplido un total de 36 contratos discriminados así: vigencia 2016 (16), vigencia 2017 (20), vigencia 2018 (04). Se hace la precisión que la acción incido desde el 01 de octubre de 2018.  
Por lo anotado previamente sobre el vencimiento de la competencia para liquidar por parte de la entidad y en vista que la contraloría adelanto el respectivo cierre, se califica la acción como </t>
    </r>
    <r>
      <rPr>
        <b/>
        <sz val="9"/>
        <color theme="1"/>
        <rFont val="Tahoma"/>
        <family val="2"/>
      </rPr>
      <t>"Terminada Extemporánea".</t>
    </r>
  </si>
  <si>
    <r>
      <t xml:space="preserve">Análisis OCI: </t>
    </r>
    <r>
      <rPr>
        <sz val="9"/>
        <color theme="1"/>
        <rFont val="Tahoma"/>
        <family val="2"/>
      </rPr>
      <t>De acuerdo con los Informes de seguimiento de los Planes  (Institucional, Por procesos, Plan Anticorrupción y Mapa de Riesgos de corrupción) con corte a diciembre 31 de 2019, y de los realizados cuatrimestralmente en la vigencia 2020 (corte abril y agosto) se establecieron las áreas con mayor número de acciones abiertas , así como las que requerían de verificación y/o asesoría, para realizar las mesas de trabajo. Para el tercer cuatrimestre de 2020 (diciembre), se realizaron (4) mesas de trabajo con las áreas de Gestión documental, Proyectos estratégicos, Comunicaciones y Producción. Por lo que se reporta un avance de seis (6) mesas de trabajo en total, realizadas con las áreas priorizadas.
Teniendo en cuenta lo anterior, se califica como</t>
    </r>
    <r>
      <rPr>
        <b/>
        <sz val="9"/>
        <color theme="1"/>
        <rFont val="Tahoma"/>
        <family val="2"/>
      </rPr>
      <t xml:space="preserve"> "Terminada".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</si>
</sst>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yyyy\-mm\-dd;@"/>
  </numFmts>
  <fonts count="21"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color rgb="FF000000"/>
      <name val="Tahoma"/>
      <family val="2"/>
    </font>
    <font>
      <sz val="9"/>
      <color indexed="8"/>
      <name val="Tahoma"/>
      <family val="2"/>
    </font>
    <font>
      <sz val="9"/>
      <name val="Tahoma"/>
      <family val="2"/>
    </font>
    <font>
      <b/>
      <sz val="9"/>
      <name val="Tahoma"/>
      <family val="2"/>
    </font>
    <font>
      <b/>
      <sz val="10"/>
      <color theme="0"/>
      <name val="Tahoma"/>
      <family val="2"/>
    </font>
    <font>
      <sz val="8"/>
      <name val="Calibri"/>
      <family val="2"/>
      <scheme val="minor"/>
    </font>
    <font>
      <i/>
      <sz val="9"/>
      <color theme="1"/>
      <name val="Tahoma"/>
      <family val="2"/>
    </font>
    <font>
      <b/>
      <sz val="9"/>
      <color rgb="FF000000"/>
      <name val="Tahoma"/>
      <family val="2"/>
    </font>
    <font>
      <sz val="8"/>
      <color theme="1"/>
      <name val="Tahoma"/>
      <family val="2"/>
    </font>
  </fonts>
  <fills count="21">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0" tint="-4.9989318521683403E-2"/>
        <bgColor indexed="64"/>
      </patternFill>
    </fill>
  </fills>
  <borders count="6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theme="0"/>
      </right>
      <top style="medium">
        <color indexed="64"/>
      </top>
      <bottom/>
      <diagonal/>
    </border>
    <border>
      <left/>
      <right style="thin">
        <color theme="0"/>
      </right>
      <top/>
      <bottom style="thin">
        <color theme="0"/>
      </bottom>
      <diagonal/>
    </border>
    <border>
      <left/>
      <right style="thin">
        <color theme="0"/>
      </right>
      <top style="thin">
        <color theme="0"/>
      </top>
      <bottom/>
      <diagonal/>
    </border>
    <border>
      <left/>
      <right style="thin">
        <color indexed="64"/>
      </right>
      <top style="medium">
        <color indexed="64"/>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41" fontId="1" fillId="0" borderId="0" applyFont="0" applyFill="0" applyBorder="0" applyAlignment="0" applyProtection="0"/>
  </cellStyleXfs>
  <cellXfs count="217">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protection locked="0"/>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164" fontId="8" fillId="0" borderId="0" xfId="1" applyNumberFormat="1" applyFont="1" applyAlignment="1" applyProtection="1">
      <alignment horizontal="center" vertical="center"/>
    </xf>
    <xf numFmtId="0" fontId="4" fillId="0" borderId="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37" xfId="0" applyFont="1" applyBorder="1" applyAlignment="1" applyProtection="1">
      <alignment horizontal="center" vertical="center"/>
    </xf>
    <xf numFmtId="15"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xf>
    <xf numFmtId="9" fontId="8" fillId="0" borderId="0" xfId="1" applyFont="1" applyAlignment="1" applyProtection="1">
      <alignment horizontal="center" vertical="center"/>
    </xf>
    <xf numFmtId="0" fontId="4" fillId="0" borderId="3" xfId="0" applyFont="1" applyFill="1" applyBorder="1" applyAlignment="1" applyProtection="1">
      <alignment horizontal="center" vertical="center"/>
    </xf>
    <xf numFmtId="0" fontId="14" fillId="0" borderId="3" xfId="0" applyFont="1" applyFill="1" applyBorder="1" applyAlignment="1" applyProtection="1">
      <alignment horizontal="center" vertical="center" wrapText="1"/>
      <protection hidden="1"/>
    </xf>
    <xf numFmtId="2" fontId="14" fillId="0" borderId="3" xfId="0" applyNumberFormat="1" applyFont="1" applyFill="1" applyBorder="1" applyAlignment="1" applyProtection="1">
      <alignment horizontal="center" vertical="center" wrapText="1"/>
      <protection hidden="1"/>
    </xf>
    <xf numFmtId="164" fontId="14" fillId="0" borderId="3" xfId="0" applyNumberFormat="1" applyFont="1" applyFill="1" applyBorder="1" applyAlignment="1" applyProtection="1">
      <alignment horizontal="center" vertical="center" wrapText="1"/>
      <protection hidden="1"/>
    </xf>
    <xf numFmtId="0" fontId="15"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left" vertical="center" wrapText="1"/>
      <protection hidden="1"/>
    </xf>
    <xf numFmtId="9" fontId="14" fillId="0" borderId="3" xfId="1" applyFont="1" applyFill="1" applyBorder="1" applyAlignment="1" applyProtection="1">
      <alignment horizontal="center" vertical="center" wrapText="1"/>
      <protection hidden="1"/>
    </xf>
    <xf numFmtId="15" fontId="4" fillId="0" borderId="3" xfId="0" applyNumberFormat="1" applyFont="1" applyBorder="1" applyAlignment="1" applyProtection="1">
      <alignment horizontal="center" vertical="center"/>
    </xf>
    <xf numFmtId="0" fontId="14" fillId="0" borderId="37" xfId="0" applyFont="1" applyFill="1" applyBorder="1" applyAlignment="1" applyProtection="1">
      <alignment horizontal="center" vertical="center" wrapText="1"/>
      <protection hidden="1"/>
    </xf>
    <xf numFmtId="0" fontId="4" fillId="0" borderId="6"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8" fillId="0" borderId="0" xfId="0" applyFont="1" applyAlignment="1" applyProtection="1">
      <alignment horizontal="justify" vertical="center" wrapText="1"/>
    </xf>
    <xf numFmtId="164" fontId="4" fillId="0" borderId="3" xfId="1" applyNumberFormat="1" applyFont="1" applyFill="1" applyBorder="1" applyAlignment="1" applyProtection="1">
      <alignment horizontal="center" vertical="center"/>
    </xf>
    <xf numFmtId="0" fontId="4" fillId="0" borderId="3" xfId="0" applyFont="1" applyFill="1" applyBorder="1" applyAlignment="1" applyProtection="1">
      <alignment horizontal="justify" vertical="center" wrapText="1"/>
    </xf>
    <xf numFmtId="0" fontId="4" fillId="0" borderId="3" xfId="0" applyFont="1" applyFill="1" applyBorder="1" applyAlignment="1">
      <alignment horizontal="justify" vertical="center" wrapText="1"/>
    </xf>
    <xf numFmtId="164" fontId="14" fillId="0" borderId="3" xfId="1" applyNumberFormat="1" applyFont="1" applyFill="1" applyBorder="1" applyAlignment="1" applyProtection="1">
      <alignment horizontal="center" vertical="center" wrapText="1"/>
      <protection hidden="1"/>
    </xf>
    <xf numFmtId="0" fontId="4" fillId="0" borderId="3" xfId="0" applyFont="1" applyBorder="1" applyAlignment="1" applyProtection="1">
      <alignment horizontal="justify" vertical="center" wrapText="1"/>
      <protection locked="0"/>
    </xf>
    <xf numFmtId="0" fontId="14" fillId="0" borderId="37" xfId="0" applyFont="1" applyBorder="1" applyAlignment="1" applyProtection="1">
      <alignment horizontal="center" vertical="center" wrapText="1"/>
      <protection hidden="1"/>
    </xf>
    <xf numFmtId="15" fontId="4" fillId="0" borderId="11" xfId="0" applyNumberFormat="1" applyFont="1" applyBorder="1" applyAlignment="1" applyProtection="1">
      <alignment horizontal="center" vertical="center" wrapText="1"/>
    </xf>
    <xf numFmtId="0" fontId="4" fillId="0" borderId="51"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justify" vertical="center"/>
      <protection locked="0"/>
    </xf>
    <xf numFmtId="0" fontId="4" fillId="0" borderId="51" xfId="0" applyFont="1" applyBorder="1" applyAlignment="1" applyProtection="1">
      <alignment horizontal="center" vertical="center" wrapText="1"/>
    </xf>
    <xf numFmtId="0" fontId="14" fillId="0" borderId="3" xfId="0" applyFont="1" applyBorder="1" applyAlignment="1" applyProtection="1">
      <alignment horizontal="justify" vertical="center" wrapText="1"/>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49" fontId="4" fillId="0" borderId="3" xfId="7" applyNumberFormat="1" applyFont="1" applyFill="1" applyBorder="1" applyAlignment="1" applyProtection="1">
      <alignment horizontal="center" vertical="center"/>
      <protection locked="0"/>
    </xf>
    <xf numFmtId="164" fontId="4" fillId="0" borderId="11" xfId="1" applyNumberFormat="1" applyFont="1" applyFill="1" applyBorder="1" applyAlignment="1" applyProtection="1">
      <alignment horizontal="center" vertical="center" wrapText="1"/>
    </xf>
    <xf numFmtId="165" fontId="13" fillId="0" borderId="51" xfId="0" applyNumberFormat="1" applyFont="1" applyFill="1" applyBorder="1" applyAlignment="1" applyProtection="1">
      <alignment horizontal="center" vertical="center" wrapText="1"/>
    </xf>
    <xf numFmtId="15" fontId="4" fillId="0" borderId="53" xfId="0" applyNumberFormat="1" applyFont="1" applyFill="1" applyBorder="1" applyAlignment="1" applyProtection="1">
      <alignment horizontal="center" vertical="center" wrapText="1"/>
    </xf>
    <xf numFmtId="0" fontId="4" fillId="0" borderId="31" xfId="0" applyFont="1" applyBorder="1" applyAlignment="1" applyProtection="1">
      <alignment horizontal="justify" vertical="center"/>
      <protection locked="0"/>
    </xf>
    <xf numFmtId="0" fontId="4" fillId="0" borderId="31" xfId="0" applyFont="1" applyBorder="1" applyAlignment="1" applyProtection="1">
      <alignment horizontal="justify" vertical="center" wrapText="1"/>
      <protection locked="0"/>
    </xf>
    <xf numFmtId="0" fontId="4" fillId="0" borderId="8" xfId="0" applyFont="1" applyFill="1" applyBorder="1" applyAlignment="1" applyProtection="1">
      <alignment horizontal="center" vertical="center" wrapText="1"/>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64" fontId="4" fillId="0" borderId="13" xfId="1" applyNumberFormat="1" applyFont="1" applyFill="1" applyBorder="1" applyAlignment="1" applyProtection="1">
      <alignment horizontal="center" vertical="center" wrapText="1"/>
    </xf>
    <xf numFmtId="165" fontId="13" fillId="0" borderId="8" xfId="0" applyNumberFormat="1"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15" fontId="4" fillId="0" borderId="8"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15" fontId="4" fillId="0" borderId="13" xfId="0" applyNumberFormat="1" applyFont="1" applyBorder="1" applyAlignment="1" applyProtection="1">
      <alignment horizontal="center" vertical="center" wrapText="1"/>
    </xf>
    <xf numFmtId="0" fontId="12" fillId="0" borderId="37" xfId="0" applyFont="1" applyBorder="1" applyAlignment="1">
      <alignment horizontal="justify" vertical="center" wrapText="1"/>
    </xf>
    <xf numFmtId="0" fontId="4" fillId="0" borderId="6" xfId="0" applyFont="1" applyFill="1" applyBorder="1" applyAlignment="1" applyProtection="1">
      <alignment horizontal="justify" vertical="center" wrapText="1"/>
      <protection locked="0"/>
    </xf>
    <xf numFmtId="0" fontId="4" fillId="0" borderId="37" xfId="0" applyFont="1" applyBorder="1" applyAlignment="1" applyProtection="1">
      <alignment horizontal="justify" vertical="center" wrapText="1"/>
    </xf>
    <xf numFmtId="0" fontId="4" fillId="0" borderId="3" xfId="0" applyFont="1" applyBorder="1" applyAlignment="1" applyProtection="1">
      <alignment horizontal="justify" vertical="center" wrapText="1"/>
    </xf>
    <xf numFmtId="0" fontId="4" fillId="0" borderId="6" xfId="0" applyFont="1" applyBorder="1" applyAlignment="1" applyProtection="1">
      <alignment horizontal="justify" vertical="center" wrapText="1"/>
    </xf>
    <xf numFmtId="0" fontId="4" fillId="0" borderId="50" xfId="0" applyFont="1" applyBorder="1" applyAlignment="1" applyProtection="1">
      <alignment horizontal="justify" vertical="center" wrapText="1"/>
    </xf>
    <xf numFmtId="0" fontId="4" fillId="0" borderId="51" xfId="0" applyFont="1" applyBorder="1" applyAlignment="1" applyProtection="1">
      <alignment horizontal="justify" vertical="center" wrapText="1"/>
    </xf>
    <xf numFmtId="0" fontId="4" fillId="0" borderId="32"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xf>
    <xf numFmtId="0" fontId="12" fillId="0" borderId="3" xfId="0" applyFont="1" applyFill="1" applyBorder="1" applyAlignment="1">
      <alignment horizontal="justify" vertical="center" wrapText="1"/>
    </xf>
    <xf numFmtId="0" fontId="4" fillId="0" borderId="53" xfId="0" applyFont="1" applyBorder="1" applyAlignment="1" applyProtection="1">
      <alignment horizontal="center" vertical="center"/>
    </xf>
    <xf numFmtId="0" fontId="4" fillId="0" borderId="53" xfId="0" applyFont="1" applyBorder="1" applyAlignment="1" applyProtection="1">
      <alignment horizontal="center" vertical="center" wrapText="1"/>
    </xf>
    <xf numFmtId="0" fontId="4" fillId="20" borderId="53" xfId="0" applyFont="1" applyFill="1" applyBorder="1" applyAlignment="1" applyProtection="1">
      <alignment horizontal="center" vertical="center"/>
    </xf>
    <xf numFmtId="0" fontId="4" fillId="20" borderId="3" xfId="0" applyFont="1" applyFill="1" applyBorder="1" applyAlignment="1" applyProtection="1">
      <alignment horizontal="center" vertical="center"/>
    </xf>
    <xf numFmtId="164" fontId="4" fillId="20" borderId="3" xfId="1" applyNumberFormat="1" applyFont="1" applyFill="1" applyBorder="1" applyAlignment="1" applyProtection="1">
      <alignment horizontal="center" vertical="center"/>
    </xf>
    <xf numFmtId="0" fontId="3" fillId="5" borderId="16" xfId="0" applyFont="1" applyFill="1" applyBorder="1" applyAlignment="1" applyProtection="1">
      <alignment horizontal="center" vertical="center" wrapText="1"/>
    </xf>
    <xf numFmtId="0" fontId="20" fillId="2" borderId="33" xfId="0" applyFont="1" applyFill="1" applyBorder="1" applyAlignment="1" applyProtection="1">
      <alignment horizontal="center" vertical="center" wrapText="1"/>
    </xf>
    <xf numFmtId="0" fontId="20" fillId="2" borderId="34" xfId="0" applyFont="1" applyFill="1" applyBorder="1" applyAlignment="1" applyProtection="1">
      <alignment horizontal="center" vertical="center" wrapText="1"/>
    </xf>
    <xf numFmtId="0" fontId="20" fillId="2" borderId="35" xfId="0" applyFont="1" applyFill="1" applyBorder="1" applyAlignment="1" applyProtection="1">
      <alignment horizontal="center" vertical="center" wrapText="1"/>
    </xf>
    <xf numFmtId="0" fontId="20" fillId="4" borderId="33" xfId="0" applyFont="1" applyFill="1" applyBorder="1" applyAlignment="1" applyProtection="1">
      <alignment horizontal="center" vertical="center" wrapText="1"/>
    </xf>
    <xf numFmtId="0" fontId="20" fillId="4" borderId="34" xfId="0" applyFont="1" applyFill="1" applyBorder="1" applyAlignment="1" applyProtection="1">
      <alignment horizontal="center" vertical="center" wrapText="1"/>
    </xf>
    <xf numFmtId="0" fontId="20" fillId="4" borderId="35" xfId="0" applyFont="1" applyFill="1" applyBorder="1" applyAlignment="1" applyProtection="1">
      <alignment horizontal="center" vertical="center" wrapText="1"/>
    </xf>
    <xf numFmtId="0" fontId="20" fillId="15" borderId="54" xfId="0" applyFont="1" applyFill="1" applyBorder="1" applyAlignment="1" applyProtection="1">
      <alignment horizontal="center" vertical="center" wrapText="1"/>
    </xf>
    <xf numFmtId="0" fontId="20" fillId="15" borderId="51" xfId="0" applyFont="1" applyFill="1" applyBorder="1" applyAlignment="1" applyProtection="1">
      <alignment horizontal="center" vertical="center" wrapText="1"/>
    </xf>
    <xf numFmtId="164" fontId="20" fillId="15" borderId="51" xfId="1" applyNumberFormat="1" applyFont="1" applyFill="1" applyBorder="1" applyAlignment="1" applyProtection="1">
      <alignment horizontal="center" vertical="center" wrapText="1"/>
    </xf>
    <xf numFmtId="0" fontId="20" fillId="15" borderId="52" xfId="0" applyFont="1" applyFill="1" applyBorder="1" applyAlignment="1" applyProtection="1">
      <alignment horizontal="center" vertical="center" wrapText="1"/>
    </xf>
    <xf numFmtId="0" fontId="20" fillId="6" borderId="50" xfId="0" applyFont="1" applyFill="1" applyBorder="1" applyAlignment="1" applyProtection="1">
      <alignment horizontal="center" vertical="center" wrapText="1"/>
    </xf>
    <xf numFmtId="0" fontId="20" fillId="6" borderId="51" xfId="0" applyFont="1" applyFill="1" applyBorder="1" applyAlignment="1" applyProtection="1">
      <alignment horizontal="center" vertical="center" wrapText="1"/>
    </xf>
    <xf numFmtId="0" fontId="20" fillId="6" borderId="52" xfId="0" applyFont="1" applyFill="1" applyBorder="1" applyAlignment="1" applyProtection="1">
      <alignment horizontal="center" vertical="center" wrapText="1"/>
    </xf>
    <xf numFmtId="0" fontId="20" fillId="18" borderId="50" xfId="0" applyFont="1" applyFill="1" applyBorder="1" applyAlignment="1" applyProtection="1">
      <alignment horizontal="center" vertical="center" wrapText="1"/>
    </xf>
    <xf numFmtId="0" fontId="20" fillId="18" borderId="51" xfId="0" applyFont="1" applyFill="1" applyBorder="1" applyAlignment="1" applyProtection="1">
      <alignment horizontal="center" vertical="center" wrapText="1"/>
    </xf>
    <xf numFmtId="0" fontId="20" fillId="18" borderId="52" xfId="0" applyFont="1" applyFill="1" applyBorder="1" applyAlignment="1" applyProtection="1">
      <alignment horizontal="center" vertical="center" wrapText="1"/>
    </xf>
    <xf numFmtId="0" fontId="20" fillId="7" borderId="34" xfId="0" applyFont="1" applyFill="1" applyBorder="1" applyAlignment="1" applyProtection="1">
      <alignment horizontal="center" vertical="center" wrapText="1"/>
    </xf>
    <xf numFmtId="0" fontId="20" fillId="7" borderId="35" xfId="0" applyFont="1" applyFill="1" applyBorder="1" applyAlignment="1" applyProtection="1">
      <alignment horizontal="center" vertical="center" wrapText="1"/>
    </xf>
    <xf numFmtId="0" fontId="20" fillId="0" borderId="0" xfId="0" applyFont="1" applyAlignment="1" applyProtection="1">
      <alignment horizontal="center" vertical="center"/>
    </xf>
    <xf numFmtId="0" fontId="4" fillId="0" borderId="58" xfId="0" applyFont="1" applyBorder="1" applyAlignment="1">
      <alignment horizontal="left" vertical="center" wrapText="1"/>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justify" vertical="center" wrapText="1"/>
    </xf>
    <xf numFmtId="0" fontId="4" fillId="0" borderId="55" xfId="0" applyFont="1" applyBorder="1" applyAlignment="1" applyProtection="1">
      <alignment horizontal="center" vertical="center"/>
    </xf>
    <xf numFmtId="0" fontId="4" fillId="0" borderId="55"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8" fillId="0" borderId="0" xfId="0" applyFont="1" applyAlignment="1" applyProtection="1">
      <alignment horizontal="left" vertical="center"/>
    </xf>
    <xf numFmtId="0" fontId="20" fillId="7" borderId="61"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wrapText="1"/>
    </xf>
    <xf numFmtId="0" fontId="4" fillId="0" borderId="58" xfId="0" applyFont="1" applyFill="1" applyBorder="1" applyAlignment="1">
      <alignment horizontal="justify" vertical="center" wrapText="1"/>
    </xf>
    <xf numFmtId="0" fontId="7" fillId="19" borderId="43" xfId="0" applyFont="1" applyFill="1" applyBorder="1" applyAlignment="1" applyProtection="1">
      <alignment horizontal="center" vertical="center" wrapText="1"/>
    </xf>
    <xf numFmtId="0" fontId="7" fillId="19" borderId="39" xfId="0" applyFont="1" applyFill="1" applyBorder="1" applyAlignment="1" applyProtection="1">
      <alignment horizontal="center" vertical="center" wrapText="1"/>
    </xf>
    <xf numFmtId="0" fontId="7" fillId="19" borderId="45" xfId="0" applyFont="1" applyFill="1" applyBorder="1" applyAlignment="1" applyProtection="1">
      <alignment horizontal="center" vertical="center" wrapText="1"/>
    </xf>
    <xf numFmtId="0" fontId="7" fillId="19" borderId="40" xfId="0" applyFont="1" applyFill="1" applyBorder="1" applyAlignment="1" applyProtection="1">
      <alignment horizontal="center" vertical="center" wrapText="1"/>
    </xf>
    <xf numFmtId="0" fontId="3" fillId="14" borderId="44" xfId="0" applyFont="1" applyFill="1" applyBorder="1" applyAlignment="1" applyProtection="1">
      <alignment horizontal="center" vertical="center" wrapText="1"/>
    </xf>
    <xf numFmtId="0" fontId="3" fillId="14" borderId="39" xfId="0" applyFont="1" applyFill="1" applyBorder="1" applyAlignment="1" applyProtection="1">
      <alignment horizontal="center" vertical="center" wrapText="1"/>
    </xf>
    <xf numFmtId="0" fontId="3" fillId="14" borderId="57" xfId="0" applyFont="1" applyFill="1" applyBorder="1" applyAlignment="1" applyProtection="1">
      <alignment horizontal="center" vertical="center" wrapText="1"/>
    </xf>
    <xf numFmtId="0" fontId="3" fillId="14" borderId="40" xfId="0" applyFont="1" applyFill="1" applyBorder="1" applyAlignment="1" applyProtection="1">
      <alignment horizontal="center" vertical="center" wrapText="1"/>
    </xf>
    <xf numFmtId="0" fontId="7" fillId="19" borderId="42" xfId="0" applyFont="1" applyFill="1" applyBorder="1" applyAlignment="1" applyProtection="1">
      <alignment horizontal="center" vertical="center" wrapText="1"/>
    </xf>
    <xf numFmtId="0" fontId="7" fillId="19" borderId="38" xfId="0" applyFont="1" applyFill="1" applyBorder="1" applyAlignment="1" applyProtection="1">
      <alignment horizontal="center" vertical="center" wrapText="1"/>
    </xf>
    <xf numFmtId="0" fontId="3" fillId="17" borderId="42" xfId="0" applyFont="1" applyFill="1" applyBorder="1" applyAlignment="1" applyProtection="1">
      <alignment horizontal="center" vertical="center" wrapText="1"/>
    </xf>
    <xf numFmtId="0" fontId="3" fillId="17" borderId="38" xfId="0" applyFont="1" applyFill="1" applyBorder="1" applyAlignment="1" applyProtection="1">
      <alignment horizontal="center" vertical="center" wrapText="1"/>
    </xf>
    <xf numFmtId="0" fontId="3" fillId="17" borderId="43" xfId="0" applyFont="1" applyFill="1" applyBorder="1" applyAlignment="1" applyProtection="1">
      <alignment horizontal="center" vertical="center" wrapText="1"/>
    </xf>
    <xf numFmtId="0" fontId="3" fillId="17" borderId="39" xfId="0" applyFont="1" applyFill="1" applyBorder="1" applyAlignment="1" applyProtection="1">
      <alignment horizontal="center" vertical="center" wrapText="1"/>
    </xf>
    <xf numFmtId="0" fontId="3" fillId="8" borderId="46" xfId="0" applyFont="1" applyFill="1" applyBorder="1" applyAlignment="1" applyProtection="1">
      <alignment horizontal="center" vertical="center" wrapText="1"/>
    </xf>
    <xf numFmtId="0" fontId="3" fillId="8" borderId="21" xfId="0" applyFont="1" applyFill="1" applyBorder="1" applyAlignment="1" applyProtection="1">
      <alignment horizontal="center" vertical="center" wrapText="1"/>
    </xf>
    <xf numFmtId="0" fontId="3" fillId="8" borderId="59" xfId="0" applyFont="1" applyFill="1" applyBorder="1" applyAlignment="1" applyProtection="1">
      <alignment horizontal="center" vertical="center" wrapText="1"/>
    </xf>
    <xf numFmtId="0" fontId="3" fillId="8" borderId="60" xfId="0" applyFont="1" applyFill="1" applyBorder="1" applyAlignment="1" applyProtection="1">
      <alignment horizontal="center" vertical="center" wrapText="1"/>
    </xf>
    <xf numFmtId="0" fontId="3" fillId="8" borderId="41"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0" fontId="3" fillId="17" borderId="45" xfId="0" applyFont="1" applyFill="1" applyBorder="1" applyAlignment="1" applyProtection="1">
      <alignment horizontal="center" vertical="center" wrapText="1"/>
    </xf>
    <xf numFmtId="0" fontId="3" fillId="17" borderId="40"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0" borderId="31" xfId="0" applyFont="1" applyFill="1" applyBorder="1" applyAlignment="1">
      <alignment horizontal="left" vertical="center"/>
    </xf>
    <xf numFmtId="0" fontId="3" fillId="0" borderId="12" xfId="0" applyFont="1" applyFill="1" applyBorder="1" applyAlignment="1">
      <alignment horizontal="left" vertical="center"/>
    </xf>
    <xf numFmtId="0" fontId="3" fillId="0" borderId="53" xfId="0" applyFont="1" applyFill="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vertical="center"/>
    </xf>
    <xf numFmtId="0" fontId="3" fillId="0" borderId="55" xfId="0" applyFont="1" applyBorder="1" applyAlignment="1">
      <alignment horizontal="left" vertical="center"/>
    </xf>
    <xf numFmtId="0" fontId="7" fillId="12" borderId="23" xfId="0" applyFont="1" applyFill="1" applyBorder="1" applyAlignment="1" applyProtection="1">
      <alignment horizontal="center" vertical="center"/>
    </xf>
    <xf numFmtId="0" fontId="7" fillId="12" borderId="36" xfId="0" applyFont="1" applyFill="1" applyBorder="1" applyAlignment="1" applyProtection="1">
      <alignment horizontal="center" vertical="center"/>
    </xf>
    <xf numFmtId="0" fontId="16" fillId="13" borderId="23" xfId="0" applyFont="1" applyFill="1" applyBorder="1" applyAlignment="1" applyProtection="1">
      <alignment horizontal="center" vertical="center" wrapText="1"/>
    </xf>
    <xf numFmtId="0" fontId="16" fillId="13" borderId="36"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 xfId="0" applyFont="1" applyBorder="1" applyAlignment="1" applyProtection="1">
      <alignment horizontal="justify" vertical="center" wrapText="1"/>
    </xf>
    <xf numFmtId="0" fontId="11" fillId="0" borderId="47"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justify" vertical="center" wrapText="1"/>
    </xf>
    <xf numFmtId="0" fontId="11" fillId="0" borderId="48"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49" xfId="0" applyFont="1" applyBorder="1" applyAlignment="1" applyProtection="1">
      <alignment horizontal="center" vertical="center"/>
    </xf>
    <xf numFmtId="0" fontId="16" fillId="16" borderId="22" xfId="0" applyFont="1" applyFill="1" applyBorder="1" applyAlignment="1" applyProtection="1">
      <alignment horizontal="center" vertical="center" wrapText="1"/>
    </xf>
    <xf numFmtId="0" fontId="16" fillId="16" borderId="23" xfId="0" applyFont="1" applyFill="1" applyBorder="1" applyAlignment="1" applyProtection="1">
      <alignment horizontal="center" vertical="center" wrapText="1"/>
    </xf>
    <xf numFmtId="0" fontId="16" fillId="16" borderId="23" xfId="0" applyFont="1" applyFill="1" applyBorder="1" applyAlignment="1" applyProtection="1">
      <alignment horizontal="justify" vertical="center" wrapText="1"/>
    </xf>
    <xf numFmtId="0" fontId="16" fillId="16" borderId="36"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36" xfId="0" applyFont="1" applyFill="1" applyBorder="1" applyAlignment="1" applyProtection="1">
      <alignment horizontal="center" vertical="center" wrapText="1"/>
    </xf>
    <xf numFmtId="0" fontId="16" fillId="10" borderId="22" xfId="0" applyFont="1" applyFill="1" applyBorder="1" applyAlignment="1" applyProtection="1">
      <alignment horizontal="center" vertical="center" wrapText="1"/>
    </xf>
    <xf numFmtId="0" fontId="16" fillId="10" borderId="23" xfId="0" applyFont="1" applyFill="1" applyBorder="1" applyAlignment="1" applyProtection="1">
      <alignment horizontal="center" vertical="center" wrapText="1"/>
    </xf>
    <xf numFmtId="0" fontId="16" fillId="10" borderId="36" xfId="0" applyFont="1" applyFill="1" applyBorder="1" applyAlignment="1" applyProtection="1">
      <alignment horizontal="center" vertical="center" wrapText="1"/>
    </xf>
    <xf numFmtId="0" fontId="7" fillId="11" borderId="22" xfId="0" applyFont="1" applyFill="1" applyBorder="1" applyAlignment="1" applyProtection="1">
      <alignment horizontal="center" vertical="center" wrapText="1"/>
    </xf>
    <xf numFmtId="0" fontId="7" fillId="11" borderId="23" xfId="0" applyFont="1" applyFill="1" applyBorder="1" applyAlignment="1" applyProtection="1">
      <alignment horizontal="center" vertical="center" wrapText="1"/>
    </xf>
    <xf numFmtId="0" fontId="7" fillId="11" borderId="36"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3" fillId="0" borderId="30" xfId="0" applyFont="1" applyBorder="1" applyAlignment="1">
      <alignment horizontal="left" vertical="center"/>
    </xf>
    <xf numFmtId="0" fontId="3" fillId="0" borderId="10" xfId="0" applyFont="1" applyBorder="1" applyAlignment="1">
      <alignment horizontal="left" vertical="center"/>
    </xf>
    <xf numFmtId="0" fontId="3" fillId="0" borderId="62" xfId="0" applyFont="1" applyBorder="1" applyAlignment="1">
      <alignment horizontal="left" vertical="center"/>
    </xf>
    <xf numFmtId="0" fontId="9" fillId="18" borderId="44" xfId="0" applyFont="1" applyFill="1" applyBorder="1" applyAlignment="1" applyProtection="1">
      <alignment horizontal="center" vertical="center" wrapText="1"/>
    </xf>
    <xf numFmtId="0" fontId="9" fillId="18" borderId="43"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14" borderId="56" xfId="0" applyFont="1" applyFill="1" applyBorder="1" applyAlignment="1" applyProtection="1">
      <alignment horizontal="center" vertical="center" wrapText="1"/>
    </xf>
    <xf numFmtId="0" fontId="3" fillId="14" borderId="38" xfId="0" applyFont="1" applyFill="1" applyBorder="1" applyAlignment="1" applyProtection="1">
      <alignment horizontal="center" vertical="center" wrapText="1"/>
    </xf>
    <xf numFmtId="164" fontId="3" fillId="14" borderId="44" xfId="1" applyNumberFormat="1" applyFont="1" applyFill="1" applyBorder="1" applyAlignment="1" applyProtection="1">
      <alignment horizontal="center" vertical="center" wrapText="1"/>
    </xf>
    <xf numFmtId="164" fontId="3" fillId="14" borderId="39" xfId="1" applyNumberFormat="1"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14" fillId="0" borderId="58" xfId="0" applyFont="1" applyFill="1" applyBorder="1" applyAlignment="1">
      <alignment horizontal="justify" vertical="center" wrapText="1"/>
    </xf>
  </cellXfs>
  <cellStyles count="8">
    <cellStyle name="Millares [0]" xfId="7" builtinId="6"/>
    <cellStyle name="Normal" xfId="0" builtinId="0"/>
    <cellStyle name="Normal 2" xfId="2"/>
    <cellStyle name="Normal 2 2" xfId="3"/>
    <cellStyle name="Normal 3" xfId="5"/>
    <cellStyle name="Normal 5" xfId="4"/>
    <cellStyle name="Porcentaje" xfId="1" builtinId="5"/>
    <cellStyle name="Porcentual 10" xfId="6"/>
  </cellStyles>
  <dxfs count="53">
    <dxf>
      <font>
        <b/>
        <i val="0"/>
        <color theme="0"/>
      </font>
      <fill>
        <patternFill>
          <bgColor rgb="FFC00000"/>
        </patternFill>
      </fill>
    </dxf>
    <dxf>
      <font>
        <b/>
        <i val="0"/>
        <color theme="0"/>
      </font>
      <fill>
        <patternFill>
          <bgColor theme="6" tint="-0.24994659260841701"/>
        </patternFill>
      </fill>
    </dxf>
    <dxf>
      <font>
        <b/>
        <i val="0"/>
        <color theme="0"/>
      </font>
      <fill>
        <patternFill>
          <bgColor theme="6" tint="-0.499984740745262"/>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theme="6" tint="-0.24994659260841701"/>
        </patternFill>
      </fill>
    </dxf>
    <dxf>
      <font>
        <b/>
        <i val="0"/>
        <color theme="0"/>
      </font>
      <fill>
        <patternFill>
          <bgColor theme="6" tint="-0.499984740745262"/>
        </patternFill>
      </fill>
    </dxf>
    <dxf>
      <font>
        <b/>
        <i val="0"/>
      </font>
      <fill>
        <patternFill>
          <bgColor rgb="FFFFC000"/>
        </patternFill>
      </fill>
    </dxf>
    <dxf>
      <font>
        <b/>
        <i val="0"/>
        <color theme="0"/>
      </font>
      <fill>
        <patternFill>
          <bgColor rgb="FFFF33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theme="6" tint="-0.24994659260841701"/>
        </patternFill>
      </fill>
    </dxf>
    <dxf>
      <font>
        <b/>
        <i val="0"/>
        <color theme="0"/>
      </font>
      <fill>
        <patternFill>
          <bgColor theme="6" tint="-0.499984740745262"/>
        </patternFill>
      </fill>
    </dxf>
    <dxf>
      <font>
        <b/>
        <i val="0"/>
      </font>
      <fill>
        <patternFill>
          <bgColor rgb="FFFFC000"/>
        </patternFill>
      </fill>
    </dxf>
    <dxf>
      <font>
        <b/>
        <i val="0"/>
        <color theme="0"/>
      </font>
      <fill>
        <patternFill>
          <bgColor rgb="FFFF33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2</xdr:col>
      <xdr:colOff>276225</xdr:colOff>
      <xdr:row>3</xdr:row>
      <xdr:rowOff>133350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524000" cy="933450"/>
        </a:xfrm>
        <a:prstGeom prst="rect">
          <a:avLst/>
        </a:prstGeom>
        <a:noFill/>
        <a:ln>
          <a:noFill/>
        </a:ln>
      </xdr:spPr>
    </xdr:pic>
    <xdr:clientData/>
  </xdr:twoCellAnchor>
  <xdr:twoCellAnchor editAs="oneCell">
    <xdr:from>
      <xdr:col>44</xdr:col>
      <xdr:colOff>171233</xdr:colOff>
      <xdr:row>0</xdr:row>
      <xdr:rowOff>47625</xdr:rowOff>
    </xdr:from>
    <xdr:to>
      <xdr:col>44</xdr:col>
      <xdr:colOff>1390650</xdr:colOff>
      <xdr:row>3</xdr:row>
      <xdr:rowOff>171450</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733933" y="47625"/>
          <a:ext cx="121941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
  <sheetViews>
    <sheetView tabSelected="1" zoomScaleNormal="100" workbookViewId="0">
      <selection activeCell="B7" sqref="B7:B8"/>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0" width="13.109375" style="16" customWidth="1"/>
    <col min="11"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6.6640625" style="16" customWidth="1"/>
    <col min="21" max="21" width="79.6640625" style="16" customWidth="1"/>
    <col min="22" max="22" width="16.6640625" style="30" customWidth="1"/>
    <col min="23" max="26" width="16.6640625" style="16" customWidth="1"/>
    <col min="27" max="27" width="75.6640625" style="16" customWidth="1"/>
    <col min="28" max="28" width="16.6640625" style="16" customWidth="1"/>
    <col min="29" max="29" width="19.5546875" style="16" customWidth="1"/>
    <col min="30" max="31" width="16.6640625" style="16" customWidth="1"/>
    <col min="32" max="32" width="19.5546875" style="16" customWidth="1"/>
    <col min="33" max="33" width="51" style="120" customWidth="1"/>
    <col min="34" max="35" width="19.5546875" style="16" customWidth="1"/>
    <col min="36" max="36" width="22.88671875" style="36" customWidth="1"/>
    <col min="37" max="38" width="19.5546875" style="16" hidden="1" customWidth="1"/>
    <col min="39" max="39" width="19.5546875" style="16" customWidth="1"/>
    <col min="40" max="40" width="78.6640625" style="48" customWidth="1"/>
    <col min="41" max="41" width="16.88671875" style="16" customWidth="1"/>
    <col min="42" max="42" width="15.88671875" style="16" customWidth="1"/>
    <col min="43" max="43" width="22.6640625" style="16" customWidth="1"/>
    <col min="44" max="44" width="15.33203125" style="16" customWidth="1"/>
    <col min="45" max="45" width="23.109375" style="16" customWidth="1"/>
    <col min="46" max="16384" width="11.44140625" style="16"/>
  </cols>
  <sheetData>
    <row r="1" spans="1:45" ht="21" customHeight="1" x14ac:dyDescent="0.3">
      <c r="A1" s="183"/>
      <c r="B1" s="184"/>
      <c r="C1" s="185"/>
      <c r="D1" s="158" t="s">
        <v>371</v>
      </c>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60"/>
      <c r="AO1" s="161"/>
      <c r="AP1" s="195" t="s">
        <v>65</v>
      </c>
      <c r="AQ1" s="196"/>
      <c r="AR1" s="197"/>
      <c r="AS1" s="192"/>
    </row>
    <row r="2" spans="1:45" ht="21" customHeight="1" x14ac:dyDescent="0.3">
      <c r="A2" s="186"/>
      <c r="B2" s="187"/>
      <c r="C2" s="188"/>
      <c r="D2" s="162"/>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4"/>
      <c r="AO2" s="165"/>
      <c r="AP2" s="148" t="s">
        <v>372</v>
      </c>
      <c r="AQ2" s="149"/>
      <c r="AR2" s="150"/>
      <c r="AS2" s="193"/>
    </row>
    <row r="3" spans="1:45" ht="21" customHeight="1" x14ac:dyDescent="0.3">
      <c r="A3" s="186"/>
      <c r="B3" s="187"/>
      <c r="C3" s="188"/>
      <c r="D3" s="162"/>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4"/>
      <c r="AO3" s="165"/>
      <c r="AP3" s="148" t="s">
        <v>373</v>
      </c>
      <c r="AQ3" s="149"/>
      <c r="AR3" s="150"/>
      <c r="AS3" s="193"/>
    </row>
    <row r="4" spans="1:45" ht="21" customHeight="1" thickBot="1" x14ac:dyDescent="0.35">
      <c r="A4" s="189"/>
      <c r="B4" s="190"/>
      <c r="C4" s="191"/>
      <c r="D4" s="166"/>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8"/>
      <c r="AO4" s="169"/>
      <c r="AP4" s="151" t="s">
        <v>47</v>
      </c>
      <c r="AQ4" s="152"/>
      <c r="AR4" s="153"/>
      <c r="AS4" s="194"/>
    </row>
    <row r="5" spans="1:45" ht="6" customHeight="1" thickBot="1" x14ac:dyDescent="0.35">
      <c r="M5" s="17"/>
      <c r="AJ5" s="16"/>
    </row>
    <row r="6" spans="1:45" s="18" customFormat="1" ht="22.5" customHeight="1" thickBot="1" x14ac:dyDescent="0.35">
      <c r="A6" s="180" t="s">
        <v>126</v>
      </c>
      <c r="B6" s="181"/>
      <c r="C6" s="181"/>
      <c r="D6" s="181"/>
      <c r="E6" s="181"/>
      <c r="F6" s="181"/>
      <c r="G6" s="182"/>
      <c r="H6" s="174" t="s">
        <v>7</v>
      </c>
      <c r="I6" s="175"/>
      <c r="J6" s="175"/>
      <c r="K6" s="175"/>
      <c r="L6" s="175"/>
      <c r="M6" s="175"/>
      <c r="N6" s="175"/>
      <c r="O6" s="175"/>
      <c r="P6" s="175"/>
      <c r="Q6" s="175"/>
      <c r="R6" s="175"/>
      <c r="S6" s="176"/>
      <c r="T6" s="156" t="s">
        <v>248</v>
      </c>
      <c r="U6" s="156"/>
      <c r="V6" s="156"/>
      <c r="W6" s="156"/>
      <c r="X6" s="156"/>
      <c r="Y6" s="157"/>
      <c r="Z6" s="177" t="s">
        <v>322</v>
      </c>
      <c r="AA6" s="178"/>
      <c r="AB6" s="178"/>
      <c r="AC6" s="178"/>
      <c r="AD6" s="178"/>
      <c r="AE6" s="179"/>
      <c r="AF6" s="170" t="s">
        <v>234</v>
      </c>
      <c r="AG6" s="171"/>
      <c r="AH6" s="171"/>
      <c r="AI6" s="171"/>
      <c r="AJ6" s="171"/>
      <c r="AK6" s="171"/>
      <c r="AL6" s="171"/>
      <c r="AM6" s="171"/>
      <c r="AN6" s="172"/>
      <c r="AO6" s="173"/>
      <c r="AP6" s="154" t="s">
        <v>29</v>
      </c>
      <c r="AQ6" s="154"/>
      <c r="AR6" s="154"/>
      <c r="AS6" s="155"/>
    </row>
    <row r="7" spans="1:45" s="19" customFormat="1" ht="21" customHeight="1" x14ac:dyDescent="0.3">
      <c r="A7" s="200" t="s">
        <v>0</v>
      </c>
      <c r="B7" s="202" t="s">
        <v>1</v>
      </c>
      <c r="C7" s="202" t="s">
        <v>127</v>
      </c>
      <c r="D7" s="202" t="s">
        <v>2</v>
      </c>
      <c r="E7" s="202" t="s">
        <v>141</v>
      </c>
      <c r="F7" s="202" t="s">
        <v>3</v>
      </c>
      <c r="G7" s="214" t="s">
        <v>130</v>
      </c>
      <c r="H7" s="146" t="s">
        <v>133</v>
      </c>
      <c r="I7" s="208" t="s">
        <v>8</v>
      </c>
      <c r="J7" s="208"/>
      <c r="K7" s="209" t="s">
        <v>10</v>
      </c>
      <c r="L7" s="209" t="s">
        <v>12</v>
      </c>
      <c r="M7" s="211" t="s">
        <v>70</v>
      </c>
      <c r="N7" s="209" t="s">
        <v>20</v>
      </c>
      <c r="O7" s="209" t="s">
        <v>22</v>
      </c>
      <c r="P7" s="209" t="s">
        <v>21</v>
      </c>
      <c r="Q7" s="209" t="s">
        <v>11</v>
      </c>
      <c r="R7" s="209" t="s">
        <v>64</v>
      </c>
      <c r="S7" s="212" t="s">
        <v>69</v>
      </c>
      <c r="T7" s="204" t="s">
        <v>161</v>
      </c>
      <c r="U7" s="128" t="s">
        <v>170</v>
      </c>
      <c r="V7" s="206" t="s">
        <v>156</v>
      </c>
      <c r="W7" s="128" t="s">
        <v>160</v>
      </c>
      <c r="X7" s="128" t="s">
        <v>321</v>
      </c>
      <c r="Y7" s="130" t="s">
        <v>159</v>
      </c>
      <c r="Z7" s="132" t="s">
        <v>161</v>
      </c>
      <c r="AA7" s="124" t="s">
        <v>162</v>
      </c>
      <c r="AB7" s="124" t="s">
        <v>156</v>
      </c>
      <c r="AC7" s="124" t="s">
        <v>160</v>
      </c>
      <c r="AD7" s="124" t="s">
        <v>321</v>
      </c>
      <c r="AE7" s="126" t="s">
        <v>159</v>
      </c>
      <c r="AF7" s="134" t="s">
        <v>161</v>
      </c>
      <c r="AG7" s="136" t="s">
        <v>162</v>
      </c>
      <c r="AH7" s="136" t="s">
        <v>157</v>
      </c>
      <c r="AI7" s="136" t="s">
        <v>163</v>
      </c>
      <c r="AJ7" s="136" t="s">
        <v>164</v>
      </c>
      <c r="AK7" s="198" t="s">
        <v>158</v>
      </c>
      <c r="AL7" s="198" t="s">
        <v>168</v>
      </c>
      <c r="AM7" s="136" t="s">
        <v>165</v>
      </c>
      <c r="AN7" s="136" t="s">
        <v>166</v>
      </c>
      <c r="AO7" s="144" t="s">
        <v>167</v>
      </c>
      <c r="AP7" s="140" t="s">
        <v>30</v>
      </c>
      <c r="AQ7" s="142" t="s">
        <v>124</v>
      </c>
      <c r="AR7" s="142" t="s">
        <v>134</v>
      </c>
      <c r="AS7" s="138" t="s">
        <v>135</v>
      </c>
    </row>
    <row r="8" spans="1:45" s="19" customFormat="1" ht="22.8" x14ac:dyDescent="0.3">
      <c r="A8" s="201"/>
      <c r="B8" s="203"/>
      <c r="C8" s="203"/>
      <c r="D8" s="203"/>
      <c r="E8" s="203"/>
      <c r="F8" s="203"/>
      <c r="G8" s="215"/>
      <c r="H8" s="147"/>
      <c r="I8" s="94" t="s">
        <v>38</v>
      </c>
      <c r="J8" s="94" t="s">
        <v>37</v>
      </c>
      <c r="K8" s="210"/>
      <c r="L8" s="210"/>
      <c r="M8" s="211"/>
      <c r="N8" s="210"/>
      <c r="O8" s="210"/>
      <c r="P8" s="210"/>
      <c r="Q8" s="210"/>
      <c r="R8" s="210"/>
      <c r="S8" s="213"/>
      <c r="T8" s="205"/>
      <c r="U8" s="129"/>
      <c r="V8" s="207"/>
      <c r="W8" s="129"/>
      <c r="X8" s="129"/>
      <c r="Y8" s="131"/>
      <c r="Z8" s="133"/>
      <c r="AA8" s="125"/>
      <c r="AB8" s="125"/>
      <c r="AC8" s="125"/>
      <c r="AD8" s="125"/>
      <c r="AE8" s="127"/>
      <c r="AF8" s="135"/>
      <c r="AG8" s="137"/>
      <c r="AH8" s="137"/>
      <c r="AI8" s="137"/>
      <c r="AJ8" s="137"/>
      <c r="AK8" s="199"/>
      <c r="AL8" s="199"/>
      <c r="AM8" s="137"/>
      <c r="AN8" s="137"/>
      <c r="AO8" s="145"/>
      <c r="AP8" s="141"/>
      <c r="AQ8" s="143"/>
      <c r="AR8" s="143"/>
      <c r="AS8" s="139"/>
    </row>
    <row r="9" spans="1:45" s="113" customFormat="1" ht="40.799999999999997" x14ac:dyDescent="0.3">
      <c r="A9" s="95" t="s">
        <v>23</v>
      </c>
      <c r="B9" s="96" t="s">
        <v>4</v>
      </c>
      <c r="C9" s="96" t="s">
        <v>5</v>
      </c>
      <c r="D9" s="96" t="s">
        <v>128</v>
      </c>
      <c r="E9" s="96" t="s">
        <v>4</v>
      </c>
      <c r="F9" s="96" t="s">
        <v>129</v>
      </c>
      <c r="G9" s="97" t="s">
        <v>131</v>
      </c>
      <c r="H9" s="98" t="s">
        <v>6</v>
      </c>
      <c r="I9" s="99" t="s">
        <v>132</v>
      </c>
      <c r="J9" s="99" t="s">
        <v>9</v>
      </c>
      <c r="K9" s="99" t="s">
        <v>5</v>
      </c>
      <c r="L9" s="99" t="s">
        <v>14</v>
      </c>
      <c r="M9" s="99" t="s">
        <v>71</v>
      </c>
      <c r="N9" s="99" t="s">
        <v>5</v>
      </c>
      <c r="O9" s="99" t="s">
        <v>4</v>
      </c>
      <c r="P9" s="99" t="s">
        <v>4</v>
      </c>
      <c r="Q9" s="99" t="s">
        <v>5</v>
      </c>
      <c r="R9" s="99" t="s">
        <v>13</v>
      </c>
      <c r="S9" s="100" t="s">
        <v>13</v>
      </c>
      <c r="T9" s="101" t="s">
        <v>4</v>
      </c>
      <c r="U9" s="102" t="s">
        <v>34</v>
      </c>
      <c r="V9" s="103" t="s">
        <v>33</v>
      </c>
      <c r="W9" s="102" t="s">
        <v>13</v>
      </c>
      <c r="X9" s="102" t="s">
        <v>13</v>
      </c>
      <c r="Y9" s="104" t="s">
        <v>370</v>
      </c>
      <c r="Z9" s="105" t="s">
        <v>4</v>
      </c>
      <c r="AA9" s="106" t="s">
        <v>31</v>
      </c>
      <c r="AB9" s="106" t="s">
        <v>33</v>
      </c>
      <c r="AC9" s="106" t="s">
        <v>13</v>
      </c>
      <c r="AD9" s="106" t="s">
        <v>13</v>
      </c>
      <c r="AE9" s="107" t="s">
        <v>370</v>
      </c>
      <c r="AF9" s="108" t="s">
        <v>4</v>
      </c>
      <c r="AG9" s="109" t="s">
        <v>31</v>
      </c>
      <c r="AH9" s="109" t="s">
        <v>32</v>
      </c>
      <c r="AI9" s="109" t="s">
        <v>33</v>
      </c>
      <c r="AJ9" s="109" t="s">
        <v>33</v>
      </c>
      <c r="AK9" s="199"/>
      <c r="AL9" s="199"/>
      <c r="AM9" s="109" t="s">
        <v>13</v>
      </c>
      <c r="AN9" s="109" t="s">
        <v>34</v>
      </c>
      <c r="AO9" s="110" t="s">
        <v>370</v>
      </c>
      <c r="AP9" s="121" t="s">
        <v>35</v>
      </c>
      <c r="AQ9" s="111" t="s">
        <v>125</v>
      </c>
      <c r="AR9" s="111" t="s">
        <v>5</v>
      </c>
      <c r="AS9" s="112" t="s">
        <v>136</v>
      </c>
    </row>
    <row r="10" spans="1:45" s="19" customFormat="1" ht="193.8" x14ac:dyDescent="0.3">
      <c r="A10" s="31">
        <v>31</v>
      </c>
      <c r="B10" s="23">
        <v>43370</v>
      </c>
      <c r="C10" s="20" t="s">
        <v>15</v>
      </c>
      <c r="D10" s="20" t="s">
        <v>144</v>
      </c>
      <c r="E10" s="23">
        <v>43370</v>
      </c>
      <c r="F10" s="24" t="s">
        <v>145</v>
      </c>
      <c r="G10" s="78" t="s">
        <v>152</v>
      </c>
      <c r="H10" s="79" t="s">
        <v>147</v>
      </c>
      <c r="I10" s="27" t="s">
        <v>148</v>
      </c>
      <c r="J10" s="24">
        <v>1</v>
      </c>
      <c r="K10" s="21" t="s">
        <v>18</v>
      </c>
      <c r="L10" s="24" t="s">
        <v>149</v>
      </c>
      <c r="M10" s="24" t="s">
        <v>150</v>
      </c>
      <c r="N10" s="25">
        <v>0.9</v>
      </c>
      <c r="O10" s="26">
        <v>43374</v>
      </c>
      <c r="P10" s="26">
        <v>43733</v>
      </c>
      <c r="Q10" s="29" t="s">
        <v>142</v>
      </c>
      <c r="R10" s="29" t="s">
        <v>44</v>
      </c>
      <c r="S10" s="33" t="s">
        <v>41</v>
      </c>
      <c r="T10" s="66">
        <v>43951</v>
      </c>
      <c r="U10" s="41" t="s">
        <v>241</v>
      </c>
      <c r="V10" s="52">
        <v>0.56000000000000005</v>
      </c>
      <c r="W10" s="38" t="s">
        <v>232</v>
      </c>
      <c r="X10" s="38"/>
      <c r="Y10" s="45" t="s">
        <v>169</v>
      </c>
      <c r="Z10" s="34">
        <v>44074</v>
      </c>
      <c r="AA10" s="41" t="s">
        <v>255</v>
      </c>
      <c r="AB10" s="40">
        <v>0.55600000000000005</v>
      </c>
      <c r="AC10" s="38" t="s">
        <v>232</v>
      </c>
      <c r="AD10" s="29"/>
      <c r="AE10" s="45" t="s">
        <v>169</v>
      </c>
      <c r="AF10" s="34">
        <v>44196</v>
      </c>
      <c r="AG10" s="42" t="s">
        <v>358</v>
      </c>
      <c r="AH10" s="38">
        <v>1</v>
      </c>
      <c r="AI10" s="39">
        <f>IF(AH10="","",IF(OR(J10=0,J10="",AF10=""""),"",AH10/J10))</f>
        <v>1</v>
      </c>
      <c r="AJ10" s="43">
        <f>IF(OR(N10="",AI10=""),"",IF(OR(N10=0,AI10=0),0,IF((AI10*100%)/N10&gt;100%,100%,(AI10*100%)/N10)))</f>
        <v>1</v>
      </c>
      <c r="AK10" s="38" t="str">
        <f>IF(AH10="","",IF(AF10&gt;P10,IF(AJ10&lt;100%,"INCUMPLIDA",IF(AJ10=100%,"TERMINADA EXTEMPORÁNEA"))))</f>
        <v>TERMINADA EXTEMPORÁNEA</v>
      </c>
      <c r="AL10" s="38" t="b">
        <f>IF(AH10="","",IF(AF10&lt;P10,IF(AJ10=0%,"SIN INICIAR",IF(AJ10=100%,"TERMINADA",IF(AJ10&gt;0%,"EN PROCESO",IF(AJ10&lt;0%,"INCUMPLIDA"))))))</f>
        <v>0</v>
      </c>
      <c r="AM10" s="38" t="str">
        <f>IF(AH10="","",IF(AF10&lt;P10,AL10,IF(AF10&gt;P10,AK10)))</f>
        <v>TERMINADA EXTEMPORÁNEA</v>
      </c>
      <c r="AN10" s="123" t="s">
        <v>383</v>
      </c>
      <c r="AO10" s="45" t="s">
        <v>169</v>
      </c>
      <c r="AP10" s="122" t="str">
        <f>IF(AJ10="","",IF(OR(AJ10=100%),"CUMPLIDA","PENDIENTE"))</f>
        <v>CUMPLIDA</v>
      </c>
      <c r="AQ10" s="20" t="s">
        <v>381</v>
      </c>
      <c r="AR10" s="29" t="s">
        <v>140</v>
      </c>
      <c r="AS10" s="33" t="s">
        <v>382</v>
      </c>
    </row>
    <row r="11" spans="1:45" s="19" customFormat="1" ht="193.8" x14ac:dyDescent="0.3">
      <c r="A11" s="31">
        <v>34</v>
      </c>
      <c r="B11" s="23">
        <v>43370</v>
      </c>
      <c r="C11" s="20" t="s">
        <v>15</v>
      </c>
      <c r="D11" s="20" t="s">
        <v>144</v>
      </c>
      <c r="E11" s="23">
        <v>43370</v>
      </c>
      <c r="F11" s="24" t="s">
        <v>146</v>
      </c>
      <c r="G11" s="78" t="s">
        <v>153</v>
      </c>
      <c r="H11" s="79" t="s">
        <v>147</v>
      </c>
      <c r="I11" s="27" t="s">
        <v>148</v>
      </c>
      <c r="J11" s="24">
        <v>1</v>
      </c>
      <c r="K11" s="21" t="s">
        <v>18</v>
      </c>
      <c r="L11" s="24" t="s">
        <v>149</v>
      </c>
      <c r="M11" s="24" t="s">
        <v>150</v>
      </c>
      <c r="N11" s="25">
        <v>0.9</v>
      </c>
      <c r="O11" s="26">
        <v>43374</v>
      </c>
      <c r="P11" s="26">
        <v>43733</v>
      </c>
      <c r="Q11" s="29" t="s">
        <v>142</v>
      </c>
      <c r="R11" s="29" t="s">
        <v>44</v>
      </c>
      <c r="S11" s="33" t="s">
        <v>41</v>
      </c>
      <c r="T11" s="66">
        <v>43951</v>
      </c>
      <c r="U11" s="41" t="s">
        <v>241</v>
      </c>
      <c r="V11" s="52">
        <v>0.56000000000000005</v>
      </c>
      <c r="W11" s="38" t="s">
        <v>232</v>
      </c>
      <c r="X11" s="38"/>
      <c r="Y11" s="45" t="s">
        <v>169</v>
      </c>
      <c r="Z11" s="34">
        <v>44074</v>
      </c>
      <c r="AA11" s="41" t="s">
        <v>255</v>
      </c>
      <c r="AB11" s="40">
        <v>0.55600000000000005</v>
      </c>
      <c r="AC11" s="38" t="s">
        <v>232</v>
      </c>
      <c r="AD11" s="29"/>
      <c r="AE11" s="45" t="s">
        <v>169</v>
      </c>
      <c r="AF11" s="34">
        <v>44196</v>
      </c>
      <c r="AG11" s="42" t="s">
        <v>358</v>
      </c>
      <c r="AH11" s="38">
        <v>1</v>
      </c>
      <c r="AI11" s="39">
        <f t="shared" ref="AI11:AI52" si="0">IF(AH11="","",IF(OR(J11=0,J11="",AF11=""""),"",AH11/J11))</f>
        <v>1</v>
      </c>
      <c r="AJ11" s="43">
        <f t="shared" ref="AJ11:AJ52" si="1">IF(OR(N11="",AI11=""),"",IF(OR(N11=0,AI11=0),0,IF((AI11*100%)/N11&gt;100%,100%,(AI11*100%)/N11)))</f>
        <v>1</v>
      </c>
      <c r="AK11" s="38" t="str">
        <f t="shared" ref="AK11:AK52" si="2">IF(AH11="","",IF(AF11&gt;P11,IF(AJ11&lt;100%,"INCUMPLIDA",IF(AJ11=100%,"TERMINADA EXTEMPORÁNEA"))))</f>
        <v>TERMINADA EXTEMPORÁNEA</v>
      </c>
      <c r="AL11" s="38" t="b">
        <f t="shared" ref="AL11:AL52" si="3">IF(AH11="","",IF(AF11&lt;P11,IF(AJ11=0%,"SIN INICIAR",IF(AJ11=100%,"TERMINADA",IF(AJ11&gt;0%,"EN PROCESO",IF(AJ11&lt;0%,"INCUMPLIDA"))))))</f>
        <v>0</v>
      </c>
      <c r="AM11" s="38" t="str">
        <f t="shared" ref="AM11:AM52" si="4">IF(AH11="","",IF(AF11&lt;P11,AL11,IF(AF11&gt;P11,AK11)))</f>
        <v>TERMINADA EXTEMPORÁNEA</v>
      </c>
      <c r="AN11" s="123" t="s">
        <v>383</v>
      </c>
      <c r="AO11" s="45" t="s">
        <v>169</v>
      </c>
      <c r="AP11" s="122" t="str">
        <f t="shared" ref="AP11:AP52" si="5">IF(AJ11="","",IF(OR(AJ11=100%),"CUMPLIDA","PENDIENTE"))</f>
        <v>CUMPLIDA</v>
      </c>
      <c r="AQ11" s="20" t="s">
        <v>381</v>
      </c>
      <c r="AR11" s="29" t="s">
        <v>140</v>
      </c>
      <c r="AS11" s="33" t="s">
        <v>382</v>
      </c>
    </row>
    <row r="12" spans="1:45" s="19" customFormat="1" ht="114" x14ac:dyDescent="0.3">
      <c r="A12" s="46">
        <v>122</v>
      </c>
      <c r="B12" s="23">
        <v>43816</v>
      </c>
      <c r="C12" s="20" t="s">
        <v>15</v>
      </c>
      <c r="D12" s="20" t="s">
        <v>171</v>
      </c>
      <c r="E12" s="44">
        <f t="shared" ref="E12:E28" si="6">B12</f>
        <v>43816</v>
      </c>
      <c r="F12" s="29" t="s">
        <v>172</v>
      </c>
      <c r="G12" s="80" t="s">
        <v>173</v>
      </c>
      <c r="H12" s="79" t="s">
        <v>174</v>
      </c>
      <c r="I12" s="81" t="s">
        <v>176</v>
      </c>
      <c r="J12" s="29">
        <v>4</v>
      </c>
      <c r="K12" s="21" t="s">
        <v>18</v>
      </c>
      <c r="L12" s="29" t="s">
        <v>177</v>
      </c>
      <c r="M12" s="29">
        <v>1</v>
      </c>
      <c r="N12" s="25">
        <v>1</v>
      </c>
      <c r="O12" s="26">
        <v>43817</v>
      </c>
      <c r="P12" s="26">
        <v>44182</v>
      </c>
      <c r="Q12" s="20" t="s">
        <v>51</v>
      </c>
      <c r="R12" s="20" t="s">
        <v>175</v>
      </c>
      <c r="S12" s="32" t="s">
        <v>175</v>
      </c>
      <c r="T12" s="66">
        <v>43951</v>
      </c>
      <c r="U12" s="50" t="s">
        <v>238</v>
      </c>
      <c r="V12" s="49">
        <v>0.5</v>
      </c>
      <c r="W12" s="37" t="s">
        <v>154</v>
      </c>
      <c r="X12" s="37"/>
      <c r="Y12" s="35" t="s">
        <v>233</v>
      </c>
      <c r="Z12" s="34">
        <v>44074</v>
      </c>
      <c r="AA12" s="51" t="s">
        <v>252</v>
      </c>
      <c r="AB12" s="40">
        <v>0.5</v>
      </c>
      <c r="AC12" s="38" t="s">
        <v>154</v>
      </c>
      <c r="AD12" s="29"/>
      <c r="AE12" s="35" t="s">
        <v>233</v>
      </c>
      <c r="AF12" s="34">
        <v>44196</v>
      </c>
      <c r="AG12" s="47" t="s">
        <v>344</v>
      </c>
      <c r="AH12" s="38">
        <v>5</v>
      </c>
      <c r="AI12" s="39">
        <v>4</v>
      </c>
      <c r="AJ12" s="43">
        <f t="shared" si="1"/>
        <v>1</v>
      </c>
      <c r="AK12" s="38" t="b">
        <f>IF(AH12="","",IF(AF12&lt;P12,IF(AJ12&lt;100%,"INCUMPLIDA",IF(AJ12=100%,"TERMINADA EXTEMPORÁNEA"))))</f>
        <v>0</v>
      </c>
      <c r="AL12" s="38" t="str">
        <f>IF(AH12="","",IF(AF12&gt;P12,IF(AJ12=0%,"SIN INICIAR",IF(AJ12=100%,"TERMINADA",IF(AJ12&gt;0%,"EN PROCESO",IF(AJ12&lt;0%,"INCUMPLIDA"))))))</f>
        <v>TERMINADA</v>
      </c>
      <c r="AM12" s="38" t="str">
        <f>IF(AH12="","",IF(AF12&gt;P12,AL12,IF(AF12&lt;P12,AK12)))</f>
        <v>TERMINADA</v>
      </c>
      <c r="AN12" s="28" t="s">
        <v>384</v>
      </c>
      <c r="AO12" s="33" t="s">
        <v>233</v>
      </c>
      <c r="AP12" s="122" t="str">
        <f t="shared" si="5"/>
        <v>CUMPLIDA</v>
      </c>
      <c r="AQ12" s="20" t="s">
        <v>347</v>
      </c>
      <c r="AR12" s="20" t="s">
        <v>140</v>
      </c>
      <c r="AS12" s="33" t="s">
        <v>382</v>
      </c>
    </row>
    <row r="13" spans="1:45" s="19" customFormat="1" ht="114" x14ac:dyDescent="0.3">
      <c r="A13" s="46">
        <v>125</v>
      </c>
      <c r="B13" s="23">
        <v>43816</v>
      </c>
      <c r="C13" s="20" t="s">
        <v>15</v>
      </c>
      <c r="D13" s="20" t="s">
        <v>171</v>
      </c>
      <c r="E13" s="44">
        <f t="shared" si="6"/>
        <v>43816</v>
      </c>
      <c r="F13" s="29" t="s">
        <v>178</v>
      </c>
      <c r="G13" s="80" t="s">
        <v>179</v>
      </c>
      <c r="H13" s="79" t="s">
        <v>174</v>
      </c>
      <c r="I13" s="81" t="s">
        <v>176</v>
      </c>
      <c r="J13" s="29">
        <v>4</v>
      </c>
      <c r="K13" s="21" t="s">
        <v>18</v>
      </c>
      <c r="L13" s="29" t="s">
        <v>177</v>
      </c>
      <c r="M13" s="29">
        <v>1</v>
      </c>
      <c r="N13" s="25">
        <v>1</v>
      </c>
      <c r="O13" s="26">
        <v>43817</v>
      </c>
      <c r="P13" s="26">
        <v>44182</v>
      </c>
      <c r="Q13" s="20" t="s">
        <v>51</v>
      </c>
      <c r="R13" s="20" t="s">
        <v>175</v>
      </c>
      <c r="S13" s="32" t="s">
        <v>175</v>
      </c>
      <c r="T13" s="66">
        <v>43951</v>
      </c>
      <c r="U13" s="50" t="s">
        <v>238</v>
      </c>
      <c r="V13" s="49">
        <v>0.5</v>
      </c>
      <c r="W13" s="37" t="s">
        <v>154</v>
      </c>
      <c r="X13" s="37"/>
      <c r="Y13" s="35" t="s">
        <v>233</v>
      </c>
      <c r="Z13" s="34">
        <v>44074</v>
      </c>
      <c r="AA13" s="51" t="s">
        <v>253</v>
      </c>
      <c r="AB13" s="40">
        <v>0.5</v>
      </c>
      <c r="AC13" s="38" t="s">
        <v>154</v>
      </c>
      <c r="AD13" s="29"/>
      <c r="AE13" s="35" t="s">
        <v>233</v>
      </c>
      <c r="AF13" s="34">
        <v>44196</v>
      </c>
      <c r="AG13" s="47" t="s">
        <v>344</v>
      </c>
      <c r="AH13" s="38">
        <v>5</v>
      </c>
      <c r="AI13" s="39">
        <v>4</v>
      </c>
      <c r="AJ13" s="43">
        <f t="shared" ref="AJ13" si="7">IF(OR(N13="",AI13=""),"",IF(OR(N13=0,AI13=0),0,IF((AI13*100%)/N13&gt;100%,100%,(AI13*100%)/N13)))</f>
        <v>1</v>
      </c>
      <c r="AK13" s="38" t="b">
        <f>IF(AH13="","",IF(AF13&lt;P13,IF(AJ13&lt;100%,"INCUMPLIDA",IF(AJ13=100%,"TERMINADA EXTEMPORÁNEA"))))</f>
        <v>0</v>
      </c>
      <c r="AL13" s="38" t="str">
        <f>IF(AH13="","",IF(AF13&gt;P13,IF(AJ13=0%,"SIN INICIAR",IF(AJ13=100%,"TERMINADA",IF(AJ13&gt;0%,"EN PROCESO",IF(AJ13&lt;0%,"INCUMPLIDA"))))))</f>
        <v>TERMINADA</v>
      </c>
      <c r="AM13" s="38" t="str">
        <f>IF(AH13="","",IF(AF13&gt;P13,AL13,IF(AF13&lt;P13,AK13)))</f>
        <v>TERMINADA</v>
      </c>
      <c r="AN13" s="28" t="s">
        <v>384</v>
      </c>
      <c r="AO13" s="33" t="s">
        <v>233</v>
      </c>
      <c r="AP13" s="122" t="str">
        <f t="shared" si="5"/>
        <v>CUMPLIDA</v>
      </c>
      <c r="AQ13" s="20" t="s">
        <v>347</v>
      </c>
      <c r="AR13" s="20" t="s">
        <v>140</v>
      </c>
      <c r="AS13" s="33" t="s">
        <v>382</v>
      </c>
    </row>
    <row r="14" spans="1:45" s="19" customFormat="1" ht="114" customHeight="1" x14ac:dyDescent="0.3">
      <c r="A14" s="46">
        <v>126</v>
      </c>
      <c r="B14" s="23">
        <v>43816</v>
      </c>
      <c r="C14" s="20" t="s">
        <v>15</v>
      </c>
      <c r="D14" s="20" t="s">
        <v>171</v>
      </c>
      <c r="E14" s="44">
        <f t="shared" si="6"/>
        <v>43816</v>
      </c>
      <c r="F14" s="29" t="s">
        <v>180</v>
      </c>
      <c r="G14" s="80" t="s">
        <v>181</v>
      </c>
      <c r="H14" s="82" t="s">
        <v>182</v>
      </c>
      <c r="I14" s="81" t="s">
        <v>335</v>
      </c>
      <c r="J14" s="29">
        <v>1</v>
      </c>
      <c r="K14" s="21" t="s">
        <v>18</v>
      </c>
      <c r="L14" s="20" t="s">
        <v>183</v>
      </c>
      <c r="M14" s="29">
        <v>1</v>
      </c>
      <c r="N14" s="25">
        <v>1</v>
      </c>
      <c r="O14" s="26">
        <v>43817</v>
      </c>
      <c r="P14" s="26">
        <v>44182</v>
      </c>
      <c r="Q14" s="20" t="s">
        <v>55</v>
      </c>
      <c r="R14" s="20" t="s">
        <v>151</v>
      </c>
      <c r="S14" s="32" t="s">
        <v>151</v>
      </c>
      <c r="T14" s="66">
        <v>43951</v>
      </c>
      <c r="U14" s="22" t="s">
        <v>246</v>
      </c>
      <c r="V14" s="49">
        <v>0.5</v>
      </c>
      <c r="W14" s="37" t="s">
        <v>154</v>
      </c>
      <c r="X14" s="37"/>
      <c r="Y14" s="35" t="s">
        <v>143</v>
      </c>
      <c r="Z14" s="34">
        <v>44074</v>
      </c>
      <c r="AA14" s="28" t="s">
        <v>334</v>
      </c>
      <c r="AB14" s="40">
        <v>1</v>
      </c>
      <c r="AC14" s="38" t="s">
        <v>249</v>
      </c>
      <c r="AD14" s="20" t="s">
        <v>139</v>
      </c>
      <c r="AE14" s="35" t="s">
        <v>143</v>
      </c>
      <c r="AF14" s="34">
        <v>44196</v>
      </c>
      <c r="AG14" s="47" t="s">
        <v>337</v>
      </c>
      <c r="AH14" s="38">
        <v>1</v>
      </c>
      <c r="AI14" s="39">
        <f t="shared" si="0"/>
        <v>1</v>
      </c>
      <c r="AJ14" s="43">
        <f t="shared" si="1"/>
        <v>1</v>
      </c>
      <c r="AK14" s="38" t="b">
        <f>IF(AH14="","",IF(AF14&lt;P14,IF(AJ14&lt;100%,"INCUMPLIDA",IF(AJ14=100%,"TERMINADA EXTEMPORÁNEA"))))</f>
        <v>0</v>
      </c>
      <c r="AL14" s="38" t="str">
        <f>IF(AH14="","",IF(AF14&gt;P14,IF(AJ14=0%,"SIN INICIAR",IF(AJ14=100%,"TERMINADA",IF(AJ14&gt;0%,"EN PROCESO",IF(AJ14&lt;0%,"INCUMPLIDA"))))))</f>
        <v>TERMINADA</v>
      </c>
      <c r="AM14" s="38" t="str">
        <f>IF(AH14="","",IF(AF14&gt;P14,AL14,IF(AF14&lt;P14,AK14)))</f>
        <v>TERMINADA</v>
      </c>
      <c r="AN14" s="50" t="s">
        <v>357</v>
      </c>
      <c r="AO14" s="33" t="s">
        <v>143</v>
      </c>
      <c r="AP14" s="122" t="str">
        <f t="shared" si="5"/>
        <v>CUMPLIDA</v>
      </c>
      <c r="AQ14" s="20" t="s">
        <v>376</v>
      </c>
      <c r="AR14" s="20" t="s">
        <v>140</v>
      </c>
      <c r="AS14" s="33" t="s">
        <v>382</v>
      </c>
    </row>
    <row r="15" spans="1:45" s="19" customFormat="1" ht="171" customHeight="1" x14ac:dyDescent="0.3">
      <c r="A15" s="46">
        <v>128</v>
      </c>
      <c r="B15" s="23">
        <v>43816</v>
      </c>
      <c r="C15" s="20" t="s">
        <v>15</v>
      </c>
      <c r="D15" s="20" t="s">
        <v>171</v>
      </c>
      <c r="E15" s="44">
        <f t="shared" si="6"/>
        <v>43816</v>
      </c>
      <c r="F15" s="29" t="s">
        <v>180</v>
      </c>
      <c r="G15" s="80" t="s">
        <v>181</v>
      </c>
      <c r="H15" s="82" t="s">
        <v>184</v>
      </c>
      <c r="I15" s="81" t="s">
        <v>185</v>
      </c>
      <c r="J15" s="29">
        <v>2</v>
      </c>
      <c r="K15" s="21" t="s">
        <v>18</v>
      </c>
      <c r="L15" s="20" t="s">
        <v>186</v>
      </c>
      <c r="M15" s="29">
        <v>1</v>
      </c>
      <c r="N15" s="25">
        <v>1</v>
      </c>
      <c r="O15" s="26">
        <v>43817</v>
      </c>
      <c r="P15" s="26">
        <v>44182</v>
      </c>
      <c r="Q15" s="20" t="s">
        <v>55</v>
      </c>
      <c r="R15" s="20" t="s">
        <v>151</v>
      </c>
      <c r="S15" s="32" t="s">
        <v>151</v>
      </c>
      <c r="T15" s="66">
        <v>43951</v>
      </c>
      <c r="U15" s="28" t="s">
        <v>247</v>
      </c>
      <c r="V15" s="49">
        <v>1</v>
      </c>
      <c r="W15" s="37" t="s">
        <v>249</v>
      </c>
      <c r="X15" s="20" t="s">
        <v>139</v>
      </c>
      <c r="Y15" s="35" t="s">
        <v>143</v>
      </c>
      <c r="Z15" s="34">
        <v>44074</v>
      </c>
      <c r="AA15" s="50" t="s">
        <v>250</v>
      </c>
      <c r="AB15" s="40">
        <v>1</v>
      </c>
      <c r="AC15" s="38" t="s">
        <v>249</v>
      </c>
      <c r="AD15" s="20" t="s">
        <v>139</v>
      </c>
      <c r="AE15" s="35" t="s">
        <v>143</v>
      </c>
      <c r="AF15" s="34">
        <v>44196</v>
      </c>
      <c r="AG15" s="47" t="s">
        <v>338</v>
      </c>
      <c r="AH15" s="38">
        <v>2</v>
      </c>
      <c r="AI15" s="39">
        <f t="shared" si="0"/>
        <v>1</v>
      </c>
      <c r="AJ15" s="43">
        <f t="shared" si="1"/>
        <v>1</v>
      </c>
      <c r="AK15" s="38" t="b">
        <f>IF(AH15="","",IF(AF15&lt;P15,IF(AJ15&lt;100%,"INCUMPLIDA",IF(AJ15=100%,"TERMINADA EXTEMPORÁNEA"))))</f>
        <v>0</v>
      </c>
      <c r="AL15" s="38" t="str">
        <f>IF(AH15="","",IF(AF15&gt;P15,IF(AJ15=0%,"SIN INICIAR",IF(AJ15=100%,"TERMINADA",IF(AJ15&gt;0%,"EN PROCESO",IF(AJ15&lt;0%,"INCUMPLIDA"))))))</f>
        <v>TERMINADA</v>
      </c>
      <c r="AM15" s="38" t="str">
        <f>IF(AH15="","",IF(AF15&gt;P15,AL15,IF(AF15&lt;P15,AK15)))</f>
        <v>TERMINADA</v>
      </c>
      <c r="AN15" s="28" t="s">
        <v>339</v>
      </c>
      <c r="AO15" s="33" t="s">
        <v>143</v>
      </c>
      <c r="AP15" s="122" t="str">
        <f t="shared" si="5"/>
        <v>CUMPLIDA</v>
      </c>
      <c r="AQ15" s="20" t="s">
        <v>377</v>
      </c>
      <c r="AR15" s="20" t="s">
        <v>140</v>
      </c>
      <c r="AS15" s="33" t="s">
        <v>382</v>
      </c>
    </row>
    <row r="16" spans="1:45" s="19" customFormat="1" ht="182.4" customHeight="1" x14ac:dyDescent="0.3">
      <c r="A16" s="46">
        <v>129</v>
      </c>
      <c r="B16" s="23">
        <v>43816</v>
      </c>
      <c r="C16" s="20" t="s">
        <v>15</v>
      </c>
      <c r="D16" s="20" t="s">
        <v>171</v>
      </c>
      <c r="E16" s="44">
        <f t="shared" si="6"/>
        <v>43816</v>
      </c>
      <c r="F16" s="29" t="s">
        <v>180</v>
      </c>
      <c r="G16" s="80" t="s">
        <v>181</v>
      </c>
      <c r="H16" s="82" t="s">
        <v>187</v>
      </c>
      <c r="I16" s="81" t="s">
        <v>188</v>
      </c>
      <c r="J16" s="29">
        <v>2</v>
      </c>
      <c r="K16" s="21" t="s">
        <v>18</v>
      </c>
      <c r="L16" s="20" t="s">
        <v>189</v>
      </c>
      <c r="M16" s="29">
        <v>1</v>
      </c>
      <c r="N16" s="25">
        <v>1</v>
      </c>
      <c r="O16" s="26">
        <v>43817</v>
      </c>
      <c r="P16" s="26">
        <v>44182</v>
      </c>
      <c r="Q16" s="20" t="s">
        <v>55</v>
      </c>
      <c r="R16" s="20" t="s">
        <v>151</v>
      </c>
      <c r="S16" s="32" t="s">
        <v>151</v>
      </c>
      <c r="T16" s="66">
        <v>43951</v>
      </c>
      <c r="U16" s="28" t="s">
        <v>242</v>
      </c>
      <c r="V16" s="49">
        <v>0</v>
      </c>
      <c r="W16" s="37" t="s">
        <v>155</v>
      </c>
      <c r="X16" s="37"/>
      <c r="Y16" s="35" t="s">
        <v>143</v>
      </c>
      <c r="Z16" s="34">
        <v>44074</v>
      </c>
      <c r="AA16" s="28" t="s">
        <v>256</v>
      </c>
      <c r="AB16" s="40">
        <v>0</v>
      </c>
      <c r="AC16" s="38" t="s">
        <v>155</v>
      </c>
      <c r="AD16" s="29"/>
      <c r="AE16" s="35" t="s">
        <v>143</v>
      </c>
      <c r="AF16" s="34">
        <v>44196</v>
      </c>
      <c r="AG16" s="47" t="s">
        <v>359</v>
      </c>
      <c r="AH16" s="38">
        <v>2</v>
      </c>
      <c r="AI16" s="39">
        <f t="shared" si="0"/>
        <v>1</v>
      </c>
      <c r="AJ16" s="43">
        <f t="shared" si="1"/>
        <v>1</v>
      </c>
      <c r="AK16" s="38" t="b">
        <f>IF(AH16="","",IF(AF16&lt;P16,IF(AJ16&lt;100%,"INCUMPLIDA",IF(AJ16=100%,"TERMINADA EXTEMPORÁNEA"))))</f>
        <v>0</v>
      </c>
      <c r="AL16" s="38" t="str">
        <f>IF(AH16="","",IF(AF16&gt;P16,IF(AJ16=0%,"SIN INICIAR",IF(AJ16=100%,"TERMINADA",IF(AJ16&gt;0%,"EN PROCESO",IF(AJ16&lt;0%,"INCUMPLIDA"))))))</f>
        <v>TERMINADA</v>
      </c>
      <c r="AM16" s="38" t="str">
        <f>IF(AH16="","",IF(AF16&gt;P16,AL16,IF(AF16&lt;P16,AK16)))</f>
        <v>TERMINADA</v>
      </c>
      <c r="AN16" s="50" t="s">
        <v>360</v>
      </c>
      <c r="AO16" s="33" t="s">
        <v>143</v>
      </c>
      <c r="AP16" s="122" t="str">
        <f t="shared" si="5"/>
        <v>CUMPLIDA</v>
      </c>
      <c r="AQ16" s="20" t="s">
        <v>340</v>
      </c>
      <c r="AR16" s="20" t="s">
        <v>140</v>
      </c>
      <c r="AS16" s="33" t="s">
        <v>382</v>
      </c>
    </row>
    <row r="17" spans="1:45" s="19" customFormat="1" ht="148.19999999999999" x14ac:dyDescent="0.3">
      <c r="A17" s="46">
        <v>130</v>
      </c>
      <c r="B17" s="23">
        <v>43816</v>
      </c>
      <c r="C17" s="20" t="s">
        <v>15</v>
      </c>
      <c r="D17" s="20" t="s">
        <v>171</v>
      </c>
      <c r="E17" s="44">
        <f t="shared" si="6"/>
        <v>43816</v>
      </c>
      <c r="F17" s="29" t="s">
        <v>180</v>
      </c>
      <c r="G17" s="80" t="s">
        <v>181</v>
      </c>
      <c r="H17" s="82" t="s">
        <v>190</v>
      </c>
      <c r="I17" s="81" t="s">
        <v>191</v>
      </c>
      <c r="J17" s="29">
        <v>2</v>
      </c>
      <c r="K17" s="21" t="s">
        <v>18</v>
      </c>
      <c r="L17" s="20" t="s">
        <v>189</v>
      </c>
      <c r="M17" s="29">
        <v>1</v>
      </c>
      <c r="N17" s="25">
        <v>1</v>
      </c>
      <c r="O17" s="26">
        <v>43817</v>
      </c>
      <c r="P17" s="26">
        <v>44182</v>
      </c>
      <c r="Q17" s="20" t="s">
        <v>55</v>
      </c>
      <c r="R17" s="20" t="s">
        <v>151</v>
      </c>
      <c r="S17" s="32" t="s">
        <v>151</v>
      </c>
      <c r="T17" s="66">
        <v>43951</v>
      </c>
      <c r="U17" s="28" t="s">
        <v>243</v>
      </c>
      <c r="V17" s="49">
        <v>0.25</v>
      </c>
      <c r="W17" s="37" t="s">
        <v>154</v>
      </c>
      <c r="X17" s="37"/>
      <c r="Y17" s="35" t="s">
        <v>143</v>
      </c>
      <c r="Z17" s="34">
        <v>44074</v>
      </c>
      <c r="AA17" s="28" t="s">
        <v>251</v>
      </c>
      <c r="AB17" s="40">
        <v>0.25</v>
      </c>
      <c r="AC17" s="38" t="s">
        <v>154</v>
      </c>
      <c r="AD17" s="29"/>
      <c r="AE17" s="35" t="s">
        <v>143</v>
      </c>
      <c r="AF17" s="34">
        <v>44196</v>
      </c>
      <c r="AG17" s="47" t="s">
        <v>359</v>
      </c>
      <c r="AH17" s="38">
        <v>2</v>
      </c>
      <c r="AI17" s="39">
        <f t="shared" si="0"/>
        <v>1</v>
      </c>
      <c r="AJ17" s="43">
        <f t="shared" si="1"/>
        <v>1</v>
      </c>
      <c r="AK17" s="38" t="b">
        <f>IF(AH17="","",IF(AF17&lt;P17,IF(AJ17&lt;100%,"INCUMPLIDA",IF(AJ17=100%,"TERMINADA EXTEMPORÁNEA"))))</f>
        <v>0</v>
      </c>
      <c r="AL17" s="38" t="str">
        <f>IF(AH17="","",IF(AF17&gt;P17,IF(AJ17=0%,"SIN INICIAR",IF(AJ17=100%,"TERMINADA",IF(AJ17&gt;0%,"EN PROCESO",IF(AJ17&lt;0%,"INCUMPLIDA"))))))</f>
        <v>TERMINADA</v>
      </c>
      <c r="AM17" s="38" t="str">
        <f>IF(AH17="","",IF(AF17&gt;P17,AL17,IF(AF17&lt;P17,AK17)))</f>
        <v>TERMINADA</v>
      </c>
      <c r="AN17" s="50" t="s">
        <v>361</v>
      </c>
      <c r="AO17" s="33" t="s">
        <v>143</v>
      </c>
      <c r="AP17" s="122" t="str">
        <f t="shared" si="5"/>
        <v>CUMPLIDA</v>
      </c>
      <c r="AQ17" s="20" t="s">
        <v>340</v>
      </c>
      <c r="AR17" s="20" t="s">
        <v>140</v>
      </c>
      <c r="AS17" s="33" t="s">
        <v>382</v>
      </c>
    </row>
    <row r="18" spans="1:45" s="19" customFormat="1" ht="102.6" x14ac:dyDescent="0.3">
      <c r="A18" s="46">
        <v>131</v>
      </c>
      <c r="B18" s="23">
        <v>43816</v>
      </c>
      <c r="C18" s="20" t="s">
        <v>15</v>
      </c>
      <c r="D18" s="20" t="s">
        <v>171</v>
      </c>
      <c r="E18" s="44">
        <f t="shared" si="6"/>
        <v>43816</v>
      </c>
      <c r="F18" s="29" t="s">
        <v>180</v>
      </c>
      <c r="G18" s="80" t="s">
        <v>181</v>
      </c>
      <c r="H18" s="82" t="s">
        <v>192</v>
      </c>
      <c r="I18" s="81" t="s">
        <v>193</v>
      </c>
      <c r="J18" s="29">
        <v>4</v>
      </c>
      <c r="K18" s="21" t="s">
        <v>18</v>
      </c>
      <c r="L18" s="20" t="s">
        <v>194</v>
      </c>
      <c r="M18" s="29">
        <v>1</v>
      </c>
      <c r="N18" s="25">
        <v>1</v>
      </c>
      <c r="O18" s="26">
        <v>43817</v>
      </c>
      <c r="P18" s="26">
        <v>44182</v>
      </c>
      <c r="Q18" s="20" t="s">
        <v>195</v>
      </c>
      <c r="R18" s="20" t="s">
        <v>196</v>
      </c>
      <c r="S18" s="32" t="s">
        <v>196</v>
      </c>
      <c r="T18" s="66">
        <v>43951</v>
      </c>
      <c r="U18" s="51" t="s">
        <v>245</v>
      </c>
      <c r="V18" s="49">
        <v>0.5</v>
      </c>
      <c r="W18" s="37" t="s">
        <v>154</v>
      </c>
      <c r="X18" s="37"/>
      <c r="Y18" s="45" t="s">
        <v>169</v>
      </c>
      <c r="Z18" s="34">
        <v>44074</v>
      </c>
      <c r="AA18" s="51" t="s">
        <v>259</v>
      </c>
      <c r="AB18" s="40">
        <v>0.5</v>
      </c>
      <c r="AC18" s="38" t="s">
        <v>154</v>
      </c>
      <c r="AD18" s="29"/>
      <c r="AE18" s="35" t="s">
        <v>169</v>
      </c>
      <c r="AF18" s="34">
        <v>44196</v>
      </c>
      <c r="AG18" s="114" t="s">
        <v>362</v>
      </c>
      <c r="AH18" s="38">
        <v>4</v>
      </c>
      <c r="AI18" s="39">
        <f t="shared" si="0"/>
        <v>1</v>
      </c>
      <c r="AJ18" s="43">
        <f t="shared" si="1"/>
        <v>1</v>
      </c>
      <c r="AK18" s="38" t="str">
        <f t="shared" si="2"/>
        <v>TERMINADA EXTEMPORÁNEA</v>
      </c>
      <c r="AL18" s="38" t="b">
        <f t="shared" si="3"/>
        <v>0</v>
      </c>
      <c r="AM18" s="38" t="str">
        <f t="shared" si="4"/>
        <v>TERMINADA EXTEMPORÁNEA</v>
      </c>
      <c r="AN18" s="123" t="s">
        <v>354</v>
      </c>
      <c r="AO18" s="33" t="s">
        <v>169</v>
      </c>
      <c r="AP18" s="122" t="str">
        <f t="shared" si="5"/>
        <v>CUMPLIDA</v>
      </c>
      <c r="AQ18" s="20" t="s">
        <v>374</v>
      </c>
      <c r="AR18" s="20" t="s">
        <v>140</v>
      </c>
      <c r="AS18" s="33" t="s">
        <v>382</v>
      </c>
    </row>
    <row r="19" spans="1:45" s="19" customFormat="1" ht="102.6" x14ac:dyDescent="0.3">
      <c r="A19" s="46">
        <v>132</v>
      </c>
      <c r="B19" s="23">
        <v>43816</v>
      </c>
      <c r="C19" s="20" t="s">
        <v>15</v>
      </c>
      <c r="D19" s="20" t="s">
        <v>171</v>
      </c>
      <c r="E19" s="44">
        <f t="shared" si="6"/>
        <v>43816</v>
      </c>
      <c r="F19" s="29" t="s">
        <v>197</v>
      </c>
      <c r="G19" s="80" t="s">
        <v>198</v>
      </c>
      <c r="H19" s="82" t="s">
        <v>192</v>
      </c>
      <c r="I19" s="81" t="s">
        <v>193</v>
      </c>
      <c r="J19" s="29">
        <v>4</v>
      </c>
      <c r="K19" s="21" t="s">
        <v>18</v>
      </c>
      <c r="L19" s="20" t="s">
        <v>194</v>
      </c>
      <c r="M19" s="29">
        <v>1</v>
      </c>
      <c r="N19" s="25">
        <v>1</v>
      </c>
      <c r="O19" s="26">
        <v>43817</v>
      </c>
      <c r="P19" s="26">
        <v>44182</v>
      </c>
      <c r="Q19" s="20" t="s">
        <v>195</v>
      </c>
      <c r="R19" s="20" t="s">
        <v>196</v>
      </c>
      <c r="S19" s="32" t="s">
        <v>196</v>
      </c>
      <c r="T19" s="66">
        <v>43951</v>
      </c>
      <c r="U19" s="51" t="s">
        <v>245</v>
      </c>
      <c r="V19" s="49">
        <v>0.5</v>
      </c>
      <c r="W19" s="37" t="s">
        <v>154</v>
      </c>
      <c r="X19" s="37"/>
      <c r="Y19" s="45" t="s">
        <v>169</v>
      </c>
      <c r="Z19" s="34">
        <v>44074</v>
      </c>
      <c r="AA19" s="51" t="s">
        <v>260</v>
      </c>
      <c r="AB19" s="40">
        <v>0.5</v>
      </c>
      <c r="AC19" s="38" t="s">
        <v>154</v>
      </c>
      <c r="AD19" s="29"/>
      <c r="AE19" s="35" t="s">
        <v>169</v>
      </c>
      <c r="AF19" s="34">
        <v>44196</v>
      </c>
      <c r="AG19" s="114" t="s">
        <v>362</v>
      </c>
      <c r="AH19" s="38">
        <v>4</v>
      </c>
      <c r="AI19" s="39">
        <f t="shared" si="0"/>
        <v>1</v>
      </c>
      <c r="AJ19" s="43">
        <f t="shared" si="1"/>
        <v>1</v>
      </c>
      <c r="AK19" s="38" t="str">
        <f t="shared" si="2"/>
        <v>TERMINADA EXTEMPORÁNEA</v>
      </c>
      <c r="AL19" s="38" t="b">
        <f t="shared" si="3"/>
        <v>0</v>
      </c>
      <c r="AM19" s="38" t="str">
        <f t="shared" si="4"/>
        <v>TERMINADA EXTEMPORÁNEA</v>
      </c>
      <c r="AN19" s="123" t="s">
        <v>354</v>
      </c>
      <c r="AO19" s="33" t="s">
        <v>169</v>
      </c>
      <c r="AP19" s="122" t="str">
        <f t="shared" si="5"/>
        <v>CUMPLIDA</v>
      </c>
      <c r="AQ19" s="20" t="s">
        <v>374</v>
      </c>
      <c r="AR19" s="20" t="s">
        <v>140</v>
      </c>
      <c r="AS19" s="33" t="s">
        <v>382</v>
      </c>
    </row>
    <row r="20" spans="1:45" s="19" customFormat="1" ht="125.4" x14ac:dyDescent="0.3">
      <c r="A20" s="46">
        <v>133</v>
      </c>
      <c r="B20" s="23">
        <v>43816</v>
      </c>
      <c r="C20" s="20" t="s">
        <v>15</v>
      </c>
      <c r="D20" s="20" t="s">
        <v>171</v>
      </c>
      <c r="E20" s="44">
        <f t="shared" si="6"/>
        <v>43816</v>
      </c>
      <c r="F20" s="29" t="s">
        <v>199</v>
      </c>
      <c r="G20" s="80" t="s">
        <v>200</v>
      </c>
      <c r="H20" s="82" t="s">
        <v>201</v>
      </c>
      <c r="I20" s="81" t="s">
        <v>202</v>
      </c>
      <c r="J20" s="29">
        <v>11</v>
      </c>
      <c r="K20" s="21" t="s">
        <v>18</v>
      </c>
      <c r="L20" s="20" t="s">
        <v>203</v>
      </c>
      <c r="M20" s="29">
        <v>1</v>
      </c>
      <c r="N20" s="25">
        <v>1</v>
      </c>
      <c r="O20" s="26">
        <v>43831</v>
      </c>
      <c r="P20" s="26">
        <v>44182</v>
      </c>
      <c r="Q20" s="20" t="s">
        <v>59</v>
      </c>
      <c r="R20" s="20" t="s">
        <v>24</v>
      </c>
      <c r="S20" s="32" t="s">
        <v>109</v>
      </c>
      <c r="T20" s="66">
        <v>43951</v>
      </c>
      <c r="U20" s="50" t="s">
        <v>240</v>
      </c>
      <c r="V20" s="49">
        <v>0</v>
      </c>
      <c r="W20" s="37" t="s">
        <v>155</v>
      </c>
      <c r="X20" s="37"/>
      <c r="Y20" s="35" t="s">
        <v>233</v>
      </c>
      <c r="Z20" s="34">
        <v>44074</v>
      </c>
      <c r="AA20" s="51" t="s">
        <v>257</v>
      </c>
      <c r="AB20" s="40">
        <v>0.63600000000000001</v>
      </c>
      <c r="AC20" s="38" t="s">
        <v>154</v>
      </c>
      <c r="AD20" s="29"/>
      <c r="AE20" s="35" t="s">
        <v>233</v>
      </c>
      <c r="AF20" s="34">
        <v>44196</v>
      </c>
      <c r="AG20" s="47" t="s">
        <v>337</v>
      </c>
      <c r="AH20" s="38">
        <v>7</v>
      </c>
      <c r="AI20" s="39">
        <f t="shared" si="0"/>
        <v>0.63636363636363635</v>
      </c>
      <c r="AJ20" s="43">
        <f t="shared" si="1"/>
        <v>0.63636363636363635</v>
      </c>
      <c r="AK20" s="38" t="str">
        <f t="shared" si="2"/>
        <v>INCUMPLIDA</v>
      </c>
      <c r="AL20" s="38" t="b">
        <f t="shared" si="3"/>
        <v>0</v>
      </c>
      <c r="AM20" s="38" t="str">
        <f t="shared" si="4"/>
        <v>INCUMPLIDA</v>
      </c>
      <c r="AN20" s="28" t="s">
        <v>345</v>
      </c>
      <c r="AO20" s="33" t="s">
        <v>233</v>
      </c>
      <c r="AP20" s="122" t="str">
        <f t="shared" si="5"/>
        <v>PENDIENTE</v>
      </c>
      <c r="AQ20" s="20"/>
      <c r="AR20" s="20"/>
      <c r="AS20" s="33"/>
    </row>
    <row r="21" spans="1:45" s="19" customFormat="1" ht="136.80000000000001" x14ac:dyDescent="0.3">
      <c r="A21" s="46">
        <v>134</v>
      </c>
      <c r="B21" s="23">
        <v>43816</v>
      </c>
      <c r="C21" s="20" t="s">
        <v>15</v>
      </c>
      <c r="D21" s="20" t="s">
        <v>171</v>
      </c>
      <c r="E21" s="44">
        <f t="shared" si="6"/>
        <v>43816</v>
      </c>
      <c r="F21" s="29" t="s">
        <v>204</v>
      </c>
      <c r="G21" s="80" t="s">
        <v>205</v>
      </c>
      <c r="H21" s="82" t="s">
        <v>206</v>
      </c>
      <c r="I21" s="81" t="s">
        <v>207</v>
      </c>
      <c r="J21" s="29">
        <v>1</v>
      </c>
      <c r="K21" s="21" t="s">
        <v>18</v>
      </c>
      <c r="L21" s="20" t="s">
        <v>208</v>
      </c>
      <c r="M21" s="29">
        <v>1</v>
      </c>
      <c r="N21" s="25">
        <v>1</v>
      </c>
      <c r="O21" s="26">
        <v>43817</v>
      </c>
      <c r="P21" s="26">
        <v>44182</v>
      </c>
      <c r="Q21" s="20" t="s">
        <v>59</v>
      </c>
      <c r="R21" s="20" t="s">
        <v>24</v>
      </c>
      <c r="S21" s="32" t="s">
        <v>109</v>
      </c>
      <c r="T21" s="66">
        <v>43951</v>
      </c>
      <c r="U21" s="50" t="s">
        <v>244</v>
      </c>
      <c r="V21" s="49">
        <v>1</v>
      </c>
      <c r="W21" s="37" t="s">
        <v>249</v>
      </c>
      <c r="X21" s="20" t="s">
        <v>139</v>
      </c>
      <c r="Y21" s="35" t="s">
        <v>233</v>
      </c>
      <c r="Z21" s="34">
        <v>44074</v>
      </c>
      <c r="AA21" s="88" t="s">
        <v>348</v>
      </c>
      <c r="AB21" s="40">
        <v>1</v>
      </c>
      <c r="AC21" s="38" t="s">
        <v>249</v>
      </c>
      <c r="AD21" s="20" t="s">
        <v>139</v>
      </c>
      <c r="AE21" s="35" t="s">
        <v>233</v>
      </c>
      <c r="AF21" s="34">
        <v>44196</v>
      </c>
      <c r="AG21" s="47" t="s">
        <v>337</v>
      </c>
      <c r="AH21" s="38">
        <v>1</v>
      </c>
      <c r="AI21" s="39">
        <f t="shared" si="0"/>
        <v>1</v>
      </c>
      <c r="AJ21" s="43">
        <f t="shared" si="1"/>
        <v>1</v>
      </c>
      <c r="AK21" s="38" t="b">
        <f>IF(AH21="","",IF(AF21&lt;P21,IF(AJ21&lt;100%,"INCUMPLIDA",IF(AJ21=100%,"TERMINADA EXTEMPORÁNEA"))))</f>
        <v>0</v>
      </c>
      <c r="AL21" s="38" t="str">
        <f>IF(AH21="","",IF(AF21&gt;P21,IF(AJ21=0%,"SIN INICIAR",IF(AJ21=100%,"TERMINADA",IF(AJ21&gt;0%,"EN PROCESO",IF(AJ21&lt;0%,"INCUMPLIDA"))))))</f>
        <v>TERMINADA</v>
      </c>
      <c r="AM21" s="38" t="str">
        <f>IF(AH21="","",IF(AF21&gt;P21,AL21,IF(AF21&lt;P21,AK21)))</f>
        <v>TERMINADA</v>
      </c>
      <c r="AN21" s="28" t="s">
        <v>346</v>
      </c>
      <c r="AO21" s="33" t="s">
        <v>233</v>
      </c>
      <c r="AP21" s="122" t="str">
        <f t="shared" si="5"/>
        <v>CUMPLIDA</v>
      </c>
      <c r="AQ21" s="20" t="s">
        <v>349</v>
      </c>
      <c r="AR21" s="20" t="s">
        <v>139</v>
      </c>
      <c r="AS21" s="33" t="s">
        <v>382</v>
      </c>
    </row>
    <row r="22" spans="1:45" s="19" customFormat="1" ht="91.2" x14ac:dyDescent="0.3">
      <c r="A22" s="46">
        <v>135</v>
      </c>
      <c r="B22" s="23">
        <v>43816</v>
      </c>
      <c r="C22" s="20" t="s">
        <v>15</v>
      </c>
      <c r="D22" s="20" t="s">
        <v>171</v>
      </c>
      <c r="E22" s="44">
        <f t="shared" si="6"/>
        <v>43816</v>
      </c>
      <c r="F22" s="29" t="s">
        <v>204</v>
      </c>
      <c r="G22" s="80" t="s">
        <v>205</v>
      </c>
      <c r="H22" s="82" t="s">
        <v>206</v>
      </c>
      <c r="I22" s="81" t="s">
        <v>209</v>
      </c>
      <c r="J22" s="29">
        <v>1</v>
      </c>
      <c r="K22" s="21" t="s">
        <v>18</v>
      </c>
      <c r="L22" s="20" t="s">
        <v>210</v>
      </c>
      <c r="M22" s="29">
        <v>1</v>
      </c>
      <c r="N22" s="25">
        <v>1</v>
      </c>
      <c r="O22" s="26">
        <v>43826</v>
      </c>
      <c r="P22" s="26">
        <v>44182</v>
      </c>
      <c r="Q22" s="20" t="s">
        <v>195</v>
      </c>
      <c r="R22" s="20" t="s">
        <v>196</v>
      </c>
      <c r="S22" s="32" t="s">
        <v>196</v>
      </c>
      <c r="T22" s="66">
        <v>43951</v>
      </c>
      <c r="U22" s="51" t="s">
        <v>235</v>
      </c>
      <c r="V22" s="49">
        <v>0</v>
      </c>
      <c r="W22" s="37" t="s">
        <v>155</v>
      </c>
      <c r="X22" s="37"/>
      <c r="Y22" s="45" t="s">
        <v>169</v>
      </c>
      <c r="Z22" s="34">
        <v>44074</v>
      </c>
      <c r="AA22" s="51" t="s">
        <v>258</v>
      </c>
      <c r="AB22" s="40">
        <v>0</v>
      </c>
      <c r="AC22" s="38" t="s">
        <v>155</v>
      </c>
      <c r="AD22" s="29"/>
      <c r="AE22" s="54" t="s">
        <v>169</v>
      </c>
      <c r="AF22" s="34">
        <v>44196</v>
      </c>
      <c r="AG22" s="114" t="s">
        <v>363</v>
      </c>
      <c r="AH22" s="38">
        <v>1</v>
      </c>
      <c r="AI22" s="39">
        <f t="shared" si="0"/>
        <v>1</v>
      </c>
      <c r="AJ22" s="43">
        <f t="shared" si="1"/>
        <v>1</v>
      </c>
      <c r="AK22" s="38" t="str">
        <f t="shared" si="2"/>
        <v>TERMINADA EXTEMPORÁNEA</v>
      </c>
      <c r="AL22" s="38" t="b">
        <f t="shared" si="3"/>
        <v>0</v>
      </c>
      <c r="AM22" s="38" t="str">
        <f t="shared" si="4"/>
        <v>TERMINADA EXTEMPORÁNEA</v>
      </c>
      <c r="AN22" s="216" t="s">
        <v>380</v>
      </c>
      <c r="AO22" s="33" t="s">
        <v>169</v>
      </c>
      <c r="AP22" s="122" t="str">
        <f t="shared" si="5"/>
        <v>CUMPLIDA</v>
      </c>
      <c r="AQ22" s="20"/>
      <c r="AR22" s="20"/>
      <c r="AS22" s="33"/>
    </row>
    <row r="23" spans="1:45" s="19" customFormat="1" ht="102.6" x14ac:dyDescent="0.3">
      <c r="A23" s="46">
        <v>136</v>
      </c>
      <c r="B23" s="23">
        <v>43816</v>
      </c>
      <c r="C23" s="20" t="s">
        <v>15</v>
      </c>
      <c r="D23" s="20" t="s">
        <v>171</v>
      </c>
      <c r="E23" s="44">
        <f t="shared" si="6"/>
        <v>43816</v>
      </c>
      <c r="F23" s="29" t="s">
        <v>211</v>
      </c>
      <c r="G23" s="80" t="s">
        <v>212</v>
      </c>
      <c r="H23" s="82" t="s">
        <v>213</v>
      </c>
      <c r="I23" s="81" t="s">
        <v>214</v>
      </c>
      <c r="J23" s="29">
        <v>4</v>
      </c>
      <c r="K23" s="21" t="s">
        <v>18</v>
      </c>
      <c r="L23" s="20" t="s">
        <v>194</v>
      </c>
      <c r="M23" s="29">
        <v>1</v>
      </c>
      <c r="N23" s="25">
        <v>1</v>
      </c>
      <c r="O23" s="26">
        <v>43817</v>
      </c>
      <c r="P23" s="26">
        <v>44182</v>
      </c>
      <c r="Q23" s="20" t="s">
        <v>195</v>
      </c>
      <c r="R23" s="20" t="s">
        <v>196</v>
      </c>
      <c r="S23" s="32" t="s">
        <v>196</v>
      </c>
      <c r="T23" s="66">
        <v>43951</v>
      </c>
      <c r="U23" s="51" t="s">
        <v>245</v>
      </c>
      <c r="V23" s="49">
        <v>0.5</v>
      </c>
      <c r="W23" s="37" t="s">
        <v>154</v>
      </c>
      <c r="X23" s="37"/>
      <c r="Y23" s="45" t="s">
        <v>169</v>
      </c>
      <c r="Z23" s="34">
        <v>44074</v>
      </c>
      <c r="AA23" s="51" t="s">
        <v>260</v>
      </c>
      <c r="AB23" s="40">
        <v>0.5</v>
      </c>
      <c r="AC23" s="38" t="s">
        <v>154</v>
      </c>
      <c r="AD23" s="29"/>
      <c r="AE23" s="54" t="s">
        <v>169</v>
      </c>
      <c r="AF23" s="34">
        <v>44196</v>
      </c>
      <c r="AG23" s="114" t="s">
        <v>362</v>
      </c>
      <c r="AH23" s="38">
        <v>4</v>
      </c>
      <c r="AI23" s="39">
        <f t="shared" si="0"/>
        <v>1</v>
      </c>
      <c r="AJ23" s="43">
        <f t="shared" si="1"/>
        <v>1</v>
      </c>
      <c r="AK23" s="38" t="str">
        <f t="shared" si="2"/>
        <v>TERMINADA EXTEMPORÁNEA</v>
      </c>
      <c r="AL23" s="38" t="b">
        <f t="shared" si="3"/>
        <v>0</v>
      </c>
      <c r="AM23" s="38" t="str">
        <f t="shared" si="4"/>
        <v>TERMINADA EXTEMPORÁNEA</v>
      </c>
      <c r="AN23" s="123" t="s">
        <v>354</v>
      </c>
      <c r="AO23" s="33" t="s">
        <v>169</v>
      </c>
      <c r="AP23" s="122" t="str">
        <f t="shared" si="5"/>
        <v>CUMPLIDA</v>
      </c>
      <c r="AQ23" s="20" t="s">
        <v>374</v>
      </c>
      <c r="AR23" s="20" t="s">
        <v>140</v>
      </c>
      <c r="AS23" s="33" t="s">
        <v>382</v>
      </c>
    </row>
    <row r="24" spans="1:45" s="19" customFormat="1" ht="102.6" x14ac:dyDescent="0.3">
      <c r="A24" s="46">
        <v>137</v>
      </c>
      <c r="B24" s="23">
        <v>43816</v>
      </c>
      <c r="C24" s="20" t="s">
        <v>15</v>
      </c>
      <c r="D24" s="20" t="s">
        <v>171</v>
      </c>
      <c r="E24" s="44">
        <f t="shared" si="6"/>
        <v>43816</v>
      </c>
      <c r="F24" s="29" t="s">
        <v>215</v>
      </c>
      <c r="G24" s="80" t="s">
        <v>216</v>
      </c>
      <c r="H24" s="82" t="s">
        <v>213</v>
      </c>
      <c r="I24" s="81" t="s">
        <v>214</v>
      </c>
      <c r="J24" s="29">
        <v>4</v>
      </c>
      <c r="K24" s="21" t="s">
        <v>18</v>
      </c>
      <c r="L24" s="20" t="s">
        <v>194</v>
      </c>
      <c r="M24" s="29">
        <v>1</v>
      </c>
      <c r="N24" s="25">
        <v>1</v>
      </c>
      <c r="O24" s="26">
        <v>43817</v>
      </c>
      <c r="P24" s="26">
        <v>44182</v>
      </c>
      <c r="Q24" s="20" t="s">
        <v>195</v>
      </c>
      <c r="R24" s="20" t="s">
        <v>196</v>
      </c>
      <c r="S24" s="32" t="s">
        <v>196</v>
      </c>
      <c r="T24" s="66">
        <v>43951</v>
      </c>
      <c r="U24" s="51" t="s">
        <v>245</v>
      </c>
      <c r="V24" s="49">
        <v>0.5</v>
      </c>
      <c r="W24" s="37" t="s">
        <v>154</v>
      </c>
      <c r="X24" s="37"/>
      <c r="Y24" s="45" t="s">
        <v>169</v>
      </c>
      <c r="Z24" s="34">
        <v>44074</v>
      </c>
      <c r="AA24" s="51" t="s">
        <v>260</v>
      </c>
      <c r="AB24" s="40">
        <v>0.5</v>
      </c>
      <c r="AC24" s="38" t="s">
        <v>154</v>
      </c>
      <c r="AD24" s="29"/>
      <c r="AE24" s="54" t="s">
        <v>169</v>
      </c>
      <c r="AF24" s="34">
        <v>44196</v>
      </c>
      <c r="AG24" s="114" t="s">
        <v>362</v>
      </c>
      <c r="AH24" s="38">
        <v>4</v>
      </c>
      <c r="AI24" s="39">
        <f t="shared" si="0"/>
        <v>1</v>
      </c>
      <c r="AJ24" s="43">
        <f t="shared" si="1"/>
        <v>1</v>
      </c>
      <c r="AK24" s="38" t="str">
        <f t="shared" si="2"/>
        <v>TERMINADA EXTEMPORÁNEA</v>
      </c>
      <c r="AL24" s="38" t="b">
        <f t="shared" si="3"/>
        <v>0</v>
      </c>
      <c r="AM24" s="38" t="str">
        <f t="shared" si="4"/>
        <v>TERMINADA EXTEMPORÁNEA</v>
      </c>
      <c r="AN24" s="123" t="s">
        <v>354</v>
      </c>
      <c r="AO24" s="33" t="s">
        <v>169</v>
      </c>
      <c r="AP24" s="122" t="str">
        <f t="shared" si="5"/>
        <v>CUMPLIDA</v>
      </c>
      <c r="AQ24" s="20" t="s">
        <v>374</v>
      </c>
      <c r="AR24" s="20" t="s">
        <v>140</v>
      </c>
      <c r="AS24" s="33" t="s">
        <v>382</v>
      </c>
    </row>
    <row r="25" spans="1:45" s="19" customFormat="1" ht="102.6" x14ac:dyDescent="0.3">
      <c r="A25" s="46">
        <v>138</v>
      </c>
      <c r="B25" s="23">
        <v>43816</v>
      </c>
      <c r="C25" s="20" t="s">
        <v>15</v>
      </c>
      <c r="D25" s="20" t="s">
        <v>171</v>
      </c>
      <c r="E25" s="44">
        <f t="shared" si="6"/>
        <v>43816</v>
      </c>
      <c r="F25" s="29" t="s">
        <v>217</v>
      </c>
      <c r="G25" s="80" t="s">
        <v>218</v>
      </c>
      <c r="H25" s="82" t="s">
        <v>213</v>
      </c>
      <c r="I25" s="81" t="s">
        <v>214</v>
      </c>
      <c r="J25" s="29">
        <v>4</v>
      </c>
      <c r="K25" s="21" t="s">
        <v>18</v>
      </c>
      <c r="L25" s="20" t="s">
        <v>194</v>
      </c>
      <c r="M25" s="29">
        <v>1</v>
      </c>
      <c r="N25" s="25">
        <v>1</v>
      </c>
      <c r="O25" s="26">
        <v>43817</v>
      </c>
      <c r="P25" s="26">
        <v>44182</v>
      </c>
      <c r="Q25" s="20" t="s">
        <v>195</v>
      </c>
      <c r="R25" s="20" t="s">
        <v>196</v>
      </c>
      <c r="S25" s="32" t="s">
        <v>196</v>
      </c>
      <c r="T25" s="66">
        <v>43951</v>
      </c>
      <c r="U25" s="51" t="s">
        <v>245</v>
      </c>
      <c r="V25" s="49">
        <v>0.5</v>
      </c>
      <c r="W25" s="37" t="s">
        <v>154</v>
      </c>
      <c r="X25" s="37"/>
      <c r="Y25" s="45" t="s">
        <v>169</v>
      </c>
      <c r="Z25" s="34">
        <v>44074</v>
      </c>
      <c r="AA25" s="51" t="s">
        <v>260</v>
      </c>
      <c r="AB25" s="40">
        <v>0.5</v>
      </c>
      <c r="AC25" s="38" t="s">
        <v>154</v>
      </c>
      <c r="AD25" s="29"/>
      <c r="AE25" s="54" t="s">
        <v>169</v>
      </c>
      <c r="AF25" s="34">
        <v>44196</v>
      </c>
      <c r="AG25" s="114" t="s">
        <v>362</v>
      </c>
      <c r="AH25" s="38">
        <v>4</v>
      </c>
      <c r="AI25" s="39">
        <f t="shared" si="0"/>
        <v>1</v>
      </c>
      <c r="AJ25" s="43">
        <f t="shared" si="1"/>
        <v>1</v>
      </c>
      <c r="AK25" s="38" t="str">
        <f t="shared" si="2"/>
        <v>TERMINADA EXTEMPORÁNEA</v>
      </c>
      <c r="AL25" s="38" t="b">
        <f t="shared" si="3"/>
        <v>0</v>
      </c>
      <c r="AM25" s="38" t="str">
        <f t="shared" si="4"/>
        <v>TERMINADA EXTEMPORÁNEA</v>
      </c>
      <c r="AN25" s="123" t="s">
        <v>354</v>
      </c>
      <c r="AO25" s="33" t="s">
        <v>169</v>
      </c>
      <c r="AP25" s="122" t="str">
        <f t="shared" si="5"/>
        <v>CUMPLIDA</v>
      </c>
      <c r="AQ25" s="20" t="s">
        <v>374</v>
      </c>
      <c r="AR25" s="20" t="s">
        <v>140</v>
      </c>
      <c r="AS25" s="33" t="s">
        <v>382</v>
      </c>
    </row>
    <row r="26" spans="1:45" s="19" customFormat="1" ht="102.6" x14ac:dyDescent="0.3">
      <c r="A26" s="46">
        <v>139</v>
      </c>
      <c r="B26" s="23">
        <v>43816</v>
      </c>
      <c r="C26" s="20" t="s">
        <v>15</v>
      </c>
      <c r="D26" s="20" t="s">
        <v>171</v>
      </c>
      <c r="E26" s="44">
        <f t="shared" si="6"/>
        <v>43816</v>
      </c>
      <c r="F26" s="29" t="s">
        <v>219</v>
      </c>
      <c r="G26" s="80" t="s">
        <v>220</v>
      </c>
      <c r="H26" s="82" t="s">
        <v>213</v>
      </c>
      <c r="I26" s="81" t="s">
        <v>214</v>
      </c>
      <c r="J26" s="29">
        <v>4</v>
      </c>
      <c r="K26" s="21" t="s">
        <v>18</v>
      </c>
      <c r="L26" s="20" t="s">
        <v>194</v>
      </c>
      <c r="M26" s="29">
        <v>1</v>
      </c>
      <c r="N26" s="25">
        <v>1</v>
      </c>
      <c r="O26" s="26">
        <v>43817</v>
      </c>
      <c r="P26" s="26">
        <v>44182</v>
      </c>
      <c r="Q26" s="20" t="s">
        <v>195</v>
      </c>
      <c r="R26" s="20" t="s">
        <v>196</v>
      </c>
      <c r="S26" s="32" t="s">
        <v>196</v>
      </c>
      <c r="T26" s="66">
        <v>43951</v>
      </c>
      <c r="U26" s="51" t="s">
        <v>245</v>
      </c>
      <c r="V26" s="49">
        <v>0.5</v>
      </c>
      <c r="W26" s="37" t="s">
        <v>154</v>
      </c>
      <c r="X26" s="37"/>
      <c r="Y26" s="45" t="s">
        <v>169</v>
      </c>
      <c r="Z26" s="34">
        <v>44074</v>
      </c>
      <c r="AA26" s="51" t="s">
        <v>260</v>
      </c>
      <c r="AB26" s="40">
        <v>0.5</v>
      </c>
      <c r="AC26" s="38" t="s">
        <v>154</v>
      </c>
      <c r="AD26" s="29"/>
      <c r="AE26" s="54" t="s">
        <v>169</v>
      </c>
      <c r="AF26" s="34">
        <v>44196</v>
      </c>
      <c r="AG26" s="114" t="s">
        <v>362</v>
      </c>
      <c r="AH26" s="38">
        <v>4</v>
      </c>
      <c r="AI26" s="39">
        <f t="shared" si="0"/>
        <v>1</v>
      </c>
      <c r="AJ26" s="43">
        <f t="shared" si="1"/>
        <v>1</v>
      </c>
      <c r="AK26" s="38" t="str">
        <f t="shared" si="2"/>
        <v>TERMINADA EXTEMPORÁNEA</v>
      </c>
      <c r="AL26" s="38" t="b">
        <f t="shared" si="3"/>
        <v>0</v>
      </c>
      <c r="AM26" s="38" t="str">
        <f t="shared" si="4"/>
        <v>TERMINADA EXTEMPORÁNEA</v>
      </c>
      <c r="AN26" s="123" t="s">
        <v>354</v>
      </c>
      <c r="AO26" s="33" t="s">
        <v>169</v>
      </c>
      <c r="AP26" s="122" t="str">
        <f t="shared" si="5"/>
        <v>CUMPLIDA</v>
      </c>
      <c r="AQ26" s="20" t="s">
        <v>374</v>
      </c>
      <c r="AR26" s="20" t="s">
        <v>140</v>
      </c>
      <c r="AS26" s="33" t="s">
        <v>382</v>
      </c>
    </row>
    <row r="27" spans="1:45" s="19" customFormat="1" ht="273.60000000000002" x14ac:dyDescent="0.3">
      <c r="A27" s="46">
        <v>141</v>
      </c>
      <c r="B27" s="23">
        <v>43816</v>
      </c>
      <c r="C27" s="20" t="s">
        <v>15</v>
      </c>
      <c r="D27" s="20" t="s">
        <v>171</v>
      </c>
      <c r="E27" s="44">
        <f t="shared" si="6"/>
        <v>43816</v>
      </c>
      <c r="F27" s="29" t="s">
        <v>221</v>
      </c>
      <c r="G27" s="80" t="s">
        <v>222</v>
      </c>
      <c r="H27" s="82" t="s">
        <v>223</v>
      </c>
      <c r="I27" s="81" t="s">
        <v>224</v>
      </c>
      <c r="J27" s="29">
        <v>1</v>
      </c>
      <c r="K27" s="21" t="s">
        <v>18</v>
      </c>
      <c r="L27" s="29" t="s">
        <v>225</v>
      </c>
      <c r="M27" s="29">
        <v>1</v>
      </c>
      <c r="N27" s="25">
        <v>1</v>
      </c>
      <c r="O27" s="26">
        <v>43831</v>
      </c>
      <c r="P27" s="26">
        <v>44182</v>
      </c>
      <c r="Q27" s="20" t="s">
        <v>226</v>
      </c>
      <c r="R27" s="20" t="s">
        <v>63</v>
      </c>
      <c r="S27" s="32" t="s">
        <v>63</v>
      </c>
      <c r="T27" s="66">
        <v>43951</v>
      </c>
      <c r="U27" s="50" t="s">
        <v>237</v>
      </c>
      <c r="V27" s="49">
        <v>0</v>
      </c>
      <c r="W27" s="37" t="s">
        <v>155</v>
      </c>
      <c r="X27" s="37"/>
      <c r="Y27" s="35" t="s">
        <v>236</v>
      </c>
      <c r="Z27" s="34">
        <v>44074</v>
      </c>
      <c r="AA27" s="51" t="s">
        <v>237</v>
      </c>
      <c r="AB27" s="40">
        <v>0</v>
      </c>
      <c r="AC27" s="38" t="s">
        <v>155</v>
      </c>
      <c r="AD27" s="29"/>
      <c r="AE27" s="35" t="s">
        <v>236</v>
      </c>
      <c r="AF27" s="34">
        <v>44196</v>
      </c>
      <c r="AG27" s="47" t="s">
        <v>341</v>
      </c>
      <c r="AH27" s="38">
        <v>0</v>
      </c>
      <c r="AI27" s="39">
        <f t="shared" si="0"/>
        <v>0</v>
      </c>
      <c r="AJ27" s="43">
        <f t="shared" si="1"/>
        <v>0</v>
      </c>
      <c r="AK27" s="38" t="str">
        <f t="shared" si="2"/>
        <v>INCUMPLIDA</v>
      </c>
      <c r="AL27" s="38" t="b">
        <f t="shared" si="3"/>
        <v>0</v>
      </c>
      <c r="AM27" s="38" t="str">
        <f t="shared" si="4"/>
        <v>INCUMPLIDA</v>
      </c>
      <c r="AN27" s="50" t="s">
        <v>342</v>
      </c>
      <c r="AO27" s="33" t="s">
        <v>143</v>
      </c>
      <c r="AP27" s="122" t="str">
        <f t="shared" si="5"/>
        <v>PENDIENTE</v>
      </c>
      <c r="AQ27" s="20"/>
      <c r="AR27" s="20"/>
      <c r="AS27" s="33"/>
    </row>
    <row r="28" spans="1:45" s="19" customFormat="1" ht="125.4" x14ac:dyDescent="0.3">
      <c r="A28" s="46">
        <v>142</v>
      </c>
      <c r="B28" s="23">
        <v>43816</v>
      </c>
      <c r="C28" s="20" t="s">
        <v>15</v>
      </c>
      <c r="D28" s="20" t="s">
        <v>171</v>
      </c>
      <c r="E28" s="44">
        <f t="shared" si="6"/>
        <v>43816</v>
      </c>
      <c r="F28" s="56" t="s">
        <v>227</v>
      </c>
      <c r="G28" s="80" t="s">
        <v>228</v>
      </c>
      <c r="H28" s="83" t="s">
        <v>229</v>
      </c>
      <c r="I28" s="84" t="s">
        <v>230</v>
      </c>
      <c r="J28" s="29">
        <v>1</v>
      </c>
      <c r="K28" s="21" t="s">
        <v>18</v>
      </c>
      <c r="L28" s="59" t="s">
        <v>231</v>
      </c>
      <c r="M28" s="56">
        <v>1</v>
      </c>
      <c r="N28" s="25">
        <v>1</v>
      </c>
      <c r="O28" s="65">
        <v>43825</v>
      </c>
      <c r="P28" s="65">
        <v>44182</v>
      </c>
      <c r="Q28" s="20" t="s">
        <v>59</v>
      </c>
      <c r="R28" s="20" t="s">
        <v>24</v>
      </c>
      <c r="S28" s="32" t="s">
        <v>109</v>
      </c>
      <c r="T28" s="66">
        <v>43951</v>
      </c>
      <c r="U28" s="50" t="s">
        <v>239</v>
      </c>
      <c r="V28" s="49">
        <v>0</v>
      </c>
      <c r="W28" s="37" t="s">
        <v>155</v>
      </c>
      <c r="X28" s="37"/>
      <c r="Y28" s="35" t="s">
        <v>233</v>
      </c>
      <c r="Z28" s="34">
        <v>44074</v>
      </c>
      <c r="AA28" s="51" t="s">
        <v>254</v>
      </c>
      <c r="AB28" s="40">
        <v>0</v>
      </c>
      <c r="AC28" s="38" t="s">
        <v>155</v>
      </c>
      <c r="AD28" s="29"/>
      <c r="AE28" s="35" t="s">
        <v>233</v>
      </c>
      <c r="AF28" s="34">
        <v>44196</v>
      </c>
      <c r="AG28" s="47" t="s">
        <v>337</v>
      </c>
      <c r="AH28" s="38">
        <v>0</v>
      </c>
      <c r="AI28" s="39">
        <f t="shared" si="0"/>
        <v>0</v>
      </c>
      <c r="AJ28" s="43">
        <f t="shared" si="1"/>
        <v>0</v>
      </c>
      <c r="AK28" s="38" t="str">
        <f t="shared" si="2"/>
        <v>INCUMPLIDA</v>
      </c>
      <c r="AL28" s="38" t="b">
        <f t="shared" si="3"/>
        <v>0</v>
      </c>
      <c r="AM28" s="38" t="str">
        <f t="shared" si="4"/>
        <v>INCUMPLIDA</v>
      </c>
      <c r="AN28" s="28" t="s">
        <v>352</v>
      </c>
      <c r="AO28" s="33" t="s">
        <v>233</v>
      </c>
      <c r="AP28" s="122" t="str">
        <f t="shared" si="5"/>
        <v>PENDIENTE</v>
      </c>
      <c r="AQ28" s="20"/>
      <c r="AR28" s="20"/>
      <c r="AS28" s="33"/>
    </row>
    <row r="29" spans="1:45" s="19" customFormat="1" ht="68.400000000000006" x14ac:dyDescent="0.3">
      <c r="A29" s="46">
        <v>143</v>
      </c>
      <c r="B29" s="23">
        <v>43701</v>
      </c>
      <c r="C29" s="20" t="s">
        <v>15</v>
      </c>
      <c r="D29" s="20" t="s">
        <v>261</v>
      </c>
      <c r="E29" s="55">
        <v>43701</v>
      </c>
      <c r="F29" s="57" t="s">
        <v>180</v>
      </c>
      <c r="G29" s="87" t="s">
        <v>323</v>
      </c>
      <c r="H29" s="67" t="s">
        <v>279</v>
      </c>
      <c r="I29" s="60" t="s">
        <v>280</v>
      </c>
      <c r="J29" s="89">
        <v>1</v>
      </c>
      <c r="K29" s="21" t="s">
        <v>18</v>
      </c>
      <c r="L29" s="61" t="s">
        <v>294</v>
      </c>
      <c r="M29" s="57">
        <v>1</v>
      </c>
      <c r="N29" s="64">
        <v>1</v>
      </c>
      <c r="O29" s="65">
        <v>44075</v>
      </c>
      <c r="P29" s="65">
        <v>44432</v>
      </c>
      <c r="Q29" s="20" t="s">
        <v>55</v>
      </c>
      <c r="R29" s="20" t="s">
        <v>123</v>
      </c>
      <c r="S29" s="32" t="s">
        <v>151</v>
      </c>
      <c r="T29" s="91"/>
      <c r="U29" s="92"/>
      <c r="V29" s="93"/>
      <c r="W29" s="92"/>
      <c r="X29" s="92"/>
      <c r="Y29" s="92"/>
      <c r="Z29" s="92"/>
      <c r="AA29" s="92"/>
      <c r="AB29" s="92"/>
      <c r="AC29" s="92"/>
      <c r="AD29" s="92"/>
      <c r="AE29" s="92"/>
      <c r="AF29" s="34">
        <v>44196</v>
      </c>
      <c r="AG29" s="47" t="s">
        <v>337</v>
      </c>
      <c r="AH29" s="38">
        <v>0</v>
      </c>
      <c r="AI29" s="39">
        <f t="shared" si="0"/>
        <v>0</v>
      </c>
      <c r="AJ29" s="43">
        <f t="shared" si="1"/>
        <v>0</v>
      </c>
      <c r="AK29" s="38" t="b">
        <f t="shared" si="2"/>
        <v>0</v>
      </c>
      <c r="AL29" s="38" t="str">
        <f t="shared" si="3"/>
        <v>SIN INICIAR</v>
      </c>
      <c r="AM29" s="38" t="str">
        <f t="shared" si="4"/>
        <v>SIN INICIAR</v>
      </c>
      <c r="AN29" s="28" t="s">
        <v>356</v>
      </c>
      <c r="AO29" s="33" t="s">
        <v>143</v>
      </c>
      <c r="AP29" s="122" t="str">
        <f t="shared" si="5"/>
        <v>PENDIENTE</v>
      </c>
      <c r="AQ29" s="29"/>
      <c r="AR29" s="29"/>
      <c r="AS29" s="29"/>
    </row>
    <row r="30" spans="1:45" s="19" customFormat="1" ht="91.2" x14ac:dyDescent="0.3">
      <c r="A30" s="46">
        <v>144</v>
      </c>
      <c r="B30" s="23">
        <v>43701</v>
      </c>
      <c r="C30" s="20" t="s">
        <v>15</v>
      </c>
      <c r="D30" s="20" t="s">
        <v>261</v>
      </c>
      <c r="E30" s="55">
        <v>43701</v>
      </c>
      <c r="F30" s="57" t="s">
        <v>180</v>
      </c>
      <c r="G30" s="87" t="s">
        <v>323</v>
      </c>
      <c r="H30" s="67" t="s">
        <v>279</v>
      </c>
      <c r="I30" s="60" t="s">
        <v>281</v>
      </c>
      <c r="J30" s="89">
        <v>1</v>
      </c>
      <c r="K30" s="21" t="s">
        <v>18</v>
      </c>
      <c r="L30" s="61" t="s">
        <v>295</v>
      </c>
      <c r="M30" s="57">
        <v>1</v>
      </c>
      <c r="N30" s="64">
        <v>1</v>
      </c>
      <c r="O30" s="65">
        <v>44075</v>
      </c>
      <c r="P30" s="65">
        <v>44432</v>
      </c>
      <c r="Q30" s="20" t="s">
        <v>55</v>
      </c>
      <c r="R30" s="20" t="s">
        <v>123</v>
      </c>
      <c r="S30" s="32" t="s">
        <v>151</v>
      </c>
      <c r="T30" s="91"/>
      <c r="U30" s="92"/>
      <c r="V30" s="93"/>
      <c r="W30" s="92"/>
      <c r="X30" s="92"/>
      <c r="Y30" s="92"/>
      <c r="Z30" s="92"/>
      <c r="AA30" s="92"/>
      <c r="AB30" s="92"/>
      <c r="AC30" s="92"/>
      <c r="AD30" s="92"/>
      <c r="AE30" s="92"/>
      <c r="AF30" s="34">
        <v>44196</v>
      </c>
      <c r="AG30" s="47" t="s">
        <v>337</v>
      </c>
      <c r="AH30" s="38">
        <v>0</v>
      </c>
      <c r="AI30" s="39">
        <f t="shared" si="0"/>
        <v>0</v>
      </c>
      <c r="AJ30" s="43">
        <f t="shared" si="1"/>
        <v>0</v>
      </c>
      <c r="AK30" s="38" t="b">
        <f t="shared" si="2"/>
        <v>0</v>
      </c>
      <c r="AL30" s="38" t="str">
        <f t="shared" si="3"/>
        <v>SIN INICIAR</v>
      </c>
      <c r="AM30" s="38" t="str">
        <f t="shared" si="4"/>
        <v>SIN INICIAR</v>
      </c>
      <c r="AN30" s="28" t="s">
        <v>356</v>
      </c>
      <c r="AO30" s="33" t="s">
        <v>143</v>
      </c>
      <c r="AP30" s="122" t="str">
        <f t="shared" si="5"/>
        <v>PENDIENTE</v>
      </c>
      <c r="AQ30" s="29"/>
      <c r="AR30" s="29"/>
      <c r="AS30" s="29"/>
    </row>
    <row r="31" spans="1:45" s="19" customFormat="1" ht="79.8" x14ac:dyDescent="0.3">
      <c r="A31" s="46">
        <v>145</v>
      </c>
      <c r="B31" s="23">
        <v>43701</v>
      </c>
      <c r="C31" s="20" t="s">
        <v>15</v>
      </c>
      <c r="D31" s="20" t="s">
        <v>261</v>
      </c>
      <c r="E31" s="55">
        <v>43701</v>
      </c>
      <c r="F31" s="57" t="s">
        <v>180</v>
      </c>
      <c r="G31" s="87" t="s">
        <v>323</v>
      </c>
      <c r="H31" s="67" t="s">
        <v>279</v>
      </c>
      <c r="I31" s="53" t="s">
        <v>282</v>
      </c>
      <c r="J31" s="89">
        <v>1</v>
      </c>
      <c r="K31" s="21" t="s">
        <v>18</v>
      </c>
      <c r="L31" s="61" t="s">
        <v>296</v>
      </c>
      <c r="M31" s="63">
        <v>0.9</v>
      </c>
      <c r="N31" s="64">
        <v>0.9</v>
      </c>
      <c r="O31" s="65">
        <v>44075</v>
      </c>
      <c r="P31" s="65">
        <v>44432</v>
      </c>
      <c r="Q31" s="20" t="s">
        <v>55</v>
      </c>
      <c r="R31" s="20" t="s">
        <v>123</v>
      </c>
      <c r="S31" s="32" t="s">
        <v>151</v>
      </c>
      <c r="T31" s="91"/>
      <c r="U31" s="92"/>
      <c r="V31" s="93"/>
      <c r="W31" s="92"/>
      <c r="X31" s="92"/>
      <c r="Y31" s="92"/>
      <c r="Z31" s="92"/>
      <c r="AA31" s="92"/>
      <c r="AB31" s="92"/>
      <c r="AC31" s="92"/>
      <c r="AD31" s="92"/>
      <c r="AE31" s="92"/>
      <c r="AF31" s="34">
        <v>44196</v>
      </c>
      <c r="AG31" s="47" t="s">
        <v>337</v>
      </c>
      <c r="AH31" s="38">
        <v>0</v>
      </c>
      <c r="AI31" s="39">
        <f t="shared" si="0"/>
        <v>0</v>
      </c>
      <c r="AJ31" s="43">
        <f t="shared" si="1"/>
        <v>0</v>
      </c>
      <c r="AK31" s="38" t="b">
        <f t="shared" si="2"/>
        <v>0</v>
      </c>
      <c r="AL31" s="38" t="str">
        <f t="shared" si="3"/>
        <v>SIN INICIAR</v>
      </c>
      <c r="AM31" s="38" t="str">
        <f t="shared" si="4"/>
        <v>SIN INICIAR</v>
      </c>
      <c r="AN31" s="28" t="s">
        <v>356</v>
      </c>
      <c r="AO31" s="33" t="s">
        <v>143</v>
      </c>
      <c r="AP31" s="122" t="str">
        <f t="shared" si="5"/>
        <v>PENDIENTE</v>
      </c>
      <c r="AQ31" s="29"/>
      <c r="AR31" s="29"/>
      <c r="AS31" s="29"/>
    </row>
    <row r="32" spans="1:45" s="19" customFormat="1" ht="79.8" x14ac:dyDescent="0.3">
      <c r="A32" s="46">
        <v>146</v>
      </c>
      <c r="B32" s="23">
        <v>43701</v>
      </c>
      <c r="C32" s="20" t="s">
        <v>15</v>
      </c>
      <c r="D32" s="20" t="s">
        <v>261</v>
      </c>
      <c r="E32" s="55">
        <v>43701</v>
      </c>
      <c r="F32" s="57" t="s">
        <v>197</v>
      </c>
      <c r="G32" s="87" t="s">
        <v>324</v>
      </c>
      <c r="H32" s="68" t="s">
        <v>269</v>
      </c>
      <c r="I32" s="53" t="s">
        <v>282</v>
      </c>
      <c r="J32" s="89">
        <v>1</v>
      </c>
      <c r="K32" s="21" t="s">
        <v>18</v>
      </c>
      <c r="L32" s="61" t="s">
        <v>296</v>
      </c>
      <c r="M32" s="63">
        <v>0.9</v>
      </c>
      <c r="N32" s="64">
        <v>0.9</v>
      </c>
      <c r="O32" s="65">
        <v>44075</v>
      </c>
      <c r="P32" s="65">
        <v>44432</v>
      </c>
      <c r="Q32" s="20" t="s">
        <v>55</v>
      </c>
      <c r="R32" s="20" t="s">
        <v>123</v>
      </c>
      <c r="S32" s="32" t="s">
        <v>151</v>
      </c>
      <c r="T32" s="91"/>
      <c r="U32" s="92"/>
      <c r="V32" s="93"/>
      <c r="W32" s="92"/>
      <c r="X32" s="92"/>
      <c r="Y32" s="92"/>
      <c r="Z32" s="92"/>
      <c r="AA32" s="92"/>
      <c r="AB32" s="92"/>
      <c r="AC32" s="92"/>
      <c r="AD32" s="92"/>
      <c r="AE32" s="92"/>
      <c r="AF32" s="34">
        <v>44196</v>
      </c>
      <c r="AG32" s="47" t="s">
        <v>337</v>
      </c>
      <c r="AH32" s="38">
        <v>0</v>
      </c>
      <c r="AI32" s="39">
        <f t="shared" si="0"/>
        <v>0</v>
      </c>
      <c r="AJ32" s="43">
        <f t="shared" si="1"/>
        <v>0</v>
      </c>
      <c r="AK32" s="38" t="b">
        <f t="shared" si="2"/>
        <v>0</v>
      </c>
      <c r="AL32" s="38" t="str">
        <f t="shared" si="3"/>
        <v>SIN INICIAR</v>
      </c>
      <c r="AM32" s="38" t="str">
        <f t="shared" si="4"/>
        <v>SIN INICIAR</v>
      </c>
      <c r="AN32" s="28" t="s">
        <v>356</v>
      </c>
      <c r="AO32" s="33" t="s">
        <v>143</v>
      </c>
      <c r="AP32" s="122" t="str">
        <f t="shared" si="5"/>
        <v>PENDIENTE</v>
      </c>
      <c r="AQ32" s="29"/>
      <c r="AR32" s="29"/>
      <c r="AS32" s="29"/>
    </row>
    <row r="33" spans="1:45" s="19" customFormat="1" ht="79.8" x14ac:dyDescent="0.3">
      <c r="A33" s="46">
        <v>147</v>
      </c>
      <c r="B33" s="23">
        <v>43701</v>
      </c>
      <c r="C33" s="20" t="s">
        <v>15</v>
      </c>
      <c r="D33" s="20" t="s">
        <v>261</v>
      </c>
      <c r="E33" s="55">
        <v>43701</v>
      </c>
      <c r="F33" s="57" t="s">
        <v>197</v>
      </c>
      <c r="G33" s="87" t="s">
        <v>324</v>
      </c>
      <c r="H33" s="68" t="s">
        <v>270</v>
      </c>
      <c r="I33" s="53" t="s">
        <v>283</v>
      </c>
      <c r="J33" s="89">
        <v>1</v>
      </c>
      <c r="K33" s="21" t="s">
        <v>18</v>
      </c>
      <c r="L33" s="61" t="s">
        <v>297</v>
      </c>
      <c r="M33" s="57">
        <v>1</v>
      </c>
      <c r="N33" s="64">
        <v>1</v>
      </c>
      <c r="O33" s="65">
        <v>44075</v>
      </c>
      <c r="P33" s="65">
        <v>44432</v>
      </c>
      <c r="Q33" s="20" t="s">
        <v>55</v>
      </c>
      <c r="R33" s="20" t="s">
        <v>123</v>
      </c>
      <c r="S33" s="32" t="s">
        <v>151</v>
      </c>
      <c r="T33" s="91"/>
      <c r="U33" s="92"/>
      <c r="V33" s="93"/>
      <c r="W33" s="92"/>
      <c r="X33" s="92"/>
      <c r="Y33" s="92"/>
      <c r="Z33" s="92"/>
      <c r="AA33" s="92"/>
      <c r="AB33" s="92"/>
      <c r="AC33" s="92"/>
      <c r="AD33" s="92"/>
      <c r="AE33" s="92"/>
      <c r="AF33" s="34">
        <v>44196</v>
      </c>
      <c r="AG33" s="47" t="s">
        <v>337</v>
      </c>
      <c r="AH33" s="38">
        <v>0</v>
      </c>
      <c r="AI33" s="39">
        <f t="shared" si="0"/>
        <v>0</v>
      </c>
      <c r="AJ33" s="43">
        <f t="shared" si="1"/>
        <v>0</v>
      </c>
      <c r="AK33" s="38" t="b">
        <f t="shared" si="2"/>
        <v>0</v>
      </c>
      <c r="AL33" s="38" t="str">
        <f t="shared" si="3"/>
        <v>SIN INICIAR</v>
      </c>
      <c r="AM33" s="38" t="str">
        <f t="shared" si="4"/>
        <v>SIN INICIAR</v>
      </c>
      <c r="AN33" s="28" t="s">
        <v>356</v>
      </c>
      <c r="AO33" s="33" t="s">
        <v>143</v>
      </c>
      <c r="AP33" s="122" t="str">
        <f t="shared" si="5"/>
        <v>PENDIENTE</v>
      </c>
      <c r="AQ33" s="29"/>
      <c r="AR33" s="29"/>
      <c r="AS33" s="29"/>
    </row>
    <row r="34" spans="1:45" s="19" customFormat="1" ht="68.400000000000006" x14ac:dyDescent="0.3">
      <c r="A34" s="46">
        <v>148</v>
      </c>
      <c r="B34" s="23">
        <v>43701</v>
      </c>
      <c r="C34" s="20" t="s">
        <v>15</v>
      </c>
      <c r="D34" s="20" t="s">
        <v>261</v>
      </c>
      <c r="E34" s="55">
        <v>43701</v>
      </c>
      <c r="F34" s="57" t="s">
        <v>262</v>
      </c>
      <c r="G34" s="87" t="s">
        <v>325</v>
      </c>
      <c r="H34" s="67" t="s">
        <v>269</v>
      </c>
      <c r="I34" s="58" t="s">
        <v>284</v>
      </c>
      <c r="J34" s="89">
        <v>2</v>
      </c>
      <c r="K34" s="21" t="s">
        <v>18</v>
      </c>
      <c r="L34" s="61" t="s">
        <v>298</v>
      </c>
      <c r="M34" s="57">
        <v>1</v>
      </c>
      <c r="N34" s="64">
        <v>1</v>
      </c>
      <c r="O34" s="65">
        <v>44075</v>
      </c>
      <c r="P34" s="65">
        <v>44432</v>
      </c>
      <c r="Q34" s="20" t="s">
        <v>55</v>
      </c>
      <c r="R34" s="20" t="s">
        <v>123</v>
      </c>
      <c r="S34" s="32" t="s">
        <v>151</v>
      </c>
      <c r="T34" s="91"/>
      <c r="U34" s="92"/>
      <c r="V34" s="93"/>
      <c r="W34" s="92"/>
      <c r="X34" s="92"/>
      <c r="Y34" s="92"/>
      <c r="Z34" s="92"/>
      <c r="AA34" s="92"/>
      <c r="AB34" s="92"/>
      <c r="AC34" s="92"/>
      <c r="AD34" s="92"/>
      <c r="AE34" s="92"/>
      <c r="AF34" s="34">
        <v>44196</v>
      </c>
      <c r="AG34" s="47" t="s">
        <v>337</v>
      </c>
      <c r="AH34" s="38">
        <v>0</v>
      </c>
      <c r="AI34" s="39">
        <f t="shared" si="0"/>
        <v>0</v>
      </c>
      <c r="AJ34" s="43">
        <f t="shared" si="1"/>
        <v>0</v>
      </c>
      <c r="AK34" s="38" t="b">
        <f t="shared" si="2"/>
        <v>0</v>
      </c>
      <c r="AL34" s="38" t="str">
        <f t="shared" si="3"/>
        <v>SIN INICIAR</v>
      </c>
      <c r="AM34" s="38" t="str">
        <f t="shared" si="4"/>
        <v>SIN INICIAR</v>
      </c>
      <c r="AN34" s="28" t="s">
        <v>356</v>
      </c>
      <c r="AO34" s="33" t="s">
        <v>143</v>
      </c>
      <c r="AP34" s="122" t="str">
        <f t="shared" si="5"/>
        <v>PENDIENTE</v>
      </c>
      <c r="AQ34" s="29"/>
      <c r="AR34" s="29"/>
      <c r="AS34" s="29"/>
    </row>
    <row r="35" spans="1:45" s="19" customFormat="1" ht="79.8" x14ac:dyDescent="0.3">
      <c r="A35" s="46">
        <v>149</v>
      </c>
      <c r="B35" s="23">
        <v>43701</v>
      </c>
      <c r="C35" s="20" t="s">
        <v>15</v>
      </c>
      <c r="D35" s="20" t="s">
        <v>261</v>
      </c>
      <c r="E35" s="55">
        <v>43701</v>
      </c>
      <c r="F35" s="57" t="s">
        <v>262</v>
      </c>
      <c r="G35" s="87" t="s">
        <v>325</v>
      </c>
      <c r="H35" s="67" t="s">
        <v>269</v>
      </c>
      <c r="I35" s="53" t="s">
        <v>282</v>
      </c>
      <c r="J35" s="89">
        <v>1</v>
      </c>
      <c r="K35" s="21" t="s">
        <v>18</v>
      </c>
      <c r="L35" s="61" t="s">
        <v>296</v>
      </c>
      <c r="M35" s="63">
        <v>0.9</v>
      </c>
      <c r="N35" s="64">
        <v>0.9</v>
      </c>
      <c r="O35" s="26">
        <v>44075</v>
      </c>
      <c r="P35" s="26">
        <v>44432</v>
      </c>
      <c r="Q35" s="20" t="s">
        <v>55</v>
      </c>
      <c r="R35" s="20" t="s">
        <v>123</v>
      </c>
      <c r="S35" s="32" t="s">
        <v>151</v>
      </c>
      <c r="T35" s="91"/>
      <c r="U35" s="92"/>
      <c r="V35" s="93"/>
      <c r="W35" s="92"/>
      <c r="X35" s="92"/>
      <c r="Y35" s="92"/>
      <c r="Z35" s="92"/>
      <c r="AA35" s="92"/>
      <c r="AB35" s="92"/>
      <c r="AC35" s="92"/>
      <c r="AD35" s="92"/>
      <c r="AE35" s="92"/>
      <c r="AF35" s="34">
        <v>44196</v>
      </c>
      <c r="AG35" s="47" t="s">
        <v>337</v>
      </c>
      <c r="AH35" s="38">
        <v>0</v>
      </c>
      <c r="AI35" s="39">
        <f t="shared" si="0"/>
        <v>0</v>
      </c>
      <c r="AJ35" s="43">
        <f t="shared" si="1"/>
        <v>0</v>
      </c>
      <c r="AK35" s="38" t="b">
        <f t="shared" si="2"/>
        <v>0</v>
      </c>
      <c r="AL35" s="38" t="str">
        <f t="shared" si="3"/>
        <v>SIN INICIAR</v>
      </c>
      <c r="AM35" s="38" t="str">
        <f t="shared" si="4"/>
        <v>SIN INICIAR</v>
      </c>
      <c r="AN35" s="28" t="s">
        <v>356</v>
      </c>
      <c r="AO35" s="33" t="s">
        <v>143</v>
      </c>
      <c r="AP35" s="122" t="str">
        <f t="shared" si="5"/>
        <v>PENDIENTE</v>
      </c>
      <c r="AQ35" s="29"/>
      <c r="AR35" s="29"/>
      <c r="AS35" s="29"/>
    </row>
    <row r="36" spans="1:45" s="19" customFormat="1" ht="114" x14ac:dyDescent="0.3">
      <c r="A36" s="46">
        <v>150</v>
      </c>
      <c r="B36" s="23">
        <v>43701</v>
      </c>
      <c r="C36" s="20" t="s">
        <v>15</v>
      </c>
      <c r="D36" s="20" t="s">
        <v>261</v>
      </c>
      <c r="E36" s="55">
        <v>43701</v>
      </c>
      <c r="F36" s="57" t="s">
        <v>199</v>
      </c>
      <c r="G36" s="87" t="s">
        <v>326</v>
      </c>
      <c r="H36" s="68" t="s">
        <v>271</v>
      </c>
      <c r="I36" s="53" t="s">
        <v>285</v>
      </c>
      <c r="J36" s="89">
        <v>1</v>
      </c>
      <c r="K36" s="21" t="s">
        <v>18</v>
      </c>
      <c r="L36" s="61" t="s">
        <v>299</v>
      </c>
      <c r="M36" s="57">
        <v>1</v>
      </c>
      <c r="N36" s="64">
        <v>1</v>
      </c>
      <c r="O36" s="65">
        <v>44068</v>
      </c>
      <c r="P36" s="65">
        <v>44432</v>
      </c>
      <c r="Q36" s="90" t="s">
        <v>105</v>
      </c>
      <c r="R36" s="20" t="s">
        <v>308</v>
      </c>
      <c r="S36" s="32" t="s">
        <v>309</v>
      </c>
      <c r="T36" s="91"/>
      <c r="U36" s="92"/>
      <c r="V36" s="93"/>
      <c r="W36" s="92"/>
      <c r="X36" s="92"/>
      <c r="Y36" s="92"/>
      <c r="Z36" s="92"/>
      <c r="AA36" s="92"/>
      <c r="AB36" s="92"/>
      <c r="AC36" s="92"/>
      <c r="AD36" s="92"/>
      <c r="AE36" s="92"/>
      <c r="AF36" s="34">
        <v>44196</v>
      </c>
      <c r="AG36" s="114" t="s">
        <v>364</v>
      </c>
      <c r="AH36" s="38">
        <v>1</v>
      </c>
      <c r="AI36" s="39">
        <f t="shared" si="0"/>
        <v>1</v>
      </c>
      <c r="AJ36" s="43">
        <f t="shared" si="1"/>
        <v>1</v>
      </c>
      <c r="AK36" s="38" t="b">
        <f t="shared" si="2"/>
        <v>0</v>
      </c>
      <c r="AL36" s="38" t="str">
        <f t="shared" si="3"/>
        <v>TERMINADA</v>
      </c>
      <c r="AM36" s="38" t="str">
        <f t="shared" si="4"/>
        <v>TERMINADA</v>
      </c>
      <c r="AN36" s="123" t="s">
        <v>355</v>
      </c>
      <c r="AO36" s="33" t="s">
        <v>169</v>
      </c>
      <c r="AP36" s="122" t="str">
        <f t="shared" si="5"/>
        <v>CUMPLIDA</v>
      </c>
      <c r="AQ36" s="20" t="s">
        <v>375</v>
      </c>
      <c r="AR36" s="20" t="s">
        <v>140</v>
      </c>
      <c r="AS36" s="33" t="s">
        <v>382</v>
      </c>
    </row>
    <row r="37" spans="1:45" s="19" customFormat="1" ht="68.400000000000006" x14ac:dyDescent="0.3">
      <c r="A37" s="46">
        <v>151</v>
      </c>
      <c r="B37" s="23">
        <v>43701</v>
      </c>
      <c r="C37" s="20" t="s">
        <v>15</v>
      </c>
      <c r="D37" s="20" t="s">
        <v>261</v>
      </c>
      <c r="E37" s="55">
        <v>43701</v>
      </c>
      <c r="F37" s="57" t="s">
        <v>199</v>
      </c>
      <c r="G37" s="87" t="s">
        <v>326</v>
      </c>
      <c r="H37" s="68" t="s">
        <v>272</v>
      </c>
      <c r="I37" s="53" t="s">
        <v>286</v>
      </c>
      <c r="J37" s="89">
        <v>2</v>
      </c>
      <c r="K37" s="21" t="s">
        <v>18</v>
      </c>
      <c r="L37" s="61" t="s">
        <v>300</v>
      </c>
      <c r="M37" s="57">
        <v>1</v>
      </c>
      <c r="N37" s="64">
        <v>1</v>
      </c>
      <c r="O37" s="65">
        <v>44075</v>
      </c>
      <c r="P37" s="65">
        <v>44432</v>
      </c>
      <c r="Q37" s="90" t="s">
        <v>105</v>
      </c>
      <c r="R37" s="20" t="s">
        <v>308</v>
      </c>
      <c r="S37" s="32" t="s">
        <v>309</v>
      </c>
      <c r="T37" s="91"/>
      <c r="U37" s="92"/>
      <c r="V37" s="93"/>
      <c r="W37" s="92"/>
      <c r="X37" s="92"/>
      <c r="Y37" s="92"/>
      <c r="Z37" s="92"/>
      <c r="AA37" s="92"/>
      <c r="AB37" s="92"/>
      <c r="AC37" s="92"/>
      <c r="AD37" s="92"/>
      <c r="AE37" s="92"/>
      <c r="AF37" s="34">
        <v>44196</v>
      </c>
      <c r="AG37" s="114" t="s">
        <v>365</v>
      </c>
      <c r="AH37" s="38">
        <v>0</v>
      </c>
      <c r="AI37" s="39">
        <f t="shared" si="0"/>
        <v>0</v>
      </c>
      <c r="AJ37" s="43">
        <f t="shared" si="1"/>
        <v>0</v>
      </c>
      <c r="AK37" s="38" t="b">
        <f t="shared" si="2"/>
        <v>0</v>
      </c>
      <c r="AL37" s="38" t="str">
        <f t="shared" si="3"/>
        <v>SIN INICIAR</v>
      </c>
      <c r="AM37" s="38" t="str">
        <f t="shared" si="4"/>
        <v>SIN INICIAR</v>
      </c>
      <c r="AN37" s="123" t="s">
        <v>379</v>
      </c>
      <c r="AO37" s="33" t="s">
        <v>169</v>
      </c>
      <c r="AP37" s="122" t="str">
        <f t="shared" si="5"/>
        <v>PENDIENTE</v>
      </c>
      <c r="AQ37" s="29"/>
      <c r="AR37" s="29"/>
      <c r="AS37" s="29"/>
    </row>
    <row r="38" spans="1:45" s="19" customFormat="1" ht="273.60000000000002" x14ac:dyDescent="0.3">
      <c r="A38" s="46">
        <v>152</v>
      </c>
      <c r="B38" s="23">
        <v>43701</v>
      </c>
      <c r="C38" s="20" t="s">
        <v>15</v>
      </c>
      <c r="D38" s="20" t="s">
        <v>261</v>
      </c>
      <c r="E38" s="55">
        <v>43701</v>
      </c>
      <c r="F38" s="57" t="s">
        <v>199</v>
      </c>
      <c r="G38" s="87" t="s">
        <v>326</v>
      </c>
      <c r="H38" s="68" t="s">
        <v>273</v>
      </c>
      <c r="I38" s="53" t="s">
        <v>287</v>
      </c>
      <c r="J38" s="89">
        <v>1</v>
      </c>
      <c r="K38" s="21" t="s">
        <v>18</v>
      </c>
      <c r="L38" s="61" t="s">
        <v>301</v>
      </c>
      <c r="M38" s="57">
        <v>1</v>
      </c>
      <c r="N38" s="64">
        <v>1</v>
      </c>
      <c r="O38" s="65">
        <v>44075</v>
      </c>
      <c r="P38" s="65">
        <v>44432</v>
      </c>
      <c r="Q38" s="90" t="s">
        <v>310</v>
      </c>
      <c r="R38" s="29" t="s">
        <v>123</v>
      </c>
      <c r="S38" s="115" t="s">
        <v>310</v>
      </c>
      <c r="T38" s="91"/>
      <c r="U38" s="92"/>
      <c r="V38" s="93"/>
      <c r="W38" s="92"/>
      <c r="X38" s="92"/>
      <c r="Y38" s="92"/>
      <c r="Z38" s="92"/>
      <c r="AA38" s="92"/>
      <c r="AB38" s="92"/>
      <c r="AC38" s="92"/>
      <c r="AD38" s="92"/>
      <c r="AE38" s="92"/>
      <c r="AF38" s="34">
        <v>44196</v>
      </c>
      <c r="AG38" s="47" t="s">
        <v>336</v>
      </c>
      <c r="AH38" s="38">
        <v>0.5</v>
      </c>
      <c r="AI38" s="39">
        <f t="shared" si="0"/>
        <v>0.5</v>
      </c>
      <c r="AJ38" s="43">
        <f t="shared" si="1"/>
        <v>0.5</v>
      </c>
      <c r="AK38" s="38" t="b">
        <f t="shared" si="2"/>
        <v>0</v>
      </c>
      <c r="AL38" s="38" t="str">
        <f t="shared" si="3"/>
        <v>EN PROCESO</v>
      </c>
      <c r="AM38" s="38" t="str">
        <f t="shared" si="4"/>
        <v>EN PROCESO</v>
      </c>
      <c r="AN38" s="28" t="s">
        <v>378</v>
      </c>
      <c r="AO38" s="33" t="s">
        <v>143</v>
      </c>
      <c r="AP38" s="122" t="str">
        <f t="shared" si="5"/>
        <v>PENDIENTE</v>
      </c>
      <c r="AQ38" s="29"/>
      <c r="AR38" s="29"/>
      <c r="AS38" s="29"/>
    </row>
    <row r="39" spans="1:45" s="19" customFormat="1" ht="114" x14ac:dyDescent="0.3">
      <c r="A39" s="46">
        <v>153</v>
      </c>
      <c r="B39" s="23">
        <v>43701</v>
      </c>
      <c r="C39" s="20" t="s">
        <v>15</v>
      </c>
      <c r="D39" s="20" t="s">
        <v>261</v>
      </c>
      <c r="E39" s="55">
        <v>43701</v>
      </c>
      <c r="F39" s="57" t="s">
        <v>204</v>
      </c>
      <c r="G39" s="87" t="s">
        <v>327</v>
      </c>
      <c r="H39" s="68" t="s">
        <v>271</v>
      </c>
      <c r="I39" s="53" t="s">
        <v>285</v>
      </c>
      <c r="J39" s="89">
        <v>1</v>
      </c>
      <c r="K39" s="21" t="s">
        <v>18</v>
      </c>
      <c r="L39" s="61" t="s">
        <v>307</v>
      </c>
      <c r="M39" s="57">
        <v>1</v>
      </c>
      <c r="N39" s="64">
        <v>1</v>
      </c>
      <c r="O39" s="65">
        <v>44068</v>
      </c>
      <c r="P39" s="65">
        <v>44432</v>
      </c>
      <c r="Q39" s="90" t="s">
        <v>105</v>
      </c>
      <c r="R39" s="20" t="s">
        <v>308</v>
      </c>
      <c r="S39" s="32" t="s">
        <v>309</v>
      </c>
      <c r="T39" s="91"/>
      <c r="U39" s="92"/>
      <c r="V39" s="93"/>
      <c r="W39" s="92"/>
      <c r="X39" s="92"/>
      <c r="Y39" s="92"/>
      <c r="Z39" s="92"/>
      <c r="AA39" s="92"/>
      <c r="AB39" s="92"/>
      <c r="AC39" s="92"/>
      <c r="AD39" s="92"/>
      <c r="AE39" s="92"/>
      <c r="AF39" s="34">
        <v>44196</v>
      </c>
      <c r="AG39" s="114" t="s">
        <v>364</v>
      </c>
      <c r="AH39" s="38">
        <v>1</v>
      </c>
      <c r="AI39" s="39">
        <f t="shared" si="0"/>
        <v>1</v>
      </c>
      <c r="AJ39" s="43">
        <f t="shared" si="1"/>
        <v>1</v>
      </c>
      <c r="AK39" s="38" t="b">
        <f t="shared" si="2"/>
        <v>0</v>
      </c>
      <c r="AL39" s="38" t="str">
        <f t="shared" si="3"/>
        <v>TERMINADA</v>
      </c>
      <c r="AM39" s="38" t="str">
        <f t="shared" si="4"/>
        <v>TERMINADA</v>
      </c>
      <c r="AN39" s="123" t="s">
        <v>355</v>
      </c>
      <c r="AO39" s="33" t="s">
        <v>169</v>
      </c>
      <c r="AP39" s="122" t="str">
        <f t="shared" si="5"/>
        <v>CUMPLIDA</v>
      </c>
      <c r="AQ39" s="20" t="s">
        <v>375</v>
      </c>
      <c r="AR39" s="20" t="s">
        <v>140</v>
      </c>
      <c r="AS39" s="33" t="s">
        <v>382</v>
      </c>
    </row>
    <row r="40" spans="1:45" s="19" customFormat="1" ht="68.400000000000006" x14ac:dyDescent="0.3">
      <c r="A40" s="46">
        <v>154</v>
      </c>
      <c r="B40" s="23">
        <v>43701</v>
      </c>
      <c r="C40" s="20" t="s">
        <v>15</v>
      </c>
      <c r="D40" s="20" t="s">
        <v>261</v>
      </c>
      <c r="E40" s="55">
        <v>43701</v>
      </c>
      <c r="F40" s="57" t="s">
        <v>204</v>
      </c>
      <c r="G40" s="87" t="s">
        <v>327</v>
      </c>
      <c r="H40" s="68" t="s">
        <v>272</v>
      </c>
      <c r="I40" s="53" t="s">
        <v>286</v>
      </c>
      <c r="J40" s="89">
        <v>2</v>
      </c>
      <c r="K40" s="21" t="s">
        <v>18</v>
      </c>
      <c r="L40" s="61" t="s">
        <v>300</v>
      </c>
      <c r="M40" s="57">
        <v>1</v>
      </c>
      <c r="N40" s="64">
        <v>1</v>
      </c>
      <c r="O40" s="65">
        <v>44075</v>
      </c>
      <c r="P40" s="65">
        <v>44432</v>
      </c>
      <c r="Q40" s="90" t="s">
        <v>105</v>
      </c>
      <c r="R40" s="20" t="s">
        <v>308</v>
      </c>
      <c r="S40" s="32" t="s">
        <v>309</v>
      </c>
      <c r="T40" s="91"/>
      <c r="U40" s="92"/>
      <c r="V40" s="93"/>
      <c r="W40" s="92"/>
      <c r="X40" s="92"/>
      <c r="Y40" s="92"/>
      <c r="Z40" s="92"/>
      <c r="AA40" s="92"/>
      <c r="AB40" s="92"/>
      <c r="AC40" s="92"/>
      <c r="AD40" s="92"/>
      <c r="AE40" s="92"/>
      <c r="AF40" s="34">
        <v>44196</v>
      </c>
      <c r="AG40" s="114" t="s">
        <v>365</v>
      </c>
      <c r="AH40" s="38">
        <v>0</v>
      </c>
      <c r="AI40" s="39">
        <f t="shared" si="0"/>
        <v>0</v>
      </c>
      <c r="AJ40" s="43">
        <f t="shared" si="1"/>
        <v>0</v>
      </c>
      <c r="AK40" s="38" t="b">
        <f t="shared" si="2"/>
        <v>0</v>
      </c>
      <c r="AL40" s="38" t="str">
        <f t="shared" si="3"/>
        <v>SIN INICIAR</v>
      </c>
      <c r="AM40" s="38" t="str">
        <f t="shared" si="4"/>
        <v>SIN INICIAR</v>
      </c>
      <c r="AN40" s="123" t="s">
        <v>379</v>
      </c>
      <c r="AO40" s="33" t="s">
        <v>169</v>
      </c>
      <c r="AP40" s="122" t="str">
        <f t="shared" si="5"/>
        <v>PENDIENTE</v>
      </c>
      <c r="AQ40" s="29"/>
      <c r="AR40" s="29"/>
      <c r="AS40" s="29"/>
    </row>
    <row r="41" spans="1:45" s="19" customFormat="1" ht="273.60000000000002" x14ac:dyDescent="0.3">
      <c r="A41" s="46">
        <v>155</v>
      </c>
      <c r="B41" s="23">
        <v>43701</v>
      </c>
      <c r="C41" s="20" t="s">
        <v>15</v>
      </c>
      <c r="D41" s="20" t="s">
        <v>261</v>
      </c>
      <c r="E41" s="55">
        <v>43701</v>
      </c>
      <c r="F41" s="57" t="s">
        <v>204</v>
      </c>
      <c r="G41" s="87" t="s">
        <v>327</v>
      </c>
      <c r="H41" s="68" t="s">
        <v>273</v>
      </c>
      <c r="I41" s="53" t="s">
        <v>287</v>
      </c>
      <c r="J41" s="89">
        <v>1</v>
      </c>
      <c r="K41" s="21" t="s">
        <v>18</v>
      </c>
      <c r="L41" s="61" t="s">
        <v>301</v>
      </c>
      <c r="M41" s="57">
        <v>1</v>
      </c>
      <c r="N41" s="64">
        <v>1</v>
      </c>
      <c r="O41" s="65">
        <v>44075</v>
      </c>
      <c r="P41" s="65">
        <v>44432</v>
      </c>
      <c r="Q41" s="90" t="s">
        <v>310</v>
      </c>
      <c r="R41" s="29" t="s">
        <v>123</v>
      </c>
      <c r="S41" s="115" t="s">
        <v>310</v>
      </c>
      <c r="T41" s="91"/>
      <c r="U41" s="92"/>
      <c r="V41" s="93"/>
      <c r="W41" s="92"/>
      <c r="X41" s="92"/>
      <c r="Y41" s="92"/>
      <c r="Z41" s="92"/>
      <c r="AA41" s="92"/>
      <c r="AB41" s="92"/>
      <c r="AC41" s="92"/>
      <c r="AD41" s="92"/>
      <c r="AE41" s="92"/>
      <c r="AF41" s="34">
        <v>44196</v>
      </c>
      <c r="AG41" s="47" t="s">
        <v>336</v>
      </c>
      <c r="AH41" s="38">
        <v>0.5</v>
      </c>
      <c r="AI41" s="39">
        <f t="shared" si="0"/>
        <v>0.5</v>
      </c>
      <c r="AJ41" s="43">
        <f t="shared" si="1"/>
        <v>0.5</v>
      </c>
      <c r="AK41" s="38" t="b">
        <f t="shared" si="2"/>
        <v>0</v>
      </c>
      <c r="AL41" s="38" t="str">
        <f t="shared" si="3"/>
        <v>EN PROCESO</v>
      </c>
      <c r="AM41" s="38" t="str">
        <f t="shared" si="4"/>
        <v>EN PROCESO</v>
      </c>
      <c r="AN41" s="28" t="s">
        <v>378</v>
      </c>
      <c r="AO41" s="33" t="s">
        <v>143</v>
      </c>
      <c r="AP41" s="122" t="str">
        <f t="shared" si="5"/>
        <v>PENDIENTE</v>
      </c>
      <c r="AQ41" s="29"/>
      <c r="AR41" s="29"/>
      <c r="AS41" s="29"/>
    </row>
    <row r="42" spans="1:45" s="19" customFormat="1" ht="114" x14ac:dyDescent="0.3">
      <c r="A42" s="46">
        <v>156</v>
      </c>
      <c r="B42" s="23">
        <v>43701</v>
      </c>
      <c r="C42" s="20" t="s">
        <v>15</v>
      </c>
      <c r="D42" s="20" t="s">
        <v>261</v>
      </c>
      <c r="E42" s="55">
        <v>43701</v>
      </c>
      <c r="F42" s="57" t="s">
        <v>215</v>
      </c>
      <c r="G42" s="87" t="s">
        <v>328</v>
      </c>
      <c r="H42" s="68" t="s">
        <v>271</v>
      </c>
      <c r="I42" s="53" t="s">
        <v>285</v>
      </c>
      <c r="J42" s="89">
        <v>1</v>
      </c>
      <c r="K42" s="21" t="s">
        <v>18</v>
      </c>
      <c r="L42" s="61" t="s">
        <v>299</v>
      </c>
      <c r="M42" s="57">
        <v>1</v>
      </c>
      <c r="N42" s="64">
        <v>1</v>
      </c>
      <c r="O42" s="65">
        <v>44068</v>
      </c>
      <c r="P42" s="65">
        <v>44432</v>
      </c>
      <c r="Q42" s="90" t="s">
        <v>105</v>
      </c>
      <c r="R42" s="20" t="s">
        <v>308</v>
      </c>
      <c r="S42" s="32" t="s">
        <v>309</v>
      </c>
      <c r="T42" s="91"/>
      <c r="U42" s="92"/>
      <c r="V42" s="93"/>
      <c r="W42" s="92"/>
      <c r="X42" s="92"/>
      <c r="Y42" s="92"/>
      <c r="Z42" s="92"/>
      <c r="AA42" s="92"/>
      <c r="AB42" s="92"/>
      <c r="AC42" s="92"/>
      <c r="AD42" s="92"/>
      <c r="AE42" s="92"/>
      <c r="AF42" s="34">
        <v>44196</v>
      </c>
      <c r="AG42" s="114" t="s">
        <v>364</v>
      </c>
      <c r="AH42" s="38">
        <v>1</v>
      </c>
      <c r="AI42" s="39">
        <f t="shared" si="0"/>
        <v>1</v>
      </c>
      <c r="AJ42" s="43">
        <f t="shared" si="1"/>
        <v>1</v>
      </c>
      <c r="AK42" s="38" t="b">
        <f t="shared" si="2"/>
        <v>0</v>
      </c>
      <c r="AL42" s="38" t="str">
        <f t="shared" si="3"/>
        <v>TERMINADA</v>
      </c>
      <c r="AM42" s="38" t="str">
        <f t="shared" si="4"/>
        <v>TERMINADA</v>
      </c>
      <c r="AN42" s="123" t="s">
        <v>355</v>
      </c>
      <c r="AO42" s="33" t="s">
        <v>169</v>
      </c>
      <c r="AP42" s="122" t="str">
        <f t="shared" si="5"/>
        <v>CUMPLIDA</v>
      </c>
      <c r="AQ42" s="20" t="s">
        <v>375</v>
      </c>
      <c r="AR42" s="20" t="s">
        <v>140</v>
      </c>
      <c r="AS42" s="33" t="s">
        <v>382</v>
      </c>
    </row>
    <row r="43" spans="1:45" s="19" customFormat="1" ht="68.400000000000006" x14ac:dyDescent="0.3">
      <c r="A43" s="46">
        <v>157</v>
      </c>
      <c r="B43" s="23">
        <v>43701</v>
      </c>
      <c r="C43" s="20" t="s">
        <v>15</v>
      </c>
      <c r="D43" s="20" t="s">
        <v>261</v>
      </c>
      <c r="E43" s="55">
        <v>43701</v>
      </c>
      <c r="F43" s="57" t="s">
        <v>215</v>
      </c>
      <c r="G43" s="87" t="s">
        <v>328</v>
      </c>
      <c r="H43" s="68" t="s">
        <v>272</v>
      </c>
      <c r="I43" s="53" t="s">
        <v>286</v>
      </c>
      <c r="J43" s="89">
        <v>2</v>
      </c>
      <c r="K43" s="21" t="s">
        <v>18</v>
      </c>
      <c r="L43" s="61" t="s">
        <v>300</v>
      </c>
      <c r="M43" s="57">
        <v>1</v>
      </c>
      <c r="N43" s="64">
        <v>1</v>
      </c>
      <c r="O43" s="65">
        <v>44075</v>
      </c>
      <c r="P43" s="65">
        <v>44432</v>
      </c>
      <c r="Q43" s="90" t="s">
        <v>105</v>
      </c>
      <c r="R43" s="20" t="s">
        <v>308</v>
      </c>
      <c r="S43" s="32" t="s">
        <v>309</v>
      </c>
      <c r="T43" s="91"/>
      <c r="U43" s="92"/>
      <c r="V43" s="93"/>
      <c r="W43" s="92"/>
      <c r="X43" s="92"/>
      <c r="Y43" s="92"/>
      <c r="Z43" s="92"/>
      <c r="AA43" s="92"/>
      <c r="AB43" s="92"/>
      <c r="AC43" s="92"/>
      <c r="AD43" s="92"/>
      <c r="AE43" s="92"/>
      <c r="AF43" s="34">
        <v>44196</v>
      </c>
      <c r="AG43" s="114" t="s">
        <v>365</v>
      </c>
      <c r="AH43" s="38">
        <v>0</v>
      </c>
      <c r="AI43" s="39">
        <f t="shared" si="0"/>
        <v>0</v>
      </c>
      <c r="AJ43" s="43">
        <f t="shared" si="1"/>
        <v>0</v>
      </c>
      <c r="AK43" s="38" t="b">
        <f t="shared" si="2"/>
        <v>0</v>
      </c>
      <c r="AL43" s="38" t="str">
        <f t="shared" si="3"/>
        <v>SIN INICIAR</v>
      </c>
      <c r="AM43" s="38" t="str">
        <f t="shared" si="4"/>
        <v>SIN INICIAR</v>
      </c>
      <c r="AN43" s="123" t="s">
        <v>379</v>
      </c>
      <c r="AO43" s="33" t="s">
        <v>169</v>
      </c>
      <c r="AP43" s="122" t="str">
        <f t="shared" si="5"/>
        <v>PENDIENTE</v>
      </c>
      <c r="AQ43" s="29"/>
      <c r="AR43" s="29"/>
      <c r="AS43" s="29"/>
    </row>
    <row r="44" spans="1:45" s="19" customFormat="1" ht="114" x14ac:dyDescent="0.3">
      <c r="A44" s="46">
        <v>158</v>
      </c>
      <c r="B44" s="23">
        <v>43701</v>
      </c>
      <c r="C44" s="20" t="s">
        <v>15</v>
      </c>
      <c r="D44" s="20" t="s">
        <v>261</v>
      </c>
      <c r="E44" s="55">
        <v>43701</v>
      </c>
      <c r="F44" s="57" t="s">
        <v>217</v>
      </c>
      <c r="G44" s="87" t="s">
        <v>329</v>
      </c>
      <c r="H44" s="68" t="s">
        <v>271</v>
      </c>
      <c r="I44" s="53" t="s">
        <v>285</v>
      </c>
      <c r="J44" s="89">
        <v>1</v>
      </c>
      <c r="K44" s="21" t="s">
        <v>18</v>
      </c>
      <c r="L44" s="61" t="s">
        <v>307</v>
      </c>
      <c r="M44" s="57">
        <v>1</v>
      </c>
      <c r="N44" s="64">
        <v>1</v>
      </c>
      <c r="O44" s="65">
        <v>44068</v>
      </c>
      <c r="P44" s="65">
        <v>44432</v>
      </c>
      <c r="Q44" s="90" t="s">
        <v>105</v>
      </c>
      <c r="R44" s="20" t="s">
        <v>308</v>
      </c>
      <c r="S44" s="32" t="s">
        <v>309</v>
      </c>
      <c r="T44" s="91"/>
      <c r="U44" s="92"/>
      <c r="V44" s="93"/>
      <c r="W44" s="92"/>
      <c r="X44" s="92"/>
      <c r="Y44" s="92"/>
      <c r="Z44" s="92"/>
      <c r="AA44" s="92"/>
      <c r="AB44" s="92"/>
      <c r="AC44" s="92"/>
      <c r="AD44" s="92"/>
      <c r="AE44" s="92"/>
      <c r="AF44" s="34">
        <v>44196</v>
      </c>
      <c r="AG44" s="114" t="s">
        <v>364</v>
      </c>
      <c r="AH44" s="38">
        <v>1</v>
      </c>
      <c r="AI44" s="39">
        <f t="shared" si="0"/>
        <v>1</v>
      </c>
      <c r="AJ44" s="43">
        <f t="shared" si="1"/>
        <v>1</v>
      </c>
      <c r="AK44" s="38" t="b">
        <f t="shared" si="2"/>
        <v>0</v>
      </c>
      <c r="AL44" s="38" t="str">
        <f t="shared" si="3"/>
        <v>TERMINADA</v>
      </c>
      <c r="AM44" s="38" t="str">
        <f t="shared" si="4"/>
        <v>TERMINADA</v>
      </c>
      <c r="AN44" s="123" t="s">
        <v>355</v>
      </c>
      <c r="AO44" s="33" t="s">
        <v>169</v>
      </c>
      <c r="AP44" s="122" t="str">
        <f t="shared" si="5"/>
        <v>CUMPLIDA</v>
      </c>
      <c r="AQ44" s="20" t="s">
        <v>375</v>
      </c>
      <c r="AR44" s="20" t="s">
        <v>140</v>
      </c>
      <c r="AS44" s="33" t="s">
        <v>382</v>
      </c>
    </row>
    <row r="45" spans="1:45" s="19" customFormat="1" ht="68.400000000000006" x14ac:dyDescent="0.3">
      <c r="A45" s="46">
        <v>159</v>
      </c>
      <c r="B45" s="23">
        <v>43701</v>
      </c>
      <c r="C45" s="20" t="s">
        <v>15</v>
      </c>
      <c r="D45" s="20" t="s">
        <v>261</v>
      </c>
      <c r="E45" s="55">
        <v>43701</v>
      </c>
      <c r="F45" s="57" t="s">
        <v>217</v>
      </c>
      <c r="G45" s="87" t="s">
        <v>329</v>
      </c>
      <c r="H45" s="68" t="s">
        <v>272</v>
      </c>
      <c r="I45" s="53" t="s">
        <v>286</v>
      </c>
      <c r="J45" s="89">
        <v>2</v>
      </c>
      <c r="K45" s="21" t="s">
        <v>18</v>
      </c>
      <c r="L45" s="61" t="s">
        <v>300</v>
      </c>
      <c r="M45" s="57">
        <v>1</v>
      </c>
      <c r="N45" s="64">
        <v>1</v>
      </c>
      <c r="O45" s="65">
        <v>44075</v>
      </c>
      <c r="P45" s="65">
        <v>44432</v>
      </c>
      <c r="Q45" s="90" t="s">
        <v>105</v>
      </c>
      <c r="R45" s="20" t="s">
        <v>308</v>
      </c>
      <c r="S45" s="32" t="s">
        <v>309</v>
      </c>
      <c r="T45" s="91"/>
      <c r="U45" s="92"/>
      <c r="V45" s="93"/>
      <c r="W45" s="92"/>
      <c r="X45" s="92"/>
      <c r="Y45" s="92"/>
      <c r="Z45" s="92"/>
      <c r="AA45" s="92"/>
      <c r="AB45" s="92"/>
      <c r="AC45" s="92"/>
      <c r="AD45" s="92"/>
      <c r="AE45" s="92"/>
      <c r="AF45" s="34">
        <v>44196</v>
      </c>
      <c r="AG45" s="114" t="s">
        <v>365</v>
      </c>
      <c r="AH45" s="38">
        <v>0</v>
      </c>
      <c r="AI45" s="39">
        <f t="shared" si="0"/>
        <v>0</v>
      </c>
      <c r="AJ45" s="43">
        <f t="shared" si="1"/>
        <v>0</v>
      </c>
      <c r="AK45" s="38" t="b">
        <f t="shared" si="2"/>
        <v>0</v>
      </c>
      <c r="AL45" s="38" t="str">
        <f t="shared" si="3"/>
        <v>SIN INICIAR</v>
      </c>
      <c r="AM45" s="38" t="str">
        <f t="shared" si="4"/>
        <v>SIN INICIAR</v>
      </c>
      <c r="AN45" s="123" t="s">
        <v>379</v>
      </c>
      <c r="AO45" s="33" t="s">
        <v>169</v>
      </c>
      <c r="AP45" s="122" t="str">
        <f t="shared" si="5"/>
        <v>PENDIENTE</v>
      </c>
      <c r="AQ45" s="29"/>
      <c r="AR45" s="29"/>
      <c r="AS45" s="29"/>
    </row>
    <row r="46" spans="1:45" s="19" customFormat="1" ht="273.60000000000002" x14ac:dyDescent="0.3">
      <c r="A46" s="46">
        <v>160</v>
      </c>
      <c r="B46" s="23">
        <v>43701</v>
      </c>
      <c r="C46" s="20" t="s">
        <v>15</v>
      </c>
      <c r="D46" s="20" t="s">
        <v>261</v>
      </c>
      <c r="E46" s="55">
        <v>43701</v>
      </c>
      <c r="F46" s="57" t="s">
        <v>217</v>
      </c>
      <c r="G46" s="87" t="s">
        <v>329</v>
      </c>
      <c r="H46" s="68" t="s">
        <v>273</v>
      </c>
      <c r="I46" s="53" t="s">
        <v>287</v>
      </c>
      <c r="J46" s="89">
        <v>1</v>
      </c>
      <c r="K46" s="21" t="s">
        <v>18</v>
      </c>
      <c r="L46" s="61" t="s">
        <v>301</v>
      </c>
      <c r="M46" s="57">
        <v>1</v>
      </c>
      <c r="N46" s="64">
        <v>1</v>
      </c>
      <c r="O46" s="26">
        <v>44075</v>
      </c>
      <c r="P46" s="26">
        <v>44432</v>
      </c>
      <c r="Q46" s="90" t="s">
        <v>310</v>
      </c>
      <c r="R46" s="29" t="s">
        <v>123</v>
      </c>
      <c r="S46" s="115" t="s">
        <v>310</v>
      </c>
      <c r="T46" s="91"/>
      <c r="U46" s="92"/>
      <c r="V46" s="93"/>
      <c r="W46" s="92"/>
      <c r="X46" s="92"/>
      <c r="Y46" s="92"/>
      <c r="Z46" s="92"/>
      <c r="AA46" s="92"/>
      <c r="AB46" s="92"/>
      <c r="AC46" s="92"/>
      <c r="AD46" s="92"/>
      <c r="AE46" s="92"/>
      <c r="AF46" s="34">
        <v>44196</v>
      </c>
      <c r="AG46" s="47" t="s">
        <v>336</v>
      </c>
      <c r="AH46" s="38">
        <v>0.5</v>
      </c>
      <c r="AI46" s="39">
        <f t="shared" si="0"/>
        <v>0.5</v>
      </c>
      <c r="AJ46" s="43">
        <f t="shared" si="1"/>
        <v>0.5</v>
      </c>
      <c r="AK46" s="38" t="b">
        <f t="shared" si="2"/>
        <v>0</v>
      </c>
      <c r="AL46" s="38" t="str">
        <f t="shared" si="3"/>
        <v>EN PROCESO</v>
      </c>
      <c r="AM46" s="38" t="str">
        <f t="shared" si="4"/>
        <v>EN PROCESO</v>
      </c>
      <c r="AN46" s="28" t="s">
        <v>378</v>
      </c>
      <c r="AO46" s="33" t="s">
        <v>143</v>
      </c>
      <c r="AP46" s="122" t="str">
        <f t="shared" si="5"/>
        <v>PENDIENTE</v>
      </c>
      <c r="AQ46" s="29"/>
      <c r="AR46" s="29"/>
      <c r="AS46" s="29"/>
    </row>
    <row r="47" spans="1:45" s="19" customFormat="1" ht="216.6" x14ac:dyDescent="0.3">
      <c r="A47" s="46">
        <v>161</v>
      </c>
      <c r="B47" s="23">
        <v>43701</v>
      </c>
      <c r="C47" s="20" t="s">
        <v>15</v>
      </c>
      <c r="D47" s="20" t="s">
        <v>261</v>
      </c>
      <c r="E47" s="55">
        <v>43701</v>
      </c>
      <c r="F47" s="57" t="s">
        <v>263</v>
      </c>
      <c r="G47" s="87" t="s">
        <v>366</v>
      </c>
      <c r="H47" s="68" t="s">
        <v>274</v>
      </c>
      <c r="I47" s="53" t="s">
        <v>288</v>
      </c>
      <c r="J47" s="89">
        <v>12</v>
      </c>
      <c r="K47" s="21" t="s">
        <v>18</v>
      </c>
      <c r="L47" s="61" t="s">
        <v>302</v>
      </c>
      <c r="M47" s="57">
        <v>1</v>
      </c>
      <c r="N47" s="64">
        <v>1</v>
      </c>
      <c r="O47" s="65">
        <v>44075</v>
      </c>
      <c r="P47" s="65">
        <v>44432</v>
      </c>
      <c r="Q47" s="90" t="s">
        <v>311</v>
      </c>
      <c r="R47" s="20" t="s">
        <v>312</v>
      </c>
      <c r="S47" s="32" t="s">
        <v>313</v>
      </c>
      <c r="T47" s="91"/>
      <c r="U47" s="92"/>
      <c r="V47" s="93"/>
      <c r="W47" s="92"/>
      <c r="X47" s="92"/>
      <c r="Y47" s="92"/>
      <c r="Z47" s="92"/>
      <c r="AA47" s="92"/>
      <c r="AB47" s="92"/>
      <c r="AC47" s="92"/>
      <c r="AD47" s="92"/>
      <c r="AE47" s="92"/>
      <c r="AF47" s="34">
        <v>44196</v>
      </c>
      <c r="AG47" s="47" t="s">
        <v>343</v>
      </c>
      <c r="AH47" s="38">
        <v>3</v>
      </c>
      <c r="AI47" s="39">
        <f t="shared" si="0"/>
        <v>0.25</v>
      </c>
      <c r="AJ47" s="43">
        <f t="shared" si="1"/>
        <v>0.25</v>
      </c>
      <c r="AK47" s="38" t="b">
        <f t="shared" si="2"/>
        <v>0</v>
      </c>
      <c r="AL47" s="38" t="str">
        <f t="shared" si="3"/>
        <v>EN PROCESO</v>
      </c>
      <c r="AM47" s="38" t="str">
        <f t="shared" si="4"/>
        <v>EN PROCESO</v>
      </c>
      <c r="AN47" s="28" t="s">
        <v>367</v>
      </c>
      <c r="AO47" s="33" t="s">
        <v>143</v>
      </c>
      <c r="AP47" s="122" t="str">
        <f t="shared" si="5"/>
        <v>PENDIENTE</v>
      </c>
      <c r="AQ47" s="29"/>
      <c r="AR47" s="29"/>
      <c r="AS47" s="29"/>
    </row>
    <row r="48" spans="1:45" s="19" customFormat="1" ht="216.6" x14ac:dyDescent="0.3">
      <c r="A48" s="46">
        <v>162</v>
      </c>
      <c r="B48" s="23">
        <v>43701</v>
      </c>
      <c r="C48" s="20" t="s">
        <v>15</v>
      </c>
      <c r="D48" s="20" t="s">
        <v>261</v>
      </c>
      <c r="E48" s="55">
        <v>43701</v>
      </c>
      <c r="F48" s="57" t="s">
        <v>264</v>
      </c>
      <c r="G48" s="87" t="s">
        <v>368</v>
      </c>
      <c r="H48" s="68" t="s">
        <v>274</v>
      </c>
      <c r="I48" s="53" t="s">
        <v>289</v>
      </c>
      <c r="J48" s="89">
        <v>12</v>
      </c>
      <c r="K48" s="21" t="s">
        <v>18</v>
      </c>
      <c r="L48" s="61" t="s">
        <v>302</v>
      </c>
      <c r="M48" s="57">
        <v>1</v>
      </c>
      <c r="N48" s="64">
        <v>1</v>
      </c>
      <c r="O48" s="65">
        <v>44075</v>
      </c>
      <c r="P48" s="65">
        <v>44432</v>
      </c>
      <c r="Q48" s="90" t="s">
        <v>311</v>
      </c>
      <c r="R48" s="20" t="s">
        <v>312</v>
      </c>
      <c r="S48" s="32" t="s">
        <v>313</v>
      </c>
      <c r="T48" s="91"/>
      <c r="U48" s="92"/>
      <c r="V48" s="93"/>
      <c r="W48" s="92"/>
      <c r="X48" s="92"/>
      <c r="Y48" s="92"/>
      <c r="Z48" s="92"/>
      <c r="AA48" s="92"/>
      <c r="AB48" s="92"/>
      <c r="AC48" s="92"/>
      <c r="AD48" s="92"/>
      <c r="AE48" s="92"/>
      <c r="AF48" s="34">
        <v>44196</v>
      </c>
      <c r="AG48" s="47" t="s">
        <v>343</v>
      </c>
      <c r="AH48" s="38">
        <v>3</v>
      </c>
      <c r="AI48" s="39">
        <f t="shared" si="0"/>
        <v>0.25</v>
      </c>
      <c r="AJ48" s="43">
        <f t="shared" si="1"/>
        <v>0.25</v>
      </c>
      <c r="AK48" s="38" t="b">
        <f t="shared" si="2"/>
        <v>0</v>
      </c>
      <c r="AL48" s="38" t="str">
        <f t="shared" si="3"/>
        <v>EN PROCESO</v>
      </c>
      <c r="AM48" s="38" t="str">
        <f t="shared" si="4"/>
        <v>EN PROCESO</v>
      </c>
      <c r="AN48" s="28" t="s">
        <v>367</v>
      </c>
      <c r="AO48" s="33" t="s">
        <v>143</v>
      </c>
      <c r="AP48" s="122" t="str">
        <f t="shared" si="5"/>
        <v>PENDIENTE</v>
      </c>
      <c r="AQ48" s="29"/>
      <c r="AR48" s="29"/>
      <c r="AS48" s="29"/>
    </row>
    <row r="49" spans="1:45" s="19" customFormat="1" ht="114" x14ac:dyDescent="0.3">
      <c r="A49" s="46">
        <v>163</v>
      </c>
      <c r="B49" s="23">
        <v>43701</v>
      </c>
      <c r="C49" s="20" t="s">
        <v>15</v>
      </c>
      <c r="D49" s="20" t="s">
        <v>261</v>
      </c>
      <c r="E49" s="55">
        <v>43701</v>
      </c>
      <c r="F49" s="57" t="s">
        <v>265</v>
      </c>
      <c r="G49" s="87" t="s">
        <v>330</v>
      </c>
      <c r="H49" s="68" t="s">
        <v>275</v>
      </c>
      <c r="I49" s="53" t="s">
        <v>290</v>
      </c>
      <c r="J49" s="89">
        <v>1</v>
      </c>
      <c r="K49" s="21" t="s">
        <v>18</v>
      </c>
      <c r="L49" s="62" t="s">
        <v>303</v>
      </c>
      <c r="M49" s="57">
        <v>1</v>
      </c>
      <c r="N49" s="64">
        <v>1</v>
      </c>
      <c r="O49" s="65">
        <v>44075</v>
      </c>
      <c r="P49" s="65">
        <v>44432</v>
      </c>
      <c r="Q49" s="90" t="s">
        <v>315</v>
      </c>
      <c r="R49" s="20" t="s">
        <v>316</v>
      </c>
      <c r="S49" s="32" t="s">
        <v>314</v>
      </c>
      <c r="T49" s="91"/>
      <c r="U49" s="92"/>
      <c r="V49" s="93"/>
      <c r="W49" s="92"/>
      <c r="X49" s="92"/>
      <c r="Y49" s="92"/>
      <c r="Z49" s="92"/>
      <c r="AA49" s="92"/>
      <c r="AB49" s="92"/>
      <c r="AC49" s="92"/>
      <c r="AD49" s="92"/>
      <c r="AE49" s="92"/>
      <c r="AF49" s="34">
        <v>44196</v>
      </c>
      <c r="AG49" s="47" t="s">
        <v>350</v>
      </c>
      <c r="AH49" s="38">
        <v>1</v>
      </c>
      <c r="AI49" s="39">
        <f t="shared" si="0"/>
        <v>1</v>
      </c>
      <c r="AJ49" s="43">
        <f t="shared" si="1"/>
        <v>1</v>
      </c>
      <c r="AK49" s="38" t="b">
        <f t="shared" si="2"/>
        <v>0</v>
      </c>
      <c r="AL49" s="38" t="str">
        <f t="shared" si="3"/>
        <v>TERMINADA</v>
      </c>
      <c r="AM49" s="38" t="str">
        <f t="shared" si="4"/>
        <v>TERMINADA</v>
      </c>
      <c r="AN49" s="50" t="s">
        <v>369</v>
      </c>
      <c r="AO49" s="33" t="s">
        <v>233</v>
      </c>
      <c r="AP49" s="122" t="str">
        <f t="shared" si="5"/>
        <v>CUMPLIDA</v>
      </c>
      <c r="AQ49" s="20" t="s">
        <v>353</v>
      </c>
      <c r="AR49" s="20" t="s">
        <v>140</v>
      </c>
      <c r="AS49" s="33" t="s">
        <v>382</v>
      </c>
    </row>
    <row r="50" spans="1:45" s="19" customFormat="1" ht="57" x14ac:dyDescent="0.3">
      <c r="A50" s="46">
        <v>164</v>
      </c>
      <c r="B50" s="23">
        <v>43701</v>
      </c>
      <c r="C50" s="20" t="s">
        <v>15</v>
      </c>
      <c r="D50" s="20" t="s">
        <v>261</v>
      </c>
      <c r="E50" s="55">
        <v>43701</v>
      </c>
      <c r="F50" s="57" t="s">
        <v>266</v>
      </c>
      <c r="G50" s="87" t="s">
        <v>331</v>
      </c>
      <c r="H50" s="68" t="s">
        <v>276</v>
      </c>
      <c r="I50" s="53" t="s">
        <v>291</v>
      </c>
      <c r="J50" s="89">
        <v>1</v>
      </c>
      <c r="K50" s="21" t="s">
        <v>18</v>
      </c>
      <c r="L50" s="61" t="s">
        <v>304</v>
      </c>
      <c r="M50" s="57">
        <v>1</v>
      </c>
      <c r="N50" s="64">
        <v>1</v>
      </c>
      <c r="O50" s="65">
        <v>44075</v>
      </c>
      <c r="P50" s="65">
        <v>44432</v>
      </c>
      <c r="Q50" s="90" t="s">
        <v>318</v>
      </c>
      <c r="R50" s="20" t="s">
        <v>40</v>
      </c>
      <c r="S50" s="115" t="s">
        <v>317</v>
      </c>
      <c r="T50" s="91"/>
      <c r="U50" s="92"/>
      <c r="V50" s="93"/>
      <c r="W50" s="92"/>
      <c r="X50" s="92"/>
      <c r="Y50" s="92"/>
      <c r="Z50" s="92"/>
      <c r="AA50" s="92"/>
      <c r="AB50" s="92"/>
      <c r="AC50" s="92"/>
      <c r="AD50" s="92"/>
      <c r="AE50" s="92"/>
      <c r="AF50" s="34">
        <v>44196</v>
      </c>
      <c r="AG50" s="47" t="s">
        <v>337</v>
      </c>
      <c r="AH50" s="38">
        <v>0</v>
      </c>
      <c r="AI50" s="39">
        <f t="shared" si="0"/>
        <v>0</v>
      </c>
      <c r="AJ50" s="43">
        <f t="shared" si="1"/>
        <v>0</v>
      </c>
      <c r="AK50" s="38" t="b">
        <f t="shared" si="2"/>
        <v>0</v>
      </c>
      <c r="AL50" s="38" t="str">
        <f t="shared" si="3"/>
        <v>SIN INICIAR</v>
      </c>
      <c r="AM50" s="38" t="str">
        <f t="shared" si="4"/>
        <v>SIN INICIAR</v>
      </c>
      <c r="AN50" s="50" t="s">
        <v>351</v>
      </c>
      <c r="AO50" s="33" t="s">
        <v>233</v>
      </c>
      <c r="AP50" s="122" t="str">
        <f t="shared" si="5"/>
        <v>PENDIENTE</v>
      </c>
      <c r="AQ50" s="29"/>
      <c r="AR50" s="29"/>
      <c r="AS50" s="29"/>
    </row>
    <row r="51" spans="1:45" s="19" customFormat="1" ht="79.8" x14ac:dyDescent="0.3">
      <c r="A51" s="46">
        <v>165</v>
      </c>
      <c r="B51" s="23">
        <v>43701</v>
      </c>
      <c r="C51" s="20" t="s">
        <v>15</v>
      </c>
      <c r="D51" s="20" t="s">
        <v>261</v>
      </c>
      <c r="E51" s="55">
        <v>43701</v>
      </c>
      <c r="F51" s="57" t="s">
        <v>267</v>
      </c>
      <c r="G51" s="87" t="s">
        <v>332</v>
      </c>
      <c r="H51" s="68" t="s">
        <v>277</v>
      </c>
      <c r="I51" s="53" t="s">
        <v>292</v>
      </c>
      <c r="J51" s="89">
        <v>1</v>
      </c>
      <c r="K51" s="21" t="s">
        <v>18</v>
      </c>
      <c r="L51" s="61" t="s">
        <v>305</v>
      </c>
      <c r="M51" s="57">
        <v>1</v>
      </c>
      <c r="N51" s="64">
        <v>1</v>
      </c>
      <c r="O51" s="65">
        <v>44075</v>
      </c>
      <c r="P51" s="65">
        <v>44432</v>
      </c>
      <c r="Q51" s="90" t="s">
        <v>319</v>
      </c>
      <c r="R51" s="20" t="s">
        <v>40</v>
      </c>
      <c r="S51" s="115" t="s">
        <v>320</v>
      </c>
      <c r="T51" s="91"/>
      <c r="U51" s="92"/>
      <c r="V51" s="93"/>
      <c r="W51" s="92"/>
      <c r="X51" s="92"/>
      <c r="Y51" s="92"/>
      <c r="Z51" s="92"/>
      <c r="AA51" s="92"/>
      <c r="AB51" s="92"/>
      <c r="AC51" s="92"/>
      <c r="AD51" s="92"/>
      <c r="AE51" s="92"/>
      <c r="AF51" s="34">
        <v>44196</v>
      </c>
      <c r="AG51" s="47" t="s">
        <v>337</v>
      </c>
      <c r="AH51" s="38">
        <v>0</v>
      </c>
      <c r="AI51" s="39">
        <f t="shared" si="0"/>
        <v>0</v>
      </c>
      <c r="AJ51" s="43">
        <f t="shared" si="1"/>
        <v>0</v>
      </c>
      <c r="AK51" s="38" t="b">
        <f t="shared" si="2"/>
        <v>0</v>
      </c>
      <c r="AL51" s="38" t="str">
        <f t="shared" si="3"/>
        <v>SIN INICIAR</v>
      </c>
      <c r="AM51" s="38" t="str">
        <f t="shared" si="4"/>
        <v>SIN INICIAR</v>
      </c>
      <c r="AN51" s="50" t="s">
        <v>351</v>
      </c>
      <c r="AO51" s="33" t="s">
        <v>233</v>
      </c>
      <c r="AP51" s="122" t="str">
        <f t="shared" si="5"/>
        <v>PENDIENTE</v>
      </c>
      <c r="AQ51" s="29"/>
      <c r="AR51" s="29"/>
      <c r="AS51" s="29"/>
    </row>
    <row r="52" spans="1:45" s="19" customFormat="1" ht="91.8" thickBot="1" x14ac:dyDescent="0.35">
      <c r="A52" s="74">
        <v>166</v>
      </c>
      <c r="B52" s="75">
        <v>43701</v>
      </c>
      <c r="C52" s="76" t="s">
        <v>15</v>
      </c>
      <c r="D52" s="76" t="s">
        <v>261</v>
      </c>
      <c r="E52" s="77">
        <v>43701</v>
      </c>
      <c r="F52" s="71" t="s">
        <v>268</v>
      </c>
      <c r="G52" s="116" t="s">
        <v>333</v>
      </c>
      <c r="H52" s="85" t="s">
        <v>278</v>
      </c>
      <c r="I52" s="86" t="s">
        <v>293</v>
      </c>
      <c r="J52" s="117">
        <v>1</v>
      </c>
      <c r="K52" s="69" t="s">
        <v>18</v>
      </c>
      <c r="L52" s="70" t="s">
        <v>306</v>
      </c>
      <c r="M52" s="71">
        <v>1</v>
      </c>
      <c r="N52" s="72">
        <v>1</v>
      </c>
      <c r="O52" s="73">
        <v>44075</v>
      </c>
      <c r="P52" s="73">
        <v>44432</v>
      </c>
      <c r="Q52" s="118" t="s">
        <v>319</v>
      </c>
      <c r="R52" s="76" t="s">
        <v>40</v>
      </c>
      <c r="S52" s="119" t="s">
        <v>320</v>
      </c>
      <c r="T52" s="91"/>
      <c r="U52" s="92"/>
      <c r="V52" s="93"/>
      <c r="W52" s="92"/>
      <c r="X52" s="92"/>
      <c r="Y52" s="92"/>
      <c r="Z52" s="92"/>
      <c r="AA52" s="92"/>
      <c r="AB52" s="92"/>
      <c r="AC52" s="92"/>
      <c r="AD52" s="92"/>
      <c r="AE52" s="92"/>
      <c r="AF52" s="34">
        <v>44196</v>
      </c>
      <c r="AG52" s="47" t="s">
        <v>337</v>
      </c>
      <c r="AH52" s="38">
        <v>0</v>
      </c>
      <c r="AI52" s="39">
        <f t="shared" si="0"/>
        <v>0</v>
      </c>
      <c r="AJ52" s="43">
        <f t="shared" si="1"/>
        <v>0</v>
      </c>
      <c r="AK52" s="38" t="b">
        <f t="shared" si="2"/>
        <v>0</v>
      </c>
      <c r="AL52" s="38" t="str">
        <f t="shared" si="3"/>
        <v>SIN INICIAR</v>
      </c>
      <c r="AM52" s="38" t="str">
        <f t="shared" si="4"/>
        <v>SIN INICIAR</v>
      </c>
      <c r="AN52" s="50" t="s">
        <v>351</v>
      </c>
      <c r="AO52" s="33" t="s">
        <v>233</v>
      </c>
      <c r="AP52" s="122" t="str">
        <f t="shared" si="5"/>
        <v>PENDIENTE</v>
      </c>
      <c r="AQ52" s="29"/>
      <c r="AR52" s="29"/>
      <c r="AS52" s="29"/>
    </row>
  </sheetData>
  <sheetProtection algorithmName="SHA-512" hashValue="xLb5TmmH8FEkADAY2L6OOdknnShVkLkDtQlUD/6R9OTdXZpFcb2/TvRp3wHHW/SdlQ9Eoz7kW6gZ/oUxmLy3ng==" saltValue="aTcgo296pacxTx4uFxumug==" spinCount="100000" sheet="1" formatCells="0" formatColumns="0"/>
  <mergeCells count="57">
    <mergeCell ref="W7:W8"/>
    <mergeCell ref="T7:T8"/>
    <mergeCell ref="U7:U8"/>
    <mergeCell ref="V7:V8"/>
    <mergeCell ref="F7:F8"/>
    <mergeCell ref="I7:J7"/>
    <mergeCell ref="N7:N8"/>
    <mergeCell ref="O7:O8"/>
    <mergeCell ref="M7:M8"/>
    <mergeCell ref="S7:S8"/>
    <mergeCell ref="P7:P8"/>
    <mergeCell ref="K7:K8"/>
    <mergeCell ref="R7:R8"/>
    <mergeCell ref="L7:L8"/>
    <mergeCell ref="Q7:Q8"/>
    <mergeCell ref="G7:G8"/>
    <mergeCell ref="A7:A8"/>
    <mergeCell ref="B7:B8"/>
    <mergeCell ref="C7:C8"/>
    <mergeCell ref="D7:D8"/>
    <mergeCell ref="E7:E8"/>
    <mergeCell ref="H7:H8"/>
    <mergeCell ref="AP2:AR2"/>
    <mergeCell ref="AP3:AR3"/>
    <mergeCell ref="AP4:AR4"/>
    <mergeCell ref="AP6:AS6"/>
    <mergeCell ref="T6:Y6"/>
    <mergeCell ref="D1:AO4"/>
    <mergeCell ref="AF6:AO6"/>
    <mergeCell ref="H6:S6"/>
    <mergeCell ref="Z6:AE6"/>
    <mergeCell ref="A6:G6"/>
    <mergeCell ref="A1:C4"/>
    <mergeCell ref="AS1:AS4"/>
    <mergeCell ref="AP1:AR1"/>
    <mergeCell ref="AK7:AK9"/>
    <mergeCell ref="AL7:AL9"/>
    <mergeCell ref="AF7:AF8"/>
    <mergeCell ref="AG7:AG8"/>
    <mergeCell ref="AH7:AH8"/>
    <mergeCell ref="AJ7:AJ8"/>
    <mergeCell ref="AS7:AS8"/>
    <mergeCell ref="AP7:AP8"/>
    <mergeCell ref="AQ7:AQ8"/>
    <mergeCell ref="AR7:AR8"/>
    <mergeCell ref="AM7:AM8"/>
    <mergeCell ref="AN7:AN8"/>
    <mergeCell ref="AO7:AO8"/>
    <mergeCell ref="AI7:AI8"/>
    <mergeCell ref="AD7:AD8"/>
    <mergeCell ref="AB7:AB8"/>
    <mergeCell ref="AE7:AE8"/>
    <mergeCell ref="AC7:AC8"/>
    <mergeCell ref="X7:X8"/>
    <mergeCell ref="AA7:AA8"/>
    <mergeCell ref="Y7:Y8"/>
    <mergeCell ref="Z7:Z8"/>
  </mergeCells>
  <phoneticPr fontId="17" type="noConversion"/>
  <conditionalFormatting sqref="W10:W28 AC10:AC28">
    <cfRule type="containsText" dxfId="52" priority="56" operator="containsText" text="EN PROCESO">
      <formula>NOT(ISERROR(SEARCH("EN PROCESO",W10)))</formula>
    </cfRule>
    <cfRule type="containsText" dxfId="51" priority="57" operator="containsText" text="INCUMPLIDA">
      <formula>NOT(ISERROR(SEARCH("INCUMPLIDA",W10)))</formula>
    </cfRule>
    <cfRule type="containsText" dxfId="50" priority="59" operator="containsText" text="TERMINADA">
      <formula>NOT(ISERROR(SEARCH("TERMINADA",W10)))</formula>
    </cfRule>
    <cfRule type="containsText" dxfId="49" priority="60" operator="containsText" text="SIN INICIAR">
      <formula>NOT(ISERROR(SEARCH("SIN INICIAR",W10)))</formula>
    </cfRule>
  </conditionalFormatting>
  <conditionalFormatting sqref="X10:X28 AR10 AR20:AR22 AR27:AR28 AR12:AR18">
    <cfRule type="containsText" dxfId="48" priority="61" operator="containsText" text="CERRADA">
      <formula>NOT(ISERROR(SEARCH("CERRADA",X10)))</formula>
    </cfRule>
    <cfRule type="containsText" dxfId="47" priority="62" operator="containsText" text="ABIERTA">
      <formula>NOT(ISERROR(SEARCH("ABIERTA",X10)))</formula>
    </cfRule>
  </conditionalFormatting>
  <conditionalFormatting sqref="AP10:AP52">
    <cfRule type="containsText" dxfId="46" priority="53" operator="containsText" text="PENDIENTE">
      <formula>NOT(ISERROR(SEARCH("PENDIENTE",AP10)))</formula>
    </cfRule>
    <cfRule type="containsText" dxfId="45" priority="54" operator="containsText" text="CUMPLIDA">
      <formula>NOT(ISERROR(SEARCH("CUMPLIDA",AP10)))</formula>
    </cfRule>
  </conditionalFormatting>
  <conditionalFormatting sqref="AC10:AC28">
    <cfRule type="containsText" dxfId="44" priority="47" operator="containsText" text="TERMINADA EXTEMPORÁNEA">
      <formula>NOT(ISERROR(SEARCH("TERMINADA EXTEMPORÁNEA",AC10)))</formula>
    </cfRule>
  </conditionalFormatting>
  <conditionalFormatting sqref="AA10:AA11">
    <cfRule type="containsText" dxfId="43" priority="46" stopIfTrue="1" operator="containsText" text="Fecha debe ser posterior a la">
      <formula>NOT(ISERROR(SEARCH("Fecha debe ser posterior a la",AA10)))</formula>
    </cfRule>
  </conditionalFormatting>
  <conditionalFormatting sqref="AD15">
    <cfRule type="containsText" dxfId="42" priority="42" operator="containsText" text="CERRADA">
      <formula>NOT(ISERROR(SEARCH("CERRADA",AD15)))</formula>
    </cfRule>
    <cfRule type="containsText" dxfId="41" priority="43" operator="containsText" text="ABIERTA">
      <formula>NOT(ISERROR(SEARCH("ABIERTA",AD15)))</formula>
    </cfRule>
  </conditionalFormatting>
  <conditionalFormatting sqref="AD21">
    <cfRule type="containsText" dxfId="40" priority="40" operator="containsText" text="CERRADA">
      <formula>NOT(ISERROR(SEARCH("CERRADA",AD21)))</formula>
    </cfRule>
    <cfRule type="containsText" dxfId="39" priority="41" operator="containsText" text="ABIERTA">
      <formula>NOT(ISERROR(SEARCH("ABIERTA",AD21)))</formula>
    </cfRule>
  </conditionalFormatting>
  <conditionalFormatting sqref="AD14">
    <cfRule type="containsText" dxfId="38" priority="38" operator="containsText" text="CERRADA">
      <formula>NOT(ISERROR(SEARCH("CERRADA",AD14)))</formula>
    </cfRule>
    <cfRule type="containsText" dxfId="37" priority="39" operator="containsText" text="ABIERTA">
      <formula>NOT(ISERROR(SEARCH("ABIERTA",AD14)))</formula>
    </cfRule>
  </conditionalFormatting>
  <conditionalFormatting sqref="AR49">
    <cfRule type="containsText" dxfId="36" priority="36" operator="containsText" text="CERRADA">
      <formula>NOT(ISERROR(SEARCH("CERRADA",AR49)))</formula>
    </cfRule>
    <cfRule type="containsText" dxfId="35" priority="37" operator="containsText" text="ABIERTA">
      <formula>NOT(ISERROR(SEARCH("ABIERTA",AR49)))</formula>
    </cfRule>
  </conditionalFormatting>
  <conditionalFormatting sqref="AR19">
    <cfRule type="containsText" dxfId="34" priority="34" operator="containsText" text="CERRADA">
      <formula>NOT(ISERROR(SEARCH("CERRADA",AR19)))</formula>
    </cfRule>
    <cfRule type="containsText" dxfId="33" priority="35" operator="containsText" text="ABIERTA">
      <formula>NOT(ISERROR(SEARCH("ABIERTA",AR19)))</formula>
    </cfRule>
  </conditionalFormatting>
  <conditionalFormatting sqref="AR23">
    <cfRule type="containsText" dxfId="32" priority="32" operator="containsText" text="CERRADA">
      <formula>NOT(ISERROR(SEARCH("CERRADA",AR23)))</formula>
    </cfRule>
    <cfRule type="containsText" dxfId="31" priority="33" operator="containsText" text="ABIERTA">
      <formula>NOT(ISERROR(SEARCH("ABIERTA",AR23)))</formula>
    </cfRule>
  </conditionalFormatting>
  <conditionalFormatting sqref="AR24">
    <cfRule type="containsText" dxfId="30" priority="30" operator="containsText" text="CERRADA">
      <formula>NOT(ISERROR(SEARCH("CERRADA",AR24)))</formula>
    </cfRule>
    <cfRule type="containsText" dxfId="29" priority="31" operator="containsText" text="ABIERTA">
      <formula>NOT(ISERROR(SEARCH("ABIERTA",AR24)))</formula>
    </cfRule>
  </conditionalFormatting>
  <conditionalFormatting sqref="AR25">
    <cfRule type="containsText" dxfId="28" priority="28" operator="containsText" text="CERRADA">
      <formula>NOT(ISERROR(SEARCH("CERRADA",AR25)))</formula>
    </cfRule>
    <cfRule type="containsText" dxfId="27" priority="29" operator="containsText" text="ABIERTA">
      <formula>NOT(ISERROR(SEARCH("ABIERTA",AR25)))</formula>
    </cfRule>
  </conditionalFormatting>
  <conditionalFormatting sqref="AR26">
    <cfRule type="containsText" dxfId="26" priority="26" operator="containsText" text="CERRADA">
      <formula>NOT(ISERROR(SEARCH("CERRADA",AR26)))</formula>
    </cfRule>
    <cfRule type="containsText" dxfId="25" priority="27" operator="containsText" text="ABIERTA">
      <formula>NOT(ISERROR(SEARCH("ABIERTA",AR26)))</formula>
    </cfRule>
  </conditionalFormatting>
  <conditionalFormatting sqref="AM10:AM15 AM18:AM52">
    <cfRule type="containsText" dxfId="24" priority="25" operator="containsText" text="SIN INICIAR">
      <formula>NOT(ISERROR(SEARCH("SIN INICIAR",AM10)))</formula>
    </cfRule>
    <cfRule type="containsText" dxfId="23" priority="24" operator="containsText" text="EN PROCESO">
      <formula>NOT(ISERROR(SEARCH("EN PROCESO",AM10)))</formula>
    </cfRule>
    <cfRule type="containsText" dxfId="22" priority="23" operator="containsText" text="TERMINADA">
      <formula>NOT(ISERROR(SEARCH("TERMINADA",AM10)))</formula>
    </cfRule>
    <cfRule type="containsText" dxfId="21" priority="22" operator="containsText" text="TERMINADA EXTEMPORÁNEA">
      <formula>NOT(ISERROR(SEARCH("TERMINADA EXTEMPORÁNEA",AM10)))</formula>
    </cfRule>
    <cfRule type="containsText" dxfId="20" priority="21" operator="containsText" text="INCUMPLIDA">
      <formula>NOT(ISERROR(SEARCH("INCUMPLIDA",AM10)))</formula>
    </cfRule>
  </conditionalFormatting>
  <conditionalFormatting sqref="AR36">
    <cfRule type="containsText" dxfId="19" priority="19" operator="containsText" text="CERRADA">
      <formula>NOT(ISERROR(SEARCH("CERRADA",AR36)))</formula>
    </cfRule>
    <cfRule type="containsText" dxfId="18" priority="20" operator="containsText" text="ABIERTA">
      <formula>NOT(ISERROR(SEARCH("ABIERTA",AR36)))</formula>
    </cfRule>
  </conditionalFormatting>
  <conditionalFormatting sqref="AR39">
    <cfRule type="containsText" dxfId="17" priority="17" operator="containsText" text="CERRADA">
      <formula>NOT(ISERROR(SEARCH("CERRADA",AR39)))</formula>
    </cfRule>
    <cfRule type="containsText" dxfId="16" priority="18" operator="containsText" text="ABIERTA">
      <formula>NOT(ISERROR(SEARCH("ABIERTA",AR39)))</formula>
    </cfRule>
  </conditionalFormatting>
  <conditionalFormatting sqref="AR42">
    <cfRule type="containsText" dxfId="15" priority="15" operator="containsText" text="CERRADA">
      <formula>NOT(ISERROR(SEARCH("CERRADA",AR42)))</formula>
    </cfRule>
    <cfRule type="containsText" dxfId="14" priority="16" operator="containsText" text="ABIERTA">
      <formula>NOT(ISERROR(SEARCH("ABIERTA",AR42)))</formula>
    </cfRule>
  </conditionalFormatting>
  <conditionalFormatting sqref="AR44">
    <cfRule type="containsText" dxfId="13" priority="13" operator="containsText" text="CERRADA">
      <formula>NOT(ISERROR(SEARCH("CERRADA",AR44)))</formula>
    </cfRule>
    <cfRule type="containsText" dxfId="12" priority="14" operator="containsText" text="ABIERTA">
      <formula>NOT(ISERROR(SEARCH("ABIERTA",AR44)))</formula>
    </cfRule>
  </conditionalFormatting>
  <conditionalFormatting sqref="AR11">
    <cfRule type="containsText" dxfId="11" priority="11" operator="containsText" text="CERRADA">
      <formula>NOT(ISERROR(SEARCH("CERRADA",AR11)))</formula>
    </cfRule>
    <cfRule type="containsText" dxfId="10" priority="12" operator="containsText" text="ABIERTA">
      <formula>NOT(ISERROR(SEARCH("ABIERTA",AR11)))</formula>
    </cfRule>
  </conditionalFormatting>
  <conditionalFormatting sqref="AM16">
    <cfRule type="containsText" dxfId="5" priority="6" operator="containsText" text="INCUMPLIDA">
      <formula>NOT(ISERROR(SEARCH("INCUMPLIDA",AM16)))</formula>
    </cfRule>
    <cfRule type="containsText" dxfId="6" priority="7" operator="containsText" text="TERMINADA EXTEMPORÁNEA">
      <formula>NOT(ISERROR(SEARCH("TERMINADA EXTEMPORÁNEA",AM16)))</formula>
    </cfRule>
    <cfRule type="containsText" dxfId="7" priority="8" operator="containsText" text="TERMINADA">
      <formula>NOT(ISERROR(SEARCH("TERMINADA",AM16)))</formula>
    </cfRule>
    <cfRule type="containsText" dxfId="8" priority="9" operator="containsText" text="EN PROCESO">
      <formula>NOT(ISERROR(SEARCH("EN PROCESO",AM16)))</formula>
    </cfRule>
    <cfRule type="containsText" dxfId="9" priority="10" operator="containsText" text="SIN INICIAR">
      <formula>NOT(ISERROR(SEARCH("SIN INICIAR",AM16)))</formula>
    </cfRule>
  </conditionalFormatting>
  <conditionalFormatting sqref="AM17">
    <cfRule type="containsText" dxfId="0" priority="1" operator="containsText" text="INCUMPLIDA">
      <formula>NOT(ISERROR(SEARCH("INCUMPLIDA",AM17)))</formula>
    </cfRule>
    <cfRule type="containsText" dxfId="1" priority="2" operator="containsText" text="TERMINADA EXTEMPORÁNEA">
      <formula>NOT(ISERROR(SEARCH("TERMINADA EXTEMPORÁNEA",AM17)))</formula>
    </cfRule>
    <cfRule type="containsText" dxfId="2" priority="3" operator="containsText" text="TERMINADA">
      <formula>NOT(ISERROR(SEARCH("TERMINADA",AM17)))</formula>
    </cfRule>
    <cfRule type="containsText" dxfId="3" priority="4" operator="containsText" text="EN PROCESO">
      <formula>NOT(ISERROR(SEARCH("EN PROCESO",AM17)))</formula>
    </cfRule>
    <cfRule type="containsText" dxfId="4" priority="5" operator="containsText" text="SIN INICIAR">
      <formula>NOT(ISERROR(SEARCH("SIN INICIAR",AM17)))</formula>
    </cfRule>
  </conditionalFormatting>
  <dataValidations count="10">
    <dataValidation type="textLength" allowBlank="1" showInputMessage="1" showErrorMessage="1" errorTitle="Entrada no válida" error="Escriba un texto  Maximo 200 Caracteres" promptTitle="Cualquier contenido Maximo 200 Caracteres" sqref="L10:L11 L29:L52">
      <formula1>0</formula1>
      <formula2>200</formula2>
    </dataValidation>
    <dataValidation type="textLength" allowBlank="1" showInputMessage="1" showErrorMessage="1" errorTitle="Entrada no válida" error="Escriba un texto  Maximo 500 Caracteres" promptTitle="Cualquier contenido Maximo 500 Caracteres" sqref="H10:I11 H29:I52">
      <formula1>0</formula1>
      <formula2>500</formula2>
    </dataValidation>
    <dataValidation type="whole" allowBlank="1" showInputMessage="1" showErrorMessage="1" errorTitle="Entrada no válida" error="Por favor escriba un número entero" promptTitle="Escriba un número entero en esta casilla" sqref="J10:J11">
      <formula1>-999</formula1>
      <formula2>999</formula2>
    </dataValidation>
    <dataValidation type="textLength" allowBlank="1" showInputMessage="1" showErrorMessage="1" errorTitle="Entrada no válida" error="Escriba un texto  Maximo 100 Caracteres" promptTitle="Cualquier contenido Maximo 100 Caracteres" sqref="M10:M11">
      <formula1>0</formula1>
      <formula2>100</formula2>
    </dataValidation>
    <dataValidation type="textLength" allowBlank="1" showInputMessage="1" showErrorMessage="1" errorTitle="Entrada no válida" error="Escriba un texto  Maximo 20 Caracteres" promptTitle="Cualquier contenido Maximo 20 Caracteres" sqref="F10:F11 F29:F52">
      <formula1>0</formula1>
      <formula2>20</formula2>
    </dataValidation>
    <dataValidation type="date" operator="greaterThan" allowBlank="1" showInputMessage="1" showErrorMessage="1" sqref="E10:E11 B10:B52 E29:E52">
      <formula1>36892</formula1>
    </dataValidation>
    <dataValidation type="date" operator="greaterThan" allowBlank="1" showInputMessage="1" showErrorMessage="1" error="Fecha debe ser posterior a la del hallazgo (Columna E)" sqref="O10:P11">
      <formula1>D10</formula1>
    </dataValidation>
    <dataValidation type="date" errorStyle="warning" operator="greaterThan" allowBlank="1" showInputMessage="1" showErrorMessage="1" error="Fecha debe ser posterior a la de inicio (Columna U)" sqref="Z10:Z28 T10:T28 AF10:AF52">
      <formula1>#REF!</formula1>
    </dataValidation>
    <dataValidation type="decimal" allowBlank="1" showInputMessage="1" showErrorMessage="1" errorTitle="Entrada no válida" error="Por favor escriba un número" promptTitle="Escriba un número en esta casilla" sqref="M29:M52">
      <formula1>-999999</formula1>
      <formula2>999999</formula2>
    </dataValidation>
    <dataValidation type="date" allowBlank="1" showInputMessage="1" errorTitle="Entrada no válida" error="Por favor escriba una fecha válida (AAAA/MM/DD)" promptTitle="Ingrese una fecha (AAAA/MM/DD)" sqref="O29:P52">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Datos.!$K$3:$K$24</xm:f>
          </x14:formula1>
          <xm:sqref>X10:X11 AH10:AH52</xm:sqref>
        </x14:dataValidation>
        <x14:dataValidation type="list" allowBlank="1" showInputMessage="1" showErrorMessage="1">
          <x14:formula1>
            <xm:f>Datos.!$N$3:$N$4</xm:f>
          </x14:formula1>
          <xm:sqref>X21 X15 AR49 AD21 AD14:AD15 AR44 AR36 AR39 AR42 AR10:AR28</xm:sqref>
        </x14:dataValidation>
        <x14:dataValidation type="list" allowBlank="1" showInputMessage="1" showErrorMessage="1">
          <x14:formula1>
            <xm:f>Datos.!$I$3:$I$13</xm:f>
          </x14:formula1>
          <xm:sqref>N10:N52</xm:sqref>
        </x14:dataValidation>
        <x14:dataValidation type="list" allowBlank="1" showInputMessage="1" showErrorMessage="1">
          <x14:formula1>
            <xm:f>Datos.!$C$3:$C$4</xm:f>
          </x14:formula1>
          <xm:sqref>C10:C52</xm:sqref>
        </x14:dataValidation>
        <x14:dataValidation type="list" allowBlank="1" showInputMessage="1" showErrorMessage="1">
          <x14:formula1>
            <xm:f>Datos.!$E$3:$E$6</xm:f>
          </x14:formula1>
          <xm:sqref>K10:K52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topLeftCell="I1" workbookViewId="0">
      <selection activeCell="I46" sqref="I46"/>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72</v>
      </c>
      <c r="C2" s="7" t="s">
        <v>73</v>
      </c>
      <c r="D2" s="7" t="s">
        <v>74</v>
      </c>
      <c r="E2" s="7" t="s">
        <v>75</v>
      </c>
      <c r="F2" s="7" t="s">
        <v>76</v>
      </c>
      <c r="G2" s="7" t="s">
        <v>77</v>
      </c>
      <c r="H2" s="7" t="s">
        <v>78</v>
      </c>
      <c r="I2" s="8" t="s">
        <v>79</v>
      </c>
      <c r="J2" s="8" t="s">
        <v>37</v>
      </c>
      <c r="K2" s="8" t="s">
        <v>80</v>
      </c>
      <c r="L2" s="7" t="s">
        <v>81</v>
      </c>
      <c r="M2" s="7" t="s">
        <v>82</v>
      </c>
      <c r="N2" s="7" t="s">
        <v>83</v>
      </c>
    </row>
    <row r="3" spans="2:14" x14ac:dyDescent="0.25">
      <c r="B3" s="1">
        <v>1</v>
      </c>
      <c r="C3" s="2" t="s">
        <v>84</v>
      </c>
      <c r="D3" s="9" t="s">
        <v>85</v>
      </c>
      <c r="E3" s="10" t="s">
        <v>17</v>
      </c>
      <c r="F3" s="10" t="s">
        <v>48</v>
      </c>
      <c r="G3" s="11" t="s">
        <v>50</v>
      </c>
      <c r="H3" s="10" t="s">
        <v>86</v>
      </c>
      <c r="I3" s="6">
        <v>0.5</v>
      </c>
      <c r="J3" s="1">
        <v>0</v>
      </c>
      <c r="K3" s="1">
        <v>0</v>
      </c>
      <c r="L3" s="1" t="s">
        <v>87</v>
      </c>
      <c r="M3" s="2" t="s">
        <v>16</v>
      </c>
      <c r="N3" s="1" t="s">
        <v>139</v>
      </c>
    </row>
    <row r="4" spans="2:14" x14ac:dyDescent="0.25">
      <c r="B4" s="1">
        <v>2</v>
      </c>
      <c r="C4" s="2" t="s">
        <v>15</v>
      </c>
      <c r="D4" s="9" t="s">
        <v>88</v>
      </c>
      <c r="E4" s="10" t="s">
        <v>18</v>
      </c>
      <c r="F4" s="10" t="s">
        <v>48</v>
      </c>
      <c r="G4" s="11" t="s">
        <v>51</v>
      </c>
      <c r="H4" s="10" t="s">
        <v>49</v>
      </c>
      <c r="I4" s="6">
        <v>0.55000000000000004</v>
      </c>
      <c r="J4" s="12">
        <v>1</v>
      </c>
      <c r="K4" s="1">
        <v>0.5</v>
      </c>
      <c r="L4" s="1" t="s">
        <v>89</v>
      </c>
      <c r="M4" s="2" t="s">
        <v>90</v>
      </c>
      <c r="N4" s="1" t="s">
        <v>140</v>
      </c>
    </row>
    <row r="5" spans="2:14" x14ac:dyDescent="0.25">
      <c r="B5" s="1">
        <v>3</v>
      </c>
      <c r="D5" s="13" t="s">
        <v>91</v>
      </c>
      <c r="E5" s="10" t="s">
        <v>19</v>
      </c>
      <c r="F5" s="10" t="s">
        <v>39</v>
      </c>
      <c r="G5" s="11" t="s">
        <v>28</v>
      </c>
      <c r="H5" s="10" t="s">
        <v>92</v>
      </c>
      <c r="I5" s="6">
        <v>0.6</v>
      </c>
      <c r="J5" s="12">
        <v>2</v>
      </c>
      <c r="K5" s="12">
        <v>1</v>
      </c>
      <c r="L5" s="1"/>
      <c r="M5" s="2" t="s">
        <v>93</v>
      </c>
      <c r="N5" s="1"/>
    </row>
    <row r="6" spans="2:14" x14ac:dyDescent="0.25">
      <c r="B6" s="1">
        <v>4</v>
      </c>
      <c r="D6" s="9" t="s">
        <v>94</v>
      </c>
      <c r="E6" s="14" t="s">
        <v>36</v>
      </c>
      <c r="F6" s="10" t="s">
        <v>39</v>
      </c>
      <c r="G6" s="11" t="s">
        <v>52</v>
      </c>
      <c r="H6" s="10" t="s">
        <v>66</v>
      </c>
      <c r="I6" s="6">
        <v>0.65</v>
      </c>
      <c r="J6" s="12">
        <v>3</v>
      </c>
      <c r="K6" s="12">
        <v>2</v>
      </c>
      <c r="L6" s="1"/>
      <c r="M6" s="2" t="s">
        <v>95</v>
      </c>
    </row>
    <row r="7" spans="2:14" x14ac:dyDescent="0.25">
      <c r="B7" s="1">
        <v>5</v>
      </c>
      <c r="D7" s="9" t="s">
        <v>96</v>
      </c>
      <c r="F7" s="10" t="s">
        <v>39</v>
      </c>
      <c r="G7" s="11" t="s">
        <v>53</v>
      </c>
      <c r="H7" s="10" t="s">
        <v>39</v>
      </c>
      <c r="I7" s="6">
        <v>0.7</v>
      </c>
      <c r="J7" s="12">
        <v>4</v>
      </c>
      <c r="K7" s="12">
        <v>3</v>
      </c>
      <c r="L7" s="1"/>
      <c r="M7" s="2" t="s">
        <v>97</v>
      </c>
    </row>
    <row r="8" spans="2:14" x14ac:dyDescent="0.25">
      <c r="B8" s="1">
        <v>6</v>
      </c>
      <c r="D8" s="9" t="s">
        <v>98</v>
      </c>
      <c r="F8" s="10" t="s">
        <v>39</v>
      </c>
      <c r="G8" s="11" t="s">
        <v>54</v>
      </c>
      <c r="H8" s="11" t="s">
        <v>44</v>
      </c>
      <c r="I8" s="6">
        <v>0.75</v>
      </c>
      <c r="J8" s="12">
        <v>5</v>
      </c>
      <c r="K8" s="12">
        <v>4</v>
      </c>
      <c r="L8" s="1"/>
      <c r="M8" s="2" t="s">
        <v>67</v>
      </c>
    </row>
    <row r="9" spans="2:14" x14ac:dyDescent="0.25">
      <c r="B9" s="1">
        <v>7</v>
      </c>
      <c r="D9" s="9" t="s">
        <v>99</v>
      </c>
      <c r="F9" s="10" t="s">
        <v>40</v>
      </c>
      <c r="G9" s="11" t="s">
        <v>55</v>
      </c>
      <c r="H9" s="11" t="s">
        <v>62</v>
      </c>
      <c r="I9" s="6">
        <v>0.8</v>
      </c>
      <c r="J9" s="12">
        <v>6</v>
      </c>
      <c r="K9" s="12">
        <v>5</v>
      </c>
      <c r="L9" s="1"/>
    </row>
    <row r="10" spans="2:14" x14ac:dyDescent="0.25">
      <c r="B10" s="1">
        <v>8</v>
      </c>
      <c r="D10" s="9" t="s">
        <v>100</v>
      </c>
      <c r="F10" s="11" t="s">
        <v>44</v>
      </c>
      <c r="G10" s="11" t="s">
        <v>56</v>
      </c>
      <c r="H10" s="10" t="s">
        <v>45</v>
      </c>
      <c r="I10" s="6">
        <v>0.85</v>
      </c>
      <c r="J10" s="12">
        <v>7</v>
      </c>
      <c r="K10" s="12">
        <v>6</v>
      </c>
      <c r="L10" s="1"/>
    </row>
    <row r="11" spans="2:14" ht="12.75" customHeight="1" x14ac:dyDescent="0.25">
      <c r="B11" s="1">
        <v>9</v>
      </c>
      <c r="D11" s="13" t="s">
        <v>101</v>
      </c>
      <c r="F11" s="11" t="s">
        <v>42</v>
      </c>
      <c r="G11" s="11" t="s">
        <v>57</v>
      </c>
      <c r="H11" s="10" t="s">
        <v>46</v>
      </c>
      <c r="I11" s="6">
        <v>0.9</v>
      </c>
      <c r="J11" s="12">
        <v>8</v>
      </c>
      <c r="K11" s="12">
        <v>7</v>
      </c>
      <c r="L11" s="1"/>
    </row>
    <row r="12" spans="2:14" x14ac:dyDescent="0.25">
      <c r="B12" s="1">
        <v>10</v>
      </c>
      <c r="D12" s="9" t="s">
        <v>102</v>
      </c>
      <c r="F12" s="11" t="s">
        <v>42</v>
      </c>
      <c r="G12" s="11" t="s">
        <v>58</v>
      </c>
      <c r="H12" s="11" t="s">
        <v>103</v>
      </c>
      <c r="I12" s="6">
        <v>0.95</v>
      </c>
      <c r="J12" s="12">
        <v>9</v>
      </c>
      <c r="K12" s="12">
        <v>8</v>
      </c>
      <c r="L12" s="1"/>
    </row>
    <row r="13" spans="2:14" x14ac:dyDescent="0.25">
      <c r="B13" s="1">
        <v>11</v>
      </c>
      <c r="D13" s="9" t="s">
        <v>104</v>
      </c>
      <c r="F13" s="11" t="s">
        <v>44</v>
      </c>
      <c r="G13" s="11" t="s">
        <v>105</v>
      </c>
      <c r="H13" s="11" t="s">
        <v>41</v>
      </c>
      <c r="I13" s="6">
        <v>1</v>
      </c>
      <c r="J13" s="12">
        <v>10</v>
      </c>
      <c r="K13" s="12">
        <v>9</v>
      </c>
      <c r="L13" s="1"/>
    </row>
    <row r="14" spans="2:14" x14ac:dyDescent="0.25">
      <c r="B14" s="1">
        <v>12</v>
      </c>
      <c r="D14" s="13" t="s">
        <v>106</v>
      </c>
      <c r="F14" s="10" t="s">
        <v>49</v>
      </c>
      <c r="G14" s="11" t="s">
        <v>59</v>
      </c>
      <c r="H14" s="11" t="s">
        <v>40</v>
      </c>
      <c r="I14" s="6"/>
      <c r="J14" s="12"/>
      <c r="K14" s="12">
        <v>10</v>
      </c>
      <c r="L14" s="1"/>
    </row>
    <row r="15" spans="2:14" ht="15" customHeight="1" x14ac:dyDescent="0.25">
      <c r="B15" s="1">
        <v>13</v>
      </c>
      <c r="D15" s="13" t="s">
        <v>107</v>
      </c>
      <c r="F15" s="10" t="s">
        <v>48</v>
      </c>
      <c r="G15" s="11" t="s">
        <v>60</v>
      </c>
      <c r="H15" s="11" t="s">
        <v>42</v>
      </c>
      <c r="I15" s="6"/>
      <c r="J15" s="12"/>
      <c r="K15" s="12">
        <v>11</v>
      </c>
      <c r="L15" s="1"/>
    </row>
    <row r="16" spans="2:14" ht="14.25" customHeight="1" x14ac:dyDescent="0.25">
      <c r="B16" s="1">
        <v>14</v>
      </c>
      <c r="D16" s="13" t="s">
        <v>108</v>
      </c>
      <c r="F16" s="10" t="s">
        <v>39</v>
      </c>
      <c r="G16" s="11" t="s">
        <v>24</v>
      </c>
      <c r="H16" s="10" t="s">
        <v>109</v>
      </c>
      <c r="I16" s="6"/>
      <c r="J16" s="12"/>
      <c r="K16" s="12">
        <v>12</v>
      </c>
      <c r="L16" s="1"/>
    </row>
    <row r="17" spans="2:12" x14ac:dyDescent="0.25">
      <c r="B17" s="1">
        <v>15</v>
      </c>
      <c r="G17" s="11" t="s">
        <v>25</v>
      </c>
      <c r="H17" s="11" t="s">
        <v>110</v>
      </c>
      <c r="I17" s="6"/>
      <c r="J17" s="12"/>
      <c r="K17" s="12">
        <v>13</v>
      </c>
      <c r="L17" s="1"/>
    </row>
    <row r="18" spans="2:12" x14ac:dyDescent="0.25">
      <c r="B18" s="1">
        <v>16</v>
      </c>
      <c r="G18" s="11" t="s">
        <v>26</v>
      </c>
      <c r="H18" s="11" t="s">
        <v>111</v>
      </c>
      <c r="I18" s="6"/>
      <c r="J18" s="12"/>
      <c r="K18" s="12">
        <v>14</v>
      </c>
      <c r="L18" s="1"/>
    </row>
    <row r="19" spans="2:12" x14ac:dyDescent="0.25">
      <c r="B19" s="1">
        <v>17</v>
      </c>
      <c r="G19" s="11" t="s">
        <v>112</v>
      </c>
      <c r="H19" s="11" t="s">
        <v>113</v>
      </c>
      <c r="I19" s="6"/>
      <c r="J19" s="12"/>
      <c r="K19" s="12">
        <v>15</v>
      </c>
      <c r="L19" s="1"/>
    </row>
    <row r="20" spans="2:12" x14ac:dyDescent="0.25">
      <c r="B20" s="1">
        <v>18</v>
      </c>
      <c r="G20" s="11" t="s">
        <v>114</v>
      </c>
      <c r="H20" s="11" t="s">
        <v>115</v>
      </c>
      <c r="I20" s="6"/>
      <c r="J20" s="12"/>
      <c r="K20" s="12">
        <v>16</v>
      </c>
      <c r="L20" s="1"/>
    </row>
    <row r="21" spans="2:12" x14ac:dyDescent="0.25">
      <c r="B21" s="1">
        <v>19</v>
      </c>
      <c r="G21" s="11" t="s">
        <v>27</v>
      </c>
      <c r="H21" s="11" t="s">
        <v>116</v>
      </c>
      <c r="I21" s="6"/>
      <c r="J21" s="12"/>
      <c r="K21" s="12">
        <v>17</v>
      </c>
      <c r="L21" s="1"/>
    </row>
    <row r="22" spans="2:12" x14ac:dyDescent="0.25">
      <c r="B22" s="1">
        <v>20</v>
      </c>
      <c r="G22" s="11" t="s">
        <v>61</v>
      </c>
      <c r="H22" s="11" t="s">
        <v>43</v>
      </c>
      <c r="I22" s="6"/>
      <c r="J22" s="12"/>
      <c r="K22" s="12">
        <v>18</v>
      </c>
      <c r="L22" s="1"/>
    </row>
    <row r="23" spans="2:12" x14ac:dyDescent="0.25">
      <c r="B23" s="1">
        <v>21</v>
      </c>
      <c r="G23" s="11" t="s">
        <v>68</v>
      </c>
      <c r="H23" s="11" t="s">
        <v>117</v>
      </c>
      <c r="J23" s="12"/>
      <c r="K23" s="12">
        <v>19</v>
      </c>
    </row>
    <row r="24" spans="2:12" x14ac:dyDescent="0.25">
      <c r="B24" s="1">
        <v>22</v>
      </c>
      <c r="G24" s="11" t="s">
        <v>118</v>
      </c>
      <c r="H24" s="10" t="s">
        <v>119</v>
      </c>
      <c r="J24" s="12"/>
      <c r="K24" s="12">
        <v>20</v>
      </c>
    </row>
    <row r="25" spans="2:12" x14ac:dyDescent="0.25">
      <c r="B25" s="1">
        <v>23</v>
      </c>
      <c r="J25" s="12"/>
      <c r="K25" s="12"/>
    </row>
    <row r="26" spans="2:12" x14ac:dyDescent="0.25">
      <c r="B26" s="1">
        <v>24</v>
      </c>
      <c r="J26" s="12"/>
      <c r="K26" s="12"/>
    </row>
    <row r="27" spans="2:12" x14ac:dyDescent="0.25">
      <c r="B27" s="1">
        <v>25</v>
      </c>
      <c r="D27" s="7" t="s">
        <v>74</v>
      </c>
      <c r="E27" s="7" t="s">
        <v>76</v>
      </c>
      <c r="G27" s="7" t="s">
        <v>77</v>
      </c>
      <c r="H27" s="15" t="s">
        <v>121</v>
      </c>
      <c r="J27" s="7" t="s">
        <v>77</v>
      </c>
      <c r="K27" s="7" t="s">
        <v>120</v>
      </c>
    </row>
    <row r="28" spans="2:12" x14ac:dyDescent="0.25">
      <c r="B28" s="1">
        <v>26</v>
      </c>
      <c r="D28" s="9" t="s">
        <v>85</v>
      </c>
      <c r="E28" s="10" t="s">
        <v>48</v>
      </c>
      <c r="G28" s="11" t="s">
        <v>50</v>
      </c>
      <c r="H28" s="5" t="s">
        <v>48</v>
      </c>
      <c r="J28" s="11" t="s">
        <v>50</v>
      </c>
      <c r="K28" s="10" t="s">
        <v>86</v>
      </c>
    </row>
    <row r="29" spans="2:12" x14ac:dyDescent="0.25">
      <c r="B29" s="1">
        <v>27</v>
      </c>
      <c r="D29" s="9" t="s">
        <v>88</v>
      </c>
      <c r="E29" s="10" t="s">
        <v>48</v>
      </c>
      <c r="G29" s="11" t="s">
        <v>51</v>
      </c>
      <c r="H29" s="5" t="s">
        <v>122</v>
      </c>
      <c r="J29" s="11" t="s">
        <v>51</v>
      </c>
      <c r="K29" s="10" t="s">
        <v>49</v>
      </c>
    </row>
    <row r="30" spans="2:12" x14ac:dyDescent="0.25">
      <c r="B30" s="1">
        <v>28</v>
      </c>
      <c r="D30" s="13" t="s">
        <v>91</v>
      </c>
      <c r="E30" s="10" t="s">
        <v>39</v>
      </c>
      <c r="G30" s="11" t="s">
        <v>28</v>
      </c>
      <c r="H30" s="5" t="s">
        <v>48</v>
      </c>
      <c r="J30" s="11" t="s">
        <v>28</v>
      </c>
      <c r="K30" s="10" t="s">
        <v>92</v>
      </c>
    </row>
    <row r="31" spans="2:12" x14ac:dyDescent="0.25">
      <c r="B31" s="1">
        <v>29</v>
      </c>
      <c r="D31" s="9" t="s">
        <v>94</v>
      </c>
      <c r="E31" s="10" t="s">
        <v>39</v>
      </c>
      <c r="G31" s="11" t="s">
        <v>52</v>
      </c>
      <c r="H31" s="5" t="s">
        <v>48</v>
      </c>
      <c r="J31" s="11" t="s">
        <v>52</v>
      </c>
      <c r="K31" s="10" t="s">
        <v>66</v>
      </c>
    </row>
    <row r="32" spans="2:12" x14ac:dyDescent="0.25">
      <c r="B32" s="1">
        <v>30</v>
      </c>
      <c r="D32" s="9" t="s">
        <v>96</v>
      </c>
      <c r="E32" s="10" t="s">
        <v>39</v>
      </c>
      <c r="G32" s="11" t="s">
        <v>53</v>
      </c>
      <c r="H32" s="5" t="s">
        <v>39</v>
      </c>
      <c r="J32" s="11" t="s">
        <v>53</v>
      </c>
      <c r="K32" s="10" t="s">
        <v>39</v>
      </c>
    </row>
    <row r="33" spans="4:11" x14ac:dyDescent="0.25">
      <c r="D33" s="9" t="s">
        <v>98</v>
      </c>
      <c r="E33" s="10" t="s">
        <v>39</v>
      </c>
      <c r="G33" s="11" t="s">
        <v>54</v>
      </c>
      <c r="H33" s="5" t="s">
        <v>44</v>
      </c>
      <c r="J33" s="11" t="s">
        <v>54</v>
      </c>
      <c r="K33" s="11" t="s">
        <v>44</v>
      </c>
    </row>
    <row r="34" spans="4:11" x14ac:dyDescent="0.25">
      <c r="D34" s="9" t="s">
        <v>99</v>
      </c>
      <c r="E34" s="10" t="s">
        <v>40</v>
      </c>
      <c r="G34" s="11" t="s">
        <v>55</v>
      </c>
      <c r="H34" s="5" t="s">
        <v>123</v>
      </c>
      <c r="J34" s="11" t="s">
        <v>55</v>
      </c>
      <c r="K34" s="11" t="s">
        <v>62</v>
      </c>
    </row>
    <row r="35" spans="4:11" x14ac:dyDescent="0.25">
      <c r="D35" s="9" t="s">
        <v>100</v>
      </c>
      <c r="E35" s="11" t="s">
        <v>44</v>
      </c>
      <c r="G35" s="11" t="s">
        <v>56</v>
      </c>
      <c r="H35" s="5" t="s">
        <v>123</v>
      </c>
      <c r="J35" s="11" t="s">
        <v>56</v>
      </c>
      <c r="K35" s="10" t="s">
        <v>45</v>
      </c>
    </row>
    <row r="36" spans="4:11" ht="26.4" x14ac:dyDescent="0.25">
      <c r="D36" s="13" t="s">
        <v>101</v>
      </c>
      <c r="E36" s="11" t="s">
        <v>42</v>
      </c>
      <c r="G36" s="11" t="s">
        <v>57</v>
      </c>
      <c r="H36" s="5" t="s">
        <v>123</v>
      </c>
      <c r="J36" s="11" t="s">
        <v>57</v>
      </c>
      <c r="K36" s="10" t="s">
        <v>46</v>
      </c>
    </row>
    <row r="37" spans="4:11" x14ac:dyDescent="0.25">
      <c r="D37" s="9" t="s">
        <v>102</v>
      </c>
      <c r="E37" s="11" t="s">
        <v>42</v>
      </c>
      <c r="G37" s="11" t="s">
        <v>58</v>
      </c>
      <c r="H37" s="5" t="s">
        <v>123</v>
      </c>
      <c r="J37" s="11" t="s">
        <v>58</v>
      </c>
      <c r="K37" s="11" t="s">
        <v>103</v>
      </c>
    </row>
    <row r="38" spans="4:11" x14ac:dyDescent="0.25">
      <c r="D38" s="9" t="s">
        <v>104</v>
      </c>
      <c r="E38" s="11" t="s">
        <v>44</v>
      </c>
      <c r="G38" s="11" t="s">
        <v>105</v>
      </c>
      <c r="H38" s="5" t="s">
        <v>44</v>
      </c>
      <c r="J38" s="11" t="s">
        <v>105</v>
      </c>
      <c r="K38" s="11" t="s">
        <v>41</v>
      </c>
    </row>
    <row r="39" spans="4:11" x14ac:dyDescent="0.25">
      <c r="D39" s="13" t="s">
        <v>106</v>
      </c>
      <c r="E39" s="10" t="s">
        <v>49</v>
      </c>
      <c r="G39" s="11" t="s">
        <v>59</v>
      </c>
      <c r="H39" s="5" t="s">
        <v>40</v>
      </c>
      <c r="J39" s="11" t="s">
        <v>59</v>
      </c>
      <c r="K39" s="11" t="s">
        <v>40</v>
      </c>
    </row>
    <row r="40" spans="4:11" x14ac:dyDescent="0.25">
      <c r="D40" s="13" t="s">
        <v>107</v>
      </c>
      <c r="E40" s="10" t="s">
        <v>48</v>
      </c>
      <c r="G40" s="11" t="s">
        <v>60</v>
      </c>
      <c r="H40" s="5" t="s">
        <v>63</v>
      </c>
      <c r="J40" s="11" t="s">
        <v>60</v>
      </c>
      <c r="K40" s="11" t="s">
        <v>42</v>
      </c>
    </row>
    <row r="41" spans="4:11" x14ac:dyDescent="0.25">
      <c r="D41" s="13" t="s">
        <v>108</v>
      </c>
      <c r="E41" s="10" t="s">
        <v>39</v>
      </c>
      <c r="G41" s="11" t="s">
        <v>24</v>
      </c>
      <c r="H41" s="5" t="s">
        <v>40</v>
      </c>
      <c r="J41" s="11" t="s">
        <v>24</v>
      </c>
      <c r="K41" s="10" t="s">
        <v>109</v>
      </c>
    </row>
    <row r="42" spans="4:11" x14ac:dyDescent="0.25">
      <c r="G42" s="11" t="s">
        <v>25</v>
      </c>
      <c r="H42" s="5" t="s">
        <v>40</v>
      </c>
      <c r="J42" s="11" t="s">
        <v>25</v>
      </c>
      <c r="K42" s="11" t="s">
        <v>110</v>
      </c>
    </row>
    <row r="43" spans="4:11" x14ac:dyDescent="0.25">
      <c r="G43" s="11" t="s">
        <v>26</v>
      </c>
      <c r="H43" s="5" t="s">
        <v>40</v>
      </c>
      <c r="J43" s="11" t="s">
        <v>26</v>
      </c>
      <c r="K43" s="11" t="s">
        <v>111</v>
      </c>
    </row>
    <row r="44" spans="4:11" x14ac:dyDescent="0.25">
      <c r="G44" s="11" t="s">
        <v>112</v>
      </c>
      <c r="H44" s="5" t="s">
        <v>40</v>
      </c>
      <c r="J44" s="11" t="s">
        <v>112</v>
      </c>
      <c r="K44" s="11" t="s">
        <v>113</v>
      </c>
    </row>
    <row r="45" spans="4:11" x14ac:dyDescent="0.25">
      <c r="G45" s="11" t="s">
        <v>114</v>
      </c>
      <c r="H45" s="5" t="s">
        <v>63</v>
      </c>
      <c r="J45" s="11" t="s">
        <v>114</v>
      </c>
      <c r="K45" s="11" t="s">
        <v>115</v>
      </c>
    </row>
    <row r="46" spans="4:11" x14ac:dyDescent="0.25">
      <c r="G46" s="11" t="s">
        <v>27</v>
      </c>
      <c r="H46" s="5" t="s">
        <v>63</v>
      </c>
      <c r="J46" s="11" t="s">
        <v>27</v>
      </c>
      <c r="K46" s="11" t="s">
        <v>116</v>
      </c>
    </row>
    <row r="47" spans="4:11" x14ac:dyDescent="0.25">
      <c r="G47" s="11" t="s">
        <v>61</v>
      </c>
      <c r="H47" s="5" t="s">
        <v>63</v>
      </c>
      <c r="J47" s="11" t="s">
        <v>61</v>
      </c>
      <c r="K47" s="11" t="s">
        <v>43</v>
      </c>
    </row>
    <row r="48" spans="4:11" x14ac:dyDescent="0.25">
      <c r="G48" s="11" t="s">
        <v>68</v>
      </c>
      <c r="H48" s="5" t="s">
        <v>44</v>
      </c>
      <c r="J48" s="11" t="s">
        <v>68</v>
      </c>
      <c r="K48" s="11" t="s">
        <v>137</v>
      </c>
    </row>
    <row r="49" spans="7:11" x14ac:dyDescent="0.25">
      <c r="G49" s="11" t="s">
        <v>118</v>
      </c>
      <c r="H49" s="5" t="s">
        <v>63</v>
      </c>
      <c r="J49" s="11" t="s">
        <v>118</v>
      </c>
      <c r="K49" s="10" t="s">
        <v>138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2021-02-02T15:20:44Z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