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13_ncr:1_{B9EB7EBC-20EB-4CF0-BB01-0F6E221F7842}" xr6:coauthVersionLast="47" xr6:coauthVersionMax="47" xr10:uidLastSave="{00000000-0000-0000-0000-000000000000}"/>
  <bookViews>
    <workbookView xWindow="-108" yWindow="-108" windowWidth="23256" windowHeight="12576" tabRatio="743"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'CCSE-FT-019_PM'!$A$9:$AL$32</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9" i="1" l="1"/>
  <c r="AD26" i="1" l="1"/>
  <c r="AC26" i="1"/>
  <c r="AE26" i="1" s="1"/>
  <c r="AF26" i="1" s="1"/>
  <c r="AE32" i="1" l="1"/>
  <c r="AE31" i="1"/>
  <c r="AE20" i="1" l="1"/>
  <c r="AE18" i="1" l="1"/>
  <c r="AE17" i="1"/>
  <c r="AC17" i="1"/>
  <c r="AI17" i="1" s="1"/>
  <c r="AE16" i="1"/>
  <c r="AE14" i="1"/>
  <c r="AD17" i="1" l="1"/>
  <c r="AF17" i="1" s="1"/>
  <c r="AC10" i="1"/>
  <c r="AE10" i="1" s="1"/>
  <c r="AF10" i="1" s="1"/>
  <c r="AD10" i="1"/>
  <c r="AC11" i="1"/>
  <c r="AD11" i="1" s="1"/>
  <c r="AF11" i="1" s="1"/>
  <c r="AE11" i="1"/>
  <c r="AC12" i="1"/>
  <c r="AI12" i="1" s="1"/>
  <c r="AD12" i="1"/>
  <c r="AC13" i="1"/>
  <c r="AI13" i="1" s="1"/>
  <c r="AD13" i="1"/>
  <c r="AC14" i="1"/>
  <c r="AC15" i="1"/>
  <c r="AD15" i="1" s="1"/>
  <c r="AC16" i="1"/>
  <c r="AC18" i="1"/>
  <c r="AC19" i="1"/>
  <c r="AD19" i="1" s="1"/>
  <c r="AF19" i="1" s="1"/>
  <c r="AC20" i="1"/>
  <c r="AC21" i="1"/>
  <c r="AI21" i="1" s="1"/>
  <c r="AD21" i="1"/>
  <c r="AC22" i="1"/>
  <c r="AI22" i="1" s="1"/>
  <c r="AD22" i="1"/>
  <c r="AC23" i="1"/>
  <c r="AD23" i="1" s="1"/>
  <c r="AC24" i="1"/>
  <c r="AI24" i="1" s="1"/>
  <c r="AD24" i="1"/>
  <c r="AC25" i="1"/>
  <c r="AI25" i="1" s="1"/>
  <c r="AD25" i="1"/>
  <c r="AI26" i="1"/>
  <c r="AC27" i="1"/>
  <c r="AI27" i="1" s="1"/>
  <c r="AC28" i="1"/>
  <c r="AI28" i="1" s="1"/>
  <c r="AD28" i="1"/>
  <c r="AC29" i="1"/>
  <c r="AI29" i="1" s="1"/>
  <c r="AD29" i="1"/>
  <c r="AC30" i="1"/>
  <c r="AI30" i="1" s="1"/>
  <c r="AD30" i="1"/>
  <c r="AC31" i="1"/>
  <c r="AD31" i="1" s="1"/>
  <c r="AF31" i="1" s="1"/>
  <c r="AC32" i="1"/>
  <c r="AI32" i="1" l="1"/>
  <c r="AD32" i="1"/>
  <c r="AF32" i="1" s="1"/>
  <c r="AE27" i="1"/>
  <c r="AE25" i="1"/>
  <c r="AF25" i="1" s="1"/>
  <c r="AE24" i="1"/>
  <c r="AF24" i="1" s="1"/>
  <c r="AE23" i="1"/>
  <c r="AF23" i="1" s="1"/>
  <c r="AE22" i="1"/>
  <c r="AF22" i="1" s="1"/>
  <c r="AE21" i="1"/>
  <c r="AF21" i="1" s="1"/>
  <c r="AE30" i="1"/>
  <c r="AF30" i="1" s="1"/>
  <c r="AE13" i="1"/>
  <c r="AF13" i="1" s="1"/>
  <c r="AE29" i="1"/>
  <c r="AF29" i="1" s="1"/>
  <c r="AE28" i="1"/>
  <c r="AF28" i="1" s="1"/>
  <c r="AE12" i="1"/>
  <c r="AF12" i="1" s="1"/>
  <c r="AI18" i="1"/>
  <c r="AD18" i="1"/>
  <c r="AF18" i="1" s="1"/>
  <c r="AI14" i="1"/>
  <c r="AD14" i="1"/>
  <c r="AF14" i="1" s="1"/>
  <c r="AI16" i="1"/>
  <c r="AD16" i="1"/>
  <c r="AF16" i="1" s="1"/>
  <c r="AI20" i="1"/>
  <c r="AD20" i="1"/>
  <c r="AF20" i="1" s="1"/>
  <c r="AE15" i="1"/>
  <c r="AF15" i="1" s="1"/>
  <c r="AI31" i="1"/>
  <c r="AI23" i="1"/>
  <c r="AI15" i="1"/>
  <c r="AI10" i="1"/>
  <c r="AI19" i="1"/>
  <c r="AI11" i="1"/>
  <c r="AD27" i="1"/>
  <c r="E13" i="1"/>
  <c r="E12" i="1"/>
  <c r="E11" i="1"/>
  <c r="E10" i="1"/>
  <c r="A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MAVR</author>
  </authors>
  <commentList>
    <comment ref="AG11" authorId="0" shapeId="0" xr:uid="{00000000-0006-0000-0000-000002000000}">
      <text>
        <r>
          <rPr>
            <b/>
            <sz val="9"/>
            <color indexed="81"/>
            <rFont val="Tahoma"/>
            <family val="2"/>
          </rPr>
          <t>MAVR:</t>
        </r>
        <r>
          <rPr>
            <sz val="9"/>
            <color indexed="81"/>
            <rFont val="Tahoma"/>
            <family val="2"/>
          </rPr>
          <t xml:space="preserve">
Para análisis del Jefe.</t>
        </r>
      </text>
    </comment>
    <comment ref="AG30" authorId="0" shapeId="0" xr:uid="{00000000-0006-0000-0000-000007000000}">
      <text>
        <r>
          <rPr>
            <b/>
            <sz val="9"/>
            <color indexed="81"/>
            <rFont val="Tahoma"/>
            <family val="2"/>
          </rPr>
          <t>MAVR:</t>
        </r>
        <r>
          <rPr>
            <sz val="9"/>
            <color indexed="81"/>
            <rFont val="Tahoma"/>
            <family val="2"/>
          </rPr>
          <t xml:space="preserve">
Para análisis del Jefe.</t>
        </r>
      </text>
    </comment>
  </commentList>
</comments>
</file>

<file path=xl/sharedStrings.xml><?xml version="1.0" encoding="utf-8"?>
<sst xmlns="http://schemas.openxmlformats.org/spreadsheetml/2006/main" count="750" uniqueCount="317">
  <si>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</si>
  <si>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</si>
  <si>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</si>
  <si>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</si>
  <si>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</si>
  <si>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</si>
  <si>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</si>
  <si>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</si>
  <si>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</si>
  <si>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</si>
  <si>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</si>
  <si>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</si>
  <si>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</si>
  <si>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</si>
  <si>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</si>
  <si>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</si>
  <si>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</si>
  <si>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</si>
  <si>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</si>
  <si>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</si>
  <si>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</si>
  <si>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</si>
  <si>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</si>
  <si>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</si>
  <si>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</si>
  <si>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</si>
  <si>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</si>
  <si>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</si>
  <si>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</si>
  <si>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</si>
  <si>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</si>
  <si>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</si>
  <si>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</si>
  <si>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</si>
  <si>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</si>
  <si>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</si>
  <si>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</si>
  <si>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</si>
  <si>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</si>
  <si>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</si>
  <si>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</si>
  <si>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</si>
  <si>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</si>
  <si>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</si>
  <si>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</si>
  <si>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</si>
  <si>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</si>
  <si>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</si>
  <si>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</si>
  <si>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</si>
  <si>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</si>
  <si>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</si>
  <si>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</si>
  <si>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</si>
  <si>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</si>
  <si>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</si>
  <si>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</si>
  <si>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</si>
  <si>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</si>
  <si>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</si>
  <si>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</si>
  <si>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</si>
  <si>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</si>
  <si>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</si>
  <si>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</si>
  <si>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</si>
  <si>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</si>
  <si>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</si>
  <si>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</si>
  <si>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</si>
  <si>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</si>
  <si>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</si>
  <si>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</si>
  <si>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</si>
  <si>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</si>
  <si>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</si>
  <si>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</si>
  <si>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</si>
  <si>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</si>
  <si>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</si>
  <si>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</si>
  <si>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</si>
  <si>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</si>
  <si>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</si>
  <si>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</si>
  <si>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</si>
  <si>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</si>
  <si>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</si>
  <si>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</si>
  <si>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</si>
  <si>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</si>
  <si>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</si>
  <si>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</si>
  <si>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</si>
  <si>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</si>
  <si>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</si>
  <si>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</si>
  <si>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</si>
  <si>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</si>
  <si>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</si>
  <si>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</si>
  <si>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</si>
  <si>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</si>
  <si>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</si>
  <si>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</si>
  <si>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</si>
  <si>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</si>
  <si>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</si>
  <si>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</si>
  <si>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</si>
  <si>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</si>
  <si>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</si>
  <si>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</si>
  <si>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</si>
  <si>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</si>
  <si>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</si>
  <si>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</si>
  <si>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</si>
  <si>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</si>
  <si>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</si>
  <si>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</si>
  <si>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</si>
  <si>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</si>
  <si>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</si>
  <si>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</si>
  <si>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</si>
  <si>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</si>
  <si>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</si>
  <si>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</si>
  <si>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</si>
  <si>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</si>
  <si>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</si>
  <si>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</si>
  <si>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</si>
  <si>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</si>
  <si>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</si>
  <si>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cierra la observación)</t>
  </si>
  <si>
    <t>Auxiliar de Atención al Ciudadano</t>
  </si>
  <si>
    <t xml:space="preserve">Líder Gestión Doumental </t>
  </si>
  <si>
    <t>ABIERTA</t>
  </si>
  <si>
    <t>CERRADA</t>
  </si>
  <si>
    <t>Fecha de la observación y/o hallazgo</t>
  </si>
  <si>
    <t>Jizeth González</t>
  </si>
  <si>
    <t>Coordinadora de Producción</t>
  </si>
  <si>
    <t>EN PROCESO</t>
  </si>
  <si>
    <t>SIN INICIAR</t>
  </si>
  <si>
    <t>3. % avance en ejecución de la meta</t>
  </si>
  <si>
    <t>3. Actividades realizadas  a la fecha</t>
  </si>
  <si>
    <t>Fechas 2019</t>
  </si>
  <si>
    <t>6. Auditor que realizó el seguimiento</t>
  </si>
  <si>
    <t>4. Alerta</t>
  </si>
  <si>
    <t>1. Fecha seguimiento</t>
  </si>
  <si>
    <t>2. Evidencias o soportes ejecución acción de mejora</t>
  </si>
  <si>
    <t>Fechas 2020</t>
  </si>
  <si>
    <t>Henry Beltrán</t>
  </si>
  <si>
    <t>2. Análisis - Seguimiento OCI</t>
  </si>
  <si>
    <t>Informe Final Auditoría de Regularidad PAD 2019</t>
  </si>
  <si>
    <t>3.1.3.1</t>
  </si>
  <si>
    <t>3.1.3.2</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</si>
  <si>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</si>
  <si>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</si>
  <si>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</si>
  <si>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</si>
  <si>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</si>
  <si>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</si>
  <si>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</si>
  <si>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</si>
  <si>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</si>
  <si>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</si>
  <si>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3.1.3.7</t>
  </si>
  <si>
    <t>3.1.3.8</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</si>
  <si>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</si>
  <si>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</si>
  <si>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</si>
  <si>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</si>
  <si>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</si>
  <si>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</si>
  <si>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</si>
  <si>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</si>
  <si>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</si>
  <si>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</si>
  <si>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</si>
  <si>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INCUMPLIDA</t>
  </si>
  <si>
    <t>Mónica Virgüéz</t>
  </si>
  <si>
    <t>TERMINADA</t>
  </si>
  <si>
    <t>Informe Final Auditoría de Regularidad PAD 2020</t>
  </si>
  <si>
    <t>3.1.3.3</t>
  </si>
  <si>
    <t>3.2.1.1</t>
  </si>
  <si>
    <t>3.2.1.2</t>
  </si>
  <si>
    <t>3.3.3.1</t>
  </si>
  <si>
    <t>3.3.4.1</t>
  </si>
  <si>
    <t>3.3.4.2</t>
  </si>
  <si>
    <t>Los soportes relacionados con la programación de los servicios de transporte de equipos y de personal, presentaron algunas inconsistencias en el diligenciamiento de los comprobantes del servicio prestado</t>
  </si>
  <si>
    <t>La estructuración de los estudios previos de la contratación se centro en aquellos costos que generaban mayor impacto económico en la prestación de los servicios al Canal</t>
  </si>
  <si>
    <t xml:space="preserve">Al momento de la auditoría, los contratos que así lo requerían se encontraban en proceso de liquidación y, a la fecha, la entidad se encuentra dentro del término establecido por la ley para ello. </t>
  </si>
  <si>
    <t>Debilidades en las acciones propias de la supervisión del contrato suscrito entre Capital y el proveedor</t>
  </si>
  <si>
    <t>Falta de una efectiva planeación que permita identificar la necesidad y formular el proyecto de inversión, al igual que un efectivo seguimiento y control en su ejecución.</t>
  </si>
  <si>
    <t xml:space="preserve">Debilidad en el análisis, para determinar  las diferentes fuentes de recursos que posee la entidad al realizar una inversión,  en un período determinado. </t>
  </si>
  <si>
    <t xml:space="preserve">Inadecuada interpretación por parte del equipo de control de auditoría en cuanto a la aplicación el artículo sexto de la ley 617 de 2000  </t>
  </si>
  <si>
    <t>No se realizó una diferenciación entre lo ejecutado a 30 de noviembre y lo ejecutado en el mes de diciembre y no cobrado.</t>
  </si>
  <si>
    <t>Coordinar reunión de entendimiento o aclaración con el área de gestión documental, con el fin de definir los lineamientos que se deben implementar para el almacenamiento de los soportes de la programación diaria.</t>
  </si>
  <si>
    <t>Escanear a la terminación de contrato de transporte  toda la programación diaria generada durante la ejecución del mismo y enviarla al expediente contractual; así mismo en el informe final de supervisión de la ejecución del contrato, se listarán los soportes de ejecución que se entregan adjuntos al informe incluyendo la programación diaria.</t>
  </si>
  <si>
    <t>Continuar, efectuando la revisión detallada de los comprobantes del servicio realizados por la empresa contratada para la prestación del transporte de equipos y personal, lo anterior haciendo énfasis, como se viene realizando, en la revisión de posible información duplicada o inconsistente.</t>
  </si>
  <si>
    <t>Adelantar de acuerdo con el manual de contratación de Capital,  a las necesidades y al presupuesto de la coordinación de producción,  la contratación del servicio de transporte y correspondiente documentación de las condiciones técnicas requeridas según la modalidad de contratación.</t>
  </si>
  <si>
    <t>Realizar la revisión y socialización de los lineamientos de transportes que se encuentran vigentes.</t>
  </si>
  <si>
    <t>Reportar un informe semestral a la Secretaría General y a la Gerencia General con el estado de las liquidaciones de los contratos de las vigencias 2018 y 2019</t>
  </si>
  <si>
    <t>Realizar la revisión y/o actualización de las herramientas actuales empleadas para el control de los operadores logísticos y solicitar el diligenciamientos de dichas herramientas y/o suministro de información al supervisor del contrato con base en el mecanismo de control diseñado</t>
  </si>
  <si>
    <t xml:space="preserve">Realizar seguimiento mensual a la ejecución del proyecto de inversión, con el fin de verificar el grado de avance informando a los líderes correspondientes. </t>
  </si>
  <si>
    <t xml:space="preserve">Realizar seguimiento mensual a la ejecución del proyecto de inversión con el fin de verificar el grado de avance informando a los líderes correspondientes. </t>
  </si>
  <si>
    <t xml:space="preserve">Incluir en el acta del Comité de Inversiones  Formato AGFT-TE-FT-032 de la entidad. Nota aclaratoria que especifique la fuente de los recursos a invertir.  Verificando que sean exclusivamente  ingresos propios. </t>
  </si>
  <si>
    <t xml:space="preserve">Solicitar un concepto a la Secretaria de Hacienda sobre la  aplicación del articulo sexto de la ley 617 de 2000 para las empresas Industriales y Comerciales. </t>
  </si>
  <si>
    <t xml:space="preserve">Implementar un formato con el fin de relacionar los contratos en ejecución a 30 de agosto, proyectar los servicios prestados y facturados a 30 de Noviembre, proyectar los servicios prestados y no facturados, que se constituyen como CXC y finalmente el saldo de los servicios no prestados en la vigencia que pasaría a Comercialización directa. </t>
  </si>
  <si>
    <t>Reuniones realizadas / 1</t>
  </si>
  <si>
    <t>Formato de programación diaria de transporte digitalizada y remitida al  expediente de cada contrato / No. De contratos de transporte terminados</t>
  </si>
  <si>
    <t>N° de comprobantes de servicios revisados/total de comprobantes de servicios entregados</t>
  </si>
  <si>
    <t xml:space="preserve">N° de estudios previos elaborados para la contratación del servicio de transporte / No. de estudios previos elaborados con el apoyo del área jurídica. </t>
  </si>
  <si>
    <t>N° de lineamientos de transporte revisados y Socializados / 2</t>
  </si>
  <si>
    <t>Informe / 2</t>
  </si>
  <si>
    <t>N° de herramientas implementadas / 1</t>
  </si>
  <si>
    <t xml:space="preserve">Seguimientos realizados /12 </t>
  </si>
  <si>
    <t>Actas de comité de inversión/Comité de inversión realizados en la vigencia.</t>
  </si>
  <si>
    <t>Documento de solicitud / 1</t>
  </si>
  <si>
    <t>Formato adoptado / 1</t>
  </si>
  <si>
    <t>Secretaria General</t>
  </si>
  <si>
    <t>Coordinadora Jurídica</t>
  </si>
  <si>
    <t>Profesional Universitario de Ventas y Mercadeo
Líder Proyectos Estratégicos</t>
  </si>
  <si>
    <t>Planeación 
Subdirección Administrativa</t>
  </si>
  <si>
    <t>Gerente General
Subdirección Administrativa</t>
  </si>
  <si>
    <t>Profesional Universitario de Planeación
Subdirector Administrativo</t>
  </si>
  <si>
    <t>Subdirector Financiero
Profesional Universitario de Tesorería</t>
  </si>
  <si>
    <t>Subdirección Financiera
Tesorería</t>
  </si>
  <si>
    <t>Subdirección Financiera
Presupuesto</t>
  </si>
  <si>
    <t>Subdirector Financiero
Profesional Universitario de Presupuesto</t>
  </si>
  <si>
    <t>5. Estado</t>
  </si>
  <si>
    <t>Hallazgo administrativo con presunta incidencia disciplinaria, penal y fiscal en cuantía de $3.210.035, por inconsistencias e irregularidades presentadas en la información registrada en los soportes del contrato No.762 del 2018.</t>
  </si>
  <si>
    <t>Hallazgo administrativo con presunta incidencia disciplinaria y fiscal en cuantía de $13.799.554.oo por inconsistencias e irregularidades presentadas en la información registrada en los soportes y sobreprecios en el valor del transporte adicional del contrato No.343 del 2017.</t>
  </si>
  <si>
    <t>Hallazgo Administrativo con presunta incidencia disciplinaria, penal y fiscal en cuantía de $2.235.369.oo por inconsistencias e irregularidades presentadas en la información registrada en los soportes del contrato 411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</si>
  <si>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</si>
  <si>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402 de 2018.</t>
  </si>
  <si>
    <t>Hallazgo administrativo con presunta incidencia disciplinaria, por inconsistencias e irregularidades presentadas en la supervisión del contrato y al no tener acto administrativo de notificación al contratista de la aceptación de su oferta para el contrato No. 604 del 2019.</t>
  </si>
  <si>
    <t>Hallazgo administrativo con presunta incidencia disciplinaria, por inconsistencias e irregularidades presentadas en la supervisión del contrato y al no tener acto administrativo de notificación al contratista de la aceptación de su oferta para el contrato No. 638 del 2019.</t>
  </si>
  <si>
    <t>Hallazgo administrativo, con presunta incidencia disciplinaria, por la constitución de CDT al finalizar la vigencia, con recursos provenientes del aporte ordinario de la Secretaria de Hacienda.</t>
  </si>
  <si>
    <t>Hallazgo administrativo con presunta incidencia disciplinaria, de carácter presupuestal, al aprobarse un presupuesto de ingresos corrientes vs gastos de funcionamiento, con una relación del 61.7%, contraviniendo lo dispuesto en resolución SDH N° 191 de 2017 y ley 617 de 2000.</t>
  </si>
  <si>
    <t>Hallazgo administrativo, con presunta incidencia disciplinaria, por presentar y aprobar en el presupuesto de ingresos el concepto de cuentas por cobrar, sin validar estado de deudores, sobreestimando los recaudos, bajo el concepto de sustitución de rentas e ingresos.</t>
  </si>
  <si>
    <t>Hallazgo administrativo o con presunta incidencia disciplinaria por
falta de cumplimiento en la ejecución de las metas programadas tanto en
magnitud frente a las metas plan, como en recursos asignados . Suspensión
de metas sin justificación alguna.</t>
  </si>
  <si>
    <t>Hallazgo administrativo o con presunta incidencia disciplinaria por falta
de cumplimiento en la ejecución de las metas programadas tanto en
magnitud frente a las meta s plan, como en recursos asignados . Suspensión
de metas sin justificación alguna.</t>
  </si>
  <si>
    <t>(Nombre del auditor)</t>
  </si>
  <si>
    <t>VERSIÓN: 9</t>
  </si>
  <si>
    <t>FECHA DE APROBACIÓN: 11/03/2019</t>
  </si>
  <si>
    <t>TERMINADA EXTEMPORÁNEA</t>
  </si>
  <si>
    <t>(Escriba el nombre del Auditor)</t>
  </si>
  <si>
    <t>Diana Romero</t>
  </si>
  <si>
    <t>PLAN DE MEJORAMIENTO</t>
  </si>
  <si>
    <r>
      <rPr>
        <b/>
        <sz val="8"/>
        <rFont val="Tahoma"/>
        <family val="2"/>
      </rPr>
      <t>Reporte Sub. Financiera:</t>
    </r>
    <r>
      <rPr>
        <sz val="8"/>
        <rFont val="Tahoma"/>
        <family val="2"/>
      </rPr>
      <t xml:space="preserve"> Se realiza análisis mensual de la información teniendo en cuenta el objeto del contrato. 
</t>
    </r>
    <r>
      <rPr>
        <b/>
        <sz val="8"/>
        <rFont val="Tahoma"/>
        <family val="2"/>
      </rPr>
      <t>Análisis OCI:</t>
    </r>
    <r>
      <rPr>
        <sz val="8"/>
        <rFont val="Tahoma"/>
        <family val="2"/>
      </rPr>
      <t xml:space="preserve"> No se pueden evidenciar avances para esta acción, a pesar de que el área reporta que realizan análisis mensual y que relacionaron en la columna de soportes "Análisis de Ret ICA año 2021", no adjuntaron ningún soporte. Se recomienda tener en cuenta que la acción quedó definida para los 11 meses de la vigencia 2020. Teniendo en cuenta que la Subdirección Financiera, no remitió ningún soporte, se continúa calificando como </t>
    </r>
    <r>
      <rPr>
        <b/>
        <sz val="8"/>
        <rFont val="Tahoma"/>
        <family val="2"/>
      </rPr>
      <t>"Incumplida"</t>
    </r>
    <r>
      <rPr>
        <sz val="8"/>
        <rFont val="Tahoma"/>
        <family val="2"/>
      </rPr>
      <t xml:space="preserve">. </t>
    </r>
  </si>
  <si>
    <r>
      <rPr>
        <b/>
        <sz val="8"/>
        <rFont val="Tahoma"/>
        <family val="2"/>
      </rPr>
      <t>Análisis OCI:</t>
    </r>
    <r>
      <rPr>
        <sz val="8"/>
        <rFont val="Tahoma"/>
        <family val="2"/>
      </rPr>
      <t xml:space="preserve"> De acuerdo con lo reportado en la vigencia 2020 por la Subdirección Financiera: "El área de Gestión documental informó que el Canal no cuenta con un programa para la foliación digital", se realizó recomendación en el último cuatrimestre de 2020,  para que la Subdirección revisara con el área de Gestión documental la situación y se pudiera eliminar la causa del hallazgo realizado por la Contraloría. Sin embargo, no se evidenció reporte, ni avances para este cuatrimestre, por lo que, la acción se mantiene con estado </t>
    </r>
    <r>
      <rPr>
        <b/>
        <sz val="8"/>
        <rFont val="Tahoma"/>
        <family val="2"/>
      </rPr>
      <t>"Abierta".</t>
    </r>
  </si>
  <si>
    <r>
      <rPr>
        <b/>
        <sz val="8"/>
        <color theme="1"/>
        <rFont val="Tahoma"/>
        <family val="2"/>
      </rPr>
      <t xml:space="preserve">Reporte S. Administrativos: </t>
    </r>
    <r>
      <rPr>
        <sz val="8"/>
        <color theme="1"/>
        <rFont val="Tahoma"/>
        <family val="2"/>
      </rPr>
      <t xml:space="preserve">1. EL 08 de julio se realiza una visita a la casa para realizar una valoración física de las instalaciones 
2. En  la vigencia 2020 se suscribió el contrato 808 de 2020 para realizar adecuaciones locativas a la casa
3. Se solicitaron cotizaciones a empresas encargadas de realizar diseños de espacios tipo coworking para que en las instalaciones de la casa se creara una infraestructura corporativa a través de espacios funcionales que se desarrollaran de manera creativa y sostenible para usarla como sede alterna.
4. Se creo un manual de uso de la casa de la 69.
</t>
    </r>
    <r>
      <rPr>
        <b/>
        <sz val="8"/>
        <color theme="1"/>
        <rFont val="Tahoma"/>
        <family val="2"/>
      </rPr>
      <t xml:space="preserve">Análisis OCI: </t>
    </r>
    <r>
      <rPr>
        <sz val="8"/>
        <color theme="1"/>
        <rFont val="Tahoma"/>
        <family val="2"/>
      </rPr>
      <t xml:space="preserve">Se procede a la verificación de los soportes remitidos por el área observando que estos soportan un avance en el estudio del uso que se la dará a la casa Quinta Camacho:
1.	Se evidencia acta del 8 de julio de 2020, en la cual el equipo de la subdirección administrativa analiza los recursos que se requieren para proceder al uso de la casa, teniendo en cuenta la infraestructura instalada y las actividades que se venían analizando previamente (Acta que no había sido reportada previamente. 
2.	Se evidencian las propuestas de diseño tipo coworking de acuerdo con los documentos adjuntos. 
3.	Se evidencia un registro fotográfico de la organización de los espacios de la casa.
4.	Por último, se evidencia el documento “Manual de Uso Casa Quinta Camacho” el cual a la fecha no se evidencio publicado en la intranet y no tiene el formato estipulado en el MANUAL PARA EL CONTROL DE DOCUMENTOS INSTITUCIONALES V4.
Teniendo en cuenta lo anterior, se recomienda realizar un documento formal del diagnóstico realizado en la reunión del día 8 de julio de 2020, que sea de fácil consulta y presentación,  ante los órganos de control externos, si estos lo requieren.  En razón a que el “Manual de Uso de la Casa Quinta Camacho” debe ser ajustado, se califica la acción con estado </t>
    </r>
    <r>
      <rPr>
        <b/>
        <sz val="8"/>
        <color theme="1"/>
        <rFont val="Tahoma"/>
        <family val="2"/>
      </rPr>
      <t xml:space="preserve">"Terminada Extemporánea" </t>
    </r>
    <r>
      <rPr>
        <sz val="8"/>
        <color theme="1"/>
        <rFont val="Tahoma"/>
        <family val="2"/>
      </rPr>
      <t xml:space="preserve">con estado </t>
    </r>
    <r>
      <rPr>
        <b/>
        <sz val="8"/>
        <color theme="1"/>
        <rFont val="Tahoma"/>
        <family val="2"/>
      </rPr>
      <t>"Abierta"</t>
    </r>
    <r>
      <rPr>
        <sz val="8"/>
        <color theme="1"/>
        <rFont val="Tahoma"/>
        <family val="2"/>
      </rPr>
      <t xml:space="preserve"> se recomienda al área adelantar las actividades correspondientes  de acuerdo con lo señalado en el MANUAL PARA EL CONTROL DE DOCUMENTOS INSTITUCIONALES V4.</t>
    </r>
  </si>
  <si>
    <r>
      <rPr>
        <b/>
        <sz val="8"/>
        <rFont val="Tahoma"/>
        <family val="2"/>
      </rPr>
      <t>Reporte Sub. Financiera:</t>
    </r>
    <r>
      <rPr>
        <sz val="8"/>
        <rFont val="Tahoma"/>
        <family val="2"/>
      </rPr>
      <t xml:space="preserve"> Las notas de los estados financieros, se están elaborando conforme lo indica la CGN y lo estipulado en la resolución 193  del 3 de diciembre de 2020.
</t>
    </r>
    <r>
      <rPr>
        <b/>
        <sz val="8"/>
        <rFont val="Tahoma"/>
        <family val="2"/>
      </rPr>
      <t>Análisis OCI:</t>
    </r>
    <r>
      <rPr>
        <sz val="8"/>
        <rFont val="Tahoma"/>
        <family val="2"/>
      </rPr>
      <t xml:space="preserve"> No se pueden evidenciar avances para esta acción en este cuatrimestre, a pesar de estar incumplida desde el tercer cuatrimestre de 2020, de acuerdo con el plazo establecido por la Subdirección Financiera.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 so pena de incurrir en una de las causales de sanción, como lo es el incumplimiento del plan de mejoramiento institucional,  según artículo Décimo Quinto de la Resolución 036 de 2019 de la Contraloría de Bogotá D.C. 
Por lo anterior, se continúa calificando como</t>
    </r>
    <r>
      <rPr>
        <b/>
        <sz val="8"/>
        <rFont val="Tahoma"/>
        <family val="2"/>
      </rPr>
      <t xml:space="preserve"> "Incumplida". </t>
    </r>
  </si>
  <si>
    <r>
      <t>Los soportes relacionados con la program</t>
    </r>
    <r>
      <rPr>
        <sz val="8"/>
        <rFont val="Tahoma"/>
        <family val="2"/>
      </rPr>
      <t>ación de los servicios de transporte de equipos y de personal, presentaron algunas inconsistencias y debilidades en el</t>
    </r>
    <r>
      <rPr>
        <sz val="8"/>
        <color theme="1"/>
        <rFont val="Tahoma"/>
        <family val="2"/>
      </rPr>
      <t xml:space="preserve"> </t>
    </r>
    <r>
      <rPr>
        <sz val="8"/>
        <rFont val="Tahoma"/>
        <family val="2"/>
      </rPr>
      <t xml:space="preserve">almacenamiento de los soportes de programación diaria </t>
    </r>
  </si>
  <si>
    <r>
      <t xml:space="preserve">Reporte Producción: </t>
    </r>
    <r>
      <rPr>
        <sz val="8"/>
        <color theme="1"/>
        <rFont val="Tahoma"/>
        <family val="2"/>
      </rPr>
      <t xml:space="preserve">Se programó reunión con gestión documental para conocer los lineamientos para almacenamiento de soportes de planilla de programación diaria que se encuentran en físico.
</t>
    </r>
    <r>
      <rPr>
        <b/>
        <sz val="8"/>
        <color theme="1"/>
        <rFont val="Tahoma"/>
        <family val="2"/>
      </rPr>
      <t xml:space="preserve">Análisis OCI: </t>
    </r>
    <r>
      <rPr>
        <sz val="8"/>
        <color theme="1"/>
        <rFont val="Tahoma"/>
        <family val="2"/>
      </rPr>
      <t xml:space="preserve">Se verifican los soportes remitidos observando el acta de reunión del 31 de marzo entre la Coordinación de Producción y Gestión Documental en la que se socializaron lineamientos de archivo para las series contenidas en la Tabla de Retención Documental (TRD) del proceso; sin embargo, teniendo en cuenta lo establecido en la reunión "No se da a conocer los lineamientos específicos de almacenamiento de la información que no tenga TRD, se puede tomar el ejemplo de lo explicado para el caso de PROGRAMACIÓN DIARIA" lo que se encuentra en coherencia con lo formulado en la acción.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 adelantar la verificación de la conformación del expediente con los soportes de programación diaria, en el marco de lo referenciado en la reunión. </t>
    </r>
  </si>
  <si>
    <r>
      <t xml:space="preserve">Reporte Producción: </t>
    </r>
    <r>
      <rPr>
        <sz val="8"/>
        <color theme="1"/>
        <rFont val="Tahoma"/>
        <family val="2"/>
      </rPr>
      <t xml:space="preserve">Se finalizó el contrato de transporte el día 20 de febrero de 2021 y se realizó la radicación del memorando al área jurídica el 26 de abril de 2021.
</t>
    </r>
    <r>
      <rPr>
        <b/>
        <sz val="8"/>
        <color theme="1"/>
        <rFont val="Tahoma"/>
        <family val="2"/>
      </rPr>
      <t xml:space="preserve">Análisis OCI: </t>
    </r>
    <r>
      <rPr>
        <sz val="8"/>
        <color theme="1"/>
        <rFont val="Tahoma"/>
        <family val="2"/>
      </rPr>
      <t xml:space="preserve">Revisados los soportes remitidos de cierre del expediente del contrato 130-2020 con Platino VIP S.A.S se observa la remisión de los comprobantes de servicio [hasta diciembre de 2020], comunicación y documentación asociada; sin embargo, en el cierre contractual entregado con fecha del 24 de abril de 2021 mediante Memorando 373 se menciona como fecha de terminación el 20-11-2020 y la programación diaria entregada tiene límite de julio 2020 por lo que es importante adelantar la verificación de lo entregado y remitir el avance a que haya lugar. 
Teniendo en cuenta lo anterior, así como la fecha de ejecución programada de la acción se califica </t>
    </r>
    <r>
      <rPr>
        <b/>
        <sz val="8"/>
        <color theme="1"/>
        <rFont val="Tahoma"/>
        <family val="2"/>
      </rPr>
      <t>"En Proceso"</t>
    </r>
    <r>
      <rPr>
        <sz val="8"/>
        <color theme="1"/>
        <rFont val="Tahoma"/>
        <family val="2"/>
      </rPr>
      <t xml:space="preserve">. </t>
    </r>
  </si>
  <si>
    <r>
      <t xml:space="preserve">Reporte Producción: </t>
    </r>
    <r>
      <rPr>
        <sz val="8"/>
        <color theme="1"/>
        <rFont val="Tahoma"/>
        <family val="2"/>
      </rPr>
      <t xml:space="preserve">Se realizó la revisión del 100% de los soportes como se venia efectuando en la vigencia 2020.
</t>
    </r>
    <r>
      <rPr>
        <b/>
        <sz val="8"/>
        <color theme="1"/>
        <rFont val="Tahoma"/>
        <family val="2"/>
      </rPr>
      <t xml:space="preserve">Análisis OCI: </t>
    </r>
    <r>
      <rPr>
        <sz val="8"/>
        <color theme="1"/>
        <rFont val="Tahoma"/>
        <family val="2"/>
      </rPr>
      <t xml:space="preserve">Se adelanta la verificación de los soportes remitidos evidenciando que el área adelanta la verificación de las planillas en el formato "Control diario de planillas"; sin embargo, al adelantar la comparación con los soportes de ejecución entregados de manera aleatoria, se observaron inconsistencias [ejemplo: Planillas 1275 - 2032 - 1278 - 0634] en las planillas al no existir relación de modificaciones y/o cambios de planillas en el cuadro indicado. 
Teniendo en cuenta lo anterior, se califica la acción </t>
    </r>
    <r>
      <rPr>
        <b/>
        <sz val="8"/>
        <color theme="1"/>
        <rFont val="Tahoma"/>
        <family val="2"/>
      </rPr>
      <t>"En Proceso"</t>
    </r>
    <r>
      <rPr>
        <sz val="8"/>
        <color theme="1"/>
        <rFont val="Tahoma"/>
        <family val="2"/>
      </rPr>
      <t xml:space="preserve"> y se recomienda adelantar los ajustes a que haya lugar teniendo en cuenta la fecha de terminación formulada para el 24-08-2021.</t>
    </r>
  </si>
  <si>
    <r>
      <t xml:space="preserve">Reporte Producción: </t>
    </r>
    <r>
      <rPr>
        <sz val="8"/>
        <color theme="1"/>
        <rFont val="Tahoma"/>
        <family val="2"/>
      </rPr>
      <t xml:space="preserve">Se realizó la contratación del servicio de transporte y se cuenta con evidencia de la realización de la misma.
</t>
    </r>
    <r>
      <rPr>
        <b/>
        <sz val="8"/>
        <color theme="1"/>
        <rFont val="Tahoma"/>
        <family val="2"/>
      </rPr>
      <t xml:space="preserve">Análisis OCI: </t>
    </r>
    <r>
      <rPr>
        <sz val="8"/>
        <color theme="1"/>
        <rFont val="Tahoma"/>
        <family val="2"/>
      </rPr>
      <t xml:space="preserve">Se adelanta la verificación de los soportes remitidos por el proceso observando las actas de reunión del 19 de enero al 18 de febrero en las que se adelanta la evaluación financiera, técnica y jurídica para suscripción del contrato de transporte [181-2021] por un tiempo de cuatro (4) meses. 
Teniendo en cuenta lo anterior, así como la fecha de terminación de la acción, se califica como </t>
    </r>
    <r>
      <rPr>
        <b/>
        <sz val="8"/>
        <color theme="1"/>
        <rFont val="Tahoma"/>
        <family val="2"/>
      </rPr>
      <t>"En Proceso".</t>
    </r>
  </si>
  <si>
    <r>
      <t xml:space="preserve">Reporte Producción: </t>
    </r>
    <r>
      <rPr>
        <sz val="8"/>
        <color theme="1"/>
        <rFont val="Tahoma"/>
        <family val="2"/>
      </rPr>
      <t xml:space="preserve">Se realizó la revisión de los lineamientos de transporte, una vez estén se realizara la socialización.
</t>
    </r>
    <r>
      <rPr>
        <b/>
        <sz val="8"/>
        <color theme="1"/>
        <rFont val="Tahoma"/>
        <family val="2"/>
      </rPr>
      <t xml:space="preserve">Análisis OCI: </t>
    </r>
    <r>
      <rPr>
        <sz val="8"/>
        <color theme="1"/>
        <rFont val="Tahoma"/>
        <family val="2"/>
      </rPr>
      <t xml:space="preserve">Se observa correo de revisión de los lineamientos de transporte de Capital por parte de la Coordinación de Producción y posterior remisión el 16 de abril a la empresa contratada AS TRANSPORTES y colaboradores que hacen parte de la Dirección Operativa de los memorandos 383 y 384 de 2021. Así mismo, se adelanta la entrega del Comunicado Interno No.16 del 29 de abril de 2021 en el que socializan dichos lineamientos al interior del Canal. 
Teniendo en cuenta lo anterior, así como la fecha de ejecución programada se califica la acción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</si>
  <si>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 xml:space="preserve">Se recomienda al área tener presente la fecha de terminación de la acción formulada que se cumple el día 24 de agosto de 2021. Por lo anterior se califica </t>
    </r>
    <r>
      <rPr>
        <b/>
        <sz val="8"/>
        <color theme="1"/>
        <rFont val="Tahoma"/>
        <family val="2"/>
      </rPr>
      <t xml:space="preserve">"En Proceso". </t>
    </r>
    <r>
      <rPr>
        <sz val="8"/>
        <color theme="1"/>
        <rFont val="Tahoma"/>
        <family val="2"/>
      </rPr>
      <t xml:space="preserve">Para futuros seguimientos se solicita sean remitidos todos los soportes correspondientes y se cuenten con los permisos necesarios para la revisión. </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</si>
  <si>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 xml:space="preserve">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</si>
  <si>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rPr>
        <b/>
        <sz val="8"/>
        <color theme="1"/>
        <rFont val="Tahoma"/>
        <family val="2"/>
      </rPr>
      <t xml:space="preserve">Reporte Jurídica: </t>
    </r>
    <r>
      <rPr>
        <sz val="8"/>
        <color theme="1"/>
        <rFont val="Tahoma"/>
        <family val="2"/>
      </rPr>
      <t xml:space="preserve">No se cuenta con el informe elaborado pero con ocasión a la necesidad de realizar las liquidaciones, se está realizando actualmente un plan de choque para efectos de liquidar los contratos donde la entidad tiene tal obligación.
</t>
    </r>
    <r>
      <rPr>
        <b/>
        <sz val="8"/>
        <color theme="1"/>
        <rFont val="Tahoma"/>
        <family val="2"/>
      </rPr>
      <t xml:space="preserve">Análisis OCI: </t>
    </r>
    <r>
      <rPr>
        <sz val="8"/>
        <color theme="1"/>
        <rFont val="Tahoma"/>
        <family val="2"/>
      </rPr>
      <t>Se recomienda al área tener presente la fecha de terminación de la acción formulada que se cumple el día 24 de agosto de 2021. Por lo anterior se califica "</t>
    </r>
    <r>
      <rPr>
        <b/>
        <sz val="8"/>
        <color theme="1"/>
        <rFont val="Tahoma"/>
        <family val="2"/>
      </rPr>
      <t xml:space="preserve">Sin iniciar". </t>
    </r>
    <r>
      <rPr>
        <sz val="8"/>
        <color theme="1"/>
        <rFont val="Tahoma"/>
        <family val="2"/>
      </rPr>
      <t xml:space="preserve">Para futuros seguimientos se solicita sean remitidos todos los soportes correspondientes y se cuenten con los permisos necesarios para la revisión. Igualmente se informa al área que de considerar necesaria modificar la acción, se debe informar con antelación para adelantar el tramite correspondiente ante el organismo de control  </t>
    </r>
  </si>
  <si>
    <r>
      <rPr>
        <b/>
        <sz val="8"/>
        <color theme="1"/>
        <rFont val="Tahoma"/>
        <family val="2"/>
      </rPr>
      <t xml:space="preserve">Reporte Comercialización: </t>
    </r>
    <r>
      <rPr>
        <sz val="8"/>
        <color theme="1"/>
        <rFont val="Tahoma"/>
        <family val="2"/>
      </rPr>
      <t xml:space="preserve">Se cuenta con tres mecanismos implementados:
1. MCOM-FT-026 actas de entrega
2. MCOM-FT-031 LISTA CHEQUEO CUMPLIMIENTO REQUISITOS CONTRACTUALES
3. Correos electrónicos de aceptación por parte del cliente
Se relacionan los soportes de diligenciados en el periodo comprendido entre enero y marzo de 2021
</t>
    </r>
    <r>
      <rPr>
        <b/>
        <sz val="8"/>
        <color theme="1"/>
        <rFont val="Tahoma"/>
        <family val="2"/>
      </rPr>
      <t xml:space="preserve">Análisis OCI: </t>
    </r>
    <r>
      <rPr>
        <sz val="8"/>
        <color theme="1"/>
        <rFont val="Tahoma"/>
        <family val="2"/>
      </rPr>
      <t>De conformidad con el reporte y los soportes remitidos es pertinente reiterar en su totalidad el anterior seguimiento hecho por esta oficina: 
Así mismo, es importante tener en cuenta que la acción formulada corresponde a: “</t>
    </r>
    <r>
      <rPr>
        <b/>
        <sz val="8"/>
        <color theme="1"/>
        <rFont val="Tahoma"/>
        <family val="2"/>
      </rPr>
      <t>Realizar la revisión y/o actualización de las herramientas actuales empleadas para el control de los operadores logísticos y solicitar el diligenciamiento de dichas herramientas y/o suministro de información al supervisor del contrato con base en el mecanismo de control diseñado</t>
    </r>
    <r>
      <rPr>
        <sz val="8"/>
        <color theme="1"/>
        <rFont val="Tahoma"/>
        <family val="2"/>
      </rPr>
      <t>” (Negrilla fuera de texto), razón por la cual se debe allegar soportes que evidencien la revisión y/o actualización de la herramienta (Actas, correos, entre otros) que se hayan adelantado con fecha posterior al 1 de septiembre, debido a que la acción se formula con inicio de dicha fecha.
De conformidad con lo anterior, se reconocen los avances en la implementación de la herramienta, pero dado a que no se remiten soportes que permitan evidenciar el cumplimiento de lo formulado, se califica la acción "</t>
    </r>
    <r>
      <rPr>
        <b/>
        <sz val="8"/>
        <color theme="1"/>
        <rFont val="Tahoma"/>
        <family val="2"/>
      </rPr>
      <t>En Proceso</t>
    </r>
    <r>
      <rPr>
        <sz val="8"/>
        <color theme="1"/>
        <rFont val="Tahoma"/>
        <family val="2"/>
      </rPr>
      <t xml:space="preserve">" y se recomienda al área adelantar las acciones pertinentes teniendo en cuenta las fechas determinadas para ello. </t>
    </r>
  </si>
  <si>
    <r>
      <t xml:space="preserve">Reporte Planeación: </t>
    </r>
    <r>
      <rPr>
        <sz val="8"/>
        <color theme="1"/>
        <rFont val="Tahoma"/>
        <family val="2"/>
      </rPr>
      <t xml:space="preserve">Se han realizado los seguimientos mensuales correspondientes al primer cuatrimestre del año, analizando el nivel de avances y los comportamientos de desarrollo del proyecto, en la plataforma SPI del DNP, como insumo para la información que se reporta trimestralmente en el sistema SEGPLAN.
</t>
    </r>
    <r>
      <rPr>
        <b/>
        <sz val="8"/>
        <color theme="1"/>
        <rFont val="Tahoma"/>
        <family val="2"/>
      </rPr>
      <t xml:space="preserve">Reporte S. Administrativos: </t>
    </r>
    <r>
      <rPr>
        <sz val="8"/>
        <color theme="1"/>
        <rFont val="Tahoma"/>
        <family val="2"/>
      </rPr>
      <t xml:space="preserve">No remiten ninguna información.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de planeación donde se evidencia que se ha adelantado el reporte mensual (de enero a abril de 2021) de la ejecución de los proyectos 7505 y 7511 en la plataforma SPI.  Sin embargo, no es claro  si la manera en cómo se está informando el avance a los líderes de proceso se realiza solo enviando copia del cargue de la información al SPI, a través de reuniones mensuales, o alguna otra actividad, y es importante detallarlo ya que ello permite tomar de acciones preventivas por parte de los líderes de los proyectos. Tampoco se reportó ninguna información de parte del área de servicios administrativos como corresponsables del cumplimiento de la acción.
Teniendo en cuenta lo anterior, así como la fecha de terminación establecida se califica la acción </t>
    </r>
    <r>
      <rPr>
        <b/>
        <sz val="8"/>
        <color theme="1"/>
        <rFont val="Tahoma"/>
        <family val="2"/>
      </rPr>
      <t>"En Proceso"</t>
    </r>
    <r>
      <rPr>
        <sz val="8"/>
        <color theme="1"/>
        <rFont val="Tahoma"/>
        <family val="2"/>
      </rPr>
      <t xml:space="preserve"> y se recomienda a los responsables dar continuidad con la ejecución de lo formulado y evidencia de las actividades estipuladas por las áreas.</t>
    </r>
  </si>
  <si>
    <r>
      <rPr>
        <b/>
        <sz val="8"/>
        <rFont val="Tahoma"/>
        <family val="2"/>
      </rPr>
      <t>Análisis OCI:</t>
    </r>
    <r>
      <rPr>
        <sz val="8"/>
        <rFont val="Tahoma"/>
        <family val="2"/>
      </rPr>
      <t xml:space="preserve"> No se evidencian avances para esta acción, teniendo en cuenta que la fecha de inicio fue septiembre de 2020. Se recomienda tener en cuenta lo formulado en el indicador para reportar avances de la acción. De acuerdo con lo anterior, se continúa calificando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</si>
  <si>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Actualmente se adelanta el tramite de solicitud a Hacienda del concepto frente a la interpretación del artículo 6 de la Ley 617 de 2000.
</t>
    </r>
    <r>
      <rPr>
        <b/>
        <sz val="8"/>
        <rFont val="Tahoma"/>
        <family val="2"/>
      </rPr>
      <t>Análisis OCI:</t>
    </r>
    <r>
      <rPr>
        <sz val="8"/>
        <rFont val="Tahoma"/>
        <family val="2"/>
      </rPr>
      <t xml:space="preserve"> No se evidenció ningún soporte sobre el avance reportado por la Subdirección Financiera. Por lo que se recuerda a la Subdirección, que junto a los avances reportados se deben adjuntar los soportes correspondientes. Teniendo en cuenta esto,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</si>
  <si>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realizo implementación del formato y como evidencia se anexa el correo electrónico y formato diligenciado que sirvió de insumo para la elaboración del Plan Financiero 2020.
</t>
    </r>
    <r>
      <rPr>
        <b/>
        <sz val="8"/>
        <rFont val="Tahoma"/>
        <family val="2"/>
      </rPr>
      <t>Análisis OCI:</t>
    </r>
    <r>
      <rPr>
        <sz val="8"/>
        <rFont val="Tahoma"/>
        <family val="2"/>
      </rPr>
      <t xml:space="preserve"> No se pueden evidenciar la implementación del formato referido, ya que este no cumple con las características de un documento estandarizado de acuerdo con el procedimiento "Control de documentos" y el Manual para el control de documentos institucionales" del proceso Planeación Estratégica  del Canal, por lo cual no se relaciona como evidencia o soporte. Adicionalmente, se precisa la información del reporte realizado por la Subdirección Financiera, en el sentido de aclarar que el formato se utilizó para la elaboración del presupuesto de ingresos de la vigencia 2021 y no 2020.  De acuerdo con lo expuesto se recomienda realizar el proceso de implementación completo, de conformidad con los procedimientos y manuales vigentes en el Canal. Por lo anterior y de acuerdo con el plazo establecido, se califica como </t>
    </r>
    <r>
      <rPr>
        <b/>
        <sz val="8"/>
        <rFont val="Tahoma"/>
        <family val="2"/>
      </rPr>
      <t>"En proceso"</t>
    </r>
    <r>
      <rPr>
        <sz val="8"/>
        <rFont val="Tahoma"/>
        <family val="2"/>
      </rPr>
      <t xml:space="preserve">. </t>
    </r>
  </si>
  <si>
    <t>RESUMEN PRIMER SEGUIMIENTO 2021</t>
  </si>
  <si>
    <t>4. % avance en ejecución de la meta</t>
  </si>
  <si>
    <t>5. Alerta</t>
  </si>
  <si>
    <t>6. Análisis - Seguimiento OCI</t>
  </si>
  <si>
    <t>7. Auditor que realizó el seguimiento</t>
  </si>
  <si>
    <t>SEGUNDO SEGUIMIENTO 2021</t>
  </si>
  <si>
    <t xml:space="preserve">
1. Soportes del almacenamiento de la PROGRAMACIÓN DIARIA
2. Programación Diaria: https://drive.google.com/drive/u/0/folders/1bASw3Ls-oeKjWv3Ypz1M2OfxgrtA2SS9</t>
  </si>
  <si>
    <t>1. Programación Diaria: https://drive.google.com/drive/u/0/folders/1bASw3Ls-oeKjWv3Ypz1M2OfxgrtA2SS9</t>
  </si>
  <si>
    <t>1. Comprobantes de servicios contrato 130 de 2020
2. Comprobantes de servicios contrato 181 de 2021</t>
  </si>
  <si>
    <t xml:space="preserve">Pendiente verificar que se adelante el cargue y entrega de los soportes [Planillas] de ejecución del contrato 181 de 2021, teniendo en cuenta que se prorroga hasta el 20 de octubre de 2021. </t>
  </si>
  <si>
    <r>
      <t xml:space="preserve">Reporte Producción: </t>
    </r>
    <r>
      <rPr>
        <sz val="8"/>
        <color theme="1"/>
        <rFont val="Tahoma"/>
        <family val="2"/>
      </rPr>
      <t xml:space="preserve">Se realizó la contratación del servicio de transporte y se cuenta con evidencia de la realización de la misma. Adición y prórroga del contrato 181- 2021.
</t>
    </r>
    <r>
      <rPr>
        <b/>
        <sz val="8"/>
        <color theme="1"/>
        <rFont val="Tahoma"/>
        <family val="2"/>
      </rPr>
      <t xml:space="preserve">Análisis OCI: </t>
    </r>
    <r>
      <rPr>
        <sz val="8"/>
        <color theme="1"/>
        <rFont val="Tahoma"/>
        <family val="2"/>
      </rPr>
      <t xml:space="preserve">Teniendo en cuenta los soportes remitidos de prórroga del contrato de transporte suscrito en febrero de 2021 [181 - 2021] no se adelantaron mesas de trabajo con la Coordinación Jurídica para el establecimiento de estudios previos, verificado el enlace suministrado: https://drive.google.com/drive/u/0/folders/1FyldQ0Fhw0HRArswroYs4xepPVDuA0SE, se viene adelantando el cargue de los soportes de ejecución. 
De conformidad con lo anterior, así como de las fechas de terminación se califica la acción como </t>
    </r>
    <r>
      <rPr>
        <b/>
        <sz val="8"/>
        <color theme="1"/>
        <rFont val="Tahoma"/>
        <family val="2"/>
      </rPr>
      <t>"Terminada"</t>
    </r>
    <r>
      <rPr>
        <sz val="8"/>
        <color theme="1"/>
        <rFont val="Tahoma"/>
        <family val="2"/>
      </rPr>
      <t xml:space="preserve"> y se procede al cierre de la misma. </t>
    </r>
  </si>
  <si>
    <t>1. Reporte en el sistema SPI de los proyectos de inversión 7505 y 7511 para el segundo cuatrimestre del año. 
2. Reporte del Plan de Fortalecimiento Institucional del segundo cuatrimestre. 
3. Información consolidada del reporte de información de la ejecución de los proyectos de inversión en SEGPLAN.</t>
  </si>
  <si>
    <t>No se remiten soportes para el periodo de seguimiento</t>
  </si>
  <si>
    <t>1. Se adjunta correos con la gestión de actualización  acta del Comité de Inversiones  Formato AGFT-TE-FT-032.
2. Se adjunta el formato debidamente actualizado y socializado por parte del área de Planeación de la entidad.</t>
  </si>
  <si>
    <t>1. Oficio Solicitud de Concepto SHD-2
2. RESPUESTA SHD CONCEPTO -2021EE075192O1-A01-Solicitud de concepto</t>
  </si>
  <si>
    <r>
      <rPr>
        <b/>
        <sz val="8"/>
        <rFont val="Tahoma"/>
        <family val="2"/>
      </rPr>
      <t>Reporte Sub. Financiera:</t>
    </r>
    <r>
      <rPr>
        <sz val="8"/>
        <rFont val="Tahoma"/>
        <family val="2"/>
      </rPr>
      <t xml:space="preserve"> En el mes de mayo se solicito concepto a la Secretaria Distrital de Hacienda, la cual dio respuesta mediante radicado 2021EE075192O1, donde se indica: "El legislador determinó un acápite particular para Bogotá que se describe en el capítulo VI Régimen para Santa Fe de Bogotá Distrito Capital, artículos 52 a 60, así como lo pertinente de los capítulos VII y VIII."
</t>
    </r>
    <r>
      <rPr>
        <b/>
        <sz val="8"/>
        <rFont val="Tahoma"/>
        <family val="2"/>
      </rPr>
      <t>Análisis OCI:</t>
    </r>
    <r>
      <rPr>
        <sz val="8"/>
        <rFont val="Tahoma"/>
        <family val="2"/>
      </rPr>
      <t xml:space="preserve"> Se evidenció solicitud del Canal (sin número de radicado y fecha) y respuesta de la Dirección Distrital de Presupuesto de fecha 25/05/2021, acerca de la  aplicación del articulo sexto de la ley 617 de 2000 para las Empresas Industriales y Comerciales. Teniendo en cuenta que con esto culmina la acción de mejora propuesta. se califica como </t>
    </r>
    <r>
      <rPr>
        <b/>
        <sz val="8"/>
        <rFont val="Tahoma"/>
        <family val="2"/>
      </rPr>
      <t>"Terminada"</t>
    </r>
    <r>
      <rPr>
        <sz val="8"/>
        <rFont val="Tahoma"/>
        <family val="2"/>
      </rPr>
      <t xml:space="preserve">. </t>
    </r>
  </si>
  <si>
    <t>1. AGFF-PP-FT-027 FORMATO CONTROL DE CUENTAS POR COBRAR
2. Publicación AGFF-PP-FT-027 Formato Control de CXC</t>
  </si>
  <si>
    <r>
      <rPr>
        <b/>
        <sz val="8"/>
        <rFont val="Tahoma"/>
        <family val="2"/>
      </rPr>
      <t>Reporte Sub. Financiera:</t>
    </r>
    <r>
      <rPr>
        <sz val="8"/>
        <rFont val="Tahoma"/>
        <family val="2"/>
      </rPr>
      <t xml:space="preserve"> Se implemento el formato  AGFF-PP-FT-027 FORMATO CONTROL DE CUENTAS POR COBRAR, el cual se oficializó el pasado 23 de agosto de 2021 y publicado en la Intranet, en éste se llevará el control de los contratos suscritos así como las negociaciones que se estén adelantando, sobre las cuales se estime no se va a recaudar ni facturar al 100% el servicio en la vigencia corriente. 
</t>
    </r>
    <r>
      <rPr>
        <b/>
        <sz val="8"/>
        <rFont val="Tahoma"/>
        <family val="2"/>
      </rPr>
      <t>Análisis OCI:</t>
    </r>
    <r>
      <rPr>
        <sz val="8"/>
        <rFont val="Tahoma"/>
        <family val="2"/>
      </rPr>
      <t xml:space="preserve"> Se verificó la implementación del formato referido, en la intranet, para control de las cuentas por cobrar, con el fin de servir de insumo en la elaboración del presupuesto de la siguiente vigencia.  Por lo anterior y de acuerdo con el plazo establecido, se califica como </t>
    </r>
    <r>
      <rPr>
        <b/>
        <sz val="8"/>
        <rFont val="Tahoma"/>
        <family val="2"/>
      </rPr>
      <t>"Terminada"</t>
    </r>
    <r>
      <rPr>
        <sz val="8"/>
        <rFont val="Tahoma"/>
        <family val="2"/>
      </rPr>
      <t xml:space="preserve">. </t>
    </r>
  </si>
  <si>
    <r>
      <rPr>
        <b/>
        <sz val="8"/>
        <rFont val="Tahoma"/>
        <family val="2"/>
      </rPr>
      <t>Análisis OCI:</t>
    </r>
    <r>
      <rPr>
        <sz val="8"/>
        <rFont val="Tahoma"/>
        <family val="2"/>
      </rPr>
      <t xml:space="preserve"> No se evidenció reporte frente a la recomendación realizada por la Oficina de Control Interno  en el último cuatrimestre de 2020,  para que la Subdirección revisara con el área de Gestión documental la situación relacionada con que el Canal no cuenta con un programa para la foliación digital. De acuerdo con el plazo establecido para la acción y la realización de la misma,  se mantiene la recomendación realizada por la Oficina de Control Interno, sin embargo y teniendo en cuenta el cumplimiento de lo formulado se da cierre a la acción</t>
    </r>
  </si>
  <si>
    <t xml:space="preserve">Teniendo en cuenta el traslado de la parte Administrativa a la Sede de la Calle 69. Queda pendiente el análisis del Ente de Control. </t>
  </si>
  <si>
    <t>Teniendo en cuenta el cumplimiento de la Acción Formulada se cierra la acción - Queda pendiente el análisis del Ente de Control</t>
  </si>
  <si>
    <t xml:space="preserve">Se verifica en el enlace: https://drive.google.com/drive/u/0/folders/1bASw3Ls-oeKjWv3Ypz1M2OfxgrtA2SS9 que los soportes de programación diaria para el contrato Platino V.I.P se encuentran archivados digitalmente.
 Queda pendiente el análisis del Ente de Control. </t>
  </si>
  <si>
    <t>1. 01- Conciliación Enero Ret Ica
2. 02- Conciliación Febrero Ret Ica
3. 03- Conciliación Marzo Ret Ica
4. 04- Conciliación Abril Ret Ica
5. 05- Conciliación Mayo Ret Ica
6. 06- Conciliación Junio Ret Ica
7. 07- Conciliación Julio Ret Ica
8. 08- Conciliación Agosto Ret Ica
9. 09- Conciliación septiembre Ret Ica
10. 10- Conciliación octubre Ret Ica
11. 11- Conciliación noviembre Ret Ica
12. 12- Conciliación diciembre Ret Ica</t>
  </si>
  <si>
    <r>
      <rPr>
        <b/>
        <sz val="8"/>
        <rFont val="Tahoma"/>
        <family val="2"/>
      </rPr>
      <t xml:space="preserve">Análisis OCI: </t>
    </r>
    <r>
      <rPr>
        <sz val="8"/>
        <rFont val="Tahoma"/>
        <family val="2"/>
      </rPr>
      <t>Se reportan análisis mensuales y que relacionaron en la columna de soportes "Análisis de Ret ICA año 2021", a través de documentos de trabajo elaborados por el Subdirección Financiera como control de verificación.</t>
    </r>
    <r>
      <rPr>
        <b/>
        <sz val="8"/>
        <rFont val="Tahoma"/>
        <family val="2"/>
      </rPr>
      <t xml:space="preserve"> </t>
    </r>
    <r>
      <rPr>
        <sz val="8"/>
        <rFont val="Tahoma"/>
        <family val="2"/>
      </rPr>
      <t xml:space="preserve"> Teniendo en cuenta lo anterior, se califica la acción como </t>
    </r>
    <r>
      <rPr>
        <b/>
        <sz val="8"/>
        <rFont val="Tahoma"/>
        <family val="2"/>
      </rPr>
      <t>"Terminada Extemporánea"</t>
    </r>
    <r>
      <rPr>
        <sz val="8"/>
        <rFont val="Tahoma"/>
        <family val="2"/>
      </rPr>
      <t xml:space="preserve">. </t>
    </r>
  </si>
  <si>
    <t xml:space="preserve">Teniendo en cuenta las dinámicas de contratación de transporte de la organización, se recomienda adelantar la socialización de los nuevos lineamientos que se puedan generar. </t>
  </si>
  <si>
    <r>
      <t xml:space="preserve">Reporte Producción: </t>
    </r>
    <r>
      <rPr>
        <sz val="8"/>
        <color theme="1"/>
        <rFont val="Tahoma"/>
        <family val="2"/>
      </rPr>
      <t xml:space="preserve">Se realizó la revisión de los lineamientos de transporte.
</t>
    </r>
    <r>
      <rPr>
        <b/>
        <sz val="8"/>
        <color theme="1"/>
        <rFont val="Tahoma"/>
        <family val="2"/>
      </rPr>
      <t xml:space="preserve">Análisis OCI: </t>
    </r>
    <r>
      <rPr>
        <sz val="8"/>
        <color theme="1"/>
        <rFont val="Tahoma"/>
        <family val="2"/>
      </rPr>
      <t xml:space="preserve">Revisados los soportes entregados se evidencia que se remiten por parte del área los entregados en el primer seguimiento adelantado, sin evidenciar soportes adicionales de revisión y socialización durante el segundo cuatrimestre de la vigencia 2021. Sin embargo, teniendo en cuenta que se adelantó la socialización de los memorandos 383 y 384, al igual que el Comunicado Interno del 29 de abril,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adelante la revisión y socialización de nuevos lineamientos que surjan, teniendo en cuenta las dinámicas de contratación de la organización. </t>
    </r>
  </si>
  <si>
    <t>Se esta a la espera del Análisis por parte del ente de Control frente al concepto de cierre.</t>
  </si>
  <si>
    <r>
      <rPr>
        <sz val="8"/>
        <color theme="1"/>
        <rFont val="Tahoma"/>
        <family val="2"/>
      </rPr>
      <t xml:space="preserve">
</t>
    </r>
    <r>
      <rPr>
        <b/>
        <sz val="8"/>
        <color theme="1"/>
        <rFont val="Tahoma"/>
        <family val="2"/>
      </rPr>
      <t xml:space="preserve">Reporte S. Administrativos: </t>
    </r>
    <r>
      <rPr>
        <sz val="8"/>
        <color theme="1"/>
        <rFont val="Tahoma"/>
        <family val="2"/>
      </rPr>
      <t xml:space="preserve">Teniendo en cuenta la devolución de 543 metros aproximadamente de la sede de la 26, fue necesario trasladar las áreas de Financiera, Control Interno, Gerencia General, Secretaria General, Subdirección administrativa entre otras, a la sede de la 69, teniendo así el uso de la casa de la 69 como una segunda sede de capital.
Ahora bien la casa de la 69 tiene un manual de uso de las salas que se encuentran disponibles para realizar reuniones bien sea presenciales o virtuales, debido a los cambios realizados en el mes de agosto este manual de uso sufrió algunos cambios por lo tanto se esta modificando.
</t>
    </r>
    <r>
      <rPr>
        <b/>
        <sz val="8"/>
        <color theme="1"/>
        <rFont val="Tahoma"/>
        <family val="2"/>
      </rPr>
      <t xml:space="preserve">Análisis OCI: </t>
    </r>
    <r>
      <rPr>
        <sz val="8"/>
        <color theme="1"/>
        <rFont val="Tahoma"/>
        <family val="2"/>
      </rPr>
      <t xml:space="preserve">No se remiten evidencias de las acciones adelantadas y teniendo en cuenta lo indicado de que el manual de uso de la casa se encuentra en modificación dadas las actividades trasladadas a la sede de la Casa de la 69  se califica la acción como  </t>
    </r>
    <r>
      <rPr>
        <b/>
        <sz val="8"/>
        <color theme="1"/>
        <rFont val="Tahoma"/>
        <family val="2"/>
      </rPr>
      <t xml:space="preserve">"Terminada Extemporánea". </t>
    </r>
    <r>
      <rPr>
        <sz val="8"/>
        <color theme="1"/>
        <rFont val="Tahoma"/>
        <family val="2"/>
      </rPr>
      <t xml:space="preserve">Se espera el resultado del análisis adelantado por el ente de Control. </t>
    </r>
  </si>
  <si>
    <r>
      <rPr>
        <b/>
        <sz val="8"/>
        <rFont val="Tahoma"/>
        <family val="2"/>
      </rPr>
      <t>Análisis OCI:</t>
    </r>
    <r>
      <rPr>
        <sz val="8"/>
        <rFont val="Tahoma"/>
        <family val="2"/>
      </rPr>
      <t xml:space="preserve"> El formato proforma de notas esta en proceso de actualización teniendo en cuenta lo indicado por la CGN en la resolución 193 de 2020.  Sin embargo, las notas y revelaciones correspondientes al año 2020 fueron elaboradas con base a las plantillas sugeridas por la CGN.
Por lo anterior, se continúa calificando como</t>
    </r>
    <r>
      <rPr>
        <b/>
        <sz val="8"/>
        <rFont val="Tahoma"/>
        <family val="2"/>
      </rPr>
      <t xml:space="preserve"> "Incumplida". </t>
    </r>
  </si>
  <si>
    <r>
      <rPr>
        <b/>
        <sz val="8"/>
        <color theme="1"/>
        <rFont val="Tahoma"/>
        <family val="2"/>
      </rPr>
      <t xml:space="preserve">Reporte Producción: </t>
    </r>
    <r>
      <rPr>
        <sz val="8"/>
        <color theme="1"/>
        <rFont val="Tahoma"/>
        <family val="2"/>
      </rPr>
      <t xml:space="preserve">De acuerdo con el memorando 621 de 2021 emitido por control interno, se comparte el soporte de las acciones realizadas para el almacenamiento de la información digital, específicamente para la formato "PROGRAMACIÓN DIARIA".
</t>
    </r>
    <r>
      <rPr>
        <b/>
        <sz val="8"/>
        <color theme="1"/>
        <rFont val="Tahoma"/>
        <family val="2"/>
      </rPr>
      <t xml:space="preserve">Análisis OCI: </t>
    </r>
    <r>
      <rPr>
        <sz val="8"/>
        <color theme="1"/>
        <rFont val="Tahoma"/>
        <family val="2"/>
      </rPr>
      <t xml:space="preserve">Revisados los soportes remitidos por el área se observa que en el marco de implementación de los lineamientos de gestión documental se adelantó la descripción de la carpeta de almacenamiento de la programación diaria del contrato de transporte [130-2020], por lo que se realiza la verificación del enlace de drive en el que se evidencia la organización de los documentos; teniendo en cuenta que estos no se contemplan en la TRD se generó la carpeta de soportes dentro de la carpeta de ejecución de este. Teniendo en cuenta lo anterior, se mantiene la calificación de la acción como </t>
    </r>
    <r>
      <rPr>
        <b/>
        <sz val="8"/>
        <color theme="1"/>
        <rFont val="Tahoma"/>
        <family val="2"/>
      </rPr>
      <t>"Terminada"</t>
    </r>
    <r>
      <rPr>
        <sz val="8"/>
        <color theme="1"/>
        <rFont val="Tahoma"/>
        <family val="2"/>
      </rPr>
      <t xml:space="preserve"> y se procede al cierre de la misma. </t>
    </r>
  </si>
  <si>
    <r>
      <t xml:space="preserve">Reporte Producción: </t>
    </r>
    <r>
      <rPr>
        <sz val="8"/>
        <color theme="1"/>
        <rFont val="Tahoma"/>
        <family val="2"/>
      </rPr>
      <t xml:space="preserve">El contrato de transporte 130 tenia como fecha de cierre inicial el día 20 de noviembre de 2020, sin embargo este tuvo adición y prórroga hasta 20 febrero de 2021, se ha realizado la verificación de los soportes de programación diaria entregados y remitidos a jurídica mediante el memorando 373 de 2021 y se confirmó el suministro de la totalidad de la PROGRAMACION DIARIA hasta febrero de 2021 como se puede visualizar en el link suministrado.
</t>
    </r>
    <r>
      <rPr>
        <b/>
        <sz val="8"/>
        <color theme="1"/>
        <rFont val="Tahoma"/>
        <family val="2"/>
      </rPr>
      <t xml:space="preserve">Análisis OCI: </t>
    </r>
    <r>
      <rPr>
        <sz val="8"/>
        <color theme="1"/>
        <rFont val="Tahoma"/>
        <family val="2"/>
      </rPr>
      <t xml:space="preserve">Se procede a la verificación del enlace remitido de manera que éste coincidiera con lo indicado en la Certificación de cierre contractual entregada por el área mediante Memorando 373 de 2021 a la Coordinación Jurídica, evidenciando que los soportes fueron completados a 30 de agosto de 2021 en las carpetas creadas por la Coordinación de Producción. 
Teniendo en cuenta que los soportes fueron cargados para la totalidad de los meses de ejecución del contrato de transporte, así como de la fecha de terminación programada se califica la acción como </t>
    </r>
    <r>
      <rPr>
        <b/>
        <sz val="8"/>
        <color theme="1"/>
        <rFont val="Tahoma"/>
        <family val="2"/>
      </rPr>
      <t>"Terminada Extemporánea"</t>
    </r>
    <r>
      <rPr>
        <sz val="8"/>
        <color theme="1"/>
        <rFont val="Tahoma"/>
        <family val="2"/>
      </rPr>
      <t xml:space="preserve"> y se procede al cierre de esta. </t>
    </r>
  </si>
  <si>
    <r>
      <t xml:space="preserve">Reporte Planeación: </t>
    </r>
    <r>
      <rPr>
        <sz val="8"/>
        <color theme="1"/>
        <rFont val="Tahoma"/>
        <family val="2"/>
      </rPr>
      <t xml:space="preserve">Durante el segundo cuatrimestre se llevaron a cabo seguimientos a le ejecución de los proyectos de inversión en el aplicativo SPI cuyo insumo contribuye en el reporte de información en el sistema SEGPLAN, esto permite validar información y reducir el riesgos de inconsistencia en los reportes realizados.
</t>
    </r>
    <r>
      <rPr>
        <b/>
        <sz val="8"/>
        <color theme="1"/>
        <rFont val="Tahoma"/>
        <family val="2"/>
      </rPr>
      <t xml:space="preserve">Análisis OCI: </t>
    </r>
    <r>
      <rPr>
        <sz val="8"/>
        <color theme="1"/>
        <rFont val="Tahoma"/>
        <family val="2"/>
      </rPr>
      <t xml:space="preserve">Se procede a la verificación de los soportes remitidos, observando la información entregada por el área de planeación donde se evidencia que se ha adelantado el reporte mensual para el segundo cuatrimestre del año sobre la ejecución de los proyectos 7505 y 7511 en el aplicativo SPI, para evitar inconsistencias con el reporte que se realiza en SEGPLAN.  
A la fecha se han realizado 11 reportes, falta el reporte del mes 12 (septiembre) para dar por terminada la acción, sin embargo, dado que la matriz toma como referencia de fecha de terminación el 24 de agosto de 2021  la acción se  califica automáticamente  como </t>
    </r>
    <r>
      <rPr>
        <b/>
        <sz val="8"/>
        <color theme="1"/>
        <rFont val="Tahoma"/>
        <family val="2"/>
      </rPr>
      <t>"Incumplida"</t>
    </r>
    <r>
      <rPr>
        <sz val="8"/>
        <color theme="1"/>
        <rFont val="Tahoma"/>
        <family val="2"/>
      </rPr>
      <t>, pero la acción se está ejecutando de manera adecuada, y se dará terminación en el próximo seguimiento.</t>
    </r>
  </si>
  <si>
    <r>
      <rPr>
        <b/>
        <sz val="8"/>
        <rFont val="Tahoma"/>
        <family val="2"/>
      </rPr>
      <t>Reporte Sub. Financiera:</t>
    </r>
    <r>
      <rPr>
        <sz val="8"/>
        <rFont val="Tahoma"/>
        <family val="2"/>
      </rPr>
      <t xml:space="preserve"> Se realizó la actualización del formato: Acta del Comité de Inversiones  Formato AGFT-TE-FT-032  
</t>
    </r>
    <r>
      <rPr>
        <b/>
        <sz val="8"/>
        <rFont val="Tahoma"/>
        <family val="2"/>
      </rPr>
      <t>Análisis OCI:</t>
    </r>
    <r>
      <rPr>
        <sz val="8"/>
        <rFont val="Tahoma"/>
        <family val="2"/>
      </rPr>
      <t xml:space="preserve"> La Subdirección presentó actualización del Formato "Acta de Comité de Inversiones", versión 8 del 23/08/2021, en el que se incluyó nota sobre la procedencia de recursos a invertir. Se verificó la actualización y publicación del mismo en la intranet del Canal. Sin embargo, se evidencia una diferencia de la meta, corresponde a: Actas de comité de inversión/Comité de inversión realizados en la vigencia. Teniendo en cuenta que se adelantó el cambio de el formato se califica como terminada y se deja con estado abierto</t>
    </r>
    <r>
      <rPr>
        <b/>
        <sz val="8"/>
        <rFont val="Tahoma"/>
        <family val="2"/>
      </rPr>
      <t xml:space="preserve"> "En proceso".</t>
    </r>
  </si>
  <si>
    <t xml:space="preserve">Se adelantaron las actividades formuladas en el tiempo programado por el área responsable.
Queda pendiente el Análisis que adelante el ente de Control </t>
  </si>
  <si>
    <r>
      <t xml:space="preserve">Se insta al área a que asegure contar con todos los soportes correspondientes al cumplimiento de la acción. </t>
    </r>
    <r>
      <rPr>
        <i/>
        <sz val="8"/>
        <color theme="1"/>
        <rFont val="Tahoma"/>
        <family val="2"/>
      </rPr>
      <t>"Solicitar el diligenciamientos de dichas herramientas y/o suministro de información al supervisor del contrato con base en el mecanismo de control diseñado"</t>
    </r>
  </si>
  <si>
    <t>Se Mantiene en estado abierto para analizar si en el último cuatrimestre de la vigencia se realizan actas del comité de inversiones.</t>
  </si>
  <si>
    <r>
      <t xml:space="preserve">Reporte Producción: </t>
    </r>
    <r>
      <rPr>
        <sz val="8"/>
        <color theme="1"/>
        <rFont val="Tahoma"/>
        <family val="2"/>
      </rPr>
      <t>Se realizó la revisión y ajustes de los comprobantes de servicios enviados en el reporte anterior, conforme fue sugerido por control interno en el memorando 621 de 2021. De igual manera se suministra como soporte de la implementación de este plan de mejoramiento los comprobantes de servicios relacionados con el contratado de transporte que se encuentra vigente.</t>
    </r>
    <r>
      <rPr>
        <b/>
        <sz val="8"/>
        <color theme="1"/>
        <rFont val="Tahoma"/>
        <family val="2"/>
      </rPr>
      <t xml:space="preserve">
Análisis OCI: </t>
    </r>
    <r>
      <rPr>
        <sz val="8"/>
        <color theme="1"/>
        <rFont val="Tahoma"/>
        <family val="2"/>
      </rPr>
      <t>se realiza la verificación de los soportes entregados sobre la verificación de las planillas en los enlaces: Contrato 130-2020: https://drive.google.com/drive/u/0/folders/14duqRCBJp2fcGXwk0viAGBxyDmUf691p y Contrato 181-2021: https://drive.google.com/drive/u/0/folders/1FyldQ0Fhw0HRArswroYs4xepPVDuA0SE, las cuales, para el contrato 130 de 2020 - Platino V.I.P se adelantó el cargue de las planillas con visto bueno y para el 181 de 2021 se adjuntan con los certificados de pago para la Subdirección Financiera escaneadas con el visto bueno del área. 
Teniendo en cuenta lo anterior, así como las fechas de terminación establecidas se califica la acción como "</t>
    </r>
    <r>
      <rPr>
        <b/>
        <sz val="8"/>
        <color theme="1"/>
        <rFont val="Tahoma"/>
        <family val="2"/>
      </rPr>
      <t>Terminada</t>
    </r>
    <r>
      <rPr>
        <sz val="8"/>
        <color theme="1"/>
        <rFont val="Tahoma"/>
        <family val="2"/>
      </rPr>
      <t>" con estado "</t>
    </r>
    <r>
      <rPr>
        <b/>
        <sz val="8"/>
        <color theme="1"/>
        <rFont val="Tahoma"/>
        <family val="2"/>
      </rPr>
      <t>Abierta</t>
    </r>
    <r>
      <rPr>
        <sz val="8"/>
        <color theme="1"/>
        <rFont val="Tahoma"/>
        <family val="2"/>
      </rPr>
      <t xml:space="preserve">" con el fin de verificar la continuidad de revisión de las planillas generadas por parte de la Coordinación de Producción para el contrato suscrito para la vigencia 2021. </t>
    </r>
  </si>
  <si>
    <r>
      <t xml:space="preserve">Reporte Producción: </t>
    </r>
    <r>
      <rPr>
        <sz val="8"/>
        <color theme="1"/>
        <rFont val="Tahoma"/>
        <family val="2"/>
      </rPr>
      <t>Se realizó la revisión y ajustes de los comprobantes de servicios enviados en el reporte anterior, conforme fue sugerido por control interno en el memorando 621 de 2021. De igual manera se suministra como soporte de la implementación de este plan de mejoramiento los comprobantes de servicios relacionados con el contratado de transporte que se encuentra vigente.</t>
    </r>
    <r>
      <rPr>
        <b/>
        <sz val="8"/>
        <color theme="1"/>
        <rFont val="Tahoma"/>
        <family val="2"/>
      </rPr>
      <t xml:space="preserve">
Análisis OCI: </t>
    </r>
    <r>
      <rPr>
        <sz val="8"/>
        <color theme="1"/>
        <rFont val="Tahoma"/>
        <family val="2"/>
      </rPr>
      <t xml:space="preserve">se realiza la verificación de los soportes entregados sobre la verificación de las planillas en los enlaces: Contrato 130-2020: https://drive.google.com/drive/u/0/folders/14duqRCBJp2fcGXwk0viAGBxyDmUf691p y Contrato 181-2021: https://drive.google.com/drive/u/0/folders/1FyldQ0Fhw0HRArswroYs4xepPVDuA0SE, las cuales, para el contrato 130 de 2020 - Platino V.I.P se adelantó el cargue de las planillas con visto bueno y para el 181 de 2021 se adjuntan con los certificados de pago para la Subdirección Financiera escaneadas con el visto bueno del área. </t>
    </r>
    <r>
      <rPr>
        <b/>
        <sz val="8"/>
        <color theme="1"/>
        <rFont val="Tahoma"/>
        <family val="2"/>
      </rPr>
      <t xml:space="preserve">
</t>
    </r>
    <r>
      <rPr>
        <sz val="8"/>
        <color theme="1"/>
        <rFont val="Tahoma"/>
        <family val="2"/>
      </rPr>
      <t>Teniendo en cuenta lo anterior, así como las fechas de terminación establecidas se califica la acción como</t>
    </r>
    <r>
      <rPr>
        <b/>
        <sz val="8"/>
        <color theme="1"/>
        <rFont val="Tahoma"/>
        <family val="2"/>
      </rPr>
      <t xml:space="preserve"> "Terminada"</t>
    </r>
    <r>
      <rPr>
        <sz val="8"/>
        <color theme="1"/>
        <rFont val="Tahoma"/>
        <family val="2"/>
      </rPr>
      <t xml:space="preserve"> con estado "</t>
    </r>
    <r>
      <rPr>
        <b/>
        <sz val="8"/>
        <color theme="1"/>
        <rFont val="Tahoma"/>
        <family val="2"/>
      </rPr>
      <t>Abierta</t>
    </r>
    <r>
      <rPr>
        <sz val="8"/>
        <color theme="1"/>
        <rFont val="Tahoma"/>
        <family val="2"/>
      </rPr>
      <t xml:space="preserve">" con el fin de verificar la continuidad de revisión de las planillas generadas por parte de la Coordinación de Producción para el contrato suscrito para la vigencia 2021. </t>
    </r>
  </si>
  <si>
    <t>Néstor Avella</t>
  </si>
  <si>
    <t>Traslado de las áreas a la sede de la 69</t>
  </si>
  <si>
    <t>1. Estados financieros 2020 y (31) notas a los estados financieros en plantilla Excel.</t>
  </si>
  <si>
    <t>1. Actas de la revisión o correos electrónicos de la revisión jurídica 
2. Documento del contrato almacenado en el siguiente link
https://drive.google.com/drive/u/1/folders/1FyldQ0Fhw0HRArswroYs4xepPVDuA0SE</t>
  </si>
  <si>
    <t>1. Correo electrónico de revisión interna por parte del equipo de la coordinación de producción
2. Correo electrónico de socialización de los lineamientos de transporte con la empresa que presta el servicio
3. Correo electrónico de socialización de los lineamientos de transporte funcionarios y contratistas de Capital
4. Oficio remisorio y lineamientos de transporte
5. Boletín enviado con apoyo de comunicaciones</t>
  </si>
  <si>
    <r>
      <t xml:space="preserve">Análisis OCI: </t>
    </r>
    <r>
      <rPr>
        <sz val="8"/>
        <color theme="1"/>
        <rFont val="Tahoma"/>
        <family val="2"/>
      </rPr>
      <t>En atención a todo el contexto y devenir en el cumplimiento de esta acción que esta formulada desde hace dos vigencias es pertinente dejar señalado que desde la Coordinación Jurídica se han adelantado actividades y gestiones encaminadas a dar cumplimiento a la acción de mejora. De igual manera se presento ante la Contraloría de Bogotá solicitud de modificación de la misma, pero con ocasión de un error de digitación en el correo de correspondencia por el cual el ente de control recibe  las comunicaciones exteriores no fue posible obtener la autorización de modificación. Aun a pesar que el Director Sectorial - Cultura recibió el mismo correo y otorgo el permiso. 
Se sugiere enfáticamente al área y al líder del proceso de gestión jurídica y contractual, tomar las medidas correspondientes y pertinentes para dar cumplimiento a las actividades formuladas para la vigencia 2021. Sobre todo contar con los informes debidamente radicados ante Secretaria General y Gerencia General. Ya que la modificación estaba enfocada a ampliar el plazo de la acción no ha cambiar lo formulado inicialmente. 
No obstante lo anterior y debido a la falta de reporte con soportes, se califica con la alerta</t>
    </r>
    <r>
      <rPr>
        <b/>
        <sz val="8"/>
        <color theme="1"/>
        <rFont val="Tahoma"/>
        <family val="2"/>
      </rPr>
      <t xml:space="preserve"> "INCUMPLIDA".</t>
    </r>
  </si>
  <si>
    <t xml:space="preserve">
1.MCOM-FT-026 Acta de entrega
2.MCOM-FT-026 Lista de chequeo cumplimiento requisitos contractuales
3.MCOM-FT-021 Reporte personal operativo logístico
4. Acta de reunión revisión de la documentación del proceso de comercialización enero 2021
5. Acta de reunión revisión de la documentación del proceso de comercialización junio 2021</t>
  </si>
  <si>
    <r>
      <rPr>
        <b/>
        <sz val="8"/>
        <color theme="1"/>
        <rFont val="Tahoma"/>
        <family val="2"/>
      </rPr>
      <t xml:space="preserve">Reporte Comercialización: </t>
    </r>
    <r>
      <rPr>
        <sz val="8"/>
        <color theme="1"/>
        <rFont val="Tahoma"/>
        <family val="2"/>
      </rPr>
      <t xml:space="preserve">Las herramientas empleadas para dar cursos a este hallazgo son:
1.MCOM-FT-026 Acta de entrega
2.MCOM-FT-026 Lista de chequeo cumplimiento requisitos contractuales
3.MCOM-FT-021 Reporte personal operativo logístico
De acuerdo con el acta de reunión realizada en el mes de enero de 2021 con Diana Diaz se realizó la revisión y consolidación del estado de la documentación del proceso, allí se relaciona como el formato MCOM-FT-026 Acta de entrega fue analizado por el equipo en 2020 y que no se identificaron ajustes. Así mismo se realizó la revisión en el primer semestre de 2021 sobre el estado de los documentos con cierre a 31 de diciembre y revisión realizada a 29 de junio de 2021, se anexan actas de la revisión realizada.
</t>
    </r>
    <r>
      <rPr>
        <b/>
        <sz val="8"/>
        <color theme="1"/>
        <rFont val="Tahoma"/>
        <family val="2"/>
      </rPr>
      <t xml:space="preserve">Análisis OCI: </t>
    </r>
    <r>
      <rPr>
        <sz val="8"/>
        <color theme="1"/>
        <rFont val="Tahoma"/>
        <family val="2"/>
      </rPr>
      <t xml:space="preserve"> Según el reporte y los documentos presentados por el área se concluye que se adelanto la revisión contemplada en la acción formulada. Sin embargo, no hay soporte de la segunda parte de la acción establecida es decir: " </t>
    </r>
    <r>
      <rPr>
        <i/>
        <sz val="8"/>
        <color theme="1"/>
        <rFont val="Tahoma"/>
        <family val="2"/>
      </rPr>
      <t xml:space="preserve">solicitar el diligenciamientos de dichas herramientas y/o suministro de información al supervisor del contrato con base en el mecanismo de control diseñado"- </t>
    </r>
    <r>
      <rPr>
        <sz val="8"/>
        <color theme="1"/>
        <rFont val="Tahoma"/>
        <family val="2"/>
      </rPr>
      <t xml:space="preserve">Por lo anterior se califica la acción </t>
    </r>
    <r>
      <rPr>
        <b/>
        <sz val="8"/>
        <color theme="1"/>
        <rFont val="Tahoma"/>
        <family val="2"/>
      </rPr>
      <t xml:space="preserve">"Terminada Extemporánea" </t>
    </r>
    <r>
      <rPr>
        <sz val="8"/>
        <color theme="1"/>
        <rFont val="Tahoma"/>
        <family val="2"/>
      </rPr>
      <t xml:space="preserve">pero se insta al área a que asegure contar con todos los soportes correspondientes al cumplimiento de la acción.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</si>
</sst>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yyyy\-mm\-dd;@"/>
  </numFmts>
  <fonts count="24"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name val="Tahoma"/>
      <family val="2"/>
    </font>
    <font>
      <b/>
      <sz val="10"/>
      <color theme="0"/>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name val="Tahoma"/>
      <family val="2"/>
    </font>
    <font>
      <b/>
      <sz val="8"/>
      <name val="Tahoma"/>
      <family val="2"/>
    </font>
    <font>
      <sz val="8"/>
      <color rgb="FF000000"/>
      <name val="Tahoma"/>
      <family val="2"/>
    </font>
    <font>
      <b/>
      <sz val="9"/>
      <color indexed="81"/>
      <name val="Tahoma"/>
      <family val="2"/>
    </font>
    <font>
      <sz val="9"/>
      <color indexed="81"/>
      <name val="Tahoma"/>
      <family val="2"/>
    </font>
    <font>
      <i/>
      <sz val="8"/>
      <color theme="1"/>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249977111117893"/>
        <bgColor indexed="64"/>
      </patternFill>
    </fill>
  </fills>
  <borders count="6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right/>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right style="thin">
        <color theme="0"/>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rgb="FF000000"/>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41" fontId="1" fillId="0" borderId="0" applyFont="0" applyFill="0" applyBorder="0" applyAlignment="0" applyProtection="0"/>
  </cellStyleXfs>
  <cellXfs count="197">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164" fontId="8" fillId="0" borderId="0" xfId="1" applyNumberFormat="1" applyFont="1" applyAlignment="1" applyProtection="1">
      <alignment horizontal="center" vertical="center"/>
    </xf>
    <xf numFmtId="0" fontId="4"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xf>
    <xf numFmtId="0" fontId="3" fillId="5" borderId="16" xfId="0" applyFont="1" applyFill="1" applyBorder="1" applyAlignment="1" applyProtection="1">
      <alignment horizontal="center" vertical="center" wrapText="1"/>
    </xf>
    <xf numFmtId="0" fontId="15" fillId="0" borderId="6" xfId="0" applyFont="1" applyBorder="1" applyAlignment="1" applyProtection="1">
      <alignment horizontal="center" vertical="center"/>
    </xf>
    <xf numFmtId="15" fontId="15" fillId="0" borderId="3"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15" fontId="15" fillId="0" borderId="3" xfId="0" applyNumberFormat="1"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34" xfId="0" applyFont="1" applyBorder="1" applyAlignment="1" applyProtection="1">
      <alignment horizontal="justify" vertical="center" wrapText="1"/>
    </xf>
    <xf numFmtId="0" fontId="15" fillId="0" borderId="6" xfId="0" applyFont="1" applyBorder="1" applyAlignment="1" applyProtection="1">
      <alignment horizontal="justify" vertical="center" wrapText="1"/>
    </xf>
    <xf numFmtId="0" fontId="15" fillId="0" borderId="3" xfId="0" applyFont="1" applyBorder="1" applyAlignment="1" applyProtection="1">
      <alignment horizontal="justify" vertical="center" wrapText="1"/>
    </xf>
    <xf numFmtId="0" fontId="15" fillId="0" borderId="3" xfId="0" applyFont="1" applyFill="1" applyBorder="1" applyAlignment="1" applyProtection="1">
      <alignment horizontal="center" vertical="center" wrapText="1"/>
    </xf>
    <xf numFmtId="164" fontId="15" fillId="0" borderId="3" xfId="1" applyNumberFormat="1" applyFont="1" applyFill="1" applyBorder="1" applyAlignment="1" applyProtection="1">
      <alignment horizontal="center" vertical="center" wrapText="1"/>
    </xf>
    <xf numFmtId="165" fontId="16" fillId="0" borderId="3" xfId="0" applyNumberFormat="1" applyFont="1" applyFill="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7" fillId="0" borderId="3" xfId="0" applyFont="1" applyFill="1" applyBorder="1" applyAlignment="1" applyProtection="1">
      <alignment horizontal="justify" vertical="center" wrapText="1"/>
    </xf>
    <xf numFmtId="164" fontId="15" fillId="0" borderId="3" xfId="1" applyNumberFormat="1"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3" xfId="0" applyFont="1" applyFill="1" applyBorder="1" applyAlignment="1" applyProtection="1">
      <alignment horizontal="justify" vertical="center" wrapText="1"/>
    </xf>
    <xf numFmtId="0" fontId="18" fillId="0" borderId="36" xfId="0" applyFont="1" applyFill="1" applyBorder="1" applyAlignment="1" applyProtection="1">
      <alignment horizontal="justify" vertical="center" wrapText="1"/>
      <protection hidden="1"/>
    </xf>
    <xf numFmtId="0" fontId="20" fillId="0" borderId="3" xfId="0" applyFont="1" applyBorder="1" applyAlignment="1">
      <alignment horizontal="center" vertical="center"/>
    </xf>
    <xf numFmtId="0" fontId="15" fillId="0" borderId="44" xfId="0" applyFont="1" applyBorder="1" applyAlignment="1" applyProtection="1">
      <alignment horizontal="center" vertical="center"/>
    </xf>
    <xf numFmtId="0" fontId="15" fillId="0" borderId="43" xfId="0" applyFont="1" applyBorder="1" applyAlignment="1" applyProtection="1">
      <alignment horizontal="justify" vertical="center" wrapText="1"/>
    </xf>
    <xf numFmtId="0" fontId="15" fillId="0" borderId="44" xfId="0" applyFont="1" applyBorder="1" applyAlignment="1" applyProtection="1">
      <alignment horizontal="justify" vertical="center" wrapText="1"/>
    </xf>
    <xf numFmtId="0" fontId="15" fillId="0" borderId="44" xfId="0" applyFont="1" applyBorder="1" applyAlignment="1" applyProtection="1">
      <alignment horizontal="center" vertical="center" wrapText="1"/>
    </xf>
    <xf numFmtId="165" fontId="16" fillId="0" borderId="44" xfId="0" applyNumberFormat="1" applyFont="1" applyFill="1" applyBorder="1" applyAlignment="1" applyProtection="1">
      <alignment horizontal="center" vertical="center" wrapText="1"/>
    </xf>
    <xf numFmtId="15" fontId="15" fillId="0" borderId="11"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protection locked="0"/>
    </xf>
    <xf numFmtId="0" fontId="15" fillId="0" borderId="28" xfId="0" applyFont="1" applyBorder="1" applyAlignment="1" applyProtection="1">
      <alignment horizontal="justify" vertical="center" wrapText="1"/>
    </xf>
    <xf numFmtId="0" fontId="15" fillId="0" borderId="31" xfId="0" applyFont="1" applyBorder="1" applyAlignment="1" applyProtection="1">
      <alignment horizontal="justify" vertical="center"/>
      <protection locked="0"/>
    </xf>
    <xf numFmtId="0" fontId="18" fillId="0" borderId="3" xfId="0" applyFont="1" applyBorder="1" applyAlignment="1" applyProtection="1">
      <alignment horizontal="justify" vertical="center" wrapText="1"/>
      <protection locked="0"/>
    </xf>
    <xf numFmtId="0" fontId="15" fillId="0" borderId="45" xfId="0" applyFont="1" applyBorder="1" applyAlignment="1" applyProtection="1">
      <alignment horizontal="center" vertical="center"/>
    </xf>
    <xf numFmtId="0" fontId="15" fillId="0" borderId="11" xfId="0" applyFont="1" applyBorder="1" applyAlignment="1" applyProtection="1">
      <alignment horizontal="center" vertical="center" wrapText="1"/>
      <protection locked="0"/>
    </xf>
    <xf numFmtId="164" fontId="15" fillId="0" borderId="11" xfId="1" applyNumberFormat="1" applyFont="1" applyFill="1" applyBorder="1" applyAlignment="1" applyProtection="1">
      <alignment horizontal="center" vertical="center" wrapText="1"/>
    </xf>
    <xf numFmtId="0" fontId="15" fillId="11" borderId="3" xfId="0" applyFont="1" applyFill="1" applyBorder="1" applyAlignment="1" applyProtection="1">
      <alignment horizontal="center" vertical="center"/>
    </xf>
    <xf numFmtId="0" fontId="20" fillId="0" borderId="51" xfId="0" applyFont="1" applyBorder="1" applyAlignment="1">
      <alignment horizontal="justify" vertical="center" wrapText="1"/>
    </xf>
    <xf numFmtId="0" fontId="15" fillId="0" borderId="3" xfId="0" applyFont="1" applyBorder="1" applyAlignment="1" applyProtection="1">
      <alignment horizontal="justify" vertical="center" wrapText="1"/>
      <protection locked="0"/>
    </xf>
    <xf numFmtId="49" fontId="15" fillId="0" borderId="3" xfId="7" applyNumberFormat="1" applyFont="1" applyFill="1" applyBorder="1" applyAlignment="1" applyProtection="1">
      <alignment horizontal="center" vertical="center"/>
      <protection locked="0"/>
    </xf>
    <xf numFmtId="0" fontId="15" fillId="0" borderId="3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protection locked="0"/>
    </xf>
    <xf numFmtId="0" fontId="15" fillId="0" borderId="45" xfId="0" applyFont="1" applyBorder="1" applyAlignment="1" applyProtection="1">
      <alignment horizontal="center" vertical="center" wrapText="1"/>
    </xf>
    <xf numFmtId="0" fontId="15" fillId="0" borderId="47" xfId="0" applyFont="1" applyFill="1" applyBorder="1" applyAlignment="1">
      <alignment horizontal="justify" vertical="center" wrapText="1"/>
    </xf>
    <xf numFmtId="0" fontId="15" fillId="0" borderId="28"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20" fillId="0" borderId="3" xfId="0" applyFont="1" applyBorder="1" applyAlignment="1">
      <alignment horizontal="justify" vertical="center" wrapText="1"/>
    </xf>
    <xf numFmtId="0" fontId="15" fillId="0" borderId="7" xfId="0" applyFont="1" applyBorder="1" applyAlignment="1" applyProtection="1">
      <alignment horizontal="center" vertical="center"/>
    </xf>
    <xf numFmtId="15" fontId="15" fillId="0" borderId="8" xfId="0" applyNumberFormat="1"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15" fontId="15" fillId="0" borderId="13" xfId="0" applyNumberFormat="1" applyFont="1" applyBorder="1" applyAlignment="1" applyProtection="1">
      <alignment horizontal="center" vertical="center" wrapText="1"/>
    </xf>
    <xf numFmtId="0" fontId="15" fillId="0" borderId="8" xfId="0" applyFont="1" applyBorder="1" applyAlignment="1" applyProtection="1">
      <alignment horizontal="center" vertical="center"/>
      <protection locked="0"/>
    </xf>
    <xf numFmtId="0" fontId="15" fillId="0" borderId="29" xfId="0" applyFont="1" applyBorder="1" applyAlignment="1" applyProtection="1">
      <alignment horizontal="justify" vertical="center" wrapText="1"/>
    </xf>
    <xf numFmtId="0" fontId="15" fillId="0" borderId="32" xfId="0" applyFont="1" applyBorder="1" applyAlignment="1" applyProtection="1">
      <alignment horizontal="justify" vertical="center" wrapText="1"/>
      <protection locked="0"/>
    </xf>
    <xf numFmtId="0" fontId="15" fillId="0" borderId="8" xfId="0" applyFont="1" applyBorder="1" applyAlignment="1" applyProtection="1">
      <alignment horizontal="justify" vertical="center" wrapText="1"/>
      <protection locked="0"/>
    </xf>
    <xf numFmtId="0" fontId="15" fillId="0" borderId="46" xfId="0" applyFont="1" applyBorder="1" applyAlignment="1" applyProtection="1">
      <alignment horizontal="center" vertical="center"/>
    </xf>
    <xf numFmtId="0" fontId="15" fillId="0" borderId="8" xfId="0" applyFont="1" applyFill="1" applyBorder="1" applyAlignment="1" applyProtection="1">
      <alignment horizontal="center" vertical="center" wrapText="1"/>
    </xf>
    <xf numFmtId="0" fontId="15" fillId="0" borderId="13" xfId="0" applyFont="1" applyBorder="1" applyAlignment="1" applyProtection="1">
      <alignment horizontal="center" vertical="center"/>
      <protection locked="0"/>
    </xf>
    <xf numFmtId="164" fontId="15" fillId="0" borderId="13" xfId="1" applyNumberFormat="1" applyFont="1" applyFill="1" applyBorder="1" applyAlignment="1" applyProtection="1">
      <alignment horizontal="center" vertical="center" wrapText="1"/>
    </xf>
    <xf numFmtId="165" fontId="16" fillId="0" borderId="8" xfId="0" applyNumberFormat="1" applyFont="1" applyFill="1" applyBorder="1" applyAlignment="1" applyProtection="1">
      <alignment horizontal="center" vertical="center" wrapText="1"/>
    </xf>
    <xf numFmtId="0" fontId="15" fillId="0" borderId="46"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5" xfId="0" applyFont="1" applyBorder="1" applyAlignment="1" applyProtection="1">
      <alignment horizontal="center" vertical="center"/>
    </xf>
    <xf numFmtId="15" fontId="15" fillId="0" borderId="36" xfId="0" applyNumberFormat="1" applyFont="1" applyBorder="1" applyAlignment="1" applyProtection="1">
      <alignment horizontal="center" vertical="center" wrapText="1"/>
    </xf>
    <xf numFmtId="0" fontId="15" fillId="0" borderId="36" xfId="0" applyFont="1" applyBorder="1" applyAlignment="1" applyProtection="1">
      <alignment horizontal="center" vertical="center" wrapText="1"/>
    </xf>
    <xf numFmtId="15" fontId="15" fillId="0" borderId="36" xfId="0" applyNumberFormat="1" applyFont="1" applyBorder="1" applyAlignment="1" applyProtection="1">
      <alignment horizontal="center" vertical="center"/>
    </xf>
    <xf numFmtId="0" fontId="15" fillId="0" borderId="36" xfId="0" applyFont="1" applyBorder="1" applyAlignment="1" applyProtection="1">
      <alignment horizontal="center" vertical="center"/>
    </xf>
    <xf numFmtId="0" fontId="15" fillId="0" borderId="37" xfId="0" applyFont="1" applyBorder="1" applyAlignment="1" applyProtection="1">
      <alignment horizontal="justify" vertical="center" wrapText="1"/>
    </xf>
    <xf numFmtId="0" fontId="15" fillId="0" borderId="35" xfId="0" applyFont="1" applyBorder="1" applyAlignment="1" applyProtection="1">
      <alignment horizontal="justify" vertical="center" wrapText="1"/>
    </xf>
    <xf numFmtId="0" fontId="15" fillId="0" borderId="36" xfId="0" applyFont="1" applyBorder="1" applyAlignment="1" applyProtection="1">
      <alignment horizontal="justify" vertical="center" wrapText="1"/>
    </xf>
    <xf numFmtId="0" fontId="15" fillId="0" borderId="36" xfId="0" applyFont="1" applyFill="1" applyBorder="1" applyAlignment="1" applyProtection="1">
      <alignment horizontal="center" vertical="center" wrapText="1"/>
    </xf>
    <xf numFmtId="164" fontId="15" fillId="0" borderId="36" xfId="1" applyNumberFormat="1" applyFont="1" applyFill="1" applyBorder="1" applyAlignment="1" applyProtection="1">
      <alignment horizontal="center" vertical="center" wrapText="1"/>
    </xf>
    <xf numFmtId="165" fontId="16" fillId="0" borderId="36" xfId="0" applyNumberFormat="1" applyFont="1" applyFill="1" applyBorder="1" applyAlignment="1" applyProtection="1">
      <alignment horizontal="center" vertical="center" wrapText="1"/>
    </xf>
    <xf numFmtId="0" fontId="15" fillId="0" borderId="37" xfId="0" applyFont="1" applyBorder="1" applyAlignment="1" applyProtection="1">
      <alignment horizontal="center" vertical="center" wrapText="1"/>
    </xf>
    <xf numFmtId="164" fontId="15" fillId="0" borderId="36" xfId="1" applyNumberFormat="1"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15" fontId="15" fillId="0" borderId="36" xfId="0" applyNumberFormat="1" applyFont="1" applyFill="1" applyBorder="1" applyAlignment="1" applyProtection="1">
      <alignment horizontal="center" vertical="center"/>
    </xf>
    <xf numFmtId="0" fontId="15" fillId="0" borderId="36" xfId="0" applyFont="1" applyFill="1" applyBorder="1" applyAlignment="1" applyProtection="1">
      <alignment horizontal="justify" vertical="center" wrapText="1"/>
    </xf>
    <xf numFmtId="0" fontId="20" fillId="0" borderId="36" xfId="0" applyFont="1" applyBorder="1" applyAlignment="1">
      <alignment horizontal="center" vertical="center"/>
    </xf>
    <xf numFmtId="0" fontId="15" fillId="2" borderId="52" xfId="0" applyFont="1" applyFill="1" applyBorder="1" applyAlignment="1" applyProtection="1">
      <alignment horizontal="center" vertical="center" wrapText="1"/>
    </xf>
    <xf numFmtId="0" fontId="15" fillId="2" borderId="53" xfId="0" applyFont="1" applyFill="1" applyBorder="1" applyAlignment="1" applyProtection="1">
      <alignment horizontal="center" vertical="center" wrapText="1"/>
    </xf>
    <xf numFmtId="0" fontId="15" fillId="2" borderId="54" xfId="0" applyFont="1" applyFill="1" applyBorder="1" applyAlignment="1" applyProtection="1">
      <alignment horizontal="center" vertical="center" wrapText="1"/>
    </xf>
    <xf numFmtId="0" fontId="15" fillId="4" borderId="52" xfId="0" applyFont="1" applyFill="1" applyBorder="1" applyAlignment="1" applyProtection="1">
      <alignment horizontal="center" vertical="center" wrapText="1"/>
    </xf>
    <xf numFmtId="0" fontId="15" fillId="4" borderId="53" xfId="0" applyFont="1" applyFill="1" applyBorder="1" applyAlignment="1" applyProtection="1">
      <alignment horizontal="center" vertical="center" wrapText="1"/>
    </xf>
    <xf numFmtId="0" fontId="4" fillId="6" borderId="52" xfId="0" applyFont="1" applyFill="1" applyBorder="1" applyAlignment="1" applyProtection="1">
      <alignment horizontal="center" vertical="center" wrapText="1"/>
    </xf>
    <xf numFmtId="0" fontId="4" fillId="6" borderId="53" xfId="0" applyFont="1" applyFill="1" applyBorder="1" applyAlignment="1" applyProtection="1">
      <alignment horizontal="center" vertical="center" wrapText="1"/>
    </xf>
    <xf numFmtId="0" fontId="4" fillId="6" borderId="54" xfId="0" applyFont="1" applyFill="1" applyBorder="1" applyAlignment="1" applyProtection="1">
      <alignment horizontal="center" vertical="center" wrapText="1"/>
    </xf>
    <xf numFmtId="0" fontId="15" fillId="16" borderId="53" xfId="0" applyFont="1" applyFill="1" applyBorder="1" applyAlignment="1" applyProtection="1">
      <alignment horizontal="center" vertical="center" wrapText="1"/>
    </xf>
    <xf numFmtId="0" fontId="7" fillId="18" borderId="3" xfId="0" applyFont="1" applyFill="1" applyBorder="1" applyAlignment="1" applyProtection="1">
      <alignment horizontal="center" vertical="center" wrapText="1"/>
    </xf>
    <xf numFmtId="0" fontId="15" fillId="4" borderId="59" xfId="0" applyFont="1" applyFill="1" applyBorder="1" applyAlignment="1" applyProtection="1">
      <alignment horizontal="center" vertical="center" wrapText="1"/>
    </xf>
    <xf numFmtId="0" fontId="15" fillId="16" borderId="62" xfId="0" applyFont="1" applyFill="1" applyBorder="1" applyAlignment="1" applyProtection="1">
      <alignment horizontal="center" vertical="center" wrapText="1"/>
    </xf>
    <xf numFmtId="0" fontId="15" fillId="17" borderId="7" xfId="0" applyFont="1" applyFill="1" applyBorder="1" applyAlignment="1" applyProtection="1">
      <alignment horizontal="center" vertical="center" wrapText="1"/>
    </xf>
    <xf numFmtId="0" fontId="15" fillId="17" borderId="8" xfId="0" applyFont="1" applyFill="1" applyBorder="1" applyAlignment="1" applyProtection="1">
      <alignment horizontal="center" vertical="center" wrapText="1"/>
    </xf>
    <xf numFmtId="0" fontId="15" fillId="17" borderId="6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0" fillId="0" borderId="3" xfId="0" applyFont="1" applyBorder="1" applyAlignment="1">
      <alignment horizontal="left" vertical="center" wrapText="1"/>
    </xf>
    <xf numFmtId="0" fontId="20" fillId="0" borderId="47" xfId="0" applyFont="1" applyBorder="1" applyAlignment="1">
      <alignment horizontal="left" vertical="center" wrapText="1"/>
    </xf>
    <xf numFmtId="0" fontId="4" fillId="0" borderId="36" xfId="0" applyFont="1" applyFill="1" applyBorder="1" applyAlignment="1" applyProtection="1">
      <alignment horizontal="center" vertical="center" wrapText="1"/>
    </xf>
    <xf numFmtId="0" fontId="15" fillId="0" borderId="65"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7" fillId="0" borderId="47" xfId="0" applyFont="1" applyFill="1" applyBorder="1" applyAlignment="1">
      <alignment horizontal="justify" vertical="center" wrapText="1"/>
    </xf>
    <xf numFmtId="0" fontId="15" fillId="0" borderId="47" xfId="0" applyFont="1" applyFill="1" applyBorder="1" applyAlignment="1">
      <alignment horizontal="left"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33"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3" fillId="0" borderId="30" xfId="0" applyFont="1" applyBorder="1" applyAlignment="1">
      <alignment horizontal="left" vertical="center"/>
    </xf>
    <xf numFmtId="0" fontId="3" fillId="0" borderId="10" xfId="0" applyFont="1" applyBorder="1" applyAlignment="1">
      <alignment horizontal="left" vertical="center"/>
    </xf>
    <xf numFmtId="0" fontId="3" fillId="0" borderId="48" xfId="0" applyFont="1" applyBorder="1" applyAlignment="1">
      <alignment horizontal="left" vertical="center"/>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13" borderId="3" xfId="0" applyFont="1" applyFill="1" applyBorder="1" applyAlignment="1" applyProtection="1">
      <alignment horizontal="center" vertical="center" wrapText="1"/>
    </xf>
    <xf numFmtId="0" fontId="3" fillId="13" borderId="6"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0" borderId="31" xfId="0" applyFont="1" applyFill="1" applyBorder="1" applyAlignment="1">
      <alignment horizontal="left" vertical="center"/>
    </xf>
    <xf numFmtId="0" fontId="3" fillId="0" borderId="12" xfId="0" applyFont="1" applyFill="1" applyBorder="1" applyAlignment="1">
      <alignment horizontal="left" vertical="center"/>
    </xf>
    <xf numFmtId="0" fontId="3" fillId="0" borderId="45" xfId="0" applyFont="1" applyFill="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vertical="center"/>
    </xf>
    <xf numFmtId="0" fontId="3" fillId="0" borderId="46" xfId="0" applyFont="1" applyBorder="1" applyAlignment="1">
      <alignment horizontal="left" vertical="center"/>
    </xf>
    <xf numFmtId="0" fontId="13" fillId="12" borderId="49" xfId="0" applyFont="1" applyFill="1" applyBorder="1" applyAlignment="1" applyProtection="1">
      <alignment horizontal="center" vertical="center" wrapText="1"/>
    </xf>
    <xf numFmtId="0" fontId="13" fillId="12" borderId="38" xfId="0" applyFont="1" applyFill="1" applyBorder="1" applyAlignment="1" applyProtection="1">
      <alignment horizontal="center" vertical="center" wrapText="1"/>
    </xf>
    <xf numFmtId="0" fontId="13" fillId="12" borderId="39" xfId="0" applyFont="1" applyFill="1" applyBorder="1" applyAlignment="1" applyProtection="1">
      <alignment horizontal="center" vertical="center" wrapText="1"/>
    </xf>
    <xf numFmtId="0" fontId="7" fillId="8" borderId="22" xfId="0" applyFont="1" applyFill="1" applyBorder="1" applyAlignment="1" applyProtection="1">
      <alignment horizontal="center" vertical="center" wrapText="1"/>
    </xf>
    <xf numFmtId="0" fontId="7" fillId="8" borderId="23"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42" xfId="0" applyFont="1" applyBorder="1" applyAlignment="1" applyProtection="1">
      <alignment horizontal="center" vertical="center"/>
    </xf>
    <xf numFmtId="0" fontId="7" fillId="10" borderId="22" xfId="0" applyFont="1" applyFill="1" applyBorder="1" applyAlignment="1" applyProtection="1">
      <alignment horizontal="center" vertical="center"/>
    </xf>
    <xf numFmtId="0" fontId="7" fillId="10" borderId="23" xfId="0" applyFont="1" applyFill="1" applyBorder="1" applyAlignment="1" applyProtection="1">
      <alignment horizontal="center" vertical="center"/>
    </xf>
    <xf numFmtId="0" fontId="7" fillId="10" borderId="33" xfId="0" applyFont="1" applyFill="1" applyBorder="1" applyAlignment="1" applyProtection="1">
      <alignment horizontal="center" vertical="center"/>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15" borderId="60" xfId="0" applyFont="1" applyFill="1" applyBorder="1" applyAlignment="1" applyProtection="1">
      <alignment horizontal="center" vertical="center" wrapText="1"/>
    </xf>
    <xf numFmtId="0" fontId="3" fillId="15" borderId="61" xfId="0" applyFont="1" applyFill="1" applyBorder="1" applyAlignment="1" applyProtection="1">
      <alignment horizontal="center" vertical="center" wrapText="1"/>
    </xf>
    <xf numFmtId="0" fontId="3" fillId="15" borderId="20" xfId="0" applyFont="1" applyFill="1" applyBorder="1" applyAlignment="1" applyProtection="1">
      <alignment horizontal="center" vertical="center" wrapText="1"/>
    </xf>
    <xf numFmtId="0" fontId="3" fillId="15" borderId="16"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xf>
    <xf numFmtId="0" fontId="3" fillId="5" borderId="58" xfId="0" applyFont="1" applyFill="1" applyBorder="1" applyAlignment="1" applyProtection="1">
      <alignment horizontal="center" vertical="center" wrapText="1"/>
    </xf>
    <xf numFmtId="0" fontId="3" fillId="13" borderId="34"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38"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9" xfId="0" applyFont="1" applyFill="1" applyBorder="1" applyAlignment="1" applyProtection="1">
      <alignment horizontal="center" vertical="center" wrapText="1"/>
    </xf>
    <xf numFmtId="0" fontId="3" fillId="7" borderId="21" xfId="0" applyFont="1" applyFill="1" applyBorder="1" applyAlignment="1" applyProtection="1">
      <alignment horizontal="center" vertical="center" wrapText="1"/>
    </xf>
    <xf numFmtId="0" fontId="13" fillId="14" borderId="63" xfId="0" applyFont="1" applyFill="1" applyBorder="1" applyAlignment="1" applyProtection="1">
      <alignment horizontal="center" vertical="center" wrapText="1"/>
    </xf>
    <xf numFmtId="0" fontId="13" fillId="14" borderId="56" xfId="0" applyFont="1" applyFill="1" applyBorder="1" applyAlignment="1" applyProtection="1">
      <alignment horizontal="center" vertical="center" wrapText="1"/>
    </xf>
    <xf numFmtId="0" fontId="3" fillId="13" borderId="38" xfId="0" applyFont="1" applyFill="1" applyBorder="1" applyAlignment="1" applyProtection="1">
      <alignment horizontal="center" vertical="center" wrapText="1"/>
    </xf>
    <xf numFmtId="0" fontId="3" fillId="13" borderId="50" xfId="0" applyFont="1" applyFill="1" applyBorder="1" applyAlignment="1" applyProtection="1">
      <alignment horizontal="center" vertical="center" wrapText="1"/>
    </xf>
    <xf numFmtId="0" fontId="3" fillId="13" borderId="55" xfId="0" applyFont="1" applyFill="1" applyBorder="1" applyAlignment="1" applyProtection="1">
      <alignment horizontal="center" vertical="center" wrapText="1"/>
    </xf>
  </cellXfs>
  <cellStyles count="8">
    <cellStyle name="Millares [0]" xfId="7" builtinId="6"/>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174">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384810</xdr:colOff>
      <xdr:row>0</xdr:row>
      <xdr:rowOff>53340</xdr:rowOff>
    </xdr:from>
    <xdr:to>
      <xdr:col>2</xdr:col>
      <xdr:colOff>337185</xdr:colOff>
      <xdr:row>3</xdr:row>
      <xdr:rowOff>186690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 y="53340"/>
          <a:ext cx="1567815" cy="933450"/>
        </a:xfrm>
        <a:prstGeom prst="rect">
          <a:avLst/>
        </a:prstGeom>
        <a:noFill/>
        <a:ln>
          <a:noFill/>
        </a:ln>
      </xdr:spPr>
    </xdr:pic>
    <xdr:clientData/>
  </xdr:twoCellAnchor>
  <xdr:twoCellAnchor editAs="oneCell">
    <xdr:from>
      <xdr:col>37</xdr:col>
      <xdr:colOff>148167</xdr:colOff>
      <xdr:row>0</xdr:row>
      <xdr:rowOff>106681</xdr:rowOff>
    </xdr:from>
    <xdr:to>
      <xdr:col>37</xdr:col>
      <xdr:colOff>1131243</xdr:colOff>
      <xdr:row>3</xdr:row>
      <xdr:rowOff>155787</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38587" y="106681"/>
          <a:ext cx="983076" cy="849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2"/>
  <sheetViews>
    <sheetView tabSelected="1" zoomScaleNormal="100" workbookViewId="0">
      <selection sqref="A1:C4"/>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0" width="13.109375" style="16" customWidth="1"/>
    <col min="11"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6.6640625" style="16" customWidth="1"/>
    <col min="21" max="21" width="75.6640625" style="16" customWidth="1"/>
    <col min="22" max="22" width="16.6640625" style="21" customWidth="1"/>
    <col min="23" max="26" width="16.6640625" style="16" customWidth="1"/>
    <col min="27" max="27" width="40.6640625" style="16" customWidth="1"/>
    <col min="28" max="28" width="16.6640625" style="16" customWidth="1"/>
    <col min="29" max="29" width="16.6640625" style="21" customWidth="1"/>
    <col min="30" max="31" width="11.44140625" style="16" customWidth="1"/>
    <col min="32" max="32" width="16.6640625" style="16" customWidth="1"/>
    <col min="33" max="33" width="76.6640625" style="16" customWidth="1"/>
    <col min="34" max="34" width="16.6640625" style="16" customWidth="1"/>
    <col min="35" max="35" width="18.6640625" style="16" customWidth="1"/>
    <col min="36" max="36" width="22.33203125" style="16" customWidth="1"/>
    <col min="37" max="37" width="18.33203125" style="16" customWidth="1"/>
    <col min="38" max="38" width="18.6640625" style="16" customWidth="1"/>
    <col min="39" max="39" width="40.5546875" style="16" customWidth="1"/>
    <col min="40" max="16384" width="11.44140625" style="16"/>
  </cols>
  <sheetData>
    <row r="1" spans="1:38" ht="21" customHeight="1" x14ac:dyDescent="0.3">
      <c r="A1" s="129"/>
      <c r="B1" s="130"/>
      <c r="C1" s="131"/>
      <c r="D1" s="162" t="s">
        <v>252</v>
      </c>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4"/>
      <c r="AI1" s="141" t="s">
        <v>65</v>
      </c>
      <c r="AJ1" s="142"/>
      <c r="AK1" s="143"/>
      <c r="AL1" s="138"/>
    </row>
    <row r="2" spans="1:38" ht="21" customHeight="1" x14ac:dyDescent="0.3">
      <c r="A2" s="132"/>
      <c r="B2" s="133"/>
      <c r="C2" s="134"/>
      <c r="D2" s="165"/>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7"/>
      <c r="AI2" s="151" t="s">
        <v>247</v>
      </c>
      <c r="AJ2" s="152"/>
      <c r="AK2" s="153"/>
      <c r="AL2" s="139"/>
    </row>
    <row r="3" spans="1:38" ht="21" customHeight="1" x14ac:dyDescent="0.3">
      <c r="A3" s="132"/>
      <c r="B3" s="133"/>
      <c r="C3" s="134"/>
      <c r="D3" s="165"/>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7"/>
      <c r="AI3" s="151" t="s">
        <v>248</v>
      </c>
      <c r="AJ3" s="152"/>
      <c r="AK3" s="153"/>
      <c r="AL3" s="139"/>
    </row>
    <row r="4" spans="1:38" ht="21" customHeight="1" thickBot="1" x14ac:dyDescent="0.35">
      <c r="A4" s="135"/>
      <c r="B4" s="136"/>
      <c r="C4" s="137"/>
      <c r="D4" s="168"/>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70"/>
      <c r="AI4" s="154" t="s">
        <v>47</v>
      </c>
      <c r="AJ4" s="155"/>
      <c r="AK4" s="156"/>
      <c r="AL4" s="140"/>
    </row>
    <row r="5" spans="1:38" ht="6" customHeight="1" thickBot="1" x14ac:dyDescent="0.35">
      <c r="M5" s="17"/>
    </row>
    <row r="6" spans="1:38" s="18" customFormat="1" ht="22.5" customHeight="1" thickBot="1" x14ac:dyDescent="0.35">
      <c r="A6" s="126" t="s">
        <v>126</v>
      </c>
      <c r="B6" s="127"/>
      <c r="C6" s="127"/>
      <c r="D6" s="127"/>
      <c r="E6" s="127"/>
      <c r="F6" s="127"/>
      <c r="G6" s="128"/>
      <c r="H6" s="160" t="s">
        <v>7</v>
      </c>
      <c r="I6" s="161"/>
      <c r="J6" s="161"/>
      <c r="K6" s="161"/>
      <c r="L6" s="161"/>
      <c r="M6" s="161"/>
      <c r="N6" s="161"/>
      <c r="O6" s="161"/>
      <c r="P6" s="161"/>
      <c r="Q6" s="161"/>
      <c r="R6" s="161"/>
      <c r="S6" s="161"/>
      <c r="T6" s="157" t="s">
        <v>271</v>
      </c>
      <c r="U6" s="158"/>
      <c r="V6" s="158"/>
      <c r="W6" s="158"/>
      <c r="X6" s="158"/>
      <c r="Y6" s="159"/>
      <c r="Z6" s="192" t="s">
        <v>276</v>
      </c>
      <c r="AA6" s="193"/>
      <c r="AB6" s="193"/>
      <c r="AC6" s="193"/>
      <c r="AD6" s="193"/>
      <c r="AE6" s="193"/>
      <c r="AF6" s="193"/>
      <c r="AG6" s="193"/>
      <c r="AH6" s="193"/>
      <c r="AI6" s="171" t="s">
        <v>29</v>
      </c>
      <c r="AJ6" s="172"/>
      <c r="AK6" s="172"/>
      <c r="AL6" s="173"/>
    </row>
    <row r="7" spans="1:38" s="19" customFormat="1" ht="21" customHeight="1" x14ac:dyDescent="0.3">
      <c r="A7" s="144" t="s">
        <v>0</v>
      </c>
      <c r="B7" s="146" t="s">
        <v>1</v>
      </c>
      <c r="C7" s="146" t="s">
        <v>127</v>
      </c>
      <c r="D7" s="146" t="s">
        <v>2</v>
      </c>
      <c r="E7" s="146" t="s">
        <v>141</v>
      </c>
      <c r="F7" s="146" t="s">
        <v>3</v>
      </c>
      <c r="G7" s="124" t="s">
        <v>130</v>
      </c>
      <c r="H7" s="180" t="s">
        <v>133</v>
      </c>
      <c r="I7" s="150" t="s">
        <v>8</v>
      </c>
      <c r="J7" s="150"/>
      <c r="K7" s="174" t="s">
        <v>10</v>
      </c>
      <c r="L7" s="174" t="s">
        <v>12</v>
      </c>
      <c r="M7" s="182" t="s">
        <v>70</v>
      </c>
      <c r="N7" s="174" t="s">
        <v>20</v>
      </c>
      <c r="O7" s="174" t="s">
        <v>22</v>
      </c>
      <c r="P7" s="174" t="s">
        <v>21</v>
      </c>
      <c r="Q7" s="174" t="s">
        <v>11</v>
      </c>
      <c r="R7" s="174" t="s">
        <v>64</v>
      </c>
      <c r="S7" s="183" t="s">
        <v>69</v>
      </c>
      <c r="T7" s="149" t="s">
        <v>151</v>
      </c>
      <c r="U7" s="148" t="s">
        <v>155</v>
      </c>
      <c r="V7" s="148" t="s">
        <v>146</v>
      </c>
      <c r="W7" s="148" t="s">
        <v>150</v>
      </c>
      <c r="X7" s="148" t="s">
        <v>233</v>
      </c>
      <c r="Y7" s="185" t="s">
        <v>149</v>
      </c>
      <c r="Z7" s="176" t="s">
        <v>151</v>
      </c>
      <c r="AA7" s="178" t="s">
        <v>152</v>
      </c>
      <c r="AB7" s="178" t="s">
        <v>147</v>
      </c>
      <c r="AC7" s="178" t="s">
        <v>272</v>
      </c>
      <c r="AD7" s="194" t="s">
        <v>153</v>
      </c>
      <c r="AE7" s="194" t="s">
        <v>148</v>
      </c>
      <c r="AF7" s="178" t="s">
        <v>273</v>
      </c>
      <c r="AG7" s="178" t="s">
        <v>274</v>
      </c>
      <c r="AH7" s="178" t="s">
        <v>275</v>
      </c>
      <c r="AI7" s="186" t="s">
        <v>30</v>
      </c>
      <c r="AJ7" s="188" t="s">
        <v>124</v>
      </c>
      <c r="AK7" s="188" t="s">
        <v>134</v>
      </c>
      <c r="AL7" s="190" t="s">
        <v>135</v>
      </c>
    </row>
    <row r="8" spans="1:38" s="19" customFormat="1" ht="22.8" x14ac:dyDescent="0.3">
      <c r="A8" s="145"/>
      <c r="B8" s="147"/>
      <c r="C8" s="147"/>
      <c r="D8" s="147"/>
      <c r="E8" s="147"/>
      <c r="F8" s="147"/>
      <c r="G8" s="125"/>
      <c r="H8" s="181"/>
      <c r="I8" s="25" t="s">
        <v>38</v>
      </c>
      <c r="J8" s="25" t="s">
        <v>37</v>
      </c>
      <c r="K8" s="175"/>
      <c r="L8" s="175"/>
      <c r="M8" s="182"/>
      <c r="N8" s="175"/>
      <c r="O8" s="175"/>
      <c r="P8" s="175"/>
      <c r="Q8" s="175"/>
      <c r="R8" s="175"/>
      <c r="S8" s="184"/>
      <c r="T8" s="149"/>
      <c r="U8" s="148"/>
      <c r="V8" s="148"/>
      <c r="W8" s="148"/>
      <c r="X8" s="148"/>
      <c r="Y8" s="185"/>
      <c r="Z8" s="177"/>
      <c r="AA8" s="179"/>
      <c r="AB8" s="179"/>
      <c r="AC8" s="179"/>
      <c r="AD8" s="195"/>
      <c r="AE8" s="195"/>
      <c r="AF8" s="179"/>
      <c r="AG8" s="179"/>
      <c r="AH8" s="179"/>
      <c r="AI8" s="187"/>
      <c r="AJ8" s="189"/>
      <c r="AK8" s="189"/>
      <c r="AL8" s="191"/>
    </row>
    <row r="9" spans="1:38" s="24" customFormat="1" ht="41.4" thickBot="1" x14ac:dyDescent="0.35">
      <c r="A9" s="101" t="s">
        <v>23</v>
      </c>
      <c r="B9" s="102" t="s">
        <v>4</v>
      </c>
      <c r="C9" s="102" t="s">
        <v>5</v>
      </c>
      <c r="D9" s="102" t="s">
        <v>128</v>
      </c>
      <c r="E9" s="102" t="s">
        <v>4</v>
      </c>
      <c r="F9" s="102" t="s">
        <v>129</v>
      </c>
      <c r="G9" s="103" t="s">
        <v>131</v>
      </c>
      <c r="H9" s="104" t="s">
        <v>6</v>
      </c>
      <c r="I9" s="105" t="s">
        <v>132</v>
      </c>
      <c r="J9" s="105" t="s">
        <v>9</v>
      </c>
      <c r="K9" s="105" t="s">
        <v>5</v>
      </c>
      <c r="L9" s="105" t="s">
        <v>14</v>
      </c>
      <c r="M9" s="105" t="s">
        <v>71</v>
      </c>
      <c r="N9" s="105" t="s">
        <v>5</v>
      </c>
      <c r="O9" s="105" t="s">
        <v>4</v>
      </c>
      <c r="P9" s="105" t="s">
        <v>4</v>
      </c>
      <c r="Q9" s="105" t="s">
        <v>5</v>
      </c>
      <c r="R9" s="105" t="s">
        <v>13</v>
      </c>
      <c r="S9" s="111" t="s">
        <v>13</v>
      </c>
      <c r="T9" s="113" t="s">
        <v>4</v>
      </c>
      <c r="U9" s="114" t="s">
        <v>34</v>
      </c>
      <c r="V9" s="114" t="s">
        <v>33</v>
      </c>
      <c r="W9" s="114" t="s">
        <v>13</v>
      </c>
      <c r="X9" s="114" t="s">
        <v>13</v>
      </c>
      <c r="Y9" s="115" t="s">
        <v>246</v>
      </c>
      <c r="Z9" s="112" t="s">
        <v>4</v>
      </c>
      <c r="AA9" s="109" t="s">
        <v>31</v>
      </c>
      <c r="AB9" s="109" t="s">
        <v>32</v>
      </c>
      <c r="AC9" s="109" t="s">
        <v>33</v>
      </c>
      <c r="AD9" s="196"/>
      <c r="AE9" s="196"/>
      <c r="AF9" s="109" t="s">
        <v>13</v>
      </c>
      <c r="AG9" s="109" t="s">
        <v>34</v>
      </c>
      <c r="AH9" s="109" t="s">
        <v>250</v>
      </c>
      <c r="AI9" s="106" t="s">
        <v>35</v>
      </c>
      <c r="AJ9" s="107" t="s">
        <v>125</v>
      </c>
      <c r="AK9" s="107" t="s">
        <v>5</v>
      </c>
      <c r="AL9" s="108" t="s">
        <v>136</v>
      </c>
    </row>
    <row r="10" spans="1:38" s="24" customFormat="1" ht="122.4" x14ac:dyDescent="0.3">
      <c r="A10" s="83">
        <v>133</v>
      </c>
      <c r="B10" s="84">
        <v>43816</v>
      </c>
      <c r="C10" s="85" t="s">
        <v>15</v>
      </c>
      <c r="D10" s="85" t="s">
        <v>156</v>
      </c>
      <c r="E10" s="86">
        <f>B10</f>
        <v>43816</v>
      </c>
      <c r="F10" s="87" t="s">
        <v>159</v>
      </c>
      <c r="G10" s="88" t="s">
        <v>160</v>
      </c>
      <c r="H10" s="89" t="s">
        <v>161</v>
      </c>
      <c r="I10" s="90" t="s">
        <v>162</v>
      </c>
      <c r="J10" s="87">
        <v>11</v>
      </c>
      <c r="K10" s="91" t="s">
        <v>18</v>
      </c>
      <c r="L10" s="85" t="s">
        <v>163</v>
      </c>
      <c r="M10" s="87">
        <v>1</v>
      </c>
      <c r="N10" s="92">
        <v>1</v>
      </c>
      <c r="O10" s="93">
        <v>43831</v>
      </c>
      <c r="P10" s="93">
        <v>44182</v>
      </c>
      <c r="Q10" s="85" t="s">
        <v>59</v>
      </c>
      <c r="R10" s="85" t="s">
        <v>24</v>
      </c>
      <c r="S10" s="94" t="s">
        <v>109</v>
      </c>
      <c r="T10" s="98">
        <v>44316</v>
      </c>
      <c r="U10" s="42" t="s">
        <v>253</v>
      </c>
      <c r="V10" s="95">
        <v>0.63600000000000001</v>
      </c>
      <c r="W10" s="96" t="s">
        <v>182</v>
      </c>
      <c r="X10" s="97"/>
      <c r="Y10" s="100" t="s">
        <v>183</v>
      </c>
      <c r="Z10" s="98">
        <v>44439</v>
      </c>
      <c r="AA10" s="99" t="s">
        <v>293</v>
      </c>
      <c r="AB10" s="91">
        <v>11</v>
      </c>
      <c r="AC10" s="92">
        <f>IF(AB10="","",IF(OR(J10=0,J10="",Z10=""),"",AB10/J10))</f>
        <v>1</v>
      </c>
      <c r="AD10" s="97" t="b">
        <f>IF(AB10="","",IF(Z10&lt;P10,IF(AC10=0%,"SIN INICIAR",IF(AC10=100%,"TERMINADA",IF(AC10&gt;0%,"EN PROCESO")))))</f>
        <v>0</v>
      </c>
      <c r="AE10" s="97" t="str">
        <f>IF(AB10="","",IF(Z10&gt;P10,IF(AC10&lt;100%,"INCUMPLIDA",IF(AC10=100%,"TERMINADA EXTEMPORÁNEA"))))</f>
        <v>TERMINADA EXTEMPORÁNEA</v>
      </c>
      <c r="AF10" s="119" t="str">
        <f>IF(AB10="","",IF(Z10&gt;P10,AE10,IF(Z10&lt;P10,AD10)))</f>
        <v>TERMINADA EXTEMPORÁNEA</v>
      </c>
      <c r="AG10" s="42" t="s">
        <v>294</v>
      </c>
      <c r="AH10" s="100" t="s">
        <v>183</v>
      </c>
      <c r="AI10" s="96" t="str">
        <f>IF(AC10="","",IF(OR(AC10=100%),"CUMPLIDA","PENDIENTE"))</f>
        <v>CUMPLIDA</v>
      </c>
      <c r="AJ10" s="91" t="s">
        <v>297</v>
      </c>
      <c r="AK10" s="85" t="s">
        <v>140</v>
      </c>
      <c r="AL10" s="97" t="s">
        <v>309</v>
      </c>
    </row>
    <row r="11" spans="1:38" s="24" customFormat="1" ht="51" x14ac:dyDescent="0.3">
      <c r="A11" s="26">
        <v>134</v>
      </c>
      <c r="B11" s="27">
        <v>43816</v>
      </c>
      <c r="C11" s="28" t="s">
        <v>15</v>
      </c>
      <c r="D11" s="28" t="s">
        <v>156</v>
      </c>
      <c r="E11" s="29">
        <f>B11</f>
        <v>43816</v>
      </c>
      <c r="F11" s="30" t="s">
        <v>164</v>
      </c>
      <c r="G11" s="31" t="s">
        <v>165</v>
      </c>
      <c r="H11" s="32" t="s">
        <v>166</v>
      </c>
      <c r="I11" s="33" t="s">
        <v>167</v>
      </c>
      <c r="J11" s="30">
        <v>1</v>
      </c>
      <c r="K11" s="34" t="s">
        <v>18</v>
      </c>
      <c r="L11" s="28" t="s">
        <v>168</v>
      </c>
      <c r="M11" s="30">
        <v>1</v>
      </c>
      <c r="N11" s="35">
        <v>1</v>
      </c>
      <c r="O11" s="36">
        <v>43817</v>
      </c>
      <c r="P11" s="36">
        <v>44182</v>
      </c>
      <c r="Q11" s="28" t="s">
        <v>59</v>
      </c>
      <c r="R11" s="28" t="s">
        <v>24</v>
      </c>
      <c r="S11" s="37" t="s">
        <v>109</v>
      </c>
      <c r="T11" s="98">
        <v>44316</v>
      </c>
      <c r="U11" s="42" t="s">
        <v>254</v>
      </c>
      <c r="V11" s="39">
        <v>1</v>
      </c>
      <c r="W11" s="22" t="s">
        <v>184</v>
      </c>
      <c r="X11" s="20" t="s">
        <v>139</v>
      </c>
      <c r="Y11" s="43" t="s">
        <v>183</v>
      </c>
      <c r="Z11" s="98">
        <v>44439</v>
      </c>
      <c r="AA11" s="41" t="s">
        <v>283</v>
      </c>
      <c r="AB11" s="34">
        <v>1</v>
      </c>
      <c r="AC11" s="35">
        <f t="shared" ref="AC11:AC32" si="0">IF(AB11="","",IF(OR(J11=0,J11="",Z11=""),"",AB11/J11))</f>
        <v>1</v>
      </c>
      <c r="AD11" s="40" t="str">
        <f>IF(AB11="","",IF(Z11&gt;P11,IF(AC11=0%,"SIN INICIAR",IF(AC11=100%,"TERMINADA",IF(AC11&gt;0%,"EN PROCESO")))))</f>
        <v>TERMINADA</v>
      </c>
      <c r="AE11" s="40" t="b">
        <f>IF(AB11="","",IF(Z11&lt;P11,IF(AC11&lt;100%,"INCUMPLIDA",IF(AC11=100%,"TERMINADA EXTEMPORÁNEA"))))</f>
        <v>0</v>
      </c>
      <c r="AF11" s="23" t="str">
        <f>IF(AB11="","",IF(Z11&lt;P11,AE11,IF(Z11&gt;P11,AD11)))</f>
        <v>TERMINADA</v>
      </c>
      <c r="AG11" s="42" t="s">
        <v>289</v>
      </c>
      <c r="AH11" s="100" t="s">
        <v>183</v>
      </c>
      <c r="AI11" s="22" t="str">
        <f>IF(AC11="","",IF(OR(AC11=100%),"CUMPLIDA","PENDIENTE"))</f>
        <v>CUMPLIDA</v>
      </c>
      <c r="AJ11" s="34" t="s">
        <v>291</v>
      </c>
      <c r="AK11" s="20" t="s">
        <v>140</v>
      </c>
      <c r="AL11" s="40" t="s">
        <v>309</v>
      </c>
    </row>
    <row r="12" spans="1:38" s="24" customFormat="1" ht="265.2" x14ac:dyDescent="0.3">
      <c r="A12" s="26">
        <v>141</v>
      </c>
      <c r="B12" s="27">
        <v>43816</v>
      </c>
      <c r="C12" s="28" t="s">
        <v>15</v>
      </c>
      <c r="D12" s="28" t="s">
        <v>156</v>
      </c>
      <c r="E12" s="29">
        <f>B12</f>
        <v>43816</v>
      </c>
      <c r="F12" s="30" t="s">
        <v>171</v>
      </c>
      <c r="G12" s="31" t="s">
        <v>172</v>
      </c>
      <c r="H12" s="32" t="s">
        <v>173</v>
      </c>
      <c r="I12" s="33" t="s">
        <v>174</v>
      </c>
      <c r="J12" s="30">
        <v>1</v>
      </c>
      <c r="K12" s="34" t="s">
        <v>18</v>
      </c>
      <c r="L12" s="30" t="s">
        <v>175</v>
      </c>
      <c r="M12" s="30">
        <v>1</v>
      </c>
      <c r="N12" s="35">
        <v>1</v>
      </c>
      <c r="O12" s="36">
        <v>43831</v>
      </c>
      <c r="P12" s="36">
        <v>44182</v>
      </c>
      <c r="Q12" s="28" t="s">
        <v>176</v>
      </c>
      <c r="R12" s="28" t="s">
        <v>63</v>
      </c>
      <c r="S12" s="37" t="s">
        <v>63</v>
      </c>
      <c r="T12" s="98">
        <v>44316</v>
      </c>
      <c r="U12" s="41" t="s">
        <v>255</v>
      </c>
      <c r="V12" s="39">
        <v>1</v>
      </c>
      <c r="W12" s="110" t="s">
        <v>249</v>
      </c>
      <c r="X12" s="20" t="s">
        <v>139</v>
      </c>
      <c r="Y12" s="40" t="s">
        <v>251</v>
      </c>
      <c r="Z12" s="98">
        <v>44439</v>
      </c>
      <c r="AA12" s="67" t="s">
        <v>310</v>
      </c>
      <c r="AB12" s="34">
        <v>1</v>
      </c>
      <c r="AC12" s="35">
        <f t="shared" si="0"/>
        <v>1</v>
      </c>
      <c r="AD12" s="40" t="b">
        <f t="shared" ref="AD12:AD30" si="1">IF(AB12="","",IF(Z12&lt;P12,IF(AC12=0%,"SIN INICIAR",IF(AC12=100%,"TERMINADA",IF(AC12&gt;0%,"EN PROCESO")))))</f>
        <v>0</v>
      </c>
      <c r="AE12" s="40" t="str">
        <f t="shared" ref="AE12:AE30" si="2">IF(AB12="","",IF(Z12&gt;P12,IF(AC12&lt;100%,"INCUMPLIDA",IF(AC12=100%,"TERMINADA EXTEMPORÁNEA"))))</f>
        <v>TERMINADA EXTEMPORÁNEA</v>
      </c>
      <c r="AF12" s="116" t="str">
        <f t="shared" ref="AF12:AF30" si="3">IF(AB12="","",IF(Z12&gt;P12,AE12,IF(Z12&lt;P12,AD12)))</f>
        <v>TERMINADA EXTEMPORÁNEA</v>
      </c>
      <c r="AG12" s="38" t="s">
        <v>298</v>
      </c>
      <c r="AH12" s="40" t="s">
        <v>251</v>
      </c>
      <c r="AI12" s="22" t="str">
        <f>IF(AC12="","",IF(OR(AC12=100%),"CUMPLIDA","PENDIENTE"))</f>
        <v>CUMPLIDA</v>
      </c>
      <c r="AJ12" s="34" t="s">
        <v>290</v>
      </c>
      <c r="AK12" s="20" t="s">
        <v>140</v>
      </c>
      <c r="AL12" s="40" t="s">
        <v>309</v>
      </c>
    </row>
    <row r="13" spans="1:38" s="24" customFormat="1" ht="153" x14ac:dyDescent="0.3">
      <c r="A13" s="26">
        <v>142</v>
      </c>
      <c r="B13" s="27">
        <v>43816</v>
      </c>
      <c r="C13" s="28" t="s">
        <v>15</v>
      </c>
      <c r="D13" s="28" t="s">
        <v>156</v>
      </c>
      <c r="E13" s="29">
        <f>B13</f>
        <v>43816</v>
      </c>
      <c r="F13" s="44" t="s">
        <v>177</v>
      </c>
      <c r="G13" s="31" t="s">
        <v>178</v>
      </c>
      <c r="H13" s="45" t="s">
        <v>179</v>
      </c>
      <c r="I13" s="46" t="s">
        <v>180</v>
      </c>
      <c r="J13" s="30">
        <v>1</v>
      </c>
      <c r="K13" s="34" t="s">
        <v>18</v>
      </c>
      <c r="L13" s="47" t="s">
        <v>181</v>
      </c>
      <c r="M13" s="44">
        <v>1</v>
      </c>
      <c r="N13" s="35">
        <v>1</v>
      </c>
      <c r="O13" s="48">
        <v>43825</v>
      </c>
      <c r="P13" s="48">
        <v>44182</v>
      </c>
      <c r="Q13" s="28" t="s">
        <v>59</v>
      </c>
      <c r="R13" s="28" t="s">
        <v>24</v>
      </c>
      <c r="S13" s="37" t="s">
        <v>109</v>
      </c>
      <c r="T13" s="98">
        <v>44316</v>
      </c>
      <c r="U13" s="42" t="s">
        <v>256</v>
      </c>
      <c r="V13" s="39">
        <v>0</v>
      </c>
      <c r="W13" s="22" t="s">
        <v>182</v>
      </c>
      <c r="X13" s="40"/>
      <c r="Y13" s="43" t="s">
        <v>183</v>
      </c>
      <c r="Z13" s="98">
        <v>44439</v>
      </c>
      <c r="AA13" s="99" t="s">
        <v>311</v>
      </c>
      <c r="AB13" s="34">
        <v>0.5</v>
      </c>
      <c r="AC13" s="35">
        <f t="shared" si="0"/>
        <v>0.5</v>
      </c>
      <c r="AD13" s="40" t="b">
        <f t="shared" si="1"/>
        <v>0</v>
      </c>
      <c r="AE13" s="40" t="str">
        <f t="shared" si="2"/>
        <v>INCUMPLIDA</v>
      </c>
      <c r="AF13" s="22" t="str">
        <f t="shared" si="3"/>
        <v>INCUMPLIDA</v>
      </c>
      <c r="AG13" s="42" t="s">
        <v>299</v>
      </c>
      <c r="AH13" s="100" t="s">
        <v>183</v>
      </c>
      <c r="AI13" s="22" t="str">
        <f>IF(AC13="","",IF(OR(AC13=100%),"CUMPLIDA","PENDIENTE"))</f>
        <v>PENDIENTE</v>
      </c>
      <c r="AJ13" s="40"/>
      <c r="AK13" s="28"/>
      <c r="AL13" s="40"/>
    </row>
    <row r="14" spans="1:38" s="24" customFormat="1" ht="132.6" x14ac:dyDescent="0.3">
      <c r="A14" s="26">
        <v>143</v>
      </c>
      <c r="B14" s="27">
        <v>43701</v>
      </c>
      <c r="C14" s="28" t="s">
        <v>15</v>
      </c>
      <c r="D14" s="28" t="s">
        <v>185</v>
      </c>
      <c r="E14" s="49">
        <v>43701</v>
      </c>
      <c r="F14" s="50" t="s">
        <v>157</v>
      </c>
      <c r="G14" s="51" t="s">
        <v>234</v>
      </c>
      <c r="H14" s="52" t="s">
        <v>257</v>
      </c>
      <c r="I14" s="53" t="s">
        <v>200</v>
      </c>
      <c r="J14" s="54">
        <v>1</v>
      </c>
      <c r="K14" s="34" t="s">
        <v>18</v>
      </c>
      <c r="L14" s="55" t="s">
        <v>212</v>
      </c>
      <c r="M14" s="50">
        <v>1</v>
      </c>
      <c r="N14" s="56">
        <v>1</v>
      </c>
      <c r="O14" s="48">
        <v>44075</v>
      </c>
      <c r="P14" s="48">
        <v>44432</v>
      </c>
      <c r="Q14" s="28" t="s">
        <v>55</v>
      </c>
      <c r="R14" s="28" t="s">
        <v>123</v>
      </c>
      <c r="S14" s="37" t="s">
        <v>143</v>
      </c>
      <c r="T14" s="98">
        <v>44316</v>
      </c>
      <c r="U14" s="38" t="s">
        <v>258</v>
      </c>
      <c r="V14" s="39">
        <v>1</v>
      </c>
      <c r="W14" s="23" t="s">
        <v>184</v>
      </c>
      <c r="X14" s="20" t="s">
        <v>139</v>
      </c>
      <c r="Y14" s="40" t="s">
        <v>142</v>
      </c>
      <c r="Z14" s="98">
        <v>44439</v>
      </c>
      <c r="AA14" s="117" t="s">
        <v>277</v>
      </c>
      <c r="AB14" s="40">
        <v>1</v>
      </c>
      <c r="AC14" s="35">
        <f t="shared" si="0"/>
        <v>1</v>
      </c>
      <c r="AD14" s="40" t="str">
        <f>IF(AB14="","",IF(Z14&gt;P14,IF(AC14=0%,"SIN INICIAR",IF(AC14=100%,"TERMINADA",IF(AC14&gt;0%,"EN PROCESO")))))</f>
        <v>TERMINADA</v>
      </c>
      <c r="AE14" s="40" t="b">
        <f>IF(AB14="","",IF(Z14&lt;P14,IF(AC14&lt;100%,"INCUMPLIDA",IF(AC14=100%,"TERMINADA EXTEMPORÁNEA"))))</f>
        <v>0</v>
      </c>
      <c r="AF14" s="116" t="str">
        <f>IF(AB14="","",IF(Z14&lt;P14,AE14,IF(Z14&gt;P14,AD14)))</f>
        <v>TERMINADA</v>
      </c>
      <c r="AG14" s="41" t="s">
        <v>300</v>
      </c>
      <c r="AH14" s="40" t="s">
        <v>142</v>
      </c>
      <c r="AI14" s="22" t="str">
        <f>IF(AC14="","",IF(OR(AC14=100%),"CUMPLIDA","PENDIENTE"))</f>
        <v>CUMPLIDA</v>
      </c>
      <c r="AJ14" s="34" t="s">
        <v>292</v>
      </c>
      <c r="AK14" s="20" t="s">
        <v>140</v>
      </c>
      <c r="AL14" s="34" t="s">
        <v>309</v>
      </c>
    </row>
    <row r="15" spans="1:38" s="24" customFormat="1" ht="142.80000000000001" x14ac:dyDescent="0.3">
      <c r="A15" s="26">
        <v>144</v>
      </c>
      <c r="B15" s="27">
        <v>43701</v>
      </c>
      <c r="C15" s="28" t="s">
        <v>15</v>
      </c>
      <c r="D15" s="28" t="s">
        <v>185</v>
      </c>
      <c r="E15" s="49">
        <v>43701</v>
      </c>
      <c r="F15" s="50" t="s">
        <v>157</v>
      </c>
      <c r="G15" s="51" t="s">
        <v>234</v>
      </c>
      <c r="H15" s="52" t="s">
        <v>257</v>
      </c>
      <c r="I15" s="53" t="s">
        <v>201</v>
      </c>
      <c r="J15" s="54">
        <v>1</v>
      </c>
      <c r="K15" s="34" t="s">
        <v>18</v>
      </c>
      <c r="L15" s="55" t="s">
        <v>213</v>
      </c>
      <c r="M15" s="50">
        <v>1</v>
      </c>
      <c r="N15" s="56">
        <v>1</v>
      </c>
      <c r="O15" s="48">
        <v>44075</v>
      </c>
      <c r="P15" s="48">
        <v>44432</v>
      </c>
      <c r="Q15" s="28" t="s">
        <v>55</v>
      </c>
      <c r="R15" s="28" t="s">
        <v>123</v>
      </c>
      <c r="S15" s="37" t="s">
        <v>143</v>
      </c>
      <c r="T15" s="98">
        <v>44316</v>
      </c>
      <c r="U15" s="38" t="s">
        <v>259</v>
      </c>
      <c r="V15" s="39">
        <v>0.5</v>
      </c>
      <c r="W15" s="23" t="s">
        <v>144</v>
      </c>
      <c r="X15" s="57"/>
      <c r="Y15" s="40" t="s">
        <v>142</v>
      </c>
      <c r="Z15" s="98">
        <v>44439</v>
      </c>
      <c r="AA15" s="58" t="s">
        <v>278</v>
      </c>
      <c r="AB15" s="40">
        <v>1</v>
      </c>
      <c r="AC15" s="35">
        <f t="shared" si="0"/>
        <v>1</v>
      </c>
      <c r="AD15" s="40" t="b">
        <f t="shared" si="1"/>
        <v>0</v>
      </c>
      <c r="AE15" s="40" t="str">
        <f t="shared" si="2"/>
        <v>TERMINADA EXTEMPORÁNEA</v>
      </c>
      <c r="AF15" s="23" t="str">
        <f t="shared" si="3"/>
        <v>TERMINADA EXTEMPORÁNEA</v>
      </c>
      <c r="AG15" s="38" t="s">
        <v>301</v>
      </c>
      <c r="AH15" s="40" t="s">
        <v>142</v>
      </c>
      <c r="AI15" s="22" t="str">
        <f t="shared" ref="AI15:AI32" si="4">IF(AC15="","",IF(OR(AC15=100%),"CUMPLIDA","PENDIENTE"))</f>
        <v>CUMPLIDA</v>
      </c>
      <c r="AJ15" s="34" t="s">
        <v>292</v>
      </c>
      <c r="AK15" s="20" t="s">
        <v>140</v>
      </c>
      <c r="AL15" s="40" t="s">
        <v>309</v>
      </c>
    </row>
    <row r="16" spans="1:38" s="24" customFormat="1" ht="153" x14ac:dyDescent="0.3">
      <c r="A16" s="26">
        <v>145</v>
      </c>
      <c r="B16" s="27">
        <v>43701</v>
      </c>
      <c r="C16" s="28" t="s">
        <v>15</v>
      </c>
      <c r="D16" s="28" t="s">
        <v>185</v>
      </c>
      <c r="E16" s="49">
        <v>43701</v>
      </c>
      <c r="F16" s="50" t="s">
        <v>157</v>
      </c>
      <c r="G16" s="51" t="s">
        <v>234</v>
      </c>
      <c r="H16" s="52" t="s">
        <v>257</v>
      </c>
      <c r="I16" s="59" t="s">
        <v>202</v>
      </c>
      <c r="J16" s="54">
        <v>1</v>
      </c>
      <c r="K16" s="34" t="s">
        <v>18</v>
      </c>
      <c r="L16" s="55" t="s">
        <v>214</v>
      </c>
      <c r="M16" s="60">
        <v>0.9</v>
      </c>
      <c r="N16" s="56">
        <v>0.9</v>
      </c>
      <c r="O16" s="48">
        <v>44075</v>
      </c>
      <c r="P16" s="48">
        <v>44432</v>
      </c>
      <c r="Q16" s="28" t="s">
        <v>55</v>
      </c>
      <c r="R16" s="28" t="s">
        <v>123</v>
      </c>
      <c r="S16" s="37" t="s">
        <v>143</v>
      </c>
      <c r="T16" s="98">
        <v>44316</v>
      </c>
      <c r="U16" s="38" t="s">
        <v>260</v>
      </c>
      <c r="V16" s="39">
        <v>0.5</v>
      </c>
      <c r="W16" s="23" t="s">
        <v>144</v>
      </c>
      <c r="X16" s="57"/>
      <c r="Y16" s="40" t="s">
        <v>142</v>
      </c>
      <c r="Z16" s="98">
        <v>44439</v>
      </c>
      <c r="AA16" s="41" t="s">
        <v>279</v>
      </c>
      <c r="AB16" s="40">
        <v>1</v>
      </c>
      <c r="AC16" s="35">
        <f t="shared" si="0"/>
        <v>1</v>
      </c>
      <c r="AD16" s="40" t="str">
        <f>IF(AB16="","",IF(Z16&gt;P16,IF(AC16=0%,"SIN INICIAR",IF(AC16=100%,"TERMINADA",IF(AC16&gt;0%,"EN PROCESO")))))</f>
        <v>TERMINADA</v>
      </c>
      <c r="AE16" s="40" t="b">
        <f>IF(AB16="","",IF(Z16&lt;P16,IF(AC16&lt;100%,"INCUMPLIDA",IF(AC16=100%,"TERMINADA EXTEMPORÁNEA"))))</f>
        <v>0</v>
      </c>
      <c r="AF16" s="23" t="str">
        <f>IF(AB16="","",IF(Z16&lt;P16,AE16,IF(Z16&gt;P16,AD16)))</f>
        <v>TERMINADA</v>
      </c>
      <c r="AG16" s="38" t="s">
        <v>307</v>
      </c>
      <c r="AH16" s="40" t="s">
        <v>142</v>
      </c>
      <c r="AI16" s="22" t="str">
        <f t="shared" si="4"/>
        <v>CUMPLIDA</v>
      </c>
      <c r="AJ16" s="34" t="s">
        <v>280</v>
      </c>
      <c r="AK16" s="20" t="s">
        <v>139</v>
      </c>
      <c r="AL16" s="40" t="s">
        <v>309</v>
      </c>
    </row>
    <row r="17" spans="1:39" s="24" customFormat="1" ht="153" x14ac:dyDescent="0.3">
      <c r="A17" s="26">
        <v>146</v>
      </c>
      <c r="B17" s="27">
        <v>43701</v>
      </c>
      <c r="C17" s="28" t="s">
        <v>15</v>
      </c>
      <c r="D17" s="28" t="s">
        <v>185</v>
      </c>
      <c r="E17" s="49">
        <v>43701</v>
      </c>
      <c r="F17" s="50" t="s">
        <v>158</v>
      </c>
      <c r="G17" s="51" t="s">
        <v>235</v>
      </c>
      <c r="H17" s="61" t="s">
        <v>192</v>
      </c>
      <c r="I17" s="59" t="s">
        <v>202</v>
      </c>
      <c r="J17" s="54">
        <v>1</v>
      </c>
      <c r="K17" s="34" t="s">
        <v>18</v>
      </c>
      <c r="L17" s="55" t="s">
        <v>214</v>
      </c>
      <c r="M17" s="60">
        <v>0.9</v>
      </c>
      <c r="N17" s="56">
        <v>0.9</v>
      </c>
      <c r="O17" s="48">
        <v>44075</v>
      </c>
      <c r="P17" s="48">
        <v>44432</v>
      </c>
      <c r="Q17" s="28" t="s">
        <v>55</v>
      </c>
      <c r="R17" s="28" t="s">
        <v>123</v>
      </c>
      <c r="S17" s="37" t="s">
        <v>143</v>
      </c>
      <c r="T17" s="98">
        <v>44316</v>
      </c>
      <c r="U17" s="38" t="s">
        <v>260</v>
      </c>
      <c r="V17" s="39">
        <v>0.5</v>
      </c>
      <c r="W17" s="23" t="s">
        <v>144</v>
      </c>
      <c r="X17" s="57"/>
      <c r="Y17" s="40" t="s">
        <v>142</v>
      </c>
      <c r="Z17" s="98">
        <v>44439</v>
      </c>
      <c r="AA17" s="41" t="s">
        <v>279</v>
      </c>
      <c r="AB17" s="40">
        <v>1</v>
      </c>
      <c r="AC17" s="35">
        <f t="shared" si="0"/>
        <v>1</v>
      </c>
      <c r="AD17" s="40" t="str">
        <f>IF(AB17="","",IF(Z17&gt;P17,IF(AC17=0%,"SIN INICIAR",IF(AC17=100%,"TERMINADA",IF(AC17&gt;0%,"EN PROCESO")))))</f>
        <v>TERMINADA</v>
      </c>
      <c r="AE17" s="40" t="b">
        <f>IF(AB17="","",IF(Z17&lt;P17,IF(AC17&lt;100%,"INCUMPLIDA",IF(AC17=100%,"TERMINADA EXTEMPORÁNEA"))))</f>
        <v>0</v>
      </c>
      <c r="AF17" s="23" t="str">
        <f>IF(AB17="","",IF(Z17&lt;P17,AE17,IF(Z17&gt;P17,AD17)))</f>
        <v>TERMINADA</v>
      </c>
      <c r="AG17" s="38" t="s">
        <v>307</v>
      </c>
      <c r="AH17" s="40" t="s">
        <v>142</v>
      </c>
      <c r="AI17" s="22" t="str">
        <f>IF(AC17="","",IF(OR(AC17=100%),"CUMPLIDA","PENDIENTE"))</f>
        <v>CUMPLIDA</v>
      </c>
      <c r="AJ17" s="34" t="s">
        <v>280</v>
      </c>
      <c r="AK17" s="20" t="s">
        <v>139</v>
      </c>
      <c r="AL17" s="40" t="s">
        <v>309</v>
      </c>
    </row>
    <row r="18" spans="1:39" s="24" customFormat="1" ht="112.2" x14ac:dyDescent="0.3">
      <c r="A18" s="26">
        <v>147</v>
      </c>
      <c r="B18" s="27">
        <v>43701</v>
      </c>
      <c r="C18" s="28" t="s">
        <v>15</v>
      </c>
      <c r="D18" s="28" t="s">
        <v>185</v>
      </c>
      <c r="E18" s="49">
        <v>43701</v>
      </c>
      <c r="F18" s="50" t="s">
        <v>158</v>
      </c>
      <c r="G18" s="51" t="s">
        <v>235</v>
      </c>
      <c r="H18" s="61" t="s">
        <v>193</v>
      </c>
      <c r="I18" s="59" t="s">
        <v>203</v>
      </c>
      <c r="J18" s="54">
        <v>1</v>
      </c>
      <c r="K18" s="34" t="s">
        <v>18</v>
      </c>
      <c r="L18" s="55" t="s">
        <v>215</v>
      </c>
      <c r="M18" s="50">
        <v>1</v>
      </c>
      <c r="N18" s="56">
        <v>1</v>
      </c>
      <c r="O18" s="48">
        <v>44075</v>
      </c>
      <c r="P18" s="48">
        <v>44432</v>
      </c>
      <c r="Q18" s="28" t="s">
        <v>55</v>
      </c>
      <c r="R18" s="28" t="s">
        <v>123</v>
      </c>
      <c r="S18" s="37" t="s">
        <v>143</v>
      </c>
      <c r="T18" s="98">
        <v>44316</v>
      </c>
      <c r="U18" s="38" t="s">
        <v>261</v>
      </c>
      <c r="V18" s="39">
        <v>0.5</v>
      </c>
      <c r="W18" s="23" t="s">
        <v>144</v>
      </c>
      <c r="X18" s="57"/>
      <c r="Y18" s="40" t="s">
        <v>142</v>
      </c>
      <c r="Z18" s="98">
        <v>44439</v>
      </c>
      <c r="AA18" s="41" t="s">
        <v>312</v>
      </c>
      <c r="AB18" s="40">
        <v>1</v>
      </c>
      <c r="AC18" s="35">
        <f t="shared" si="0"/>
        <v>1</v>
      </c>
      <c r="AD18" s="40" t="str">
        <f>IF(AB18="","",IF(Z18&gt;P18,IF(AC18=0%,"SIN INICIAR",IF(AC18=100%,"TERMINADA",IF(AC18&gt;0%,"EN PROCESO")))))</f>
        <v>TERMINADA</v>
      </c>
      <c r="AE18" s="40" t="b">
        <f>IF(AB18="","",IF(Z18&lt;P18,IF(AC18&lt;100%,"INCUMPLIDA",IF(AC18=100%,"TERMINADA EXTEMPORÁNEA"))))</f>
        <v>0</v>
      </c>
      <c r="AF18" s="23" t="str">
        <f>IF(AB18="","",IF(Z18&lt;P18,AE18,IF(Z18&gt;P18,AD18)))</f>
        <v>TERMINADA</v>
      </c>
      <c r="AG18" s="38" t="s">
        <v>281</v>
      </c>
      <c r="AH18" s="40" t="s">
        <v>142</v>
      </c>
      <c r="AI18" s="22" t="str">
        <f t="shared" si="4"/>
        <v>CUMPLIDA</v>
      </c>
      <c r="AJ18" s="34" t="s">
        <v>304</v>
      </c>
      <c r="AK18" s="28" t="s">
        <v>140</v>
      </c>
      <c r="AL18" s="40" t="s">
        <v>309</v>
      </c>
    </row>
    <row r="19" spans="1:39" s="24" customFormat="1" ht="102" x14ac:dyDescent="0.3">
      <c r="A19" s="26">
        <v>148</v>
      </c>
      <c r="B19" s="27">
        <v>43701</v>
      </c>
      <c r="C19" s="28" t="s">
        <v>15</v>
      </c>
      <c r="D19" s="28" t="s">
        <v>185</v>
      </c>
      <c r="E19" s="49">
        <v>43701</v>
      </c>
      <c r="F19" s="50" t="s">
        <v>186</v>
      </c>
      <c r="G19" s="51" t="s">
        <v>236</v>
      </c>
      <c r="H19" s="52" t="s">
        <v>192</v>
      </c>
      <c r="I19" s="62" t="s">
        <v>204</v>
      </c>
      <c r="J19" s="54">
        <v>2</v>
      </c>
      <c r="K19" s="34" t="s">
        <v>18</v>
      </c>
      <c r="L19" s="55" t="s">
        <v>216</v>
      </c>
      <c r="M19" s="50">
        <v>1</v>
      </c>
      <c r="N19" s="56">
        <v>1</v>
      </c>
      <c r="O19" s="48">
        <v>44075</v>
      </c>
      <c r="P19" s="48">
        <v>44432</v>
      </c>
      <c r="Q19" s="28" t="s">
        <v>55</v>
      </c>
      <c r="R19" s="28" t="s">
        <v>123</v>
      </c>
      <c r="S19" s="37" t="s">
        <v>143</v>
      </c>
      <c r="T19" s="98">
        <v>44316</v>
      </c>
      <c r="U19" s="38" t="s">
        <v>262</v>
      </c>
      <c r="V19" s="39">
        <v>0.5</v>
      </c>
      <c r="W19" s="23" t="s">
        <v>144</v>
      </c>
      <c r="X19" s="57"/>
      <c r="Y19" s="40" t="s">
        <v>142</v>
      </c>
      <c r="Z19" s="98">
        <v>44439</v>
      </c>
      <c r="AA19" s="41" t="s">
        <v>313</v>
      </c>
      <c r="AB19" s="40">
        <v>2</v>
      </c>
      <c r="AC19" s="35">
        <f t="shared" si="0"/>
        <v>1</v>
      </c>
      <c r="AD19" s="40" t="str">
        <f>IF(AB19="","",IF(Z19&gt;P19,IF(AC19=0%,"SIN INICIAR",IF(AC19=100%,"TERMINADA",IF(AC19&gt;0%,"EN PROCESO")))))</f>
        <v>TERMINADA</v>
      </c>
      <c r="AE19" s="40" t="b">
        <f>IF(AB19="","",IF(Z19&lt;P19,IF(AC19&lt;100%,"INCUMPLIDA",IF(AC19=100%,"TERMINADA EXTEMPORÁNEA"))))</f>
        <v>0</v>
      </c>
      <c r="AF19" s="23" t="str">
        <f>IF(AB19="","",IF(Z19&lt;P19,AE19,IF(Z19&gt;P19,AD19)))</f>
        <v>TERMINADA</v>
      </c>
      <c r="AG19" s="38" t="s">
        <v>296</v>
      </c>
      <c r="AH19" s="40" t="s">
        <v>142</v>
      </c>
      <c r="AI19" s="22" t="str">
        <f t="shared" si="4"/>
        <v>CUMPLIDA</v>
      </c>
      <c r="AJ19" s="34" t="s">
        <v>295</v>
      </c>
      <c r="AK19" s="28" t="s">
        <v>139</v>
      </c>
      <c r="AL19" s="40" t="s">
        <v>309</v>
      </c>
    </row>
    <row r="20" spans="1:39" s="24" customFormat="1" ht="153" x14ac:dyDescent="0.3">
      <c r="A20" s="26">
        <v>149</v>
      </c>
      <c r="B20" s="27">
        <v>43701</v>
      </c>
      <c r="C20" s="28" t="s">
        <v>15</v>
      </c>
      <c r="D20" s="28" t="s">
        <v>185</v>
      </c>
      <c r="E20" s="49">
        <v>43701</v>
      </c>
      <c r="F20" s="50" t="s">
        <v>186</v>
      </c>
      <c r="G20" s="51" t="s">
        <v>236</v>
      </c>
      <c r="H20" s="52" t="s">
        <v>192</v>
      </c>
      <c r="I20" s="59" t="s">
        <v>202</v>
      </c>
      <c r="J20" s="54">
        <v>1</v>
      </c>
      <c r="K20" s="34" t="s">
        <v>18</v>
      </c>
      <c r="L20" s="55" t="s">
        <v>214</v>
      </c>
      <c r="M20" s="60">
        <v>0.9</v>
      </c>
      <c r="N20" s="56">
        <v>0.9</v>
      </c>
      <c r="O20" s="36">
        <v>44075</v>
      </c>
      <c r="P20" s="36">
        <v>44432</v>
      </c>
      <c r="Q20" s="28" t="s">
        <v>55</v>
      </c>
      <c r="R20" s="28" t="s">
        <v>123</v>
      </c>
      <c r="S20" s="37" t="s">
        <v>143</v>
      </c>
      <c r="T20" s="98">
        <v>44316</v>
      </c>
      <c r="U20" s="38" t="s">
        <v>260</v>
      </c>
      <c r="V20" s="39">
        <v>0.5</v>
      </c>
      <c r="W20" s="23" t="s">
        <v>144</v>
      </c>
      <c r="X20" s="57"/>
      <c r="Y20" s="40" t="s">
        <v>142</v>
      </c>
      <c r="Z20" s="98">
        <v>44439</v>
      </c>
      <c r="AA20" s="41" t="s">
        <v>279</v>
      </c>
      <c r="AB20" s="40">
        <v>1</v>
      </c>
      <c r="AC20" s="35">
        <f t="shared" si="0"/>
        <v>1</v>
      </c>
      <c r="AD20" s="40" t="str">
        <f>IF(AB20="","",IF(Z20&gt;P20,IF(AC20=0%,"SIN INICIAR",IF(AC20=100%,"TERMINADA",IF(AC20&gt;0%,"EN PROCESO")))))</f>
        <v>TERMINADA</v>
      </c>
      <c r="AE20" s="40" t="b">
        <f>IF(AB20="","",IF(Z20&lt;P20,IF(AC20&lt;100%,"INCUMPLIDA",IF(AC20=100%,"TERMINADA EXTEMPORÁNEA"))))</f>
        <v>0</v>
      </c>
      <c r="AF20" s="23" t="str">
        <f>IF(AB20="","",IF(Z20&lt;P20,AE20,IF(Z20&gt;P20,AD20)))</f>
        <v>TERMINADA</v>
      </c>
      <c r="AG20" s="38" t="s">
        <v>308</v>
      </c>
      <c r="AH20" s="40" t="s">
        <v>142</v>
      </c>
      <c r="AI20" s="22" t="str">
        <f t="shared" si="4"/>
        <v>CUMPLIDA</v>
      </c>
      <c r="AJ20" s="34" t="s">
        <v>280</v>
      </c>
      <c r="AK20" s="20" t="s">
        <v>139</v>
      </c>
      <c r="AL20" s="40" t="s">
        <v>309</v>
      </c>
    </row>
    <row r="21" spans="1:39" s="24" customFormat="1" ht="142.80000000000001" x14ac:dyDescent="0.3">
      <c r="A21" s="26">
        <v>151</v>
      </c>
      <c r="B21" s="27">
        <v>43701</v>
      </c>
      <c r="C21" s="28" t="s">
        <v>15</v>
      </c>
      <c r="D21" s="28" t="s">
        <v>185</v>
      </c>
      <c r="E21" s="49">
        <v>43701</v>
      </c>
      <c r="F21" s="50" t="s">
        <v>159</v>
      </c>
      <c r="G21" s="51" t="s">
        <v>237</v>
      </c>
      <c r="H21" s="61" t="s">
        <v>194</v>
      </c>
      <c r="I21" s="59" t="s">
        <v>205</v>
      </c>
      <c r="J21" s="54">
        <v>2</v>
      </c>
      <c r="K21" s="34" t="s">
        <v>18</v>
      </c>
      <c r="L21" s="55" t="s">
        <v>217</v>
      </c>
      <c r="M21" s="50">
        <v>1</v>
      </c>
      <c r="N21" s="56">
        <v>1</v>
      </c>
      <c r="O21" s="48">
        <v>44075</v>
      </c>
      <c r="P21" s="48">
        <v>44432</v>
      </c>
      <c r="Q21" s="63" t="s">
        <v>105</v>
      </c>
      <c r="R21" s="28" t="s">
        <v>223</v>
      </c>
      <c r="S21" s="37" t="s">
        <v>224</v>
      </c>
      <c r="T21" s="98">
        <v>44316</v>
      </c>
      <c r="U21" s="64" t="s">
        <v>263</v>
      </c>
      <c r="V21" s="39">
        <v>0.25</v>
      </c>
      <c r="W21" s="23" t="s">
        <v>144</v>
      </c>
      <c r="X21" s="57"/>
      <c r="Y21" s="40" t="s">
        <v>154</v>
      </c>
      <c r="Z21" s="98">
        <v>44439</v>
      </c>
      <c r="AA21" s="41" t="s">
        <v>283</v>
      </c>
      <c r="AB21" s="40">
        <v>0</v>
      </c>
      <c r="AC21" s="35">
        <f t="shared" si="0"/>
        <v>0</v>
      </c>
      <c r="AD21" s="40" t="b">
        <f t="shared" si="1"/>
        <v>0</v>
      </c>
      <c r="AE21" s="40" t="str">
        <f t="shared" si="2"/>
        <v>INCUMPLIDA</v>
      </c>
      <c r="AF21" s="23" t="str">
        <f t="shared" si="3"/>
        <v>INCUMPLIDA</v>
      </c>
      <c r="AG21" s="122" t="s">
        <v>314</v>
      </c>
      <c r="AH21" s="40" t="s">
        <v>154</v>
      </c>
      <c r="AI21" s="22" t="str">
        <f t="shared" si="4"/>
        <v>PENDIENTE</v>
      </c>
      <c r="AJ21" s="40"/>
      <c r="AK21" s="28"/>
      <c r="AL21" s="40"/>
    </row>
    <row r="22" spans="1:39" s="24" customFormat="1" ht="224.4" x14ac:dyDescent="0.3">
      <c r="A22" s="26">
        <v>152</v>
      </c>
      <c r="B22" s="27">
        <v>43701</v>
      </c>
      <c r="C22" s="28" t="s">
        <v>15</v>
      </c>
      <c r="D22" s="28" t="s">
        <v>185</v>
      </c>
      <c r="E22" s="49">
        <v>43701</v>
      </c>
      <c r="F22" s="50" t="s">
        <v>159</v>
      </c>
      <c r="G22" s="51" t="s">
        <v>237</v>
      </c>
      <c r="H22" s="61" t="s">
        <v>195</v>
      </c>
      <c r="I22" s="59" t="s">
        <v>206</v>
      </c>
      <c r="J22" s="54">
        <v>1</v>
      </c>
      <c r="K22" s="34" t="s">
        <v>18</v>
      </c>
      <c r="L22" s="55" t="s">
        <v>218</v>
      </c>
      <c r="M22" s="50">
        <v>1</v>
      </c>
      <c r="N22" s="56">
        <v>1</v>
      </c>
      <c r="O22" s="48">
        <v>44075</v>
      </c>
      <c r="P22" s="48">
        <v>44432</v>
      </c>
      <c r="Q22" s="63" t="s">
        <v>225</v>
      </c>
      <c r="R22" s="30" t="s">
        <v>123</v>
      </c>
      <c r="S22" s="65" t="s">
        <v>225</v>
      </c>
      <c r="T22" s="98">
        <v>44316</v>
      </c>
      <c r="U22" s="64" t="s">
        <v>264</v>
      </c>
      <c r="V22" s="39">
        <v>0.5</v>
      </c>
      <c r="W22" s="23" t="s">
        <v>144</v>
      </c>
      <c r="X22" s="57"/>
      <c r="Y22" s="40" t="s">
        <v>154</v>
      </c>
      <c r="Z22" s="98">
        <v>44439</v>
      </c>
      <c r="AA22" s="118" t="s">
        <v>315</v>
      </c>
      <c r="AB22" s="40">
        <v>1</v>
      </c>
      <c r="AC22" s="35">
        <f t="shared" si="0"/>
        <v>1</v>
      </c>
      <c r="AD22" s="40" t="b">
        <f t="shared" si="1"/>
        <v>0</v>
      </c>
      <c r="AE22" s="40" t="str">
        <f t="shared" si="2"/>
        <v>TERMINADA EXTEMPORÁNEA</v>
      </c>
      <c r="AF22" s="23" t="str">
        <f>IF(AB22="","",IF(Z22&gt;P22,AE22,IF(Z22&lt;P22,AD22)))</f>
        <v>TERMINADA EXTEMPORÁNEA</v>
      </c>
      <c r="AG22" s="123" t="s">
        <v>316</v>
      </c>
      <c r="AH22" s="40" t="s">
        <v>154</v>
      </c>
      <c r="AI22" s="22" t="str">
        <f t="shared" si="4"/>
        <v>CUMPLIDA</v>
      </c>
      <c r="AJ22" s="34" t="s">
        <v>305</v>
      </c>
      <c r="AK22" s="28" t="s">
        <v>139</v>
      </c>
      <c r="AL22" s="40" t="s">
        <v>309</v>
      </c>
    </row>
    <row r="23" spans="1:39" s="24" customFormat="1" ht="142.80000000000001" x14ac:dyDescent="0.3">
      <c r="A23" s="26">
        <v>154</v>
      </c>
      <c r="B23" s="27">
        <v>43701</v>
      </c>
      <c r="C23" s="28" t="s">
        <v>15</v>
      </c>
      <c r="D23" s="28" t="s">
        <v>185</v>
      </c>
      <c r="E23" s="49">
        <v>43701</v>
      </c>
      <c r="F23" s="50" t="s">
        <v>164</v>
      </c>
      <c r="G23" s="51" t="s">
        <v>238</v>
      </c>
      <c r="H23" s="61" t="s">
        <v>194</v>
      </c>
      <c r="I23" s="59" t="s">
        <v>205</v>
      </c>
      <c r="J23" s="54">
        <v>2</v>
      </c>
      <c r="K23" s="34" t="s">
        <v>18</v>
      </c>
      <c r="L23" s="55" t="s">
        <v>217</v>
      </c>
      <c r="M23" s="50">
        <v>1</v>
      </c>
      <c r="N23" s="56">
        <v>1</v>
      </c>
      <c r="O23" s="48">
        <v>44075</v>
      </c>
      <c r="P23" s="48">
        <v>44432</v>
      </c>
      <c r="Q23" s="63" t="s">
        <v>105</v>
      </c>
      <c r="R23" s="28" t="s">
        <v>223</v>
      </c>
      <c r="S23" s="37" t="s">
        <v>224</v>
      </c>
      <c r="T23" s="98">
        <v>44316</v>
      </c>
      <c r="U23" s="64" t="s">
        <v>265</v>
      </c>
      <c r="V23" s="39">
        <v>0</v>
      </c>
      <c r="W23" s="23" t="s">
        <v>145</v>
      </c>
      <c r="X23" s="57"/>
      <c r="Y23" s="40" t="s">
        <v>154</v>
      </c>
      <c r="Z23" s="98">
        <v>44439</v>
      </c>
      <c r="AA23" s="41" t="s">
        <v>283</v>
      </c>
      <c r="AB23" s="40">
        <v>0</v>
      </c>
      <c r="AC23" s="35">
        <f t="shared" si="0"/>
        <v>0</v>
      </c>
      <c r="AD23" s="40" t="b">
        <f t="shared" si="1"/>
        <v>0</v>
      </c>
      <c r="AE23" s="40" t="str">
        <f t="shared" si="2"/>
        <v>INCUMPLIDA</v>
      </c>
      <c r="AF23" s="23" t="str">
        <f t="shared" si="3"/>
        <v>INCUMPLIDA</v>
      </c>
      <c r="AG23" s="122" t="s">
        <v>314</v>
      </c>
      <c r="AH23" s="40" t="s">
        <v>154</v>
      </c>
      <c r="AI23" s="22" t="str">
        <f t="shared" si="4"/>
        <v>PENDIENTE</v>
      </c>
      <c r="AJ23" s="40"/>
      <c r="AK23" s="28"/>
      <c r="AL23" s="40"/>
    </row>
    <row r="24" spans="1:39" s="24" customFormat="1" ht="224.4" x14ac:dyDescent="0.3">
      <c r="A24" s="26">
        <v>155</v>
      </c>
      <c r="B24" s="27">
        <v>43701</v>
      </c>
      <c r="C24" s="28" t="s">
        <v>15</v>
      </c>
      <c r="D24" s="28" t="s">
        <v>185</v>
      </c>
      <c r="E24" s="49">
        <v>43701</v>
      </c>
      <c r="F24" s="50" t="s">
        <v>164</v>
      </c>
      <c r="G24" s="51" t="s">
        <v>238</v>
      </c>
      <c r="H24" s="61" t="s">
        <v>195</v>
      </c>
      <c r="I24" s="59" t="s">
        <v>206</v>
      </c>
      <c r="J24" s="54">
        <v>1</v>
      </c>
      <c r="K24" s="34" t="s">
        <v>18</v>
      </c>
      <c r="L24" s="55" t="s">
        <v>218</v>
      </c>
      <c r="M24" s="50">
        <v>1</v>
      </c>
      <c r="N24" s="56">
        <v>1</v>
      </c>
      <c r="O24" s="48">
        <v>44075</v>
      </c>
      <c r="P24" s="48">
        <v>44432</v>
      </c>
      <c r="Q24" s="63" t="s">
        <v>225</v>
      </c>
      <c r="R24" s="30" t="s">
        <v>123</v>
      </c>
      <c r="S24" s="65" t="s">
        <v>225</v>
      </c>
      <c r="T24" s="98">
        <v>44316</v>
      </c>
      <c r="U24" s="64" t="s">
        <v>264</v>
      </c>
      <c r="V24" s="39">
        <v>0.5</v>
      </c>
      <c r="W24" s="23" t="s">
        <v>144</v>
      </c>
      <c r="X24" s="57"/>
      <c r="Y24" s="40" t="s">
        <v>154</v>
      </c>
      <c r="Z24" s="98">
        <v>44439</v>
      </c>
      <c r="AA24" s="118" t="s">
        <v>315</v>
      </c>
      <c r="AB24" s="40">
        <v>1</v>
      </c>
      <c r="AC24" s="35">
        <f t="shared" si="0"/>
        <v>1</v>
      </c>
      <c r="AD24" s="40" t="b">
        <f t="shared" si="1"/>
        <v>0</v>
      </c>
      <c r="AE24" s="40" t="str">
        <f t="shared" si="2"/>
        <v>TERMINADA EXTEMPORÁNEA</v>
      </c>
      <c r="AF24" s="23" t="str">
        <f t="shared" si="3"/>
        <v>TERMINADA EXTEMPORÁNEA</v>
      </c>
      <c r="AG24" s="123" t="s">
        <v>316</v>
      </c>
      <c r="AH24" s="40" t="s">
        <v>154</v>
      </c>
      <c r="AI24" s="22" t="str">
        <f>IF(AC24="","",IF(OR(AC24=100%),"CUMPLIDA","PENDIENTE"))</f>
        <v>CUMPLIDA</v>
      </c>
      <c r="AJ24" s="34" t="s">
        <v>305</v>
      </c>
      <c r="AK24" s="28" t="s">
        <v>139</v>
      </c>
      <c r="AL24" s="40" t="s">
        <v>309</v>
      </c>
    </row>
    <row r="25" spans="1:39" s="24" customFormat="1" ht="142.80000000000001" x14ac:dyDescent="0.3">
      <c r="A25" s="26">
        <v>157</v>
      </c>
      <c r="B25" s="27">
        <v>43701</v>
      </c>
      <c r="C25" s="28" t="s">
        <v>15</v>
      </c>
      <c r="D25" s="28" t="s">
        <v>185</v>
      </c>
      <c r="E25" s="49">
        <v>43701</v>
      </c>
      <c r="F25" s="50" t="s">
        <v>169</v>
      </c>
      <c r="G25" s="51" t="s">
        <v>239</v>
      </c>
      <c r="H25" s="61" t="s">
        <v>194</v>
      </c>
      <c r="I25" s="59" t="s">
        <v>205</v>
      </c>
      <c r="J25" s="54">
        <v>2</v>
      </c>
      <c r="K25" s="34" t="s">
        <v>18</v>
      </c>
      <c r="L25" s="55" t="s">
        <v>217</v>
      </c>
      <c r="M25" s="50">
        <v>1</v>
      </c>
      <c r="N25" s="56">
        <v>1</v>
      </c>
      <c r="O25" s="48">
        <v>44075</v>
      </c>
      <c r="P25" s="48">
        <v>44432</v>
      </c>
      <c r="Q25" s="63" t="s">
        <v>105</v>
      </c>
      <c r="R25" s="28" t="s">
        <v>223</v>
      </c>
      <c r="S25" s="37" t="s">
        <v>224</v>
      </c>
      <c r="T25" s="98">
        <v>44316</v>
      </c>
      <c r="U25" s="64" t="s">
        <v>265</v>
      </c>
      <c r="V25" s="39">
        <v>0</v>
      </c>
      <c r="W25" s="23" t="s">
        <v>145</v>
      </c>
      <c r="X25" s="57"/>
      <c r="Y25" s="40" t="s">
        <v>154</v>
      </c>
      <c r="Z25" s="98">
        <v>44439</v>
      </c>
      <c r="AA25" s="41" t="s">
        <v>283</v>
      </c>
      <c r="AB25" s="40">
        <v>0</v>
      </c>
      <c r="AC25" s="35">
        <f t="shared" si="0"/>
        <v>0</v>
      </c>
      <c r="AD25" s="40" t="b">
        <f t="shared" si="1"/>
        <v>0</v>
      </c>
      <c r="AE25" s="40" t="str">
        <f t="shared" si="2"/>
        <v>INCUMPLIDA</v>
      </c>
      <c r="AF25" s="23" t="str">
        <f t="shared" si="3"/>
        <v>INCUMPLIDA</v>
      </c>
      <c r="AG25" s="122" t="s">
        <v>314</v>
      </c>
      <c r="AH25" s="40" t="s">
        <v>154</v>
      </c>
      <c r="AI25" s="22" t="str">
        <f t="shared" si="4"/>
        <v>PENDIENTE</v>
      </c>
      <c r="AJ25" s="40"/>
      <c r="AK25" s="28"/>
      <c r="AL25" s="40"/>
    </row>
    <row r="26" spans="1:39" s="24" customFormat="1" ht="142.80000000000001" x14ac:dyDescent="0.3">
      <c r="A26" s="26">
        <v>159</v>
      </c>
      <c r="B26" s="27">
        <v>43701</v>
      </c>
      <c r="C26" s="28" t="s">
        <v>15</v>
      </c>
      <c r="D26" s="28" t="s">
        <v>185</v>
      </c>
      <c r="E26" s="49">
        <v>43701</v>
      </c>
      <c r="F26" s="50" t="s">
        <v>170</v>
      </c>
      <c r="G26" s="51" t="s">
        <v>240</v>
      </c>
      <c r="H26" s="61" t="s">
        <v>194</v>
      </c>
      <c r="I26" s="59" t="s">
        <v>205</v>
      </c>
      <c r="J26" s="54">
        <v>2</v>
      </c>
      <c r="K26" s="34" t="s">
        <v>18</v>
      </c>
      <c r="L26" s="55" t="s">
        <v>217</v>
      </c>
      <c r="M26" s="50">
        <v>1</v>
      </c>
      <c r="N26" s="56">
        <v>1</v>
      </c>
      <c r="O26" s="48">
        <v>44075</v>
      </c>
      <c r="P26" s="48">
        <v>44432</v>
      </c>
      <c r="Q26" s="63" t="s">
        <v>105</v>
      </c>
      <c r="R26" s="28" t="s">
        <v>223</v>
      </c>
      <c r="S26" s="37" t="s">
        <v>224</v>
      </c>
      <c r="T26" s="98">
        <v>44316</v>
      </c>
      <c r="U26" s="64" t="s">
        <v>265</v>
      </c>
      <c r="V26" s="39">
        <v>0</v>
      </c>
      <c r="W26" s="23" t="s">
        <v>145</v>
      </c>
      <c r="X26" s="57"/>
      <c r="Y26" s="40" t="s">
        <v>154</v>
      </c>
      <c r="Z26" s="98">
        <v>44439</v>
      </c>
      <c r="AA26" s="41" t="s">
        <v>283</v>
      </c>
      <c r="AB26" s="40">
        <v>0</v>
      </c>
      <c r="AC26" s="35">
        <f>IF(AB26="","",IF(OR(J26=0,J26="",Z26=""),"",AB26/J26))</f>
        <v>0</v>
      </c>
      <c r="AD26" s="40" t="b">
        <f>IF(AB26="","",IF(Z26&lt;P26,IF(AC26=0%,"SIN INICIAR",IF(AC26=100%,"TERMINADA",IF(AC26&gt;0%,"EN PROCESO")))))</f>
        <v>0</v>
      </c>
      <c r="AE26" s="40" t="str">
        <f>IF(AB26="","",IF(Z26&gt;P26,IF(AC26&lt;100%,"INCUMPLIDA",IF(AC26=100%,"TERMINADA EXTEMPORÁNEA"))))</f>
        <v>INCUMPLIDA</v>
      </c>
      <c r="AF26" s="23" t="str">
        <f>IF(AB26="","",IF(Z26&gt;P26,AE26,IF(Z26&lt;P26,AD26)))</f>
        <v>INCUMPLIDA</v>
      </c>
      <c r="AG26" s="122" t="s">
        <v>314</v>
      </c>
      <c r="AH26" s="40" t="s">
        <v>154</v>
      </c>
      <c r="AI26" s="22" t="str">
        <f t="shared" si="4"/>
        <v>PENDIENTE</v>
      </c>
      <c r="AJ26" s="40"/>
      <c r="AK26" s="28"/>
      <c r="AL26" s="40"/>
    </row>
    <row r="27" spans="1:39" s="24" customFormat="1" ht="224.4" x14ac:dyDescent="0.3">
      <c r="A27" s="26">
        <v>160</v>
      </c>
      <c r="B27" s="27">
        <v>43701</v>
      </c>
      <c r="C27" s="28" t="s">
        <v>15</v>
      </c>
      <c r="D27" s="28" t="s">
        <v>185</v>
      </c>
      <c r="E27" s="49">
        <v>43701</v>
      </c>
      <c r="F27" s="50" t="s">
        <v>170</v>
      </c>
      <c r="G27" s="51" t="s">
        <v>240</v>
      </c>
      <c r="H27" s="61" t="s">
        <v>195</v>
      </c>
      <c r="I27" s="59" t="s">
        <v>206</v>
      </c>
      <c r="J27" s="54">
        <v>1</v>
      </c>
      <c r="K27" s="34" t="s">
        <v>18</v>
      </c>
      <c r="L27" s="55" t="s">
        <v>218</v>
      </c>
      <c r="M27" s="50">
        <v>1</v>
      </c>
      <c r="N27" s="56">
        <v>1</v>
      </c>
      <c r="O27" s="36">
        <v>44075</v>
      </c>
      <c r="P27" s="36">
        <v>44432</v>
      </c>
      <c r="Q27" s="63" t="s">
        <v>225</v>
      </c>
      <c r="R27" s="30" t="s">
        <v>123</v>
      </c>
      <c r="S27" s="65" t="s">
        <v>225</v>
      </c>
      <c r="T27" s="98">
        <v>44316</v>
      </c>
      <c r="U27" s="64" t="s">
        <v>266</v>
      </c>
      <c r="V27" s="39">
        <v>0.5</v>
      </c>
      <c r="W27" s="23" t="s">
        <v>144</v>
      </c>
      <c r="X27" s="57"/>
      <c r="Y27" s="40" t="s">
        <v>154</v>
      </c>
      <c r="Z27" s="98">
        <v>44439</v>
      </c>
      <c r="AA27" s="118" t="s">
        <v>315</v>
      </c>
      <c r="AB27" s="40">
        <v>1</v>
      </c>
      <c r="AC27" s="35">
        <f t="shared" si="0"/>
        <v>1</v>
      </c>
      <c r="AD27" s="40" t="b">
        <f t="shared" si="1"/>
        <v>0</v>
      </c>
      <c r="AE27" s="40" t="str">
        <f t="shared" si="2"/>
        <v>TERMINADA EXTEMPORÁNEA</v>
      </c>
      <c r="AF27" s="23" t="str">
        <f t="shared" si="3"/>
        <v>TERMINADA EXTEMPORÁNEA</v>
      </c>
      <c r="AG27" s="123" t="s">
        <v>316</v>
      </c>
      <c r="AH27" s="40" t="s">
        <v>154</v>
      </c>
      <c r="AI27" s="22" t="str">
        <f t="shared" si="4"/>
        <v>CUMPLIDA</v>
      </c>
      <c r="AJ27" s="34" t="s">
        <v>305</v>
      </c>
      <c r="AK27" s="28" t="s">
        <v>139</v>
      </c>
      <c r="AL27" s="40" t="s">
        <v>309</v>
      </c>
    </row>
    <row r="28" spans="1:39" s="24" customFormat="1" ht="173.4" x14ac:dyDescent="0.3">
      <c r="A28" s="26">
        <v>161</v>
      </c>
      <c r="B28" s="27">
        <v>43701</v>
      </c>
      <c r="C28" s="28" t="s">
        <v>15</v>
      </c>
      <c r="D28" s="28" t="s">
        <v>185</v>
      </c>
      <c r="E28" s="49">
        <v>43701</v>
      </c>
      <c r="F28" s="50" t="s">
        <v>187</v>
      </c>
      <c r="G28" s="51" t="s">
        <v>244</v>
      </c>
      <c r="H28" s="61" t="s">
        <v>196</v>
      </c>
      <c r="I28" s="59" t="s">
        <v>207</v>
      </c>
      <c r="J28" s="54">
        <v>12</v>
      </c>
      <c r="K28" s="34" t="s">
        <v>18</v>
      </c>
      <c r="L28" s="55" t="s">
        <v>219</v>
      </c>
      <c r="M28" s="50">
        <v>1</v>
      </c>
      <c r="N28" s="56">
        <v>1</v>
      </c>
      <c r="O28" s="48">
        <v>44075</v>
      </c>
      <c r="P28" s="48">
        <v>44432</v>
      </c>
      <c r="Q28" s="63" t="s">
        <v>226</v>
      </c>
      <c r="R28" s="28" t="s">
        <v>227</v>
      </c>
      <c r="S28" s="37" t="s">
        <v>228</v>
      </c>
      <c r="T28" s="98">
        <v>44316</v>
      </c>
      <c r="U28" s="38" t="s">
        <v>267</v>
      </c>
      <c r="V28" s="39">
        <v>0.33300000000000002</v>
      </c>
      <c r="W28" s="23" t="s">
        <v>144</v>
      </c>
      <c r="X28" s="57"/>
      <c r="Y28" s="40" t="s">
        <v>251</v>
      </c>
      <c r="Z28" s="98">
        <v>44439</v>
      </c>
      <c r="AA28" s="120" t="s">
        <v>282</v>
      </c>
      <c r="AB28" s="40">
        <v>8</v>
      </c>
      <c r="AC28" s="35">
        <f t="shared" si="0"/>
        <v>0.66666666666666663</v>
      </c>
      <c r="AD28" s="40" t="b">
        <f t="shared" si="1"/>
        <v>0</v>
      </c>
      <c r="AE28" s="40" t="str">
        <f t="shared" si="2"/>
        <v>INCUMPLIDA</v>
      </c>
      <c r="AF28" s="23" t="str">
        <f t="shared" si="3"/>
        <v>INCUMPLIDA</v>
      </c>
      <c r="AG28" s="38" t="s">
        <v>302</v>
      </c>
      <c r="AH28" s="40" t="s">
        <v>251</v>
      </c>
      <c r="AI28" s="22" t="str">
        <f t="shared" si="4"/>
        <v>PENDIENTE</v>
      </c>
      <c r="AJ28" s="40"/>
      <c r="AK28" s="28"/>
      <c r="AL28" s="40"/>
      <c r="AM28" s="66"/>
    </row>
    <row r="29" spans="1:39" s="24" customFormat="1" ht="173.4" x14ac:dyDescent="0.3">
      <c r="A29" s="26">
        <v>162</v>
      </c>
      <c r="B29" s="27">
        <v>43701</v>
      </c>
      <c r="C29" s="28" t="s">
        <v>15</v>
      </c>
      <c r="D29" s="28" t="s">
        <v>185</v>
      </c>
      <c r="E29" s="49">
        <v>43701</v>
      </c>
      <c r="F29" s="50" t="s">
        <v>188</v>
      </c>
      <c r="G29" s="51" t="s">
        <v>245</v>
      </c>
      <c r="H29" s="61" t="s">
        <v>196</v>
      </c>
      <c r="I29" s="59" t="s">
        <v>208</v>
      </c>
      <c r="J29" s="54">
        <v>12</v>
      </c>
      <c r="K29" s="34" t="s">
        <v>18</v>
      </c>
      <c r="L29" s="55" t="s">
        <v>219</v>
      </c>
      <c r="M29" s="50">
        <v>1</v>
      </c>
      <c r="N29" s="56">
        <v>1</v>
      </c>
      <c r="O29" s="48">
        <v>44075</v>
      </c>
      <c r="P29" s="48">
        <v>44432</v>
      </c>
      <c r="Q29" s="63" t="s">
        <v>226</v>
      </c>
      <c r="R29" s="28" t="s">
        <v>227</v>
      </c>
      <c r="S29" s="37" t="s">
        <v>228</v>
      </c>
      <c r="T29" s="98">
        <v>44316</v>
      </c>
      <c r="U29" s="38" t="s">
        <v>267</v>
      </c>
      <c r="V29" s="39">
        <v>0.33300000000000002</v>
      </c>
      <c r="W29" s="23" t="s">
        <v>144</v>
      </c>
      <c r="X29" s="57"/>
      <c r="Y29" s="40" t="s">
        <v>251</v>
      </c>
      <c r="Z29" s="98">
        <v>44439</v>
      </c>
      <c r="AA29" s="121" t="s">
        <v>282</v>
      </c>
      <c r="AB29" s="40">
        <v>8</v>
      </c>
      <c r="AC29" s="35">
        <f t="shared" si="0"/>
        <v>0.66666666666666663</v>
      </c>
      <c r="AD29" s="40" t="b">
        <f t="shared" si="1"/>
        <v>0</v>
      </c>
      <c r="AE29" s="40" t="str">
        <f t="shared" si="2"/>
        <v>INCUMPLIDA</v>
      </c>
      <c r="AF29" s="23" t="str">
        <f t="shared" si="3"/>
        <v>INCUMPLIDA</v>
      </c>
      <c r="AG29" s="38" t="s">
        <v>302</v>
      </c>
      <c r="AH29" s="40" t="s">
        <v>251</v>
      </c>
      <c r="AI29" s="22" t="str">
        <f t="shared" si="4"/>
        <v>PENDIENTE</v>
      </c>
      <c r="AJ29" s="40"/>
      <c r="AK29" s="28"/>
      <c r="AL29" s="40"/>
    </row>
    <row r="30" spans="1:39" s="24" customFormat="1" ht="126" customHeight="1" x14ac:dyDescent="0.3">
      <c r="A30" s="26">
        <v>164</v>
      </c>
      <c r="B30" s="27">
        <v>43701</v>
      </c>
      <c r="C30" s="28" t="s">
        <v>15</v>
      </c>
      <c r="D30" s="28" t="s">
        <v>185</v>
      </c>
      <c r="E30" s="49">
        <v>43701</v>
      </c>
      <c r="F30" s="50" t="s">
        <v>189</v>
      </c>
      <c r="G30" s="51" t="s">
        <v>241</v>
      </c>
      <c r="H30" s="61" t="s">
        <v>197</v>
      </c>
      <c r="I30" s="59" t="s">
        <v>209</v>
      </c>
      <c r="J30" s="54">
        <v>1</v>
      </c>
      <c r="K30" s="34" t="s">
        <v>18</v>
      </c>
      <c r="L30" s="55" t="s">
        <v>220</v>
      </c>
      <c r="M30" s="50">
        <v>1</v>
      </c>
      <c r="N30" s="56">
        <v>1</v>
      </c>
      <c r="O30" s="48">
        <v>44075</v>
      </c>
      <c r="P30" s="48">
        <v>44432</v>
      </c>
      <c r="Q30" s="63" t="s">
        <v>230</v>
      </c>
      <c r="R30" s="28" t="s">
        <v>40</v>
      </c>
      <c r="S30" s="65" t="s">
        <v>229</v>
      </c>
      <c r="T30" s="98">
        <v>44316</v>
      </c>
      <c r="U30" s="42" t="s">
        <v>268</v>
      </c>
      <c r="V30" s="39">
        <v>0</v>
      </c>
      <c r="W30" s="23" t="s">
        <v>145</v>
      </c>
      <c r="X30" s="57"/>
      <c r="Y30" s="43" t="s">
        <v>183</v>
      </c>
      <c r="Z30" s="98">
        <v>44439</v>
      </c>
      <c r="AA30" s="99" t="s">
        <v>284</v>
      </c>
      <c r="AB30" s="40">
        <v>1</v>
      </c>
      <c r="AC30" s="35">
        <f t="shared" si="0"/>
        <v>1</v>
      </c>
      <c r="AD30" s="40" t="b">
        <f t="shared" si="1"/>
        <v>0</v>
      </c>
      <c r="AE30" s="40" t="str">
        <f t="shared" si="2"/>
        <v>TERMINADA EXTEMPORÁNEA</v>
      </c>
      <c r="AF30" s="23" t="str">
        <f t="shared" si="3"/>
        <v>TERMINADA EXTEMPORÁNEA</v>
      </c>
      <c r="AG30" s="42" t="s">
        <v>303</v>
      </c>
      <c r="AH30" s="100" t="s">
        <v>183</v>
      </c>
      <c r="AI30" s="22" t="str">
        <f t="shared" si="4"/>
        <v>CUMPLIDA</v>
      </c>
      <c r="AJ30" s="34" t="s">
        <v>306</v>
      </c>
      <c r="AK30" s="28" t="s">
        <v>140</v>
      </c>
      <c r="AL30" s="40" t="s">
        <v>309</v>
      </c>
    </row>
    <row r="31" spans="1:39" s="24" customFormat="1" ht="91.8" x14ac:dyDescent="0.3">
      <c r="A31" s="26">
        <v>165</v>
      </c>
      <c r="B31" s="27">
        <v>43701</v>
      </c>
      <c r="C31" s="28" t="s">
        <v>15</v>
      </c>
      <c r="D31" s="28" t="s">
        <v>185</v>
      </c>
      <c r="E31" s="49">
        <v>43701</v>
      </c>
      <c r="F31" s="50" t="s">
        <v>190</v>
      </c>
      <c r="G31" s="51" t="s">
        <v>242</v>
      </c>
      <c r="H31" s="61" t="s">
        <v>198</v>
      </c>
      <c r="I31" s="59" t="s">
        <v>210</v>
      </c>
      <c r="J31" s="54">
        <v>1</v>
      </c>
      <c r="K31" s="34" t="s">
        <v>18</v>
      </c>
      <c r="L31" s="55" t="s">
        <v>221</v>
      </c>
      <c r="M31" s="50">
        <v>1</v>
      </c>
      <c r="N31" s="56">
        <v>1</v>
      </c>
      <c r="O31" s="48">
        <v>44075</v>
      </c>
      <c r="P31" s="48">
        <v>44432</v>
      </c>
      <c r="Q31" s="63" t="s">
        <v>231</v>
      </c>
      <c r="R31" s="28" t="s">
        <v>40</v>
      </c>
      <c r="S31" s="65" t="s">
        <v>232</v>
      </c>
      <c r="T31" s="98">
        <v>44316</v>
      </c>
      <c r="U31" s="42" t="s">
        <v>269</v>
      </c>
      <c r="V31" s="39">
        <v>0</v>
      </c>
      <c r="W31" s="23" t="s">
        <v>145</v>
      </c>
      <c r="X31" s="57"/>
      <c r="Y31" s="43" t="s">
        <v>183</v>
      </c>
      <c r="Z31" s="98">
        <v>44439</v>
      </c>
      <c r="AA31" s="99" t="s">
        <v>285</v>
      </c>
      <c r="AB31" s="40">
        <v>1</v>
      </c>
      <c r="AC31" s="35">
        <f t="shared" si="0"/>
        <v>1</v>
      </c>
      <c r="AD31" s="40" t="str">
        <f>IF(AB31="","",IF(Z31&gt;P31,IF(AC31=0%,"SIN INICIAR",IF(AC31=100%,"TERMINADA",IF(AC31&gt;0%,"EN PROCESO")))))</f>
        <v>TERMINADA</v>
      </c>
      <c r="AE31" s="40" t="b">
        <f>IF(AB31="","",IF(Z31&lt;P31,IF(AC31&lt;100%,"INCUMPLIDA",IF(AC31=100%,"TERMINADA EXTEMPORÁNEA"))))</f>
        <v>0</v>
      </c>
      <c r="AF31" s="23" t="str">
        <f>IF(AB31="","",IF(Z31&lt;P31,AE31,IF(Z31&gt;P31,AD31)))</f>
        <v>TERMINADA</v>
      </c>
      <c r="AG31" s="42" t="s">
        <v>286</v>
      </c>
      <c r="AH31" s="100" t="s">
        <v>183</v>
      </c>
      <c r="AI31" s="22" t="str">
        <f t="shared" si="4"/>
        <v>CUMPLIDA</v>
      </c>
      <c r="AJ31" s="34" t="s">
        <v>304</v>
      </c>
      <c r="AK31" s="28" t="s">
        <v>140</v>
      </c>
      <c r="AL31" s="40" t="s">
        <v>309</v>
      </c>
    </row>
    <row r="32" spans="1:39" s="24" customFormat="1" ht="112.8" thickBot="1" x14ac:dyDescent="0.35">
      <c r="A32" s="68">
        <v>166</v>
      </c>
      <c r="B32" s="69">
        <v>43701</v>
      </c>
      <c r="C32" s="70" t="s">
        <v>15</v>
      </c>
      <c r="D32" s="70" t="s">
        <v>185</v>
      </c>
      <c r="E32" s="71">
        <v>43701</v>
      </c>
      <c r="F32" s="72" t="s">
        <v>191</v>
      </c>
      <c r="G32" s="73" t="s">
        <v>243</v>
      </c>
      <c r="H32" s="74" t="s">
        <v>199</v>
      </c>
      <c r="I32" s="75" t="s">
        <v>211</v>
      </c>
      <c r="J32" s="76">
        <v>1</v>
      </c>
      <c r="K32" s="77" t="s">
        <v>18</v>
      </c>
      <c r="L32" s="78" t="s">
        <v>222</v>
      </c>
      <c r="M32" s="72">
        <v>1</v>
      </c>
      <c r="N32" s="79">
        <v>1</v>
      </c>
      <c r="O32" s="80">
        <v>44075</v>
      </c>
      <c r="P32" s="80">
        <v>44432</v>
      </c>
      <c r="Q32" s="81" t="s">
        <v>231</v>
      </c>
      <c r="R32" s="70" t="s">
        <v>40</v>
      </c>
      <c r="S32" s="82" t="s">
        <v>232</v>
      </c>
      <c r="T32" s="98">
        <v>44316</v>
      </c>
      <c r="U32" s="42" t="s">
        <v>270</v>
      </c>
      <c r="V32" s="39">
        <v>0.5</v>
      </c>
      <c r="W32" s="23" t="s">
        <v>144</v>
      </c>
      <c r="X32" s="57"/>
      <c r="Y32" s="43" t="s">
        <v>183</v>
      </c>
      <c r="Z32" s="98">
        <v>44439</v>
      </c>
      <c r="AA32" s="41" t="s">
        <v>287</v>
      </c>
      <c r="AB32" s="40">
        <v>1</v>
      </c>
      <c r="AC32" s="35">
        <f t="shared" si="0"/>
        <v>1</v>
      </c>
      <c r="AD32" s="40" t="str">
        <f>IF(AB32="","",IF(Z32&gt;P32,IF(AC32=0%,"SIN INICIAR",IF(AC32=100%,"TERMINADA",IF(AC32&gt;0%,"EN PROCESO")))))</f>
        <v>TERMINADA</v>
      </c>
      <c r="AE32" s="40" t="b">
        <f>IF(AB32="","",IF(Z32&lt;P32,IF(AC32&lt;100%,"INCUMPLIDA",IF(AC32=100%,"TERMINADA EXTEMPORÁNEA"))))</f>
        <v>0</v>
      </c>
      <c r="AF32" s="23" t="str">
        <f>IF(AB32="","",IF(Z32&lt;P32,AE32,IF(Z32&gt;P32,AD32)))</f>
        <v>TERMINADA</v>
      </c>
      <c r="AG32" s="42" t="s">
        <v>288</v>
      </c>
      <c r="AH32" s="100" t="s">
        <v>183</v>
      </c>
      <c r="AI32" s="22" t="str">
        <f t="shared" si="4"/>
        <v>CUMPLIDA</v>
      </c>
      <c r="AJ32" s="34" t="s">
        <v>304</v>
      </c>
      <c r="AK32" s="28" t="s">
        <v>140</v>
      </c>
      <c r="AL32" s="40" t="s">
        <v>309</v>
      </c>
    </row>
  </sheetData>
  <sheetProtection algorithmName="SHA-512" hashValue="VVqnlsWMjVDao7DmEFsUKWSROmf4ESUn4Ezk5pLMBkpdFPE+km8P7Xd/fYZTXuhW1Jo40NrRakvrrFyomOII6g==" saltValue="71j71gxS/NNcoJVMT7b49A==" spinCount="100000" sheet="1" formatCells="0" formatColumns="0"/>
  <autoFilter ref="A9:AL32" xr:uid="{00000000-0009-0000-0000-000000000000}"/>
  <mergeCells count="49">
    <mergeCell ref="AI7:AI8"/>
    <mergeCell ref="AJ7:AJ8"/>
    <mergeCell ref="AK7:AK8"/>
    <mergeCell ref="AL7:AL8"/>
    <mergeCell ref="Z6:AH6"/>
    <mergeCell ref="AD7:AD9"/>
    <mergeCell ref="AE7:AE9"/>
    <mergeCell ref="AG7:AG8"/>
    <mergeCell ref="AH7:AH8"/>
    <mergeCell ref="AC7:AC8"/>
    <mergeCell ref="AB7:AB8"/>
    <mergeCell ref="AA7:AA8"/>
    <mergeCell ref="N7:N8"/>
    <mergeCell ref="Z7:Z8"/>
    <mergeCell ref="AF7:AF8"/>
    <mergeCell ref="H7:H8"/>
    <mergeCell ref="O7:O8"/>
    <mergeCell ref="M7:M8"/>
    <mergeCell ref="S7:S8"/>
    <mergeCell ref="P7:P8"/>
    <mergeCell ref="K7:K8"/>
    <mergeCell ref="R7:R8"/>
    <mergeCell ref="L7:L8"/>
    <mergeCell ref="Y7:Y8"/>
    <mergeCell ref="Q7:Q8"/>
    <mergeCell ref="X7:X8"/>
    <mergeCell ref="AI2:AK2"/>
    <mergeCell ref="AI3:AK3"/>
    <mergeCell ref="AI4:AK4"/>
    <mergeCell ref="T6:Y6"/>
    <mergeCell ref="H6:S6"/>
    <mergeCell ref="D1:AH4"/>
    <mergeCell ref="AI6:AL6"/>
    <mergeCell ref="G7:G8"/>
    <mergeCell ref="A6:G6"/>
    <mergeCell ref="A1:C4"/>
    <mergeCell ref="AL1:AL4"/>
    <mergeCell ref="AI1:AK1"/>
    <mergeCell ref="A7:A8"/>
    <mergeCell ref="B7:B8"/>
    <mergeCell ref="C7:C8"/>
    <mergeCell ref="D7:D8"/>
    <mergeCell ref="E7:E8"/>
    <mergeCell ref="W7:W8"/>
    <mergeCell ref="T7:T8"/>
    <mergeCell ref="U7:U8"/>
    <mergeCell ref="V7:V8"/>
    <mergeCell ref="F7:F8"/>
    <mergeCell ref="I7:J7"/>
  </mergeCells>
  <phoneticPr fontId="14" type="noConversion"/>
  <conditionalFormatting sqref="W10:W11 W13">
    <cfRule type="containsText" dxfId="173" priority="271" operator="containsText" text="EN PROCESO">
      <formula>NOT(ISERROR(SEARCH("EN PROCESO",W10)))</formula>
    </cfRule>
    <cfRule type="containsText" dxfId="172" priority="272" operator="containsText" text="INCUMPLIDA">
      <formula>NOT(ISERROR(SEARCH("INCUMPLIDA",W10)))</formula>
    </cfRule>
    <cfRule type="containsText" dxfId="171" priority="274" operator="containsText" text="TERMINADA">
      <formula>NOT(ISERROR(SEARCH("TERMINADA",W10)))</formula>
    </cfRule>
    <cfRule type="containsText" dxfId="170" priority="275" operator="containsText" text="SIN INICIAR">
      <formula>NOT(ISERROR(SEARCH("SIN INICIAR",W10)))</formula>
    </cfRule>
  </conditionalFormatting>
  <conditionalFormatting sqref="AK10:AK14 X10:X13 AK18:AK19 AK21:AK23 AK25:AK26 AK28:AK32">
    <cfRule type="containsText" dxfId="169" priority="276" operator="containsText" text="CERRADA">
      <formula>NOT(ISERROR(SEARCH("CERRADA",X10)))</formula>
    </cfRule>
    <cfRule type="containsText" dxfId="168" priority="277" operator="containsText" text="ABIERTA">
      <formula>NOT(ISERROR(SEARCH("ABIERTA",X10)))</formula>
    </cfRule>
  </conditionalFormatting>
  <conditionalFormatting sqref="W14:W21">
    <cfRule type="containsText" dxfId="167" priority="206" operator="containsText" text="INCUMPLIDA">
      <formula>NOT(ISERROR(SEARCH("INCUMPLIDA",W14)))</formula>
    </cfRule>
    <cfRule type="containsText" dxfId="166" priority="207" operator="containsText" text="TERMINADA EXTEMPORÁNEA">
      <formula>NOT(ISERROR(SEARCH("TERMINADA EXTEMPORÁNEA",W14)))</formula>
    </cfRule>
    <cfRule type="containsText" dxfId="165" priority="208" operator="containsText" text="TERMINADA">
      <formula>NOT(ISERROR(SEARCH("TERMINADA",W14)))</formula>
    </cfRule>
    <cfRule type="containsText" dxfId="164" priority="209" operator="containsText" text="EN PROCESO">
      <formula>NOT(ISERROR(SEARCH("EN PROCESO",W14)))</formula>
    </cfRule>
    <cfRule type="containsText" dxfId="163" priority="210" operator="containsText" text="SIN INICIAR">
      <formula>NOT(ISERROR(SEARCH("SIN INICIAR",W14)))</formula>
    </cfRule>
  </conditionalFormatting>
  <conditionalFormatting sqref="W22">
    <cfRule type="containsText" dxfId="162" priority="201" operator="containsText" text="INCUMPLIDA">
      <formula>NOT(ISERROR(SEARCH("INCUMPLIDA",W22)))</formula>
    </cfRule>
    <cfRule type="containsText" dxfId="161" priority="202" operator="containsText" text="TERMINADA EXTEMPORÁNEA">
      <formula>NOT(ISERROR(SEARCH("TERMINADA EXTEMPORÁNEA",W22)))</formula>
    </cfRule>
    <cfRule type="containsText" dxfId="160" priority="203" operator="containsText" text="TERMINADA">
      <formula>NOT(ISERROR(SEARCH("TERMINADA",W22)))</formula>
    </cfRule>
    <cfRule type="containsText" dxfId="159" priority="204" operator="containsText" text="EN PROCESO">
      <formula>NOT(ISERROR(SEARCH("EN PROCESO",W22)))</formula>
    </cfRule>
    <cfRule type="containsText" dxfId="158" priority="205" operator="containsText" text="SIN INICIAR">
      <formula>NOT(ISERROR(SEARCH("SIN INICIAR",W22)))</formula>
    </cfRule>
  </conditionalFormatting>
  <conditionalFormatting sqref="W29">
    <cfRule type="containsText" dxfId="157" priority="166" operator="containsText" text="INCUMPLIDA">
      <formula>NOT(ISERROR(SEARCH("INCUMPLIDA",W29)))</formula>
    </cfRule>
    <cfRule type="containsText" dxfId="156" priority="167" operator="containsText" text="TERMINADA EXTEMPORÁNEA">
      <formula>NOT(ISERROR(SEARCH("TERMINADA EXTEMPORÁNEA",W29)))</formula>
    </cfRule>
    <cfRule type="containsText" dxfId="155" priority="168" operator="containsText" text="TERMINADA">
      <formula>NOT(ISERROR(SEARCH("TERMINADA",W29)))</formula>
    </cfRule>
    <cfRule type="containsText" dxfId="154" priority="169" operator="containsText" text="EN PROCESO">
      <formula>NOT(ISERROR(SEARCH("EN PROCESO",W29)))</formula>
    </cfRule>
    <cfRule type="containsText" dxfId="153" priority="170" operator="containsText" text="SIN INICIAR">
      <formula>NOT(ISERROR(SEARCH("SIN INICIAR",W29)))</formula>
    </cfRule>
  </conditionalFormatting>
  <conditionalFormatting sqref="W23">
    <cfRule type="containsText" dxfId="152" priority="191" operator="containsText" text="INCUMPLIDA">
      <formula>NOT(ISERROR(SEARCH("INCUMPLIDA",W23)))</formula>
    </cfRule>
    <cfRule type="containsText" dxfId="151" priority="192" operator="containsText" text="TERMINADA EXTEMPORÁNEA">
      <formula>NOT(ISERROR(SEARCH("TERMINADA EXTEMPORÁNEA",W23)))</formula>
    </cfRule>
    <cfRule type="containsText" dxfId="150" priority="193" operator="containsText" text="TERMINADA">
      <formula>NOT(ISERROR(SEARCH("TERMINADA",W23)))</formula>
    </cfRule>
    <cfRule type="containsText" dxfId="149" priority="194" operator="containsText" text="EN PROCESO">
      <formula>NOT(ISERROR(SEARCH("EN PROCESO",W23)))</formula>
    </cfRule>
    <cfRule type="containsText" dxfId="148" priority="195" operator="containsText" text="SIN INICIAR">
      <formula>NOT(ISERROR(SEARCH("SIN INICIAR",W23)))</formula>
    </cfRule>
  </conditionalFormatting>
  <conditionalFormatting sqref="W24">
    <cfRule type="containsText" dxfId="147" priority="186" operator="containsText" text="INCUMPLIDA">
      <formula>NOT(ISERROR(SEARCH("INCUMPLIDA",W24)))</formula>
    </cfRule>
    <cfRule type="containsText" dxfId="146" priority="187" operator="containsText" text="TERMINADA EXTEMPORÁNEA">
      <formula>NOT(ISERROR(SEARCH("TERMINADA EXTEMPORÁNEA",W24)))</formula>
    </cfRule>
    <cfRule type="containsText" dxfId="145" priority="188" operator="containsText" text="TERMINADA">
      <formula>NOT(ISERROR(SEARCH("TERMINADA",W24)))</formula>
    </cfRule>
    <cfRule type="containsText" dxfId="144" priority="189" operator="containsText" text="EN PROCESO">
      <formula>NOT(ISERROR(SEARCH("EN PROCESO",W24)))</formula>
    </cfRule>
    <cfRule type="containsText" dxfId="143" priority="190" operator="containsText" text="SIN INICIAR">
      <formula>NOT(ISERROR(SEARCH("SIN INICIAR",W24)))</formula>
    </cfRule>
  </conditionalFormatting>
  <conditionalFormatting sqref="W25:W26">
    <cfRule type="containsText" dxfId="142" priority="181" operator="containsText" text="INCUMPLIDA">
      <formula>NOT(ISERROR(SEARCH("INCUMPLIDA",W25)))</formula>
    </cfRule>
    <cfRule type="containsText" dxfId="141" priority="182" operator="containsText" text="TERMINADA EXTEMPORÁNEA">
      <formula>NOT(ISERROR(SEARCH("TERMINADA EXTEMPORÁNEA",W25)))</formula>
    </cfRule>
    <cfRule type="containsText" dxfId="140" priority="183" operator="containsText" text="TERMINADA">
      <formula>NOT(ISERROR(SEARCH("TERMINADA",W25)))</formula>
    </cfRule>
    <cfRule type="containsText" dxfId="139" priority="184" operator="containsText" text="EN PROCESO">
      <formula>NOT(ISERROR(SEARCH("EN PROCESO",W25)))</formula>
    </cfRule>
    <cfRule type="containsText" dxfId="138" priority="185" operator="containsText" text="SIN INICIAR">
      <formula>NOT(ISERROR(SEARCH("SIN INICIAR",W25)))</formula>
    </cfRule>
  </conditionalFormatting>
  <conditionalFormatting sqref="W27">
    <cfRule type="containsText" dxfId="137" priority="176" operator="containsText" text="INCUMPLIDA">
      <formula>NOT(ISERROR(SEARCH("INCUMPLIDA",W27)))</formula>
    </cfRule>
    <cfRule type="containsText" dxfId="136" priority="177" operator="containsText" text="TERMINADA EXTEMPORÁNEA">
      <formula>NOT(ISERROR(SEARCH("TERMINADA EXTEMPORÁNEA",W27)))</formula>
    </cfRule>
    <cfRule type="containsText" dxfId="135" priority="178" operator="containsText" text="TERMINADA">
      <formula>NOT(ISERROR(SEARCH("TERMINADA",W27)))</formula>
    </cfRule>
    <cfRule type="containsText" dxfId="134" priority="179" operator="containsText" text="EN PROCESO">
      <formula>NOT(ISERROR(SEARCH("EN PROCESO",W27)))</formula>
    </cfRule>
    <cfRule type="containsText" dxfId="133" priority="180" operator="containsText" text="SIN INICIAR">
      <formula>NOT(ISERROR(SEARCH("SIN INICIAR",W27)))</formula>
    </cfRule>
  </conditionalFormatting>
  <conditionalFormatting sqref="W28">
    <cfRule type="containsText" dxfId="132" priority="171" operator="containsText" text="INCUMPLIDA">
      <formula>NOT(ISERROR(SEARCH("INCUMPLIDA",W28)))</formula>
    </cfRule>
    <cfRule type="containsText" dxfId="131" priority="172" operator="containsText" text="TERMINADA EXTEMPORÁNEA">
      <formula>NOT(ISERROR(SEARCH("TERMINADA EXTEMPORÁNEA",W28)))</formula>
    </cfRule>
    <cfRule type="containsText" dxfId="130" priority="173" operator="containsText" text="TERMINADA">
      <formula>NOT(ISERROR(SEARCH("TERMINADA",W28)))</formula>
    </cfRule>
    <cfRule type="containsText" dxfId="129" priority="174" operator="containsText" text="EN PROCESO">
      <formula>NOT(ISERROR(SEARCH("EN PROCESO",W28)))</formula>
    </cfRule>
    <cfRule type="containsText" dxfId="128" priority="175" operator="containsText" text="SIN INICIAR">
      <formula>NOT(ISERROR(SEARCH("SIN INICIAR",W28)))</formula>
    </cfRule>
  </conditionalFormatting>
  <conditionalFormatting sqref="W30:W32">
    <cfRule type="containsText" dxfId="127" priority="161" operator="containsText" text="INCUMPLIDA">
      <formula>NOT(ISERROR(SEARCH("INCUMPLIDA",W30)))</formula>
    </cfRule>
    <cfRule type="containsText" dxfId="126" priority="162" operator="containsText" text="TERMINADA EXTEMPORÁNEA">
      <formula>NOT(ISERROR(SEARCH("TERMINADA EXTEMPORÁNEA",W30)))</formula>
    </cfRule>
    <cfRule type="containsText" dxfId="125" priority="163" operator="containsText" text="TERMINADA">
      <formula>NOT(ISERROR(SEARCH("TERMINADA",W30)))</formula>
    </cfRule>
    <cfRule type="containsText" dxfId="124" priority="164" operator="containsText" text="EN PROCESO">
      <formula>NOT(ISERROR(SEARCH("EN PROCESO",W30)))</formula>
    </cfRule>
    <cfRule type="containsText" dxfId="123" priority="165" operator="containsText" text="SIN INICIAR">
      <formula>NOT(ISERROR(SEARCH("SIN INICIAR",W30)))</formula>
    </cfRule>
  </conditionalFormatting>
  <conditionalFormatting sqref="AF10">
    <cfRule type="containsText" dxfId="122" priority="152" operator="containsText" text="EN PROCESO">
      <formula>NOT(ISERROR(SEARCH("EN PROCESO",AF10)))</formula>
    </cfRule>
    <cfRule type="containsText" dxfId="121" priority="153" operator="containsText" text="INCUMPLIDA">
      <formula>NOT(ISERROR(SEARCH("INCUMPLIDA",AF10)))</formula>
    </cfRule>
    <cfRule type="containsText" dxfId="120" priority="154" operator="containsText" text="TERMINADA">
      <formula>NOT(ISERROR(SEARCH("TERMINADA",AF10)))</formula>
    </cfRule>
    <cfRule type="containsText" dxfId="119" priority="155" operator="containsText" text="SIN INICIAR">
      <formula>NOT(ISERROR(SEARCH("SIN INICIAR",AF10)))</formula>
    </cfRule>
  </conditionalFormatting>
  <conditionalFormatting sqref="AF11">
    <cfRule type="containsText" dxfId="118" priority="147" operator="containsText" text="INCUMPLIDA">
      <formula>NOT(ISERROR(SEARCH("INCUMPLIDA",AF11)))</formula>
    </cfRule>
    <cfRule type="containsText" dxfId="117" priority="148" operator="containsText" text="TERMINADA EXTEMPORÁNEA">
      <formula>NOT(ISERROR(SEARCH("TERMINADA EXTEMPORÁNEA",AF11)))</formula>
    </cfRule>
    <cfRule type="containsText" dxfId="116" priority="149" operator="containsText" text="TERMINADA">
      <formula>NOT(ISERROR(SEARCH("TERMINADA",AF11)))</formula>
    </cfRule>
    <cfRule type="containsText" dxfId="115" priority="150" operator="containsText" text="EN PROCESO">
      <formula>NOT(ISERROR(SEARCH("EN PROCESO",AF11)))</formula>
    </cfRule>
    <cfRule type="containsText" dxfId="114" priority="151" operator="containsText" text="SIN INICIAR">
      <formula>NOT(ISERROR(SEARCH("SIN INICIAR",AF11)))</formula>
    </cfRule>
  </conditionalFormatting>
  <conditionalFormatting sqref="AF12">
    <cfRule type="containsText" dxfId="113" priority="143" operator="containsText" text="EN PROCESO">
      <formula>NOT(ISERROR(SEARCH("EN PROCESO",AF12)))</formula>
    </cfRule>
    <cfRule type="containsText" dxfId="112" priority="144" operator="containsText" text="INCUMPLIDA">
      <formula>NOT(ISERROR(SEARCH("INCUMPLIDA",AF12)))</formula>
    </cfRule>
    <cfRule type="containsText" dxfId="111" priority="145" operator="containsText" text="TERMINADA">
      <formula>NOT(ISERROR(SEARCH("TERMINADA",AF12)))</formula>
    </cfRule>
    <cfRule type="containsText" dxfId="110" priority="146" operator="containsText" text="SIN INICIAR">
      <formula>NOT(ISERROR(SEARCH("SIN INICIAR",AF12)))</formula>
    </cfRule>
  </conditionalFormatting>
  <conditionalFormatting sqref="AF13">
    <cfRule type="containsText" dxfId="109" priority="139" operator="containsText" text="EN PROCESO">
      <formula>NOT(ISERROR(SEARCH("EN PROCESO",AF13)))</formula>
    </cfRule>
    <cfRule type="containsText" dxfId="108" priority="140" operator="containsText" text="INCUMPLIDA">
      <formula>NOT(ISERROR(SEARCH("INCUMPLIDA",AF13)))</formula>
    </cfRule>
    <cfRule type="containsText" dxfId="107" priority="141" operator="containsText" text="TERMINADA">
      <formula>NOT(ISERROR(SEARCH("TERMINADA",AF13)))</formula>
    </cfRule>
    <cfRule type="containsText" dxfId="106" priority="142" operator="containsText" text="SIN INICIAR">
      <formula>NOT(ISERROR(SEARCH("SIN INICIAR",AF13)))</formula>
    </cfRule>
  </conditionalFormatting>
  <conditionalFormatting sqref="AF14">
    <cfRule type="containsText" dxfId="105" priority="135" operator="containsText" text="EN PROCESO">
      <formula>NOT(ISERROR(SEARCH("EN PROCESO",AF14)))</formula>
    </cfRule>
    <cfRule type="containsText" dxfId="104" priority="136" operator="containsText" text="INCUMPLIDA">
      <formula>NOT(ISERROR(SEARCH("INCUMPLIDA",AF14)))</formula>
    </cfRule>
    <cfRule type="containsText" dxfId="103" priority="137" operator="containsText" text="TERMINADA">
      <formula>NOT(ISERROR(SEARCH("TERMINADA",AF14)))</formula>
    </cfRule>
    <cfRule type="containsText" dxfId="102" priority="138" operator="containsText" text="SIN INICIAR">
      <formula>NOT(ISERROR(SEARCH("SIN INICIAR",AF14)))</formula>
    </cfRule>
  </conditionalFormatting>
  <conditionalFormatting sqref="AF16">
    <cfRule type="containsText" dxfId="101" priority="110" operator="containsText" text="INCUMPLIDA">
      <formula>NOT(ISERROR(SEARCH("INCUMPLIDA",AF16)))</formula>
    </cfRule>
    <cfRule type="containsText" dxfId="100" priority="111" operator="containsText" text="TERMINADA EXTEMPORÁNEA">
      <formula>NOT(ISERROR(SEARCH("TERMINADA EXTEMPORÁNEA",AF16)))</formula>
    </cfRule>
    <cfRule type="containsText" dxfId="99" priority="112" operator="containsText" text="TERMINADA">
      <formula>NOT(ISERROR(SEARCH("TERMINADA",AF16)))</formula>
    </cfRule>
    <cfRule type="containsText" dxfId="98" priority="113" operator="containsText" text="EN PROCESO">
      <formula>NOT(ISERROR(SEARCH("EN PROCESO",AF16)))</formula>
    </cfRule>
    <cfRule type="containsText" dxfId="97" priority="114" operator="containsText" text="SIN INICIAR">
      <formula>NOT(ISERROR(SEARCH("SIN INICIAR",AF16)))</formula>
    </cfRule>
  </conditionalFormatting>
  <conditionalFormatting sqref="AF15">
    <cfRule type="containsText" dxfId="96" priority="105" operator="containsText" text="INCUMPLIDA">
      <formula>NOT(ISERROR(SEARCH("INCUMPLIDA",AF15)))</formula>
    </cfRule>
    <cfRule type="containsText" dxfId="95" priority="106" operator="containsText" text="TERMINADA EXTEMPORÁNEA">
      <formula>NOT(ISERROR(SEARCH("TERMINADA EXTEMPORÁNEA",AF15)))</formula>
    </cfRule>
    <cfRule type="containsText" dxfId="94" priority="107" operator="containsText" text="TERMINADA">
      <formula>NOT(ISERROR(SEARCH("TERMINADA",AF15)))</formula>
    </cfRule>
    <cfRule type="containsText" dxfId="93" priority="108" operator="containsText" text="EN PROCESO">
      <formula>NOT(ISERROR(SEARCH("EN PROCESO",AF15)))</formula>
    </cfRule>
    <cfRule type="containsText" dxfId="92" priority="109" operator="containsText" text="SIN INICIAR">
      <formula>NOT(ISERROR(SEARCH("SIN INICIAR",AF15)))</formula>
    </cfRule>
  </conditionalFormatting>
  <conditionalFormatting sqref="AF28:AF29">
    <cfRule type="containsText" dxfId="91" priority="100" operator="containsText" text="INCUMPLIDA">
      <formula>NOT(ISERROR(SEARCH("INCUMPLIDA",AF28)))</formula>
    </cfRule>
    <cfRule type="containsText" dxfId="90" priority="101" operator="containsText" text="TERMINADA EXTEMPORÁNEA">
      <formula>NOT(ISERROR(SEARCH("TERMINADA EXTEMPORÁNEA",AF28)))</formula>
    </cfRule>
    <cfRule type="containsText" dxfId="89" priority="102" operator="containsText" text="TERMINADA">
      <formula>NOT(ISERROR(SEARCH("TERMINADA",AF28)))</formula>
    </cfRule>
    <cfRule type="containsText" dxfId="88" priority="103" operator="containsText" text="EN PROCESO">
      <formula>NOT(ISERROR(SEARCH("EN PROCESO",AF28)))</formula>
    </cfRule>
    <cfRule type="containsText" dxfId="87" priority="104" operator="containsText" text="SIN INICIAR">
      <formula>NOT(ISERROR(SEARCH("SIN INICIAR",AF28)))</formula>
    </cfRule>
  </conditionalFormatting>
  <conditionalFormatting sqref="AF30">
    <cfRule type="containsText" dxfId="86" priority="95" operator="containsText" text="INCUMPLIDA">
      <formula>NOT(ISERROR(SEARCH("INCUMPLIDA",AF30)))</formula>
    </cfRule>
    <cfRule type="containsText" dxfId="85" priority="96" operator="containsText" text="TERMINADA EXTEMPORÁNEA">
      <formula>NOT(ISERROR(SEARCH("TERMINADA EXTEMPORÁNEA",AF30)))</formula>
    </cfRule>
    <cfRule type="containsText" dxfId="84" priority="97" operator="containsText" text="TERMINADA">
      <formula>NOT(ISERROR(SEARCH("TERMINADA",AF30)))</formula>
    </cfRule>
    <cfRule type="containsText" dxfId="83" priority="98" operator="containsText" text="EN PROCESO">
      <formula>NOT(ISERROR(SEARCH("EN PROCESO",AF30)))</formula>
    </cfRule>
    <cfRule type="containsText" dxfId="82" priority="99" operator="containsText" text="SIN INICIAR">
      <formula>NOT(ISERROR(SEARCH("SIN INICIAR",AF30)))</formula>
    </cfRule>
  </conditionalFormatting>
  <conditionalFormatting sqref="AF31">
    <cfRule type="containsText" dxfId="81" priority="90" operator="containsText" text="INCUMPLIDA">
      <formula>NOT(ISERROR(SEARCH("INCUMPLIDA",AF31)))</formula>
    </cfRule>
    <cfRule type="containsText" dxfId="80" priority="91" operator="containsText" text="TERMINADA EXTEMPORÁNEA">
      <formula>NOT(ISERROR(SEARCH("TERMINADA EXTEMPORÁNEA",AF31)))</formula>
    </cfRule>
    <cfRule type="containsText" dxfId="79" priority="92" operator="containsText" text="TERMINADA">
      <formula>NOT(ISERROR(SEARCH("TERMINADA",AF31)))</formula>
    </cfRule>
    <cfRule type="containsText" dxfId="78" priority="93" operator="containsText" text="EN PROCESO">
      <formula>NOT(ISERROR(SEARCH("EN PROCESO",AF31)))</formula>
    </cfRule>
    <cfRule type="containsText" dxfId="77" priority="94" operator="containsText" text="SIN INICIAR">
      <formula>NOT(ISERROR(SEARCH("SIN INICIAR",AF31)))</formula>
    </cfRule>
  </conditionalFormatting>
  <conditionalFormatting sqref="AI10:AI16 AI18:AI23 AI25:AI26 AI28:AI32">
    <cfRule type="containsText" dxfId="76" priority="81" operator="containsText" text="CUMPLIDA">
      <formula>NOT(ISERROR(SEARCH("CUMPLIDA",AI10)))</formula>
    </cfRule>
    <cfRule type="containsText" dxfId="75" priority="82" operator="containsText" text="PENDIENTE">
      <formula>NOT(ISERROR(SEARCH("PENDIENTE",AI10)))</formula>
    </cfRule>
  </conditionalFormatting>
  <conditionalFormatting sqref="AF21">
    <cfRule type="containsText" dxfId="74" priority="71" operator="containsText" text="INCUMPLIDA">
      <formula>NOT(ISERROR(SEARCH("INCUMPLIDA",AF21)))</formula>
    </cfRule>
    <cfRule type="containsText" dxfId="73" priority="72" operator="containsText" text="TERMINADA EXTEMPORÁNEA">
      <formula>NOT(ISERROR(SEARCH("TERMINADA EXTEMPORÁNEA",AF21)))</formula>
    </cfRule>
    <cfRule type="containsText" dxfId="72" priority="73" operator="containsText" text="TERMINADA">
      <formula>NOT(ISERROR(SEARCH("TERMINADA",AF21)))</formula>
    </cfRule>
    <cfRule type="containsText" dxfId="71" priority="74" operator="containsText" text="EN PROCESO">
      <formula>NOT(ISERROR(SEARCH("EN PROCESO",AF21)))</formula>
    </cfRule>
    <cfRule type="containsText" dxfId="70" priority="75" operator="containsText" text="SIN INICIAR">
      <formula>NOT(ISERROR(SEARCH("SIN INICIAR",AF21)))</formula>
    </cfRule>
  </conditionalFormatting>
  <conditionalFormatting sqref="AF22">
    <cfRule type="containsText" dxfId="69" priority="66" operator="containsText" text="INCUMPLIDA">
      <formula>NOT(ISERROR(SEARCH("INCUMPLIDA",AF22)))</formula>
    </cfRule>
    <cfRule type="containsText" dxfId="68" priority="67" operator="containsText" text="TERMINADA EXTEMPORÁNEA">
      <formula>NOT(ISERROR(SEARCH("TERMINADA EXTEMPORÁNEA",AF22)))</formula>
    </cfRule>
    <cfRule type="containsText" dxfId="67" priority="68" operator="containsText" text="TERMINADA">
      <formula>NOT(ISERROR(SEARCH("TERMINADA",AF22)))</formula>
    </cfRule>
    <cfRule type="containsText" dxfId="66" priority="69" operator="containsText" text="EN PROCESO">
      <formula>NOT(ISERROR(SEARCH("EN PROCESO",AF22)))</formula>
    </cfRule>
    <cfRule type="containsText" dxfId="65" priority="70" operator="containsText" text="SIN INICIAR">
      <formula>NOT(ISERROR(SEARCH("SIN INICIAR",AF22)))</formula>
    </cfRule>
  </conditionalFormatting>
  <conditionalFormatting sqref="AF23">
    <cfRule type="containsText" dxfId="64" priority="61" operator="containsText" text="INCUMPLIDA">
      <formula>NOT(ISERROR(SEARCH("INCUMPLIDA",AF23)))</formula>
    </cfRule>
    <cfRule type="containsText" dxfId="63" priority="62" operator="containsText" text="TERMINADA EXTEMPORÁNEA">
      <formula>NOT(ISERROR(SEARCH("TERMINADA EXTEMPORÁNEA",AF23)))</formula>
    </cfRule>
    <cfRule type="containsText" dxfId="62" priority="63" operator="containsText" text="TERMINADA">
      <formula>NOT(ISERROR(SEARCH("TERMINADA",AF23)))</formula>
    </cfRule>
    <cfRule type="containsText" dxfId="61" priority="64" operator="containsText" text="EN PROCESO">
      <formula>NOT(ISERROR(SEARCH("EN PROCESO",AF23)))</formula>
    </cfRule>
    <cfRule type="containsText" dxfId="60" priority="65" operator="containsText" text="SIN INICIAR">
      <formula>NOT(ISERROR(SEARCH("SIN INICIAR",AF23)))</formula>
    </cfRule>
  </conditionalFormatting>
  <conditionalFormatting sqref="AF24">
    <cfRule type="containsText" dxfId="59" priority="56" operator="containsText" text="INCUMPLIDA">
      <formula>NOT(ISERROR(SEARCH("INCUMPLIDA",AF24)))</formula>
    </cfRule>
    <cfRule type="containsText" dxfId="58" priority="57" operator="containsText" text="TERMINADA EXTEMPORÁNEA">
      <formula>NOT(ISERROR(SEARCH("TERMINADA EXTEMPORÁNEA",AF24)))</formula>
    </cfRule>
    <cfRule type="containsText" dxfId="57" priority="58" operator="containsText" text="TERMINADA">
      <formula>NOT(ISERROR(SEARCH("TERMINADA",AF24)))</formula>
    </cfRule>
    <cfRule type="containsText" dxfId="56" priority="59" operator="containsText" text="EN PROCESO">
      <formula>NOT(ISERROR(SEARCH("EN PROCESO",AF24)))</formula>
    </cfRule>
    <cfRule type="containsText" dxfId="55" priority="60" operator="containsText" text="SIN INICIAR">
      <formula>NOT(ISERROR(SEARCH("SIN INICIAR",AF24)))</formula>
    </cfRule>
  </conditionalFormatting>
  <conditionalFormatting sqref="AF25">
    <cfRule type="containsText" dxfId="54" priority="51" operator="containsText" text="INCUMPLIDA">
      <formula>NOT(ISERROR(SEARCH("INCUMPLIDA",AF25)))</formula>
    </cfRule>
    <cfRule type="containsText" dxfId="53" priority="52" operator="containsText" text="TERMINADA EXTEMPORÁNEA">
      <formula>NOT(ISERROR(SEARCH("TERMINADA EXTEMPORÁNEA",AF25)))</formula>
    </cfRule>
    <cfRule type="containsText" dxfId="52" priority="53" operator="containsText" text="TERMINADA">
      <formula>NOT(ISERROR(SEARCH("TERMINADA",AF25)))</formula>
    </cfRule>
    <cfRule type="containsText" dxfId="51" priority="54" operator="containsText" text="EN PROCESO">
      <formula>NOT(ISERROR(SEARCH("EN PROCESO",AF25)))</formula>
    </cfRule>
    <cfRule type="containsText" dxfId="50" priority="55" operator="containsText" text="SIN INICIAR">
      <formula>NOT(ISERROR(SEARCH("SIN INICIAR",AF25)))</formula>
    </cfRule>
  </conditionalFormatting>
  <conditionalFormatting sqref="AF27">
    <cfRule type="containsText" dxfId="49" priority="46" operator="containsText" text="INCUMPLIDA">
      <formula>NOT(ISERROR(SEARCH("INCUMPLIDA",AF27)))</formula>
    </cfRule>
    <cfRule type="containsText" dxfId="48" priority="47" operator="containsText" text="TERMINADA EXTEMPORÁNEA">
      <formula>NOT(ISERROR(SEARCH("TERMINADA EXTEMPORÁNEA",AF27)))</formula>
    </cfRule>
    <cfRule type="containsText" dxfId="47" priority="48" operator="containsText" text="TERMINADA">
      <formula>NOT(ISERROR(SEARCH("TERMINADA",AF27)))</formula>
    </cfRule>
    <cfRule type="containsText" dxfId="46" priority="49" operator="containsText" text="EN PROCESO">
      <formula>NOT(ISERROR(SEARCH("EN PROCESO",AF27)))</formula>
    </cfRule>
    <cfRule type="containsText" dxfId="45" priority="50" operator="containsText" text="SIN INICIAR">
      <formula>NOT(ISERROR(SEARCH("SIN INICIAR",AF27)))</formula>
    </cfRule>
  </conditionalFormatting>
  <conditionalFormatting sqref="X14">
    <cfRule type="containsText" dxfId="44" priority="44" operator="containsText" text="CERRADA">
      <formula>NOT(ISERROR(SEARCH("CERRADA",X14)))</formula>
    </cfRule>
    <cfRule type="containsText" dxfId="43" priority="45" operator="containsText" text="ABIERTA">
      <formula>NOT(ISERROR(SEARCH("ABIERTA",X14)))</formula>
    </cfRule>
  </conditionalFormatting>
  <conditionalFormatting sqref="AK15">
    <cfRule type="containsText" dxfId="42" priority="42" operator="containsText" text="CERRADA">
      <formula>NOT(ISERROR(SEARCH("CERRADA",AK15)))</formula>
    </cfRule>
    <cfRule type="containsText" dxfId="41" priority="43" operator="containsText" text="ABIERTA">
      <formula>NOT(ISERROR(SEARCH("ABIERTA",AK15)))</formula>
    </cfRule>
  </conditionalFormatting>
  <conditionalFormatting sqref="AK16">
    <cfRule type="containsText" dxfId="40" priority="40" operator="containsText" text="CERRADA">
      <formula>NOT(ISERROR(SEARCH("CERRADA",AK16)))</formula>
    </cfRule>
    <cfRule type="containsText" dxfId="39" priority="41" operator="containsText" text="ABIERTA">
      <formula>NOT(ISERROR(SEARCH("ABIERTA",AK16)))</formula>
    </cfRule>
  </conditionalFormatting>
  <conditionalFormatting sqref="AF17">
    <cfRule type="containsText" dxfId="38" priority="35" operator="containsText" text="INCUMPLIDA">
      <formula>NOT(ISERROR(SEARCH("INCUMPLIDA",AF17)))</formula>
    </cfRule>
    <cfRule type="containsText" dxfId="37" priority="36" operator="containsText" text="TERMINADA EXTEMPORÁNEA">
      <formula>NOT(ISERROR(SEARCH("TERMINADA EXTEMPORÁNEA",AF17)))</formula>
    </cfRule>
    <cfRule type="containsText" dxfId="36" priority="37" operator="containsText" text="TERMINADA">
      <formula>NOT(ISERROR(SEARCH("TERMINADA",AF17)))</formula>
    </cfRule>
    <cfRule type="containsText" dxfId="35" priority="38" operator="containsText" text="EN PROCESO">
      <formula>NOT(ISERROR(SEARCH("EN PROCESO",AF17)))</formula>
    </cfRule>
    <cfRule type="containsText" dxfId="34" priority="39" operator="containsText" text="SIN INICIAR">
      <formula>NOT(ISERROR(SEARCH("SIN INICIAR",AF17)))</formula>
    </cfRule>
  </conditionalFormatting>
  <conditionalFormatting sqref="AI17">
    <cfRule type="containsText" dxfId="33" priority="33" operator="containsText" text="CUMPLIDA">
      <formula>NOT(ISERROR(SEARCH("CUMPLIDA",AI17)))</formula>
    </cfRule>
    <cfRule type="containsText" dxfId="32" priority="34" operator="containsText" text="PENDIENTE">
      <formula>NOT(ISERROR(SEARCH("PENDIENTE",AI17)))</formula>
    </cfRule>
  </conditionalFormatting>
  <conditionalFormatting sqref="AK17">
    <cfRule type="containsText" dxfId="31" priority="31" operator="containsText" text="CERRADA">
      <formula>NOT(ISERROR(SEARCH("CERRADA",AK17)))</formula>
    </cfRule>
    <cfRule type="containsText" dxfId="30" priority="32" operator="containsText" text="ABIERTA">
      <formula>NOT(ISERROR(SEARCH("ABIERTA",AK17)))</formula>
    </cfRule>
  </conditionalFormatting>
  <conditionalFormatting sqref="AF18:AF19">
    <cfRule type="containsText" dxfId="29" priority="26" operator="containsText" text="INCUMPLIDA">
      <formula>NOT(ISERROR(SEARCH("INCUMPLIDA",AF18)))</formula>
    </cfRule>
    <cfRule type="containsText" dxfId="28" priority="27" operator="containsText" text="TERMINADA EXTEMPORÁNEA">
      <formula>NOT(ISERROR(SEARCH("TERMINADA EXTEMPORÁNEA",AF18)))</formula>
    </cfRule>
    <cfRule type="containsText" dxfId="27" priority="28" operator="containsText" text="TERMINADA">
      <formula>NOT(ISERROR(SEARCH("TERMINADA",AF18)))</formula>
    </cfRule>
    <cfRule type="containsText" dxfId="26" priority="29" operator="containsText" text="EN PROCESO">
      <formula>NOT(ISERROR(SEARCH("EN PROCESO",AF18)))</formula>
    </cfRule>
    <cfRule type="containsText" dxfId="25" priority="30" operator="containsText" text="SIN INICIAR">
      <formula>NOT(ISERROR(SEARCH("SIN INICIAR",AF18)))</formula>
    </cfRule>
  </conditionalFormatting>
  <conditionalFormatting sqref="AF20">
    <cfRule type="containsText" dxfId="24" priority="21" operator="containsText" text="INCUMPLIDA">
      <formula>NOT(ISERROR(SEARCH("INCUMPLIDA",AF20)))</formula>
    </cfRule>
    <cfRule type="containsText" dxfId="23" priority="22" operator="containsText" text="TERMINADA EXTEMPORÁNEA">
      <formula>NOT(ISERROR(SEARCH("TERMINADA EXTEMPORÁNEA",AF20)))</formula>
    </cfRule>
    <cfRule type="containsText" dxfId="22" priority="23" operator="containsText" text="TERMINADA">
      <formula>NOT(ISERROR(SEARCH("TERMINADA",AF20)))</formula>
    </cfRule>
    <cfRule type="containsText" dxfId="21" priority="24" operator="containsText" text="EN PROCESO">
      <formula>NOT(ISERROR(SEARCH("EN PROCESO",AF20)))</formula>
    </cfRule>
    <cfRule type="containsText" dxfId="20" priority="25" operator="containsText" text="SIN INICIAR">
      <formula>NOT(ISERROR(SEARCH("SIN INICIAR",AF20)))</formula>
    </cfRule>
  </conditionalFormatting>
  <conditionalFormatting sqref="AK20">
    <cfRule type="containsText" dxfId="19" priority="19" operator="containsText" text="CERRADA">
      <formula>NOT(ISERROR(SEARCH("CERRADA",AK20)))</formula>
    </cfRule>
    <cfRule type="containsText" dxfId="18" priority="20" operator="containsText" text="ABIERTA">
      <formula>NOT(ISERROR(SEARCH("ABIERTA",AK20)))</formula>
    </cfRule>
  </conditionalFormatting>
  <conditionalFormatting sqref="AF32">
    <cfRule type="containsText" dxfId="17" priority="14" operator="containsText" text="INCUMPLIDA">
      <formula>NOT(ISERROR(SEARCH("INCUMPLIDA",AF32)))</formula>
    </cfRule>
    <cfRule type="containsText" dxfId="16" priority="15" operator="containsText" text="TERMINADA EXTEMPORÁNEA">
      <formula>NOT(ISERROR(SEARCH("TERMINADA EXTEMPORÁNEA",AF32)))</formula>
    </cfRule>
    <cfRule type="containsText" dxfId="15" priority="16" operator="containsText" text="TERMINADA">
      <formula>NOT(ISERROR(SEARCH("TERMINADA",AF32)))</formula>
    </cfRule>
    <cfRule type="containsText" dxfId="14" priority="17" operator="containsText" text="EN PROCESO">
      <formula>NOT(ISERROR(SEARCH("EN PROCESO",AF32)))</formula>
    </cfRule>
    <cfRule type="containsText" dxfId="13" priority="18" operator="containsText" text="SIN INICIAR">
      <formula>NOT(ISERROR(SEARCH("SIN INICIAR",AF32)))</formula>
    </cfRule>
  </conditionalFormatting>
  <conditionalFormatting sqref="AF26">
    <cfRule type="containsText" dxfId="12" priority="9" operator="containsText" text="INCUMPLIDA">
      <formula>NOT(ISERROR(SEARCH("INCUMPLIDA",AF26)))</formula>
    </cfRule>
    <cfRule type="containsText" dxfId="11" priority="10" operator="containsText" text="TERMINADA EXTEMPORÁNEA">
      <formula>NOT(ISERROR(SEARCH("TERMINADA EXTEMPORÁNEA",AF26)))</formula>
    </cfRule>
    <cfRule type="containsText" dxfId="10" priority="11" operator="containsText" text="TERMINADA">
      <formula>NOT(ISERROR(SEARCH("TERMINADA",AF26)))</formula>
    </cfRule>
    <cfRule type="containsText" dxfId="9" priority="12" operator="containsText" text="EN PROCESO">
      <formula>NOT(ISERROR(SEARCH("EN PROCESO",AF26)))</formula>
    </cfRule>
    <cfRule type="containsText" dxfId="8" priority="13" operator="containsText" text="SIN INICIAR">
      <formula>NOT(ISERROR(SEARCH("SIN INICIAR",AF26)))</formula>
    </cfRule>
  </conditionalFormatting>
  <conditionalFormatting sqref="AK24">
    <cfRule type="containsText" dxfId="7" priority="7" operator="containsText" text="CERRADA">
      <formula>NOT(ISERROR(SEARCH("CERRADA",AK24)))</formula>
    </cfRule>
    <cfRule type="containsText" dxfId="6" priority="8" operator="containsText" text="ABIERTA">
      <formula>NOT(ISERROR(SEARCH("ABIERTA",AK24)))</formula>
    </cfRule>
  </conditionalFormatting>
  <conditionalFormatting sqref="AI24">
    <cfRule type="containsText" dxfId="5" priority="5" operator="containsText" text="CUMPLIDA">
      <formula>NOT(ISERROR(SEARCH("CUMPLIDA",AI24)))</formula>
    </cfRule>
    <cfRule type="containsText" dxfId="4" priority="6" operator="containsText" text="PENDIENTE">
      <formula>NOT(ISERROR(SEARCH("PENDIENTE",AI24)))</formula>
    </cfRule>
  </conditionalFormatting>
  <conditionalFormatting sqref="AK27">
    <cfRule type="containsText" dxfId="3" priority="3" operator="containsText" text="CERRADA">
      <formula>NOT(ISERROR(SEARCH("CERRADA",AK27)))</formula>
    </cfRule>
    <cfRule type="containsText" dxfId="2" priority="4" operator="containsText" text="ABIERTA">
      <formula>NOT(ISERROR(SEARCH("ABIERTA",AK27)))</formula>
    </cfRule>
  </conditionalFormatting>
  <conditionalFormatting sqref="AI27">
    <cfRule type="containsText" dxfId="1" priority="1" operator="containsText" text="CUMPLIDA">
      <formula>NOT(ISERROR(SEARCH("CUMPLIDA",AI27)))</formula>
    </cfRule>
    <cfRule type="containsText" dxfId="0" priority="2" operator="containsText" text="PENDIENTE">
      <formula>NOT(ISERROR(SEARCH("PENDIENTE",AI27)))</formula>
    </cfRule>
  </conditionalFormatting>
  <dataValidations count="6">
    <dataValidation type="textLength" allowBlank="1" showInputMessage="1" showErrorMessage="1" errorTitle="Entrada no válida" error="Escriba un texto  Maximo 200 Caracteres" promptTitle="Cualquier contenido Maximo 200 Caracteres" sqref="L14:L32" xr:uid="{00000000-0002-0000-0000-000000000000}">
      <formula1>0</formula1>
      <formula2>200</formula2>
    </dataValidation>
    <dataValidation type="textLength" allowBlank="1" showInputMessage="1" showErrorMessage="1" errorTitle="Entrada no válida" error="Escriba un texto  Maximo 500 Caracteres" promptTitle="Cualquier contenido Maximo 500 Caracteres" sqref="H14:I32" xr:uid="{00000000-0002-0000-0000-000001000000}">
      <formula1>0</formula1>
      <formula2>500</formula2>
    </dataValidation>
    <dataValidation type="textLength" allowBlank="1" showInputMessage="1" showErrorMessage="1" errorTitle="Entrada no válida" error="Escriba un texto  Maximo 20 Caracteres" promptTitle="Cualquier contenido Maximo 20 Caracteres" sqref="F14:F32" xr:uid="{00000000-0002-0000-0000-000002000000}">
      <formula1>0</formula1>
      <formula2>20</formula2>
    </dataValidation>
    <dataValidation type="date" operator="greaterThan" allowBlank="1" showInputMessage="1" showErrorMessage="1" sqref="E14:E32 B10:B32" xr:uid="{00000000-0002-0000-0000-000003000000}">
      <formula1>36892</formula1>
    </dataValidation>
    <dataValidation type="decimal" allowBlank="1" showInputMessage="1" showErrorMessage="1" errorTitle="Entrada no válida" error="Por favor escriba un número" promptTitle="Escriba un número en esta casilla" sqref="M14:M32" xr:uid="{00000000-0002-0000-0000-000004000000}">
      <formula1>-999999</formula1>
      <formula2>999999</formula2>
    </dataValidation>
    <dataValidation type="date" allowBlank="1" showInputMessage="1" errorTitle="Entrada no válida" error="Por favor escriba una fecha válida (AAAA/MM/DD)" promptTitle="Ingrese una fecha (AAAA/MM/DD)" sqref="O14:P32" xr:uid="{00000000-0002-0000-0000-000005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F11" 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Datos.!$N$3:$N$4</xm:f>
          </x14:formula1>
          <xm:sqref>X11:X12 X14 AK10:AK32</xm:sqref>
        </x14:dataValidation>
        <x14:dataValidation type="list" allowBlank="1" showInputMessage="1" showErrorMessage="1" xr:uid="{00000000-0002-0000-0000-000007000000}">
          <x14:formula1>
            <xm:f>Datos.!$I$3:$I$13</xm:f>
          </x14:formula1>
          <xm:sqref>N10:N32</xm:sqref>
        </x14:dataValidation>
        <x14:dataValidation type="list" allowBlank="1" showInputMessage="1" showErrorMessage="1" xr:uid="{00000000-0002-0000-0000-000008000000}">
          <x14:formula1>
            <xm:f>Datos.!$C$3:$C$4</xm:f>
          </x14:formula1>
          <xm:sqref>C10:C32</xm:sqref>
        </x14:dataValidation>
        <x14:dataValidation type="list" allowBlank="1" showInputMessage="1" showErrorMessage="1" xr:uid="{00000000-0002-0000-0000-000009000000}">
          <x14:formula1>
            <xm:f>Datos.!$E$3:$E$6</xm:f>
          </x14:formula1>
          <xm:sqref>K10:K32</xm:sqref>
        </x14:dataValidation>
        <x14:dataValidation type="list" allowBlank="1" showInputMessage="1" showErrorMessage="1" xr:uid="{00000000-0002-0000-0000-00000A000000}">
          <x14:formula1>
            <xm:f>Datos.!$K$3:$K$25</xm:f>
          </x14:formula1>
          <xm:sqref>AB10:AB32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72</v>
      </c>
      <c r="C2" s="7" t="s">
        <v>73</v>
      </c>
      <c r="D2" s="7" t="s">
        <v>74</v>
      </c>
      <c r="E2" s="7" t="s">
        <v>75</v>
      </c>
      <c r="F2" s="7" t="s">
        <v>76</v>
      </c>
      <c r="G2" s="7" t="s">
        <v>77</v>
      </c>
      <c r="H2" s="7" t="s">
        <v>78</v>
      </c>
      <c r="I2" s="8" t="s">
        <v>79</v>
      </c>
      <c r="J2" s="8" t="s">
        <v>37</v>
      </c>
      <c r="K2" s="8" t="s">
        <v>80</v>
      </c>
      <c r="L2" s="7" t="s">
        <v>81</v>
      </c>
      <c r="M2" s="7" t="s">
        <v>82</v>
      </c>
      <c r="N2" s="7" t="s">
        <v>83</v>
      </c>
    </row>
    <row r="3" spans="2:14" x14ac:dyDescent="0.25">
      <c r="B3" s="1">
        <v>1</v>
      </c>
      <c r="C3" s="2" t="s">
        <v>84</v>
      </c>
      <c r="D3" s="9" t="s">
        <v>85</v>
      </c>
      <c r="E3" s="10" t="s">
        <v>17</v>
      </c>
      <c r="F3" s="10" t="s">
        <v>48</v>
      </c>
      <c r="G3" s="11" t="s">
        <v>50</v>
      </c>
      <c r="H3" s="10" t="s">
        <v>86</v>
      </c>
      <c r="I3" s="6">
        <v>0.5</v>
      </c>
      <c r="J3" s="1">
        <v>0</v>
      </c>
      <c r="K3" s="1">
        <v>0</v>
      </c>
      <c r="L3" s="1" t="s">
        <v>87</v>
      </c>
      <c r="M3" s="2" t="s">
        <v>16</v>
      </c>
      <c r="N3" s="1" t="s">
        <v>139</v>
      </c>
    </row>
    <row r="4" spans="2:14" x14ac:dyDescent="0.25">
      <c r="B4" s="1">
        <v>2</v>
      </c>
      <c r="C4" s="2" t="s">
        <v>15</v>
      </c>
      <c r="D4" s="9" t="s">
        <v>88</v>
      </c>
      <c r="E4" s="10" t="s">
        <v>18</v>
      </c>
      <c r="F4" s="10" t="s">
        <v>48</v>
      </c>
      <c r="G4" s="11" t="s">
        <v>51</v>
      </c>
      <c r="H4" s="10" t="s">
        <v>49</v>
      </c>
      <c r="I4" s="6">
        <v>0.55000000000000004</v>
      </c>
      <c r="J4" s="12">
        <v>1</v>
      </c>
      <c r="K4" s="1">
        <v>0.3</v>
      </c>
      <c r="L4" s="1" t="s">
        <v>89</v>
      </c>
      <c r="M4" s="2" t="s">
        <v>90</v>
      </c>
      <c r="N4" s="1" t="s">
        <v>140</v>
      </c>
    </row>
    <row r="5" spans="2:14" x14ac:dyDescent="0.25">
      <c r="B5" s="1">
        <v>3</v>
      </c>
      <c r="D5" s="13" t="s">
        <v>91</v>
      </c>
      <c r="E5" s="10" t="s">
        <v>19</v>
      </c>
      <c r="F5" s="10" t="s">
        <v>39</v>
      </c>
      <c r="G5" s="11" t="s">
        <v>28</v>
      </c>
      <c r="H5" s="10" t="s">
        <v>92</v>
      </c>
      <c r="I5" s="6">
        <v>0.6</v>
      </c>
      <c r="J5" s="12">
        <v>2</v>
      </c>
      <c r="K5" s="1">
        <v>0.5</v>
      </c>
      <c r="L5" s="1"/>
      <c r="M5" s="2" t="s">
        <v>93</v>
      </c>
      <c r="N5" s="1"/>
    </row>
    <row r="6" spans="2:14" x14ac:dyDescent="0.25">
      <c r="B6" s="1">
        <v>4</v>
      </c>
      <c r="D6" s="9" t="s">
        <v>94</v>
      </c>
      <c r="E6" s="14" t="s">
        <v>36</v>
      </c>
      <c r="F6" s="10" t="s">
        <v>39</v>
      </c>
      <c r="G6" s="11" t="s">
        <v>52</v>
      </c>
      <c r="H6" s="10" t="s">
        <v>66</v>
      </c>
      <c r="I6" s="6">
        <v>0.65</v>
      </c>
      <c r="J6" s="12">
        <v>3</v>
      </c>
      <c r="K6" s="12">
        <v>1</v>
      </c>
      <c r="L6" s="1"/>
      <c r="M6" s="2" t="s">
        <v>95</v>
      </c>
    </row>
    <row r="7" spans="2:14" x14ac:dyDescent="0.25">
      <c r="B7" s="1">
        <v>5</v>
      </c>
      <c r="D7" s="9" t="s">
        <v>96</v>
      </c>
      <c r="F7" s="10" t="s">
        <v>39</v>
      </c>
      <c r="G7" s="11" t="s">
        <v>53</v>
      </c>
      <c r="H7" s="10" t="s">
        <v>39</v>
      </c>
      <c r="I7" s="6">
        <v>0.7</v>
      </c>
      <c r="J7" s="12">
        <v>4</v>
      </c>
      <c r="K7" s="12">
        <v>2</v>
      </c>
      <c r="L7" s="1"/>
      <c r="M7" s="2" t="s">
        <v>97</v>
      </c>
    </row>
    <row r="8" spans="2:14" x14ac:dyDescent="0.25">
      <c r="B8" s="1">
        <v>6</v>
      </c>
      <c r="D8" s="9" t="s">
        <v>98</v>
      </c>
      <c r="F8" s="10" t="s">
        <v>39</v>
      </c>
      <c r="G8" s="11" t="s">
        <v>54</v>
      </c>
      <c r="H8" s="11" t="s">
        <v>44</v>
      </c>
      <c r="I8" s="6">
        <v>0.75</v>
      </c>
      <c r="J8" s="12">
        <v>5</v>
      </c>
      <c r="K8" s="12">
        <v>3</v>
      </c>
      <c r="L8" s="1"/>
      <c r="M8" s="2" t="s">
        <v>67</v>
      </c>
    </row>
    <row r="9" spans="2:14" x14ac:dyDescent="0.25">
      <c r="B9" s="1">
        <v>7</v>
      </c>
      <c r="D9" s="9" t="s">
        <v>99</v>
      </c>
      <c r="F9" s="10" t="s">
        <v>40</v>
      </c>
      <c r="G9" s="11" t="s">
        <v>55</v>
      </c>
      <c r="H9" s="11" t="s">
        <v>62</v>
      </c>
      <c r="I9" s="6">
        <v>0.8</v>
      </c>
      <c r="J9" s="12">
        <v>6</v>
      </c>
      <c r="K9" s="12">
        <v>4</v>
      </c>
      <c r="L9" s="1"/>
    </row>
    <row r="10" spans="2:14" x14ac:dyDescent="0.25">
      <c r="B10" s="1">
        <v>8</v>
      </c>
      <c r="D10" s="9" t="s">
        <v>100</v>
      </c>
      <c r="F10" s="11" t="s">
        <v>44</v>
      </c>
      <c r="G10" s="11" t="s">
        <v>56</v>
      </c>
      <c r="H10" s="10" t="s">
        <v>45</v>
      </c>
      <c r="I10" s="6">
        <v>0.85</v>
      </c>
      <c r="J10" s="12">
        <v>7</v>
      </c>
      <c r="K10" s="12">
        <v>5</v>
      </c>
      <c r="L10" s="1"/>
    </row>
    <row r="11" spans="2:14" ht="12.75" customHeight="1" x14ac:dyDescent="0.25">
      <c r="B11" s="1">
        <v>9</v>
      </c>
      <c r="D11" s="13" t="s">
        <v>101</v>
      </c>
      <c r="F11" s="11" t="s">
        <v>42</v>
      </c>
      <c r="G11" s="11" t="s">
        <v>57</v>
      </c>
      <c r="H11" s="10" t="s">
        <v>46</v>
      </c>
      <c r="I11" s="6">
        <v>0.9</v>
      </c>
      <c r="J11" s="12">
        <v>8</v>
      </c>
      <c r="K11" s="12">
        <v>6</v>
      </c>
      <c r="L11" s="1"/>
    </row>
    <row r="12" spans="2:14" x14ac:dyDescent="0.25">
      <c r="B12" s="1">
        <v>10</v>
      </c>
      <c r="D12" s="9" t="s">
        <v>102</v>
      </c>
      <c r="F12" s="11" t="s">
        <v>42</v>
      </c>
      <c r="G12" s="11" t="s">
        <v>58</v>
      </c>
      <c r="H12" s="11" t="s">
        <v>103</v>
      </c>
      <c r="I12" s="6">
        <v>0.95</v>
      </c>
      <c r="J12" s="12">
        <v>9</v>
      </c>
      <c r="K12" s="12">
        <v>7</v>
      </c>
      <c r="L12" s="1"/>
    </row>
    <row r="13" spans="2:14" x14ac:dyDescent="0.25">
      <c r="B13" s="1">
        <v>11</v>
      </c>
      <c r="D13" s="9" t="s">
        <v>104</v>
      </c>
      <c r="F13" s="11" t="s">
        <v>44</v>
      </c>
      <c r="G13" s="11" t="s">
        <v>105</v>
      </c>
      <c r="H13" s="11" t="s">
        <v>41</v>
      </c>
      <c r="I13" s="6">
        <v>1</v>
      </c>
      <c r="J13" s="12">
        <v>10</v>
      </c>
      <c r="K13" s="12">
        <v>8</v>
      </c>
      <c r="L13" s="1"/>
    </row>
    <row r="14" spans="2:14" x14ac:dyDescent="0.25">
      <c r="B14" s="1">
        <v>12</v>
      </c>
      <c r="D14" s="13" t="s">
        <v>106</v>
      </c>
      <c r="F14" s="10" t="s">
        <v>49</v>
      </c>
      <c r="G14" s="11" t="s">
        <v>59</v>
      </c>
      <c r="H14" s="11" t="s">
        <v>40</v>
      </c>
      <c r="I14" s="6"/>
      <c r="J14" s="12"/>
      <c r="K14" s="12">
        <v>9</v>
      </c>
      <c r="L14" s="1"/>
    </row>
    <row r="15" spans="2:14" ht="15" customHeight="1" x14ac:dyDescent="0.25">
      <c r="B15" s="1">
        <v>13</v>
      </c>
      <c r="D15" s="13" t="s">
        <v>107</v>
      </c>
      <c r="F15" s="10" t="s">
        <v>48</v>
      </c>
      <c r="G15" s="11" t="s">
        <v>60</v>
      </c>
      <c r="H15" s="11" t="s">
        <v>42</v>
      </c>
      <c r="I15" s="6"/>
      <c r="J15" s="12"/>
      <c r="K15" s="12">
        <v>10</v>
      </c>
      <c r="L15" s="1"/>
    </row>
    <row r="16" spans="2:14" ht="14.25" customHeight="1" x14ac:dyDescent="0.25">
      <c r="B16" s="1">
        <v>14</v>
      </c>
      <c r="D16" s="13" t="s">
        <v>108</v>
      </c>
      <c r="F16" s="10" t="s">
        <v>39</v>
      </c>
      <c r="G16" s="11" t="s">
        <v>24</v>
      </c>
      <c r="H16" s="10" t="s">
        <v>109</v>
      </c>
      <c r="I16" s="6"/>
      <c r="J16" s="12"/>
      <c r="K16" s="12">
        <v>11</v>
      </c>
      <c r="L16" s="1"/>
    </row>
    <row r="17" spans="2:12" x14ac:dyDescent="0.25">
      <c r="B17" s="1">
        <v>15</v>
      </c>
      <c r="G17" s="11" t="s">
        <v>25</v>
      </c>
      <c r="H17" s="11" t="s">
        <v>110</v>
      </c>
      <c r="I17" s="6"/>
      <c r="J17" s="12"/>
      <c r="K17" s="12">
        <v>12</v>
      </c>
      <c r="L17" s="1"/>
    </row>
    <row r="18" spans="2:12" x14ac:dyDescent="0.25">
      <c r="B18" s="1">
        <v>16</v>
      </c>
      <c r="G18" s="11" t="s">
        <v>26</v>
      </c>
      <c r="H18" s="11" t="s">
        <v>111</v>
      </c>
      <c r="I18" s="6"/>
      <c r="J18" s="12"/>
      <c r="K18" s="12">
        <v>13</v>
      </c>
      <c r="L18" s="1"/>
    </row>
    <row r="19" spans="2:12" x14ac:dyDescent="0.25">
      <c r="B19" s="1">
        <v>17</v>
      </c>
      <c r="G19" s="11" t="s">
        <v>112</v>
      </c>
      <c r="H19" s="11" t="s">
        <v>113</v>
      </c>
      <c r="I19" s="6"/>
      <c r="J19" s="12"/>
      <c r="K19" s="12">
        <v>14</v>
      </c>
      <c r="L19" s="1"/>
    </row>
    <row r="20" spans="2:12" x14ac:dyDescent="0.25">
      <c r="B20" s="1">
        <v>18</v>
      </c>
      <c r="G20" s="11" t="s">
        <v>114</v>
      </c>
      <c r="H20" s="11" t="s">
        <v>115</v>
      </c>
      <c r="I20" s="6"/>
      <c r="J20" s="12"/>
      <c r="K20" s="12">
        <v>15</v>
      </c>
      <c r="L20" s="1"/>
    </row>
    <row r="21" spans="2:12" x14ac:dyDescent="0.25">
      <c r="B21" s="1">
        <v>19</v>
      </c>
      <c r="G21" s="11" t="s">
        <v>27</v>
      </c>
      <c r="H21" s="11" t="s">
        <v>116</v>
      </c>
      <c r="I21" s="6"/>
      <c r="J21" s="12"/>
      <c r="K21" s="12">
        <v>16</v>
      </c>
      <c r="L21" s="1"/>
    </row>
    <row r="22" spans="2:12" x14ac:dyDescent="0.25">
      <c r="B22" s="1">
        <v>20</v>
      </c>
      <c r="G22" s="11" t="s">
        <v>61</v>
      </c>
      <c r="H22" s="11" t="s">
        <v>43</v>
      </c>
      <c r="I22" s="6"/>
      <c r="J22" s="12"/>
      <c r="K22" s="12">
        <v>17</v>
      </c>
      <c r="L22" s="1"/>
    </row>
    <row r="23" spans="2:12" x14ac:dyDescent="0.25">
      <c r="B23" s="1">
        <v>21</v>
      </c>
      <c r="G23" s="11" t="s">
        <v>68</v>
      </c>
      <c r="H23" s="11" t="s">
        <v>117</v>
      </c>
      <c r="J23" s="12"/>
      <c r="K23" s="12">
        <v>18</v>
      </c>
    </row>
    <row r="24" spans="2:12" x14ac:dyDescent="0.25">
      <c r="B24" s="1">
        <v>22</v>
      </c>
      <c r="G24" s="11" t="s">
        <v>118</v>
      </c>
      <c r="H24" s="10" t="s">
        <v>119</v>
      </c>
      <c r="J24" s="12"/>
      <c r="K24" s="12">
        <v>19</v>
      </c>
    </row>
    <row r="25" spans="2:12" x14ac:dyDescent="0.25">
      <c r="B25" s="1">
        <v>23</v>
      </c>
      <c r="J25" s="12"/>
      <c r="K25" s="12">
        <v>20</v>
      </c>
    </row>
    <row r="26" spans="2:12" x14ac:dyDescent="0.25">
      <c r="B26" s="1">
        <v>24</v>
      </c>
      <c r="J26" s="12"/>
      <c r="K26" s="12"/>
    </row>
    <row r="27" spans="2:12" x14ac:dyDescent="0.25">
      <c r="B27" s="1">
        <v>25</v>
      </c>
      <c r="D27" s="7" t="s">
        <v>74</v>
      </c>
      <c r="E27" s="7" t="s">
        <v>76</v>
      </c>
      <c r="G27" s="7" t="s">
        <v>77</v>
      </c>
      <c r="H27" s="15" t="s">
        <v>121</v>
      </c>
      <c r="J27" s="7" t="s">
        <v>77</v>
      </c>
      <c r="K27" s="7" t="s">
        <v>120</v>
      </c>
    </row>
    <row r="28" spans="2:12" x14ac:dyDescent="0.25">
      <c r="B28" s="1">
        <v>26</v>
      </c>
      <c r="D28" s="9" t="s">
        <v>85</v>
      </c>
      <c r="E28" s="10" t="s">
        <v>48</v>
      </c>
      <c r="G28" s="11" t="s">
        <v>50</v>
      </c>
      <c r="H28" s="5" t="s">
        <v>48</v>
      </c>
      <c r="J28" s="11" t="s">
        <v>50</v>
      </c>
      <c r="K28" s="10" t="s">
        <v>86</v>
      </c>
    </row>
    <row r="29" spans="2:12" x14ac:dyDescent="0.25">
      <c r="B29" s="1">
        <v>27</v>
      </c>
      <c r="D29" s="9" t="s">
        <v>88</v>
      </c>
      <c r="E29" s="10" t="s">
        <v>48</v>
      </c>
      <c r="G29" s="11" t="s">
        <v>51</v>
      </c>
      <c r="H29" s="5" t="s">
        <v>122</v>
      </c>
      <c r="J29" s="11" t="s">
        <v>51</v>
      </c>
      <c r="K29" s="10" t="s">
        <v>49</v>
      </c>
    </row>
    <row r="30" spans="2:12" x14ac:dyDescent="0.25">
      <c r="B30" s="1">
        <v>28</v>
      </c>
      <c r="D30" s="13" t="s">
        <v>91</v>
      </c>
      <c r="E30" s="10" t="s">
        <v>39</v>
      </c>
      <c r="G30" s="11" t="s">
        <v>28</v>
      </c>
      <c r="H30" s="5" t="s">
        <v>48</v>
      </c>
      <c r="J30" s="11" t="s">
        <v>28</v>
      </c>
      <c r="K30" s="10" t="s">
        <v>92</v>
      </c>
    </row>
    <row r="31" spans="2:12" x14ac:dyDescent="0.25">
      <c r="B31" s="1">
        <v>29</v>
      </c>
      <c r="D31" s="9" t="s">
        <v>94</v>
      </c>
      <c r="E31" s="10" t="s">
        <v>39</v>
      </c>
      <c r="G31" s="11" t="s">
        <v>52</v>
      </c>
      <c r="H31" s="5" t="s">
        <v>48</v>
      </c>
      <c r="J31" s="11" t="s">
        <v>52</v>
      </c>
      <c r="K31" s="10" t="s">
        <v>66</v>
      </c>
    </row>
    <row r="32" spans="2:12" x14ac:dyDescent="0.25">
      <c r="B32" s="1">
        <v>30</v>
      </c>
      <c r="D32" s="9" t="s">
        <v>96</v>
      </c>
      <c r="E32" s="10" t="s">
        <v>39</v>
      </c>
      <c r="G32" s="11" t="s">
        <v>53</v>
      </c>
      <c r="H32" s="5" t="s">
        <v>39</v>
      </c>
      <c r="J32" s="11" t="s">
        <v>53</v>
      </c>
      <c r="K32" s="10" t="s">
        <v>39</v>
      </c>
    </row>
    <row r="33" spans="4:11" x14ac:dyDescent="0.25">
      <c r="D33" s="9" t="s">
        <v>98</v>
      </c>
      <c r="E33" s="10" t="s">
        <v>39</v>
      </c>
      <c r="G33" s="11" t="s">
        <v>54</v>
      </c>
      <c r="H33" s="5" t="s">
        <v>44</v>
      </c>
      <c r="J33" s="11" t="s">
        <v>54</v>
      </c>
      <c r="K33" s="11" t="s">
        <v>44</v>
      </c>
    </row>
    <row r="34" spans="4:11" x14ac:dyDescent="0.25">
      <c r="D34" s="9" t="s">
        <v>99</v>
      </c>
      <c r="E34" s="10" t="s">
        <v>40</v>
      </c>
      <c r="G34" s="11" t="s">
        <v>55</v>
      </c>
      <c r="H34" s="5" t="s">
        <v>123</v>
      </c>
      <c r="J34" s="11" t="s">
        <v>55</v>
      </c>
      <c r="K34" s="11" t="s">
        <v>62</v>
      </c>
    </row>
    <row r="35" spans="4:11" x14ac:dyDescent="0.25">
      <c r="D35" s="9" t="s">
        <v>100</v>
      </c>
      <c r="E35" s="11" t="s">
        <v>44</v>
      </c>
      <c r="G35" s="11" t="s">
        <v>56</v>
      </c>
      <c r="H35" s="5" t="s">
        <v>123</v>
      </c>
      <c r="J35" s="11" t="s">
        <v>56</v>
      </c>
      <c r="K35" s="10" t="s">
        <v>45</v>
      </c>
    </row>
    <row r="36" spans="4:11" ht="26.4" x14ac:dyDescent="0.25">
      <c r="D36" s="13" t="s">
        <v>101</v>
      </c>
      <c r="E36" s="11" t="s">
        <v>42</v>
      </c>
      <c r="G36" s="11" t="s">
        <v>57</v>
      </c>
      <c r="H36" s="5" t="s">
        <v>123</v>
      </c>
      <c r="J36" s="11" t="s">
        <v>57</v>
      </c>
      <c r="K36" s="10" t="s">
        <v>46</v>
      </c>
    </row>
    <row r="37" spans="4:11" x14ac:dyDescent="0.25">
      <c r="D37" s="9" t="s">
        <v>102</v>
      </c>
      <c r="E37" s="11" t="s">
        <v>42</v>
      </c>
      <c r="G37" s="11" t="s">
        <v>58</v>
      </c>
      <c r="H37" s="5" t="s">
        <v>123</v>
      </c>
      <c r="J37" s="11" t="s">
        <v>58</v>
      </c>
      <c r="K37" s="11" t="s">
        <v>103</v>
      </c>
    </row>
    <row r="38" spans="4:11" x14ac:dyDescent="0.25">
      <c r="D38" s="9" t="s">
        <v>104</v>
      </c>
      <c r="E38" s="11" t="s">
        <v>44</v>
      </c>
      <c r="G38" s="11" t="s">
        <v>105</v>
      </c>
      <c r="H38" s="5" t="s">
        <v>44</v>
      </c>
      <c r="J38" s="11" t="s">
        <v>105</v>
      </c>
      <c r="K38" s="11" t="s">
        <v>41</v>
      </c>
    </row>
    <row r="39" spans="4:11" x14ac:dyDescent="0.25">
      <c r="D39" s="13" t="s">
        <v>106</v>
      </c>
      <c r="E39" s="10" t="s">
        <v>49</v>
      </c>
      <c r="G39" s="11" t="s">
        <v>59</v>
      </c>
      <c r="H39" s="5" t="s">
        <v>40</v>
      </c>
      <c r="J39" s="11" t="s">
        <v>59</v>
      </c>
      <c r="K39" s="11" t="s">
        <v>40</v>
      </c>
    </row>
    <row r="40" spans="4:11" x14ac:dyDescent="0.25">
      <c r="D40" s="13" t="s">
        <v>107</v>
      </c>
      <c r="E40" s="10" t="s">
        <v>48</v>
      </c>
      <c r="G40" s="11" t="s">
        <v>60</v>
      </c>
      <c r="H40" s="5" t="s">
        <v>63</v>
      </c>
      <c r="J40" s="11" t="s">
        <v>60</v>
      </c>
      <c r="K40" s="11" t="s">
        <v>42</v>
      </c>
    </row>
    <row r="41" spans="4:11" x14ac:dyDescent="0.25">
      <c r="D41" s="13" t="s">
        <v>108</v>
      </c>
      <c r="E41" s="10" t="s">
        <v>39</v>
      </c>
      <c r="G41" s="11" t="s">
        <v>24</v>
      </c>
      <c r="H41" s="5" t="s">
        <v>40</v>
      </c>
      <c r="J41" s="11" t="s">
        <v>24</v>
      </c>
      <c r="K41" s="10" t="s">
        <v>109</v>
      </c>
    </row>
    <row r="42" spans="4:11" x14ac:dyDescent="0.25">
      <c r="G42" s="11" t="s">
        <v>25</v>
      </c>
      <c r="H42" s="5" t="s">
        <v>40</v>
      </c>
      <c r="J42" s="11" t="s">
        <v>25</v>
      </c>
      <c r="K42" s="11" t="s">
        <v>110</v>
      </c>
    </row>
    <row r="43" spans="4:11" x14ac:dyDescent="0.25">
      <c r="G43" s="11" t="s">
        <v>26</v>
      </c>
      <c r="H43" s="5" t="s">
        <v>40</v>
      </c>
      <c r="J43" s="11" t="s">
        <v>26</v>
      </c>
      <c r="K43" s="11" t="s">
        <v>111</v>
      </c>
    </row>
    <row r="44" spans="4:11" x14ac:dyDescent="0.25">
      <c r="G44" s="11" t="s">
        <v>112</v>
      </c>
      <c r="H44" s="5" t="s">
        <v>40</v>
      </c>
      <c r="J44" s="11" t="s">
        <v>112</v>
      </c>
      <c r="K44" s="11" t="s">
        <v>113</v>
      </c>
    </row>
    <row r="45" spans="4:11" x14ac:dyDescent="0.25">
      <c r="G45" s="11" t="s">
        <v>114</v>
      </c>
      <c r="H45" s="5" t="s">
        <v>63</v>
      </c>
      <c r="J45" s="11" t="s">
        <v>114</v>
      </c>
      <c r="K45" s="11" t="s">
        <v>115</v>
      </c>
    </row>
    <row r="46" spans="4:11" x14ac:dyDescent="0.25">
      <c r="G46" s="11" t="s">
        <v>27</v>
      </c>
      <c r="H46" s="5" t="s">
        <v>63</v>
      </c>
      <c r="J46" s="11" t="s">
        <v>27</v>
      </c>
      <c r="K46" s="11" t="s">
        <v>116</v>
      </c>
    </row>
    <row r="47" spans="4:11" x14ac:dyDescent="0.25">
      <c r="G47" s="11" t="s">
        <v>61</v>
      </c>
      <c r="H47" s="5" t="s">
        <v>63</v>
      </c>
      <c r="J47" s="11" t="s">
        <v>61</v>
      </c>
      <c r="K47" s="11" t="s">
        <v>43</v>
      </c>
    </row>
    <row r="48" spans="4:11" x14ac:dyDescent="0.25">
      <c r="G48" s="11" t="s">
        <v>68</v>
      </c>
      <c r="H48" s="5" t="s">
        <v>44</v>
      </c>
      <c r="J48" s="11" t="s">
        <v>68</v>
      </c>
      <c r="K48" s="11" t="s">
        <v>137</v>
      </c>
    </row>
    <row r="49" spans="7:11" x14ac:dyDescent="0.25">
      <c r="G49" s="11" t="s">
        <v>118</v>
      </c>
      <c r="H49" s="5" t="s">
        <v>63</v>
      </c>
      <c r="J49" s="11" t="s">
        <v>118</v>
      </c>
      <c r="K49" s="10" t="s">
        <v>138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2021-10-21T19:56:44Z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