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D:\Users\Jizeth\Documents\JIZETH\CANAL CAPITAL_2023\PMI_1CUAT_2023\"/>
    </mc:Choice>
  </mc:AlternateContent>
  <xr:revisionPtr revIDLastSave="0" documentId="8_{134A7094-2961-46BF-A593-D644FD06B6D9}" xr6:coauthVersionLast="41" xr6:coauthVersionMax="41" xr10:uidLastSave="{00000000-0000-0000-0000-000000000000}"/>
  <bookViews>
    <workbookView xWindow="-108" yWindow="-108" windowWidth="23256" windowHeight="12456" tabRatio="743" xr2:uid="{00000000-000D-0000-FFFF-FFFF00000000}"/>
  </bookViews>
  <sheets>
    <sheet name="CCSE-FT-019_PM" sheetId="1" r:id="rId1"/>
    <sheet name="Hoja1" sheetId="4" state="hidden" r:id="rId2"/>
    <sheet name="Datos." sheetId="3" state="hidden" r:id="rId3"/>
  </sheets>
  <externalReferences>
    <externalReference r:id="rId4"/>
  </externalReferences>
  <definedNames>
    <definedName name="_xlnm._FilterDatabase" localSheetId="0" hidden="1">'CCSE-FT-019_PM'!$A$9:$AL$21</definedName>
    <definedName name="origen">[1]Datos!$B$3:$B$19</definedName>
    <definedName name="_xlnm.Print_Titles" localSheetId="0">'CCSE-FT-019_PM'!$1:$9</definedName>
  </definedNames>
  <calcPr calcId="191029"/>
</workbook>
</file>

<file path=xl/calcChain.xml><?xml version="1.0" encoding="utf-8"?>
<calcChain xmlns="http://schemas.openxmlformats.org/spreadsheetml/2006/main">
  <c r="AC11" i="1" l="1"/>
  <c r="AI11" i="1" s="1"/>
  <c r="AD11" i="1"/>
  <c r="AC12" i="1"/>
  <c r="AI12" i="1" s="1"/>
  <c r="AD12" i="1"/>
  <c r="AC13" i="1"/>
  <c r="AI13" i="1" s="1"/>
  <c r="AD13" i="1"/>
  <c r="AC14" i="1"/>
  <c r="AI14" i="1" s="1"/>
  <c r="AD14" i="1"/>
  <c r="AC15" i="1"/>
  <c r="AI15" i="1" s="1"/>
  <c r="AD15" i="1"/>
  <c r="AC16" i="1"/>
  <c r="AE16" i="1" s="1"/>
  <c r="AF16" i="1" s="1"/>
  <c r="AD16" i="1"/>
  <c r="AC17" i="1"/>
  <c r="AI17" i="1" s="1"/>
  <c r="AD17" i="1"/>
  <c r="AC18" i="1"/>
  <c r="AE18" i="1" s="1"/>
  <c r="AF18" i="1" s="1"/>
  <c r="AD18" i="1"/>
  <c r="AC19" i="1"/>
  <c r="AE19" i="1" s="1"/>
  <c r="AF19" i="1" s="1"/>
  <c r="AD19" i="1"/>
  <c r="AC20" i="1"/>
  <c r="AI20" i="1" s="1"/>
  <c r="AD20" i="1"/>
  <c r="AC21" i="1"/>
  <c r="AE21" i="1" s="1"/>
  <c r="AF21" i="1" s="1"/>
  <c r="AD21" i="1"/>
  <c r="AI19" i="1" l="1"/>
  <c r="AI18" i="1"/>
  <c r="AE17" i="1"/>
  <c r="AF17" i="1" s="1"/>
  <c r="AI16" i="1"/>
  <c r="AE15" i="1"/>
  <c r="AF15" i="1" s="1"/>
  <c r="AE14" i="1"/>
  <c r="AF14" i="1" s="1"/>
  <c r="AE13" i="1"/>
  <c r="AF13" i="1" s="1"/>
  <c r="AI21" i="1"/>
  <c r="AE20" i="1"/>
  <c r="AF20" i="1" s="1"/>
  <c r="AE12" i="1"/>
  <c r="AF12" i="1" s="1"/>
  <c r="AE11" i="1"/>
  <c r="AF11" i="1" s="1"/>
  <c r="C6" i="4"/>
  <c r="D4" i="4" s="1"/>
  <c r="D5" i="4" l="1"/>
  <c r="D3" i="4"/>
  <c r="AC10" i="1"/>
  <c r="D6" i="4" l="1"/>
  <c r="AE10" i="1"/>
  <c r="AD10" i="1"/>
  <c r="AI10" i="1"/>
  <c r="AF10" i="1" l="1"/>
</calcChain>
</file>

<file path=xl/sharedStrings.xml><?xml version="1.0" encoding="utf-8"?>
<sst xmlns="http://schemas.openxmlformats.org/spreadsheetml/2006/main" count="488" uniqueCount="245">
  <si>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</si>
  <si>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</si>
  <si>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</si>
  <si>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</si>
  <si>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</si>
  <si>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</si>
  <si>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</si>
  <si>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</si>
  <si>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</si>
  <si>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</si>
  <si>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</si>
  <si>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</si>
  <si>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</si>
  <si>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</si>
  <si>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</si>
  <si>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</si>
  <si>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</si>
  <si>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</si>
  <si>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</si>
  <si>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</si>
  <si>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</si>
  <si>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</si>
  <si>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</si>
  <si>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</si>
  <si>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</si>
  <si>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</si>
  <si>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</si>
  <si>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</si>
  <si>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</si>
  <si>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</si>
  <si>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</si>
  <si>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</si>
  <si>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</si>
  <si>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</si>
  <si>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</si>
  <si>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</si>
  <si>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</si>
  <si>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</si>
  <si>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</si>
  <si>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</si>
  <si>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</si>
  <si>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</si>
  <si>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</si>
  <si>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</si>
  <si>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</si>
  <si>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</si>
  <si>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</si>
  <si>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</si>
  <si>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</si>
  <si>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</si>
  <si>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</si>
  <si>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</si>
  <si>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</si>
  <si>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</si>
  <si>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</si>
  <si>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</si>
  <si>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</si>
  <si>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</si>
  <si>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</si>
  <si>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</si>
  <si>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</si>
  <si>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</si>
  <si>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</si>
  <si>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</si>
  <si>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</si>
  <si>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</si>
  <si>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</si>
  <si>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</si>
  <si>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</si>
  <si>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</si>
  <si>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</si>
  <si>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</si>
  <si>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</si>
  <si>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</si>
  <si>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</si>
  <si>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</si>
  <si>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</si>
  <si>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</si>
  <si>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</si>
  <si>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</si>
  <si>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</si>
  <si>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</si>
  <si>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</si>
  <si>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</si>
  <si>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</si>
  <si>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</si>
  <si>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</si>
  <si>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</si>
  <si>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</si>
  <si>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</si>
  <si>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</si>
  <si>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</si>
  <si>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</si>
  <si>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</si>
  <si>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</si>
  <si>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</si>
  <si>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</si>
  <si>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</si>
  <si>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</si>
  <si>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</si>
  <si>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</si>
  <si>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</si>
  <si>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</si>
  <si>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</si>
  <si>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</si>
  <si>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</si>
  <si>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</si>
  <si>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</si>
  <si>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</si>
  <si>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</si>
  <si>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</si>
  <si>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</si>
  <si>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</si>
  <si>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</si>
  <si>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</si>
  <si>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</si>
  <si>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</si>
  <si>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</si>
  <si>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</si>
  <si>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</si>
  <si>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</si>
  <si>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</si>
  <si>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</si>
  <si>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Observaciones</t>
  </si>
  <si>
    <t>(Información del análisis del estado de la acción)</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</si>
  <si>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</si>
  <si>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</si>
  <si>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</si>
  <si>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</si>
  <si>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</si>
  <si>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</si>
  <si>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</si>
  <si>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</si>
  <si>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Auditor que cierra la observación y/o hallazgo</t>
  </si>
  <si>
    <t>Auxiliar de Atención al Ciudadano</t>
  </si>
  <si>
    <t xml:space="preserve">Líder Gestión Doumental </t>
  </si>
  <si>
    <t>ABIERTA</t>
  </si>
  <si>
    <t>CERRADA</t>
  </si>
  <si>
    <t>Fecha de la observación y/o hallazgo</t>
  </si>
  <si>
    <t>Secretaria General</t>
  </si>
  <si>
    <t>(Nombre del auditor)</t>
  </si>
  <si>
    <t>Fecha seguimiento</t>
  </si>
  <si>
    <t>Análisis - Seguimiento OCI</t>
  </si>
  <si>
    <t>% avance en ejecución de la meta</t>
  </si>
  <si>
    <t>Alerta</t>
  </si>
  <si>
    <t>Estado</t>
  </si>
  <si>
    <t>Auditor que realizó el seguimiento</t>
  </si>
  <si>
    <t>Evidencias o soportes ejecución acción de mejora</t>
  </si>
  <si>
    <t>Actividades realizadas  a la fecha</t>
  </si>
  <si>
    <t>Fechas (previas al seguimiento)</t>
  </si>
  <si>
    <t>Fechas (seguimiento vigente)</t>
  </si>
  <si>
    <t>(Información del análisis adelantado por el auditor que realizó el seguimiento - OCI)</t>
  </si>
  <si>
    <t>(Nombre)</t>
  </si>
  <si>
    <t>VERSIÓN: 10</t>
  </si>
  <si>
    <t>FECHA DE APROBACIÓN: 19/10/2021</t>
  </si>
  <si>
    <t>SEGUIMIENTO PLAN DE MEJORAMIENTO</t>
  </si>
  <si>
    <t>Informe Final Auditoría de Regularidad PAD 2021</t>
  </si>
  <si>
    <t>3.2.4.1</t>
  </si>
  <si>
    <t>3.3.3.1.3</t>
  </si>
  <si>
    <t>Elaborar cronograma de modificaciones presupuestales que requieran aprobación del CONFIS.</t>
  </si>
  <si>
    <t>Hallazgo administrativo, por no registrar la reducción al presupuesto de rentas e ingresos en el mes de diciembre de 2020 de Canal Capital.</t>
  </si>
  <si>
    <t>Cronograma realizado y socializado / 1</t>
  </si>
  <si>
    <t>No incorporación de la reducción presupuestal aprobada mediante Acuerdo JAR No. 05 de 2020, en el sistema presupuestal BogData</t>
  </si>
  <si>
    <t>Mónica Virgüez</t>
  </si>
  <si>
    <t>CIERRES ACCIÓN / OBSERVACIÓN Y/O HALLAZGO</t>
  </si>
  <si>
    <t>Cierre de la observación y/o hallazgo</t>
  </si>
  <si>
    <t>(Nombre Jefe Oficina de Control Interno)</t>
  </si>
  <si>
    <t>EN PROCESO</t>
  </si>
  <si>
    <t>Análisis del seguimiento</t>
  </si>
  <si>
    <r>
      <rPr>
        <b/>
        <sz val="8"/>
        <rFont val="Tahoma"/>
        <family val="2"/>
      </rPr>
      <t xml:space="preserve">Reporte Sub Financiera: </t>
    </r>
    <r>
      <rPr>
        <sz val="8"/>
        <rFont val="Tahoma"/>
        <family val="2"/>
      </rPr>
      <t xml:space="preserve">Se realizó la elaboración del cronograma de modificaciones presupuestales que requieren aprobación por parte del CONFIS
</t>
    </r>
    <r>
      <rPr>
        <b/>
        <sz val="8"/>
        <rFont val="Tahoma"/>
        <family val="2"/>
      </rPr>
      <t>Análisis OCI:</t>
    </r>
    <r>
      <rPr>
        <sz val="8"/>
        <rFont val="Tahoma"/>
        <family val="2"/>
      </rPr>
      <t xml:space="preserve"> Como parte de los soportes adjuntos de evidencia se observa una la hoja de Excel presentada como cronograma, sin embargo, es importante incluir fechas de plazo para incorporación en el sistema presupuestal BogData de las modificaciones presupuestales aprobadas por la JAR de Canal Capital, así mismo no se observa la socialización, como quedó establecido en la acción de mejora, como control que permite eliminar la causa que generó el hallazgo administrativo. Se recomienda tener en cuenta este análisis para el siguiente reporte. De acuerdo con lo anterior, se califica</t>
    </r>
    <r>
      <rPr>
        <b/>
        <sz val="8"/>
        <rFont val="Tahoma"/>
        <family val="2"/>
      </rPr>
      <t xml:space="preserve"> "En Proceso"</t>
    </r>
    <r>
      <rPr>
        <sz val="8"/>
        <rFont val="Tahoma"/>
        <family val="2"/>
      </rPr>
      <t xml:space="preserve">. </t>
    </r>
  </si>
  <si>
    <t>RESUMEN SEGUNDO SEGUIMIENTO 2022</t>
  </si>
  <si>
    <t>TERCER SEGUIMIENTO DE 2022</t>
  </si>
  <si>
    <t>Cant.</t>
  </si>
  <si>
    <t>%</t>
  </si>
  <si>
    <t>Terminada</t>
  </si>
  <si>
    <t>Terminada Extemporánea</t>
  </si>
  <si>
    <t>Incumplida</t>
  </si>
  <si>
    <t>3.1.1.1</t>
  </si>
  <si>
    <t>3.1.1.2</t>
  </si>
  <si>
    <t>3.2.3.1</t>
  </si>
  <si>
    <t>3.3.1.4.1</t>
  </si>
  <si>
    <t>3.3.3.1.2</t>
  </si>
  <si>
    <t>Informe Final Auditoría de Regularidad PAD 2022</t>
  </si>
  <si>
    <t>Hallazgo administrativo con presunta incidencia disciplinaria, por la suscripción de contratos interadministrativos, con objeto contractual que no se relaciona con la misión institucional de canal capital.</t>
  </si>
  <si>
    <t>Hallazgo administrativo por fallas en la supervisión de los contratos de prestación de servicios 268 de 2021 y 120 del 2020.</t>
  </si>
  <si>
    <t>Suscripción de acuerdos interadministrativos con objeto contractual que no se relaciona con la misión institucional de canal capital</t>
  </si>
  <si>
    <t>Número de contratos interadministrativos sometidos a análisis y verificación / Número de contratos interadministrativos aprobados para suscripción.</t>
  </si>
  <si>
    <t>Área de Ventas y Mercadeo- Proyectos Estratégicos</t>
  </si>
  <si>
    <t>Líder de Ventas y Mercadeo- Proyectos Estratégicos</t>
  </si>
  <si>
    <t>Fallas en el almacenamiento del expediente del contrato en cuanto a la información relacionada con adición y algunos soportes.</t>
  </si>
  <si>
    <t>Revisar y/o ajustar el certificado de cierre contractual verificando el envío de los documentos generados en la etapa contractual al expediente contractual.</t>
  </si>
  <si>
    <t>Acta de revisión/1</t>
  </si>
  <si>
    <t>Secretaría General - Área Jurídica</t>
  </si>
  <si>
    <t>Área Jurídica</t>
  </si>
  <si>
    <t>Falta de rigurosidad y procedimientos claros en la consolidación y reporte de soportes de la supervisión del contrato.</t>
  </si>
  <si>
    <t>Circular dirigida a supervisores y sus apoyos con instrucciones relacionadas con el manejo documental de los expedientes</t>
  </si>
  <si>
    <t>Hallazgo administrativo, con presunta incidencia disciplinaria, por falencias en la implementación de indicadores de gestión que permitan medir de manera cualitativa y cuantitativa y de forma transversal, la incidencia de las ODS en la ejecución de los proyectos de inversión de canal capital, incumpliendo lo dispuesto en el artículo 3º del acuerdo 761 de 2020.</t>
  </si>
  <si>
    <t>Falencias en la implementación de indicadores de gestión que permitan medir de manera cualitativa y cuantitativa y de forma transversal, la incidencia de las ODS en la ejecución de los proyectos de inversión de canal capital, incumpliendo lo dispuesto en el artículo 3º del acuerdo 761 de 2020.</t>
  </si>
  <si>
    <t>Elaborar un instrumento al interior de la entidad para la medición cualitativa y cuantitativa sobre la incidencia de los ODS en la ejecución de los proyectos de inversión, en alineación con la guía metodológica para el monitoreo y seguimiento de los ODS (socializada mediante circular 040-2022 de la sdp) y las indicaciones de la SCRD como cabeza del sector.</t>
  </si>
  <si>
    <t>Un (1) instrumento de medición elaborado.</t>
  </si>
  <si>
    <t>Área de Planeación</t>
  </si>
  <si>
    <t>Profesional de Planeación</t>
  </si>
  <si>
    <t>Realizar un ejercicio de medición a lo largo de la vigencia.</t>
  </si>
  <si>
    <t>Un (1) ejercicio de medición adelantado.</t>
  </si>
  <si>
    <t>Hallazgo administrativo, por concepto del pago de la sentencia judicial proferida por el juzgado 13 laboral del circuito de descongestión de Bogotá D.C., dentro del proceso ordinario N°. 279 - 2011.</t>
  </si>
  <si>
    <t>Inadecuado ejercicio de la supervisión contractual que desvirtúa la modalidad de contratación de prestación de servicios y configura un contrato de trabajo.</t>
  </si>
  <si>
    <t>No se ha presentado análisis, del pago realizado a juan Carlos Molano, que le permita al comité de conciliación y daño antijurídico decidir si iniciar o no la acción de repetición.</t>
  </si>
  <si>
    <t>Capacitar a supervisores y personal de planta en relación con las facultades y deberes que les asisten cuando ejercen la labor de verificación y seguimiento a las obligaciones del contratista, a la luz de la jurisprudencia colombiana en materia de contrato realidad.</t>
  </si>
  <si>
    <t>Capacitaciones aplicadas en la vigencia 2023 / 2</t>
  </si>
  <si>
    <t>Ficha de análisis procesos judiciales /1 acta comité de conciliación / 1</t>
  </si>
  <si>
    <t>Realizar una revisión de la política de defensa judicial del canal y en caso de ser necesario adelantar los ajustes resultado de ese análisis.</t>
  </si>
  <si>
    <t>Hallazgo administrativo por inconsistencia en los saldos reportados con operaciones recíprocas por valor de $2.292.967 entre canal capital y la fundación gilberto álzate Avendaño- fuga.</t>
  </si>
  <si>
    <t>Hallazgo administrativo con presunta incidencia disciplinaria, de carácter presupuestal, al aprobarse un presupuesto de ingresos corrientes vs gastos de funcionamiento, con una relación del 81.3%, contraviniendo lo dispuesto en la ley 617 de 2000, que regula la austeridad en el gasto público.</t>
  </si>
  <si>
    <t>Diferencias al cierre de la vigencia fiscal 2021 con las entidades con las cuales se presentan operaciones recíprocas, en especial con la fundación Gilberto Álzate Avendaño las cuales no se realizó su conciliación con antelación a la fecha de reporte.</t>
  </si>
  <si>
    <t>Diferencias en la interpretación de la aplicación de la ley 617 de 2000, que regula la austeridad en el gasto público.</t>
  </si>
  <si>
    <t>Generar sobre un modelo proforma de correo electrónico la circularización de información para conciliación de saldos, que permita llevar la trazabilidad de las gestiones realizadas en las cuentas reportadas como recíprocas, con las diferentes entidades que se tengan operaciones</t>
  </si>
  <si>
    <t>Garantizar que en el presupuesto de la vigencia 2023 de canal capital los gastos de funcionamiento no sobre pasen el 50% de los ingresos corrientes</t>
  </si>
  <si>
    <t>Proforma correo electrónico ejecutada / 1</t>
  </si>
  <si>
    <t>Gastos de funcionamiento /ingresos corrientes * 100</t>
  </si>
  <si>
    <t>Subdirección Financiera - Contabilidad</t>
  </si>
  <si>
    <t>Profesional de Contabilidad</t>
  </si>
  <si>
    <t>Profesional de Presupuesto</t>
  </si>
  <si>
    <t xml:space="preserve">No se remiten soportes para el seguimiento del primer cuatrimestre de la vigencia 2023. </t>
  </si>
  <si>
    <r>
      <rPr>
        <b/>
        <sz val="8"/>
        <rFont val="Tahoma"/>
        <family val="2"/>
      </rPr>
      <t>Reporte Proyectos Estratégicos:</t>
    </r>
    <r>
      <rPr>
        <sz val="8"/>
        <rFont val="Tahoma"/>
        <family val="2"/>
      </rPr>
      <t xml:space="preserve"> En lo corrido del primer cuatrimestre de 2023, no se ha participado en ningún proceso de cotización para licitar ni se ha suscrito ningún contrato interadministrativo asociado a BTL, razón por la que no se ha requerido presentar al Equipo Directivo posibles contratos interadministrativos en esta línea de venta para la revisión técnica o jurídica.
</t>
    </r>
    <r>
      <rPr>
        <b/>
        <sz val="8"/>
        <rFont val="Tahoma"/>
        <family val="2"/>
      </rPr>
      <t>Análisis OCI:</t>
    </r>
    <r>
      <rPr>
        <sz val="8"/>
        <rFont val="Tahoma"/>
        <family val="2"/>
      </rPr>
      <t xml:space="preserve"> De acuerdo con el avance presentado, la acción de mejora suscrita y el plazo, se califica como </t>
    </r>
    <r>
      <rPr>
        <b/>
        <sz val="8"/>
        <rFont val="Tahoma"/>
        <family val="2"/>
      </rPr>
      <t xml:space="preserve"> "Sin iniciar"</t>
    </r>
    <r>
      <rPr>
        <sz val="8"/>
        <rFont val="Tahoma"/>
        <family val="2"/>
      </rPr>
      <t xml:space="preserve">.  </t>
    </r>
  </si>
  <si>
    <t>Mónica Virgüéz</t>
  </si>
  <si>
    <t>Se adjunta el reporte de Excel de Operaciones Recíprocas.</t>
  </si>
  <si>
    <t>Henry Beltrán</t>
  </si>
  <si>
    <t>Se anexa copia de la Circular 010 del 30 de diciembre de 2022</t>
  </si>
  <si>
    <t>Correo electrónico en el cual se remitió el archivo Excel, que contenía el tema, objetivo, fecha, hora, duración y público objetivo de la capacitación, de conformidad con la solicitud realizada por recursos humanos con el fin de apoyar la gestión de invitación, socialización, registro y evidencia de la misma</t>
  </si>
  <si>
    <t xml:space="preserve">Correo electrónico en el cual se remite la ficha de comité de conciliación entre los miembros del equipo de defensa judicial </t>
  </si>
  <si>
    <r>
      <rPr>
        <b/>
        <sz val="8"/>
        <rFont val="Tahoma"/>
        <family val="2"/>
      </rPr>
      <t xml:space="preserve">Reporte area jurídica: </t>
    </r>
    <r>
      <rPr>
        <sz val="8"/>
        <rFont val="Tahoma"/>
        <family val="2"/>
      </rPr>
      <t xml:space="preserve">No se adelantado actividad alguna.
</t>
    </r>
    <r>
      <rPr>
        <b/>
        <sz val="8"/>
        <rFont val="Tahoma"/>
        <family val="2"/>
      </rPr>
      <t xml:space="preserve">Análisis OCI: </t>
    </r>
    <r>
      <rPr>
        <sz val="8"/>
        <rFont val="Tahoma"/>
        <family val="2"/>
      </rPr>
      <t xml:space="preserve">En atención a la fecha de inicio y terminación de la acción, se califica </t>
    </r>
    <r>
      <rPr>
        <b/>
        <sz val="8"/>
        <rFont val="Tahoma"/>
        <family val="2"/>
      </rPr>
      <t xml:space="preserve">sin iniciar. </t>
    </r>
  </si>
  <si>
    <r>
      <rPr>
        <b/>
        <sz val="8"/>
        <rFont val="Tahoma"/>
        <family val="2"/>
      </rPr>
      <t xml:space="preserve">Reporte area jurídica: </t>
    </r>
    <r>
      <rPr>
        <sz val="8"/>
        <rFont val="Tahoma"/>
        <family val="2"/>
      </rPr>
      <t xml:space="preserve">Mediante la Circular 010 del 30 de diciembre de  2022 se dieron lineamientos sobre la prevalencia del expediente contractual digital.
</t>
    </r>
    <r>
      <rPr>
        <b/>
        <sz val="8"/>
        <rFont val="Tahoma"/>
        <family val="2"/>
      </rPr>
      <t xml:space="preserve">Análisis OCI: </t>
    </r>
    <r>
      <rPr>
        <sz val="8"/>
        <rFont val="Tahoma"/>
        <family val="2"/>
      </rPr>
      <t xml:space="preserve">El documento aportado, Circular 010 del 30 de diciembre de 2022, contiene la directrices y lineamientos para la conformación del expediente digital asi como las publicaciones en SECOP II. La acción formulada contemplaba una circular con directrices para el manejo documental de los expedientes contractuales. Se tiene entonces que se dio cumplimiento a lo propuesto en el plan de mejoramiento. Se califica como </t>
    </r>
    <r>
      <rPr>
        <b/>
        <sz val="8"/>
        <rFont val="Tahoma"/>
        <family val="2"/>
      </rPr>
      <t>terminada</t>
    </r>
  </si>
  <si>
    <r>
      <rPr>
        <b/>
        <sz val="8"/>
        <rFont val="Tahoma"/>
        <family val="2"/>
      </rPr>
      <t xml:space="preserve">Reporte Sub Financiera: </t>
    </r>
    <r>
      <rPr>
        <sz val="8"/>
        <rFont val="Tahoma"/>
        <family val="2"/>
      </rPr>
      <t xml:space="preserve">Se esta trabajando en el modelo proforma de correo electrónico la circularización de información para conciliación de saldos  de acuerdo con la Normatividad expedida por la CGN relacionado con las Operaciones Recíprocas, sin embargo se están realizando los cruces, para ello se adjunta el reporte de Excel de la labor realizado por el Profesional de Contabilidad. Para el próximo seguimiento se enviaran los soportes pertinentes. 
</t>
    </r>
    <r>
      <rPr>
        <b/>
        <sz val="8"/>
        <rFont val="Tahoma"/>
        <family val="2"/>
      </rPr>
      <t>Análisis OCI:</t>
    </r>
    <r>
      <rPr>
        <sz val="8"/>
        <rFont val="Tahoma"/>
        <family val="2"/>
      </rPr>
      <t xml:space="preserve"> De acuerdo con el indicador y la meta propuesta, que corresponde a la proforma de correo electrónico y conforme al soporte y reporte de avance, se califica como </t>
    </r>
    <r>
      <rPr>
        <b/>
        <sz val="8"/>
        <rFont val="Tahoma"/>
        <family val="2"/>
      </rPr>
      <t xml:space="preserve"> "Sin iniciar"</t>
    </r>
    <r>
      <rPr>
        <sz val="8"/>
        <rFont val="Tahoma"/>
        <family val="2"/>
      </rPr>
      <t xml:space="preserve">. </t>
    </r>
  </si>
  <si>
    <r>
      <rPr>
        <b/>
        <sz val="8"/>
        <rFont val="Tahoma"/>
        <family val="2"/>
      </rPr>
      <t xml:space="preserve">Reporte Sub Financiera: </t>
    </r>
    <r>
      <rPr>
        <sz val="8"/>
        <rFont val="Tahoma"/>
        <family val="2"/>
      </rPr>
      <t xml:space="preserve">Esta acción corresponde al Plan de Mejoramiento realizado en 2021, con vencimiento en diciembre de 2022, por lo cual consideramos ya se debe eliminar.
</t>
    </r>
    <r>
      <rPr>
        <b/>
        <sz val="8"/>
        <rFont val="Tahoma"/>
        <family val="2"/>
      </rPr>
      <t>Análisis OCI:</t>
    </r>
    <r>
      <rPr>
        <sz val="8"/>
        <rFont val="Tahoma"/>
        <family val="2"/>
      </rPr>
      <t xml:space="preserve"> Se recomienda atender las observaciones presentadas en los anteriores seguimientos, correspondientes a generar el control que permite eliminar la causa que generó el hallazgo administrativo. 
- Se observó en los anteriores seguimientos  una hoja de Excel presentada como cronograma, sin embargo, no tenía fechas de plazo para incorporación en el sistema presupuestal BogData de las modificaciones presupuestales aprobadas por la JAR de Canal Capital, así mismo no se observó la socialización, como quedó establecido en la acción de mejora. 
Así haya finalizado el plazo de la acción se verificará la eficacia de la acción, por lo cual se recomienda tener en cuenta que el cronograma de la vigencia 2023 se plantee atendiendo las observaciones presentadas y se realice su respectiva socialización en la entidad para que las demás áreas ajusten se articulen con la programación propuesta. De acuerdo con lo anterior, se califica como </t>
    </r>
    <r>
      <rPr>
        <b/>
        <sz val="8"/>
        <rFont val="Tahoma"/>
        <family val="2"/>
      </rPr>
      <t xml:space="preserve"> "Incumplida"</t>
    </r>
    <r>
      <rPr>
        <sz val="8"/>
        <rFont val="Tahoma"/>
        <family val="2"/>
      </rPr>
      <t xml:space="preserve">. </t>
    </r>
  </si>
  <si>
    <r>
      <rPr>
        <b/>
        <sz val="8"/>
        <rFont val="Tahoma"/>
        <family val="2"/>
      </rPr>
      <t xml:space="preserve">Reporte planeación: </t>
    </r>
    <r>
      <rPr>
        <sz val="8"/>
        <rFont val="Tahoma"/>
        <family val="2"/>
      </rPr>
      <t xml:space="preserve">Teniendo en cuenta lo observado por la contraloría en relación con los ODS, se avanzó en la construcción de una matriz en la cual se hace relación entre las metas de los ODS y los proyectos de inversión de la entidad, con el fin de determinar la manera en que se da cumplimiento de los mismos.
 Dicho instrumento será presentado en el marco del Comité Institucional de Gestión y Desempeño - CIGD, junto con los indicadores propuestos, para conocimiento del equipo directivo y para dar inicio a las mediciones programadas.
</t>
    </r>
    <r>
      <rPr>
        <b/>
        <sz val="8"/>
        <rFont val="Tahoma"/>
        <family val="2"/>
      </rPr>
      <t xml:space="preserve">Análisis OCI: </t>
    </r>
    <r>
      <rPr>
        <sz val="8"/>
        <rFont val="Tahoma"/>
        <family val="2"/>
      </rPr>
      <t xml:space="preserve">El documento reportado por el area consta de un formato Excel donde se relacionan los Objetivos de Desarrollo Sostenible. De un total de 04 objetivos formulados se registran 06 indicadores sin que tengan reporte en la columna de seguimiento a la espera de su presentación al CIGD. Se califica la acción como </t>
    </r>
    <r>
      <rPr>
        <b/>
        <sz val="8"/>
        <rFont val="Tahoma"/>
        <family val="2"/>
      </rPr>
      <t xml:space="preserve">"En proceso" </t>
    </r>
    <r>
      <rPr>
        <sz val="8"/>
        <rFont val="Tahoma"/>
        <family val="2"/>
      </rPr>
      <t xml:space="preserve">con el objetivo de poder consultar en el próximo seguimiento el uso de la herramienta para el reporte de los indicadores. </t>
    </r>
  </si>
  <si>
    <r>
      <rPr>
        <b/>
        <sz val="8"/>
        <rFont val="Tahoma"/>
        <family val="2"/>
      </rPr>
      <t>Reporte planeación</t>
    </r>
    <r>
      <rPr>
        <sz val="8"/>
        <rFont val="Tahoma"/>
        <family val="2"/>
      </rPr>
      <t xml:space="preserve"> La matriz de interrelación entre ODS y Proyectos de Inversión será presentado en el marco del Comité Institucional de Gestión y Desempeño - CIGD, junto con los indicadores propuestos, para conocimiento del equipo directivo y para dar inicio a las mediciones programadas.
</t>
    </r>
    <r>
      <rPr>
        <b/>
        <sz val="8"/>
        <rFont val="Tahoma"/>
        <family val="2"/>
      </rPr>
      <t>Análisis OC</t>
    </r>
    <r>
      <rPr>
        <sz val="8"/>
        <rFont val="Tahoma"/>
        <family val="2"/>
      </rPr>
      <t xml:space="preserve">I:  El documento reportado por el area consta de un formato Excel donde se relacionan los Objetivos de Desarrollo Sostenible. De un total de 04 objetivos formulados se registran 06 indicadores sin que tengan reporte en la columna de seguimiento a la espera de su presentación al CIGD. Se califica la acción como </t>
    </r>
    <r>
      <rPr>
        <b/>
        <sz val="8"/>
        <rFont val="Tahoma"/>
        <family val="2"/>
      </rPr>
      <t>"Sin iniciar"</t>
    </r>
    <r>
      <rPr>
        <sz val="8"/>
        <rFont val="Tahoma"/>
        <family val="2"/>
      </rPr>
      <t xml:space="preserve"> con el objetivo de poder consultar en el próximo seguimiento el uso de la herramienta para el reporte de los indicadores de acuerdo con lo señalado en la respectiva acción. </t>
    </r>
  </si>
  <si>
    <r>
      <rPr>
        <b/>
        <sz val="8"/>
        <rFont val="Tahoma"/>
        <family val="2"/>
      </rPr>
      <t xml:space="preserve">Reporte area jurídica: </t>
    </r>
    <r>
      <rPr>
        <sz val="8"/>
        <rFont val="Tahoma"/>
        <family val="2"/>
      </rPr>
      <t xml:space="preserve">Se agendó capacitación para el 14 de marzo, dirigida a los supervisores y apoyos a la supervisión que abordaría los temas relacionados con la supervisión de los contratos de prestación de servicios, dando los lineamientos necesarios para que las instrucciones impartidas a los contratistas en cuanto a horarios, directrices específicas, entre otras, no lleguen a inferirse como una subordinación o la posible configuración de un contrato realidad; sin embargo no fue posible llevarla a cabo por disponibilidad en la agenda. Por tal razón, la misma se programará para el próximo trimestre. 
</t>
    </r>
    <r>
      <rPr>
        <b/>
        <sz val="8"/>
        <rFont val="Tahoma"/>
        <family val="2"/>
      </rPr>
      <t xml:space="preserve">Análisis OCI: </t>
    </r>
    <r>
      <rPr>
        <sz val="8"/>
        <rFont val="Tahoma"/>
        <family val="2"/>
      </rPr>
      <t xml:space="preserve">La actividad formulada para el cumplimiento del plan de mejoramiento inicio con el agendamiento de la capacitación para el 14 de marzo. Sin embargo no se adelanto, tal como reporta el area. Se tiene entonces que de las dos capacitaciones esperadas, al momento de este seguimiento, están pendientes ambas jornadas. Se recuerda que para evidenciar el cumplimiento de capacitaciones o socializaciones, se requiere aportar el contenido comunicado. Por lo anterior se califica </t>
    </r>
    <r>
      <rPr>
        <b/>
        <sz val="8"/>
        <rFont val="Tahoma"/>
        <family val="2"/>
      </rPr>
      <t xml:space="preserve">"Sin Iniciar". </t>
    </r>
  </si>
  <si>
    <r>
      <rPr>
        <b/>
        <sz val="8"/>
        <rFont val="Tahoma"/>
        <family val="2"/>
      </rPr>
      <t xml:space="preserve">Reporte Secretaria General: </t>
    </r>
    <r>
      <rPr>
        <sz val="8"/>
        <rFont val="Tahoma"/>
        <family val="2"/>
      </rPr>
      <t xml:space="preserve">Durante el primer trimestre, se llevó a cabo el análisis por parte del equipo de defensa judicial la procedencia o no de la acción de repetición dentro del proceso ordinario laboral 11001310501420110027901 a nombre de Juan Carlos Molano Borráez.
La ficha del comité de conciliación se someterá a estudio de los miembros del comité, durante el próximo trimestre, teniendo en cuenta que la entidad se encuentra dentro del plazo establecido por la Ley para ello y que este finaliza el próximo 22 junio.
</t>
    </r>
    <r>
      <rPr>
        <b/>
        <sz val="8"/>
        <rFont val="Tahoma"/>
        <family val="2"/>
      </rPr>
      <t xml:space="preserve">Análisis OCI: </t>
    </r>
    <r>
      <rPr>
        <sz val="8"/>
        <rFont val="Tahoma"/>
        <family val="2"/>
      </rPr>
      <t xml:space="preserve">Se pudo consultar el documento reportado por el area. En el correo se hace mención de la ficha de estudio del caso sobre acción de repetición - juan Carlos molano Borráez. Sin embargo, la acción contempla la ficha de análisis y el acta del comité de conciliación. 
De conformidad con lo mencionado por el area y a la fecha establecida para el cumplimiento de la acción, se califica </t>
    </r>
    <r>
      <rPr>
        <b/>
        <sz val="8"/>
        <rFont val="Tahoma"/>
        <family val="2"/>
      </rPr>
      <t xml:space="preserve">"En proceso". </t>
    </r>
    <r>
      <rPr>
        <sz val="8"/>
        <rFont val="Tahoma"/>
        <family val="2"/>
      </rPr>
      <t xml:space="preserve">Esta pendiente la sesión de comité donde se analice el caso. </t>
    </r>
  </si>
  <si>
    <r>
      <rPr>
        <b/>
        <sz val="8"/>
        <color rgb="FF000000"/>
        <rFont val="Tahoma"/>
        <family val="2"/>
      </rPr>
      <t xml:space="preserve">Reporte Secretaria General: </t>
    </r>
    <r>
      <rPr>
        <sz val="8"/>
        <color rgb="FF000000"/>
        <rFont val="Tahoma"/>
        <family val="2"/>
      </rPr>
      <t xml:space="preserve">Se tiene previsto realizar una revisión a la política de defensa judicial durante el siguiente trimestre, con el fin de verificar si es necesario realizar alguna actualización a la misma.
</t>
    </r>
    <r>
      <rPr>
        <b/>
        <sz val="8"/>
        <color rgb="FF000000"/>
        <rFont val="Tahoma"/>
        <family val="2"/>
      </rPr>
      <t xml:space="preserve">Análisis OCI: </t>
    </r>
    <r>
      <rPr>
        <sz val="8"/>
        <color rgb="FF000000"/>
        <rFont val="Tahoma"/>
        <family val="2"/>
      </rPr>
      <t xml:space="preserve">Con observancia al reporte  y de acuerdo a la fecha de la acción, se califica </t>
    </r>
    <r>
      <rPr>
        <b/>
        <sz val="8"/>
        <color rgb="FF000000"/>
        <rFont val="Tahoma"/>
        <family val="2"/>
      </rPr>
      <t xml:space="preserve">"Sin iniciar". </t>
    </r>
  </si>
  <si>
    <t>Presentar al equipo directivo los posibles contratos interadministrativos a suscribir en los que se incluyan servicios de BTL, a efectos de analizar y verificar, desde el punto de vista técnico y jurídico, la viabilidad de obligarse a la prestación de los mismos teniendo en cuenta la naturaleza y el objeto social de la entidad; de la decisión tomada se dejará constancia.</t>
  </si>
  <si>
    <t>Si bien se dio cumplimiento a la acción en los términos formulados, desde la Oficina de Control Interno se recomienda realizar un reenvío de la misma a modo de recordatorio.</t>
  </si>
  <si>
    <t>Néstor Avella</t>
  </si>
  <si>
    <t>Presentación CIGD 
 Instrumento en versión preliminar</t>
  </si>
  <si>
    <t>Realizar el análisis que permita determinar si iniciar o  la acción de repetición y ponerla a consideración del comité de conciliación para adelantar las acciones que se consideren pertinentes.</t>
  </si>
  <si>
    <r>
      <rPr>
        <b/>
        <sz val="8"/>
        <rFont val="Tahoma"/>
        <family val="2"/>
      </rPr>
      <t xml:space="preserve">Reporte Sub Financiera: </t>
    </r>
    <r>
      <rPr>
        <sz val="8"/>
        <rFont val="Tahoma"/>
        <family val="2"/>
      </rPr>
      <t xml:space="preserve">Al cierre del mes de abril de 2023, la apropiación de ingresos corrientes es de $41.006 millones de pesos frente a la apropiación de gastos de funcionamiento que es de $ 12.875 millones de pesos, equivalente a una relación de 31%
</t>
    </r>
    <r>
      <rPr>
        <b/>
        <sz val="8"/>
        <rFont val="Tahoma"/>
        <family val="2"/>
      </rPr>
      <t>Análisis OCI:</t>
    </r>
    <r>
      <rPr>
        <sz val="8"/>
        <rFont val="Tahoma"/>
        <family val="2"/>
      </rPr>
      <t xml:space="preserve"> Se realizó la verificación de los valores frente a la Ejecución presupuestal del mes señalado corroborando los porcentajes y valores presentados sin embargo es recomendable soportar el cumplimiento de la acción con los reportes del sistema de información o informes de gestión presupuestal (para el próximo seguimiento del primer y segundo cuatrimestre).  De acuerdo con lo anterior y el plazo fijado para la acción, se califica como </t>
    </r>
    <r>
      <rPr>
        <b/>
        <sz val="8"/>
        <rFont val="Tahoma"/>
        <family val="2"/>
      </rPr>
      <t xml:space="preserve"> "En proceso"</t>
    </r>
    <r>
      <rPr>
        <sz val="8"/>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</si>
</sst>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1" x14ac:knownFonts="1">
    <font>
      <sz val="11"/>
      <color theme="1"/>
      <name val="Calibri"/>
      <family val="2"/>
      <scheme val="minor"/>
    </font>
    <font>
      <sz val="11"/>
      <color theme="1"/>
      <name val="Calibri"/>
      <family val="2"/>
      <scheme val="minor"/>
    </font>
    <font>
      <sz val="10"/>
      <name val="Arial"/>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8"/>
      <name val="Calibri"/>
      <family val="2"/>
      <scheme val="minor"/>
    </font>
    <font>
      <sz val="8"/>
      <color theme="1"/>
      <name val="Tahoma"/>
      <family val="2"/>
    </font>
    <font>
      <sz val="8"/>
      <color indexed="8"/>
      <name val="Tahoma"/>
      <family val="2"/>
    </font>
    <font>
      <b/>
      <sz val="8"/>
      <color theme="1"/>
      <name val="Tahoma"/>
      <family val="2"/>
    </font>
    <font>
      <sz val="8"/>
      <color rgb="FF000000"/>
      <name val="Tahoma"/>
      <family val="2"/>
    </font>
    <font>
      <b/>
      <sz val="8"/>
      <color theme="0"/>
      <name val="Tahoma"/>
      <family val="2"/>
    </font>
    <font>
      <sz val="8"/>
      <name val="Tahoma"/>
      <family val="2"/>
    </font>
    <font>
      <b/>
      <sz val="8"/>
      <name val="Tahoma"/>
      <family val="2"/>
    </font>
    <font>
      <b/>
      <sz val="10"/>
      <color theme="0"/>
      <name val="Tahoma"/>
      <family val="2"/>
    </font>
    <font>
      <b/>
      <sz val="8"/>
      <color rgb="FF000000"/>
      <name val="Tahoma"/>
      <family val="2"/>
    </font>
  </fonts>
  <fills count="18">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8" tint="-0.249977111117893"/>
        <bgColor indexed="64"/>
      </patternFill>
    </fill>
    <fill>
      <patternFill patternType="solid">
        <fgColor rgb="FFE8F5F8"/>
        <bgColor indexed="64"/>
      </patternFill>
    </fill>
    <fill>
      <patternFill patternType="solid">
        <fgColor theme="7" tint="-0.499984740745262"/>
        <bgColor indexed="64"/>
      </patternFill>
    </fill>
    <fill>
      <patternFill patternType="solid">
        <fgColor rgb="FFEFECF4"/>
        <bgColor indexed="64"/>
      </patternFill>
    </fill>
  </fills>
  <borders count="52">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theme="0"/>
      </left>
      <right style="thin">
        <color theme="0"/>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right style="thin">
        <color theme="0"/>
      </right>
      <top style="thin">
        <color theme="0"/>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theme="0"/>
      </bottom>
      <diagonal/>
    </border>
    <border>
      <left/>
      <right/>
      <top style="thin">
        <color theme="0"/>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55">
    <xf numFmtId="0" fontId="0" fillId="0" borderId="0" xfId="0"/>
    <xf numFmtId="0" fontId="7" fillId="0" borderId="0" xfId="0" applyFont="1" applyAlignment="1">
      <alignment horizontal="center" vertical="center"/>
    </xf>
    <xf numFmtId="0" fontId="7" fillId="0" borderId="0" xfId="0" applyFont="1"/>
    <xf numFmtId="0" fontId="7" fillId="0" borderId="0" xfId="0" applyFont="1" applyAlignment="1">
      <alignment vertical="center"/>
    </xf>
    <xf numFmtId="0" fontId="7" fillId="0" borderId="0" xfId="0" applyFont="1" applyFill="1"/>
    <xf numFmtId="9" fontId="7" fillId="0" borderId="0" xfId="1" applyFont="1" applyFill="1" applyAlignment="1">
      <alignment horizontal="center" vertical="center"/>
    </xf>
    <xf numFmtId="9" fontId="7" fillId="0" borderId="0" xfId="1" applyFont="1" applyAlignment="1">
      <alignment horizontal="center" vertical="center"/>
    </xf>
    <xf numFmtId="0" fontId="8" fillId="0" borderId="0" xfId="0" applyFont="1" applyAlignment="1">
      <alignment horizontal="center" vertical="center"/>
    </xf>
    <xf numFmtId="9" fontId="8" fillId="0" borderId="0" xfId="1" applyFont="1" applyAlignment="1">
      <alignment horizontal="center" vertical="center"/>
    </xf>
    <xf numFmtId="0" fontId="9" fillId="0" borderId="0" xfId="2" applyFont="1" applyFill="1" applyBorder="1" applyAlignment="1">
      <alignment vertical="center"/>
    </xf>
    <xf numFmtId="0" fontId="9" fillId="0" borderId="0" xfId="2" applyFont="1" applyFill="1" applyBorder="1" applyAlignment="1"/>
    <xf numFmtId="0" fontId="9" fillId="0" borderId="0" xfId="2" applyFont="1" applyFill="1" applyBorder="1"/>
    <xf numFmtId="1" fontId="7" fillId="0" borderId="0" xfId="1" applyNumberFormat="1" applyFont="1" applyAlignment="1">
      <alignment horizontal="center" vertical="center"/>
    </xf>
    <xf numFmtId="0" fontId="9" fillId="0" borderId="0" xfId="2" applyFont="1" applyFill="1" applyBorder="1" applyAlignment="1">
      <alignment vertical="center" wrapText="1"/>
    </xf>
    <xf numFmtId="0" fontId="5" fillId="0" borderId="0" xfId="2" applyFont="1"/>
    <xf numFmtId="9" fontId="8" fillId="0" borderId="0" xfId="1" applyFont="1" applyFill="1" applyAlignment="1">
      <alignment horizontal="center" vertical="center"/>
    </xf>
    <xf numFmtId="0" fontId="7"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164" fontId="7" fillId="0" borderId="0" xfId="1" applyNumberFormat="1" applyFont="1" applyAlignment="1" applyProtection="1">
      <alignment horizontal="center" vertical="center"/>
    </xf>
    <xf numFmtId="0" fontId="12" fillId="0" borderId="0" xfId="0" applyFont="1" applyAlignment="1" applyProtection="1">
      <alignment horizontal="center" vertical="center"/>
    </xf>
    <xf numFmtId="15" fontId="12" fillId="0" borderId="3" xfId="0" applyNumberFormat="1"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164" fontId="12" fillId="0" borderId="3" xfId="1" applyNumberFormat="1" applyFont="1" applyFill="1" applyBorder="1" applyAlignment="1" applyProtection="1">
      <alignment horizontal="center" vertical="center" wrapText="1"/>
    </xf>
    <xf numFmtId="164" fontId="12" fillId="0" borderId="3" xfId="1" applyNumberFormat="1" applyFont="1" applyFill="1" applyBorder="1" applyAlignment="1" applyProtection="1">
      <alignment horizontal="center" vertical="center"/>
    </xf>
    <xf numFmtId="0" fontId="12" fillId="0" borderId="3" xfId="0" applyFont="1" applyBorder="1" applyAlignment="1" applyProtection="1">
      <alignment horizontal="center" vertical="center"/>
      <protection locked="0"/>
    </xf>
    <xf numFmtId="0" fontId="12" fillId="8" borderId="3" xfId="0" applyFont="1" applyFill="1" applyBorder="1" applyAlignment="1" applyProtection="1">
      <alignment horizontal="center" vertical="center"/>
    </xf>
    <xf numFmtId="0" fontId="12" fillId="0" borderId="22" xfId="0" applyFont="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15" fillId="0" borderId="3" xfId="0" applyFont="1" applyBorder="1" applyAlignment="1" applyProtection="1">
      <alignment horizontal="center" vertical="center"/>
      <protection locked="0"/>
    </xf>
    <xf numFmtId="0" fontId="12" fillId="0" borderId="3" xfId="0" applyFont="1" applyBorder="1" applyAlignment="1" applyProtection="1">
      <alignment vertical="center" wrapText="1"/>
      <protection locked="0"/>
    </xf>
    <xf numFmtId="0" fontId="12" fillId="8" borderId="25" xfId="0" applyFont="1" applyFill="1" applyBorder="1" applyAlignment="1">
      <alignment horizontal="center" vertical="center" wrapText="1"/>
    </xf>
    <xf numFmtId="0" fontId="12" fillId="8" borderId="33" xfId="0" applyFont="1" applyFill="1" applyBorder="1" applyAlignment="1">
      <alignment horizontal="center" vertical="center" wrapText="1"/>
    </xf>
    <xf numFmtId="0" fontId="12" fillId="8" borderId="27" xfId="0" applyFont="1" applyFill="1" applyBorder="1" applyAlignment="1">
      <alignment horizontal="center" vertical="center" wrapText="1"/>
    </xf>
    <xf numFmtId="0" fontId="12" fillId="11" borderId="25" xfId="0" applyFont="1" applyFill="1" applyBorder="1" applyAlignment="1" applyProtection="1">
      <alignment horizontal="center" vertical="center" wrapText="1"/>
    </xf>
    <xf numFmtId="0" fontId="12" fillId="11" borderId="26" xfId="0" applyFont="1" applyFill="1" applyBorder="1" applyAlignment="1" applyProtection="1">
      <alignment horizontal="center" vertical="center" wrapText="1"/>
    </xf>
    <xf numFmtId="0" fontId="12" fillId="11" borderId="32" xfId="0" applyFont="1" applyFill="1" applyBorder="1" applyAlignment="1" applyProtection="1">
      <alignment horizontal="center" vertical="center" wrapText="1"/>
    </xf>
    <xf numFmtId="0" fontId="12" fillId="12" borderId="25" xfId="0" applyFont="1" applyFill="1" applyBorder="1" applyAlignment="1" applyProtection="1">
      <alignment horizontal="center" vertical="center" wrapText="1"/>
    </xf>
    <xf numFmtId="0" fontId="12" fillId="12" borderId="26" xfId="0" applyFont="1" applyFill="1" applyBorder="1" applyAlignment="1" applyProtection="1">
      <alignment horizontal="center" vertical="center" wrapText="1"/>
    </xf>
    <xf numFmtId="0" fontId="12" fillId="12" borderId="27" xfId="0" applyFont="1" applyFill="1" applyBorder="1" applyAlignment="1" applyProtection="1">
      <alignment horizontal="center" vertical="center" wrapText="1"/>
    </xf>
    <xf numFmtId="0" fontId="12" fillId="0" borderId="3" xfId="0" applyFont="1" applyBorder="1" applyAlignment="1">
      <alignment horizontal="center" vertical="center"/>
    </xf>
    <xf numFmtId="9" fontId="7" fillId="0" borderId="0" xfId="1" applyFont="1" applyAlignment="1" applyProtection="1">
      <alignment horizontal="center" vertical="center"/>
    </xf>
    <xf numFmtId="0" fontId="12" fillId="0" borderId="17" xfId="0" applyFont="1" applyBorder="1" applyAlignment="1" applyProtection="1">
      <alignment horizontal="center" vertical="center" wrapText="1"/>
    </xf>
    <xf numFmtId="9" fontId="12" fillId="0" borderId="17" xfId="1" applyFont="1" applyBorder="1" applyAlignment="1" applyProtection="1">
      <alignment horizontal="center" vertical="center" wrapText="1"/>
    </xf>
    <xf numFmtId="0" fontId="17" fillId="0" borderId="17" xfId="0" applyFont="1" applyBorder="1" applyAlignment="1" applyProtection="1">
      <alignment horizontal="justify" vertical="center" wrapText="1"/>
      <protection hidden="1"/>
    </xf>
    <xf numFmtId="165" fontId="13" fillId="0" borderId="3" xfId="0" applyNumberFormat="1" applyFont="1" applyFill="1" applyBorder="1" applyAlignment="1" applyProtection="1">
      <alignment horizontal="center" vertical="center" wrapText="1"/>
    </xf>
    <xf numFmtId="0" fontId="14" fillId="13" borderId="3" xfId="0" applyFont="1" applyFill="1" applyBorder="1" applyAlignment="1" applyProtection="1">
      <alignment horizontal="center" vertical="center"/>
    </xf>
    <xf numFmtId="0" fontId="14" fillId="3" borderId="5" xfId="0" applyFont="1" applyFill="1" applyBorder="1" applyAlignment="1" applyProtection="1">
      <alignment horizontal="center" vertical="center" wrapText="1"/>
    </xf>
    <xf numFmtId="0" fontId="17" fillId="0" borderId="17" xfId="0" applyFont="1" applyFill="1" applyBorder="1" applyAlignment="1" applyProtection="1">
      <alignment horizontal="justify" vertical="center" wrapText="1"/>
      <protection hidden="1"/>
    </xf>
    <xf numFmtId="0" fontId="12" fillId="0" borderId="0" xfId="0" applyFont="1"/>
    <xf numFmtId="0" fontId="12" fillId="0" borderId="0" xfId="0" applyFont="1" applyAlignment="1">
      <alignment horizontal="center" vertical="center"/>
    </xf>
    <xf numFmtId="164" fontId="12" fillId="0" borderId="0" xfId="1" applyNumberFormat="1" applyFont="1" applyAlignment="1">
      <alignment horizontal="center" vertical="center"/>
    </xf>
    <xf numFmtId="0" fontId="12" fillId="0" borderId="3" xfId="0" applyFont="1" applyBorder="1" applyAlignment="1" applyProtection="1">
      <alignment horizontal="center" vertical="center"/>
    </xf>
    <xf numFmtId="0" fontId="12" fillId="0" borderId="3" xfId="0" applyFont="1" applyBorder="1" applyAlignment="1" applyProtection="1">
      <alignment horizontal="justify" vertical="center" wrapText="1"/>
    </xf>
    <xf numFmtId="0" fontId="12" fillId="0" borderId="36" xfId="0" applyFont="1" applyBorder="1" applyAlignment="1" applyProtection="1">
      <alignment vertical="center" wrapText="1"/>
      <protection locked="0"/>
    </xf>
    <xf numFmtId="0" fontId="12" fillId="0" borderId="37"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65" fontId="13" fillId="0" borderId="36" xfId="0" applyNumberFormat="1" applyFont="1" applyFill="1" applyBorder="1" applyAlignment="1" applyProtection="1">
      <alignment horizontal="center" vertical="center" wrapText="1"/>
    </xf>
    <xf numFmtId="164" fontId="12" fillId="0" borderId="37" xfId="1" applyNumberFormat="1" applyFont="1" applyFill="1" applyBorder="1" applyAlignment="1" applyProtection="1">
      <alignment horizontal="center" vertical="center" wrapText="1"/>
    </xf>
    <xf numFmtId="0" fontId="12" fillId="0" borderId="36" xfId="0" applyFont="1" applyBorder="1" applyAlignment="1" applyProtection="1">
      <alignment horizontal="center" vertical="center"/>
      <protection locked="0"/>
    </xf>
    <xf numFmtId="0" fontId="12" fillId="0" borderId="36" xfId="0" applyFont="1" applyFill="1" applyBorder="1" applyAlignment="1" applyProtection="1">
      <alignment horizontal="center" vertical="center" wrapText="1"/>
    </xf>
    <xf numFmtId="0" fontId="12" fillId="0" borderId="38" xfId="0" applyFont="1" applyBorder="1" applyAlignment="1" applyProtection="1">
      <alignment horizontal="center" vertical="center"/>
    </xf>
    <xf numFmtId="0" fontId="7" fillId="8" borderId="3" xfId="0" applyFont="1" applyFill="1" applyBorder="1" applyAlignment="1" applyProtection="1">
      <alignment horizontal="center" vertical="center"/>
    </xf>
    <xf numFmtId="164" fontId="7" fillId="8" borderId="3" xfId="1" applyNumberFormat="1" applyFont="1" applyFill="1" applyBorder="1" applyAlignment="1" applyProtection="1">
      <alignment horizontal="center" vertical="center"/>
    </xf>
    <xf numFmtId="0" fontId="12" fillId="15" borderId="25" xfId="0" applyFont="1" applyFill="1" applyBorder="1" applyAlignment="1">
      <alignment horizontal="center" vertical="center" wrapText="1"/>
    </xf>
    <xf numFmtId="0" fontId="12" fillId="15" borderId="26" xfId="0" applyFont="1" applyFill="1" applyBorder="1" applyAlignment="1">
      <alignment horizontal="center" vertical="center" wrapText="1"/>
    </xf>
    <xf numFmtId="0" fontId="12" fillId="15" borderId="40" xfId="0" applyFont="1" applyFill="1" applyBorder="1" applyAlignment="1">
      <alignment horizontal="center" vertical="center" wrapText="1"/>
    </xf>
    <xf numFmtId="0" fontId="12" fillId="17" borderId="25" xfId="0" applyFont="1" applyFill="1" applyBorder="1" applyAlignment="1">
      <alignment horizontal="center" vertical="center" wrapText="1"/>
    </xf>
    <xf numFmtId="0" fontId="12" fillId="17" borderId="26" xfId="0" applyFont="1" applyFill="1" applyBorder="1" applyAlignment="1">
      <alignment horizontal="center" vertical="center" wrapText="1"/>
    </xf>
    <xf numFmtId="0" fontId="12" fillId="0" borderId="38" xfId="0" applyFont="1" applyBorder="1" applyAlignment="1" applyProtection="1">
      <alignment vertical="center" wrapText="1"/>
      <protection locked="0"/>
    </xf>
    <xf numFmtId="0" fontId="12" fillId="0" borderId="41" xfId="0" applyFont="1" applyBorder="1" applyAlignment="1" applyProtection="1">
      <alignment horizontal="center" vertical="center"/>
    </xf>
    <xf numFmtId="15" fontId="12" fillId="0" borderId="42" xfId="0" applyNumberFormat="1" applyFont="1" applyBorder="1" applyAlignment="1" applyProtection="1">
      <alignment horizontal="center" vertical="center" wrapText="1"/>
    </xf>
    <xf numFmtId="0" fontId="12" fillId="0" borderId="42" xfId="0" applyFont="1" applyBorder="1" applyAlignment="1" applyProtection="1">
      <alignment horizontal="center" vertical="center" wrapText="1"/>
    </xf>
    <xf numFmtId="15" fontId="12" fillId="0" borderId="43" xfId="0" applyNumberFormat="1" applyFont="1" applyBorder="1" applyAlignment="1" applyProtection="1">
      <alignment horizontal="center" vertical="center" wrapText="1"/>
    </xf>
    <xf numFmtId="0" fontId="15" fillId="0" borderId="42" xfId="0" applyFont="1" applyBorder="1" applyAlignment="1" applyProtection="1">
      <alignment horizontal="center" vertical="center"/>
      <protection locked="0"/>
    </xf>
    <xf numFmtId="0" fontId="12" fillId="0" borderId="17" xfId="0" applyFont="1" applyBorder="1" applyAlignment="1" applyProtection="1">
      <alignment horizontal="justify" vertical="center" wrapText="1"/>
    </xf>
    <xf numFmtId="0" fontId="17" fillId="0" borderId="17" xfId="0" applyFont="1" applyBorder="1" applyAlignment="1" applyProtection="1">
      <alignment horizontal="left" vertical="center" wrapText="1"/>
      <protection hidden="1"/>
    </xf>
    <xf numFmtId="0" fontId="15" fillId="0" borderId="0" xfId="0" applyFont="1" applyAlignment="1">
      <alignment horizontal="left" vertical="center" wrapText="1"/>
    </xf>
    <xf numFmtId="0" fontId="17" fillId="0" borderId="3" xfId="0" applyFont="1" applyBorder="1" applyAlignment="1" applyProtection="1">
      <alignment horizontal="justify" vertical="center" wrapText="1"/>
      <protection hidden="1"/>
    </xf>
    <xf numFmtId="0" fontId="12" fillId="0" borderId="3" xfId="0" applyFont="1" applyFill="1" applyBorder="1" applyAlignment="1">
      <alignment horizontal="center" vertical="center"/>
    </xf>
    <xf numFmtId="0" fontId="15" fillId="0" borderId="17" xfId="0" applyFont="1" applyFill="1" applyBorder="1" applyAlignment="1" applyProtection="1">
      <alignment horizontal="justify" vertical="center" wrapText="1"/>
      <protection hidden="1"/>
    </xf>
    <xf numFmtId="0" fontId="6" fillId="7" borderId="34" xfId="0" applyFont="1" applyFill="1" applyBorder="1" applyAlignment="1">
      <alignment horizontal="center" vertical="center"/>
    </xf>
    <xf numFmtId="0" fontId="6" fillId="7" borderId="29" xfId="0" applyFont="1" applyFill="1" applyBorder="1" applyAlignment="1">
      <alignment horizontal="center" vertical="center"/>
    </xf>
    <xf numFmtId="0" fontId="6" fillId="7" borderId="35" xfId="0" applyFont="1" applyFill="1" applyBorder="1" applyAlignment="1">
      <alignment horizontal="center" vertical="center"/>
    </xf>
    <xf numFmtId="0" fontId="14" fillId="10" borderId="18"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9" fillId="16" borderId="34" xfId="0" applyFont="1" applyFill="1" applyBorder="1" applyAlignment="1">
      <alignment horizontal="center" vertical="center" wrapText="1"/>
    </xf>
    <xf numFmtId="0" fontId="19" fillId="16" borderId="29"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7" fillId="0" borderId="1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14" fillId="3" borderId="9" xfId="0"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wrapText="1"/>
    </xf>
    <xf numFmtId="0" fontId="19" fillId="9" borderId="1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6" fillId="5" borderId="11"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16" fillId="14" borderId="19" xfId="0" applyFont="1" applyFill="1" applyBorder="1" applyAlignment="1">
      <alignment horizontal="center" vertical="center" wrapText="1"/>
    </xf>
    <xf numFmtId="0" fontId="16" fillId="14" borderId="39" xfId="0" applyFont="1" applyFill="1" applyBorder="1" applyAlignment="1">
      <alignment horizontal="center" vertical="center" wrapText="1"/>
    </xf>
    <xf numFmtId="0" fontId="16" fillId="14" borderId="18" xfId="0" applyFont="1" applyFill="1" applyBorder="1" applyAlignment="1">
      <alignment horizontal="center" vertical="center" wrapText="1"/>
    </xf>
    <xf numFmtId="0" fontId="16" fillId="14" borderId="9" xfId="0" applyFont="1" applyFill="1" applyBorder="1" applyAlignment="1">
      <alignment horizontal="center" vertical="center" wrapText="1"/>
    </xf>
    <xf numFmtId="0" fontId="14" fillId="3" borderId="30" xfId="0" applyFont="1" applyFill="1" applyBorder="1" applyAlignment="1" applyProtection="1">
      <alignment horizontal="center" vertical="center" wrapText="1"/>
    </xf>
    <xf numFmtId="0" fontId="14" fillId="3" borderId="31"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16" fillId="14" borderId="23" xfId="0" applyFont="1" applyFill="1" applyBorder="1" applyAlignment="1">
      <alignment horizontal="center" vertical="center" wrapText="1"/>
    </xf>
    <xf numFmtId="0" fontId="16" fillId="14" borderId="8" xfId="0" applyFont="1" applyFill="1" applyBorder="1" applyAlignment="1">
      <alignment horizontal="center" vertical="center" wrapText="1"/>
    </xf>
    <xf numFmtId="0" fontId="14" fillId="3" borderId="9" xfId="0" applyFont="1" applyFill="1" applyBorder="1" applyAlignment="1" applyProtection="1">
      <alignment horizontal="center" vertical="center"/>
    </xf>
    <xf numFmtId="0" fontId="14" fillId="3" borderId="8"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7" xfId="0" applyFont="1" applyFill="1" applyBorder="1" applyAlignment="1" applyProtection="1">
      <alignment horizontal="center" vertical="center" wrapText="1"/>
    </xf>
    <xf numFmtId="0" fontId="14" fillId="0" borderId="44" xfId="0" applyFont="1" applyFill="1" applyBorder="1" applyAlignment="1" applyProtection="1">
      <alignment horizontal="left" vertical="center"/>
    </xf>
    <xf numFmtId="0" fontId="14" fillId="0" borderId="45" xfId="0" applyFont="1" applyFill="1" applyBorder="1" applyAlignment="1" applyProtection="1">
      <alignment horizontal="left" vertical="center"/>
    </xf>
    <xf numFmtId="0" fontId="14" fillId="0" borderId="46" xfId="0" applyFont="1" applyFill="1" applyBorder="1" applyAlignment="1" applyProtection="1">
      <alignment horizontal="left" vertical="center"/>
    </xf>
    <xf numFmtId="0" fontId="14" fillId="0" borderId="47" xfId="0" applyFont="1" applyFill="1" applyBorder="1" applyAlignment="1" applyProtection="1">
      <alignment horizontal="left" vertical="center"/>
    </xf>
    <xf numFmtId="0" fontId="14" fillId="0" borderId="3" xfId="0" applyFont="1" applyFill="1" applyBorder="1" applyAlignment="1" applyProtection="1">
      <alignment horizontal="left" vertical="center"/>
    </xf>
    <xf numFmtId="0" fontId="14" fillId="0" borderId="48" xfId="0" applyFont="1" applyFill="1" applyBorder="1" applyAlignment="1" applyProtection="1">
      <alignment horizontal="left" vertical="center"/>
    </xf>
    <xf numFmtId="0" fontId="14" fillId="0" borderId="49" xfId="0" applyFont="1" applyFill="1" applyBorder="1" applyAlignment="1" applyProtection="1">
      <alignment horizontal="left" vertical="center"/>
    </xf>
    <xf numFmtId="0" fontId="14" fillId="0" borderId="50" xfId="0" applyFont="1" applyFill="1" applyBorder="1" applyAlignment="1" applyProtection="1">
      <alignment horizontal="left" vertical="center"/>
    </xf>
    <xf numFmtId="0" fontId="14" fillId="0" borderId="51" xfId="0" applyFont="1" applyFill="1" applyBorder="1" applyAlignment="1" applyProtection="1">
      <alignment horizontal="left" vertical="center"/>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0">
    <dxf>
      <font>
        <b/>
        <i val="0"/>
        <color theme="0"/>
      </font>
      <fill>
        <patternFill>
          <bgColor rgb="FFC00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ill>
        <patternFill patternType="solid">
          <fgColor rgb="FFC5D9F1"/>
          <bgColor rgb="FF0000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738845144356962E-2"/>
          <c:y val="7.7419354838709681E-2"/>
          <c:w val="0.91659448818897649"/>
          <c:h val="0.77555566844467028"/>
        </c:manualLayout>
      </c:layout>
      <c:pie3DChart>
        <c:varyColors val="1"/>
        <c:ser>
          <c:idx val="0"/>
          <c:order val="0"/>
          <c:tx>
            <c:strRef>
              <c:f>Hoja1!$C$2</c:f>
              <c:strCache>
                <c:ptCount val="1"/>
                <c:pt idx="0">
                  <c:v>Cant.</c:v>
                </c:pt>
              </c:strCache>
            </c:strRef>
          </c:tx>
          <c:dPt>
            <c:idx val="0"/>
            <c:bubble3D val="0"/>
            <c:explosion val="13"/>
            <c:spPr>
              <a:solidFill>
                <a:schemeClr val="accent3">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286-4BFB-B462-F6C68BB81C97}"/>
              </c:ext>
            </c:extLst>
          </c:dPt>
          <c:dPt>
            <c:idx val="1"/>
            <c:bubble3D val="0"/>
            <c:explosion val="28"/>
            <c:spPr>
              <a:solidFill>
                <a:schemeClr val="accent3">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6-0286-4BFB-B462-F6C68BB81C97}"/>
              </c:ext>
            </c:extLst>
          </c:dPt>
          <c:dPt>
            <c:idx val="2"/>
            <c:bubble3D val="0"/>
            <c:explosion val="17"/>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286-4BFB-B462-F6C68BB81C97}"/>
              </c:ext>
            </c:extLst>
          </c:dPt>
          <c:dLbls>
            <c:dLbl>
              <c:idx val="0"/>
              <c:layout>
                <c:manualLayout>
                  <c:x val="1.6666666666666642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86-4BFB-B462-F6C68BB81C97}"/>
                </c:ext>
              </c:extLst>
            </c:dLbl>
            <c:dLbl>
              <c:idx val="1"/>
              <c:layout>
                <c:manualLayout>
                  <c:x val="-4.1666666666666692E-2"/>
                  <c:y val="-1.95041910083821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86-4BFB-B462-F6C68BB81C97}"/>
                </c:ext>
              </c:extLst>
            </c:dLbl>
            <c:dLbl>
              <c:idx val="2"/>
              <c:layout>
                <c:manualLayout>
                  <c:x val="1.1111111111111009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286-4BFB-B462-F6C68BB81C97}"/>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Hoja1!$B$3:$B$5</c:f>
              <c:strCache>
                <c:ptCount val="3"/>
                <c:pt idx="0">
                  <c:v>Terminada</c:v>
                </c:pt>
                <c:pt idx="1">
                  <c:v>Terminada Extemporánea</c:v>
                </c:pt>
                <c:pt idx="2">
                  <c:v>Incumplida</c:v>
                </c:pt>
              </c:strCache>
            </c:strRef>
          </c:cat>
          <c:val>
            <c:numRef>
              <c:f>Hoja1!$C$3:$C$5</c:f>
              <c:numCache>
                <c:formatCode>General</c:formatCode>
                <c:ptCount val="3"/>
                <c:pt idx="0">
                  <c:v>2</c:v>
                </c:pt>
                <c:pt idx="1">
                  <c:v>3</c:v>
                </c:pt>
                <c:pt idx="2">
                  <c:v>1</c:v>
                </c:pt>
              </c:numCache>
            </c:numRef>
          </c:val>
          <c:extLst>
            <c:ext xmlns:c16="http://schemas.microsoft.com/office/drawing/2014/chart" uri="{C3380CC4-5D6E-409C-BE32-E72D297353CC}">
              <c16:uniqueId val="{00000000-0286-4BFB-B462-F6C68BB81C97}"/>
            </c:ext>
          </c:extLst>
        </c:ser>
        <c:ser>
          <c:idx val="1"/>
          <c:order val="1"/>
          <c:tx>
            <c:strRef>
              <c:f>Hoja1!$D$2</c:f>
              <c:strCache>
                <c:ptCount val="1"/>
                <c:pt idx="0">
                  <c:v>%</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2-0286-4BFB-B462-F6C68BB81C9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286-4BFB-B462-F6C68BB81C9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4-0286-4BFB-B462-F6C68BB81C97}"/>
              </c:ext>
            </c:extLst>
          </c:dPt>
          <c:dLbls>
            <c:dLbl>
              <c:idx val="0"/>
              <c:layout>
                <c:manualLayout>
                  <c:x val="2.7777777777777776E-2"/>
                  <c:y val="-1.851851851851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86-4BFB-B462-F6C68BB81C97}"/>
                </c:ext>
              </c:extLst>
            </c:dLbl>
            <c:dLbl>
              <c:idx val="1"/>
              <c:layout>
                <c:manualLayout>
                  <c:x val="3.0555555555555555E-2"/>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86-4BFB-B462-F6C68BB81C97}"/>
                </c:ext>
              </c:extLst>
            </c:dLbl>
            <c:dLbl>
              <c:idx val="2"/>
              <c:layout>
                <c:manualLayout>
                  <c:x val="2.7777777777777776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86-4BFB-B462-F6C68BB81C97}"/>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Hoja1!$B$3:$B$5</c:f>
              <c:strCache>
                <c:ptCount val="3"/>
                <c:pt idx="0">
                  <c:v>Terminada</c:v>
                </c:pt>
                <c:pt idx="1">
                  <c:v>Terminada Extemporánea</c:v>
                </c:pt>
                <c:pt idx="2">
                  <c:v>Incumplida</c:v>
                </c:pt>
              </c:strCache>
            </c:strRef>
          </c:cat>
          <c:val>
            <c:numRef>
              <c:f>Hoja1!$D$3:$D$5</c:f>
              <c:numCache>
                <c:formatCode>0.0%</c:formatCode>
                <c:ptCount val="3"/>
                <c:pt idx="0">
                  <c:v>0.33333333333333331</c:v>
                </c:pt>
                <c:pt idx="1">
                  <c:v>0.5</c:v>
                </c:pt>
                <c:pt idx="2">
                  <c:v>0.16666666666666666</c:v>
                </c:pt>
              </c:numCache>
            </c:numRef>
          </c:val>
          <c:extLst>
            <c:ext xmlns:c16="http://schemas.microsoft.com/office/drawing/2014/chart" uri="{C3380CC4-5D6E-409C-BE32-E72D297353CC}">
              <c16:uniqueId val="{00000001-0286-4BFB-B462-F6C68BB81C9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598170</xdr:colOff>
      <xdr:row>0</xdr:row>
      <xdr:rowOff>144780</xdr:rowOff>
    </xdr:from>
    <xdr:to>
      <xdr:col>2</xdr:col>
      <xdr:colOff>243839</xdr:colOff>
      <xdr:row>3</xdr:row>
      <xdr:rowOff>121920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144780"/>
          <a:ext cx="1261109" cy="777240"/>
        </a:xfrm>
        <a:prstGeom prst="rect">
          <a:avLst/>
        </a:prstGeom>
        <a:noFill/>
        <a:ln>
          <a:noFill/>
        </a:ln>
      </xdr:spPr>
    </xdr:pic>
    <xdr:clientData/>
  </xdr:twoCellAnchor>
  <xdr:twoCellAnchor editAs="oneCell">
    <xdr:from>
      <xdr:col>37</xdr:col>
      <xdr:colOff>160020</xdr:colOff>
      <xdr:row>0</xdr:row>
      <xdr:rowOff>121921</xdr:rowOff>
    </xdr:from>
    <xdr:to>
      <xdr:col>37</xdr:col>
      <xdr:colOff>1032933</xdr:colOff>
      <xdr:row>3</xdr:row>
      <xdr:rowOff>75865</xdr:rowOff>
    </xdr:to>
    <xdr:pic>
      <xdr:nvPicPr>
        <xdr:cNvPr id="5" name="4 Imagen" descr="C:\Users\john.garcia\Desktop\2020-01-08.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448960" y="121921"/>
          <a:ext cx="872913" cy="754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361950</xdr:colOff>
      <xdr:row>8</xdr:row>
      <xdr:rowOff>7620</xdr:rowOff>
    </xdr:from>
    <xdr:to>
      <xdr:col>8</xdr:col>
      <xdr:colOff>179070</xdr:colOff>
      <xdr:row>30</xdr:row>
      <xdr:rowOff>110490</xdr:rowOff>
    </xdr:to>
    <xdr:graphicFrame macro="">
      <xdr:nvGraphicFramePr>
        <xdr:cNvPr id="2" name="Gráfico 1">
          <a:extLst>
            <a:ext uri="{FF2B5EF4-FFF2-40B4-BE49-F238E27FC236}">
              <a16:creationId xmlns:a16="http://schemas.microsoft.com/office/drawing/2014/main" id="{FEE4172D-8123-42DB-BC66-030032CB14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1"/>
  <sheetViews>
    <sheetView tabSelected="1" zoomScaleNormal="100" workbookViewId="0">
      <selection activeCell="AG10" sqref="AG10"/>
    </sheetView>
  </sheetViews>
  <sheetFormatPr baseColWidth="10" defaultColWidth="11.44140625" defaultRowHeight="13.8" x14ac:dyDescent="0.3"/>
  <cols>
    <col min="1" max="1" width="10.88671875" style="16" customWidth="1"/>
    <col min="2" max="3" width="12.6640625" style="16" customWidth="1"/>
    <col min="4" max="4" width="22.33203125" style="16" customWidth="1"/>
    <col min="5" max="5" width="13.44140625" style="16" customWidth="1"/>
    <col min="6" max="6" width="14.88671875" style="19" customWidth="1"/>
    <col min="7" max="7" width="37.5546875" style="16" customWidth="1"/>
    <col min="8" max="8" width="31.6640625" style="16" customWidth="1"/>
    <col min="9" max="9" width="35.6640625" style="16" customWidth="1"/>
    <col min="10" max="11" width="13.6640625" style="16" customWidth="1"/>
    <col min="12" max="12" width="19.44140625" style="16" customWidth="1"/>
    <col min="13" max="13" width="17.88671875" style="18" customWidth="1"/>
    <col min="14" max="14" width="15" style="16" customWidth="1"/>
    <col min="15" max="15" width="13" style="16" customWidth="1"/>
    <col min="16" max="16" width="12.33203125" style="16" customWidth="1"/>
    <col min="17" max="19" width="18.6640625" style="16" customWidth="1"/>
    <col min="20" max="20" width="15.6640625" style="16" customWidth="1"/>
    <col min="21" max="21" width="75.6640625" style="16" customWidth="1"/>
    <col min="22" max="22" width="15.6640625" style="20" customWidth="1"/>
    <col min="23" max="25" width="15.6640625" style="16" customWidth="1"/>
    <col min="26" max="26" width="17.6640625" style="16" customWidth="1"/>
    <col min="27" max="27" width="40.6640625" style="16" customWidth="1"/>
    <col min="28" max="28" width="17.6640625" style="16" customWidth="1"/>
    <col min="29" max="29" width="17.6640625" style="43" customWidth="1"/>
    <col min="30" max="31" width="11.44140625" style="16" hidden="1" customWidth="1"/>
    <col min="32" max="32" width="17.6640625" style="16" customWidth="1"/>
    <col min="33" max="33" width="80.6640625" style="16" customWidth="1"/>
    <col min="34" max="35" width="17.6640625" style="16" customWidth="1"/>
    <col min="36" max="36" width="22.88671875" style="16" customWidth="1"/>
    <col min="37" max="38" width="17.6640625" style="16" customWidth="1"/>
    <col min="39" max="16384" width="11.44140625" style="16"/>
  </cols>
  <sheetData>
    <row r="1" spans="1:38" s="30" customFormat="1" ht="21" customHeight="1" x14ac:dyDescent="0.3">
      <c r="A1" s="103"/>
      <c r="B1" s="104"/>
      <c r="C1" s="105"/>
      <c r="D1" s="119" t="s">
        <v>155</v>
      </c>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46" t="s">
        <v>64</v>
      </c>
      <c r="AJ1" s="147"/>
      <c r="AK1" s="148"/>
      <c r="AL1" s="105"/>
    </row>
    <row r="2" spans="1:38" s="30" customFormat="1" ht="21" customHeight="1" x14ac:dyDescent="0.3">
      <c r="A2" s="106"/>
      <c r="B2" s="107"/>
      <c r="C2" s="108"/>
      <c r="D2" s="121"/>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49" t="s">
        <v>153</v>
      </c>
      <c r="AJ2" s="150"/>
      <c r="AK2" s="151"/>
      <c r="AL2" s="108"/>
    </row>
    <row r="3" spans="1:38" s="30" customFormat="1" ht="21" customHeight="1" x14ac:dyDescent="0.3">
      <c r="A3" s="106"/>
      <c r="B3" s="107"/>
      <c r="C3" s="108"/>
      <c r="D3" s="121"/>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49" t="s">
        <v>154</v>
      </c>
      <c r="AJ3" s="150"/>
      <c r="AK3" s="151"/>
      <c r="AL3" s="108"/>
    </row>
    <row r="4" spans="1:38" s="30" customFormat="1" ht="21" customHeight="1" thickBot="1" x14ac:dyDescent="0.35">
      <c r="A4" s="109"/>
      <c r="B4" s="110"/>
      <c r="C4" s="111"/>
      <c r="D4" s="123"/>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52" t="s">
        <v>46</v>
      </c>
      <c r="AJ4" s="153"/>
      <c r="AK4" s="154"/>
      <c r="AL4" s="111"/>
    </row>
    <row r="5" spans="1:38" ht="6" customHeight="1" thickBot="1" x14ac:dyDescent="0.35">
      <c r="M5" s="17"/>
    </row>
    <row r="6" spans="1:38" s="18" customFormat="1" ht="22.5" customHeight="1" thickBot="1" x14ac:dyDescent="0.35">
      <c r="A6" s="127" t="s">
        <v>125</v>
      </c>
      <c r="B6" s="128"/>
      <c r="C6" s="128"/>
      <c r="D6" s="128"/>
      <c r="E6" s="128"/>
      <c r="F6" s="128"/>
      <c r="G6" s="129"/>
      <c r="H6" s="117" t="s">
        <v>7</v>
      </c>
      <c r="I6" s="118"/>
      <c r="J6" s="118"/>
      <c r="K6" s="118"/>
      <c r="L6" s="118"/>
      <c r="M6" s="118"/>
      <c r="N6" s="118"/>
      <c r="O6" s="118"/>
      <c r="P6" s="118"/>
      <c r="Q6" s="118"/>
      <c r="R6" s="118"/>
      <c r="S6" s="118"/>
      <c r="T6" s="114" t="s">
        <v>170</v>
      </c>
      <c r="U6" s="115"/>
      <c r="V6" s="115"/>
      <c r="W6" s="115"/>
      <c r="X6" s="115"/>
      <c r="Y6" s="116"/>
      <c r="Z6" s="99" t="s">
        <v>171</v>
      </c>
      <c r="AA6" s="100"/>
      <c r="AB6" s="100"/>
      <c r="AC6" s="100"/>
      <c r="AD6" s="100"/>
      <c r="AE6" s="100"/>
      <c r="AF6" s="100"/>
      <c r="AG6" s="100"/>
      <c r="AH6" s="100"/>
      <c r="AI6" s="83" t="s">
        <v>164</v>
      </c>
      <c r="AJ6" s="84"/>
      <c r="AK6" s="84"/>
      <c r="AL6" s="85"/>
    </row>
    <row r="7" spans="1:38" s="19" customFormat="1" ht="21" customHeight="1" x14ac:dyDescent="0.3">
      <c r="A7" s="136" t="s">
        <v>0</v>
      </c>
      <c r="B7" s="138" t="s">
        <v>1</v>
      </c>
      <c r="C7" s="138" t="s">
        <v>126</v>
      </c>
      <c r="D7" s="138" t="s">
        <v>2</v>
      </c>
      <c r="E7" s="138" t="s">
        <v>138</v>
      </c>
      <c r="F7" s="138" t="s">
        <v>3</v>
      </c>
      <c r="G7" s="125" t="s">
        <v>129</v>
      </c>
      <c r="H7" s="143" t="s">
        <v>132</v>
      </c>
      <c r="I7" s="142" t="s">
        <v>8</v>
      </c>
      <c r="J7" s="142"/>
      <c r="K7" s="112" t="s">
        <v>10</v>
      </c>
      <c r="L7" s="112" t="s">
        <v>12</v>
      </c>
      <c r="M7" s="145" t="s">
        <v>69</v>
      </c>
      <c r="N7" s="112" t="s">
        <v>20</v>
      </c>
      <c r="O7" s="112" t="s">
        <v>22</v>
      </c>
      <c r="P7" s="112" t="s">
        <v>21</v>
      </c>
      <c r="Q7" s="112" t="s">
        <v>11</v>
      </c>
      <c r="R7" s="112" t="s">
        <v>63</v>
      </c>
      <c r="S7" s="134" t="s">
        <v>68</v>
      </c>
      <c r="T7" s="140" t="s">
        <v>141</v>
      </c>
      <c r="U7" s="132" t="s">
        <v>142</v>
      </c>
      <c r="V7" s="132" t="s">
        <v>143</v>
      </c>
      <c r="W7" s="132" t="s">
        <v>144</v>
      </c>
      <c r="X7" s="132" t="s">
        <v>145</v>
      </c>
      <c r="Y7" s="130" t="s">
        <v>146</v>
      </c>
      <c r="Z7" s="101" t="s">
        <v>141</v>
      </c>
      <c r="AA7" s="89" t="s">
        <v>147</v>
      </c>
      <c r="AB7" s="89" t="s">
        <v>148</v>
      </c>
      <c r="AC7" s="89" t="s">
        <v>143</v>
      </c>
      <c r="AD7" s="86" t="s">
        <v>149</v>
      </c>
      <c r="AE7" s="86" t="s">
        <v>150</v>
      </c>
      <c r="AF7" s="89" t="s">
        <v>144</v>
      </c>
      <c r="AG7" s="89" t="s">
        <v>168</v>
      </c>
      <c r="AH7" s="91" t="s">
        <v>146</v>
      </c>
      <c r="AI7" s="95" t="s">
        <v>29</v>
      </c>
      <c r="AJ7" s="97" t="s">
        <v>123</v>
      </c>
      <c r="AK7" s="97" t="s">
        <v>165</v>
      </c>
      <c r="AL7" s="93" t="s">
        <v>133</v>
      </c>
    </row>
    <row r="8" spans="1:38" s="19" customFormat="1" ht="11.4" x14ac:dyDescent="0.3">
      <c r="A8" s="137"/>
      <c r="B8" s="139"/>
      <c r="C8" s="139"/>
      <c r="D8" s="139"/>
      <c r="E8" s="139"/>
      <c r="F8" s="139"/>
      <c r="G8" s="126"/>
      <c r="H8" s="144"/>
      <c r="I8" s="49" t="s">
        <v>37</v>
      </c>
      <c r="J8" s="49" t="s">
        <v>36</v>
      </c>
      <c r="K8" s="113"/>
      <c r="L8" s="113"/>
      <c r="M8" s="145"/>
      <c r="N8" s="113"/>
      <c r="O8" s="113"/>
      <c r="P8" s="113"/>
      <c r="Q8" s="113"/>
      <c r="R8" s="113"/>
      <c r="S8" s="135"/>
      <c r="T8" s="141"/>
      <c r="U8" s="133"/>
      <c r="V8" s="133"/>
      <c r="W8" s="133"/>
      <c r="X8" s="133"/>
      <c r="Y8" s="131"/>
      <c r="Z8" s="102"/>
      <c r="AA8" s="90"/>
      <c r="AB8" s="90"/>
      <c r="AC8" s="90"/>
      <c r="AD8" s="87"/>
      <c r="AE8" s="87"/>
      <c r="AF8" s="90"/>
      <c r="AG8" s="90"/>
      <c r="AH8" s="92"/>
      <c r="AI8" s="96"/>
      <c r="AJ8" s="98"/>
      <c r="AK8" s="98"/>
      <c r="AL8" s="94"/>
    </row>
    <row r="9" spans="1:38" s="21" customFormat="1" ht="41.4" thickBot="1" x14ac:dyDescent="0.35">
      <c r="A9" s="39" t="s">
        <v>23</v>
      </c>
      <c r="B9" s="40" t="s">
        <v>4</v>
      </c>
      <c r="C9" s="40" t="s">
        <v>5</v>
      </c>
      <c r="D9" s="40" t="s">
        <v>127</v>
      </c>
      <c r="E9" s="40" t="s">
        <v>4</v>
      </c>
      <c r="F9" s="40" t="s">
        <v>128</v>
      </c>
      <c r="G9" s="41" t="s">
        <v>130</v>
      </c>
      <c r="H9" s="36" t="s">
        <v>6</v>
      </c>
      <c r="I9" s="37" t="s">
        <v>131</v>
      </c>
      <c r="J9" s="37" t="s">
        <v>9</v>
      </c>
      <c r="K9" s="37" t="s">
        <v>5</v>
      </c>
      <c r="L9" s="37" t="s">
        <v>14</v>
      </c>
      <c r="M9" s="37" t="s">
        <v>70</v>
      </c>
      <c r="N9" s="37" t="s">
        <v>5</v>
      </c>
      <c r="O9" s="37" t="s">
        <v>4</v>
      </c>
      <c r="P9" s="37" t="s">
        <v>4</v>
      </c>
      <c r="Q9" s="37" t="s">
        <v>5</v>
      </c>
      <c r="R9" s="37" t="s">
        <v>13</v>
      </c>
      <c r="S9" s="38" t="s">
        <v>13</v>
      </c>
      <c r="T9" s="66" t="s">
        <v>4</v>
      </c>
      <c r="U9" s="67" t="s">
        <v>33</v>
      </c>
      <c r="V9" s="67" t="s">
        <v>32</v>
      </c>
      <c r="W9" s="67" t="s">
        <v>13</v>
      </c>
      <c r="X9" s="67" t="s">
        <v>13</v>
      </c>
      <c r="Y9" s="68" t="s">
        <v>140</v>
      </c>
      <c r="Z9" s="69" t="s">
        <v>4</v>
      </c>
      <c r="AA9" s="70" t="s">
        <v>30</v>
      </c>
      <c r="AB9" s="70" t="s">
        <v>31</v>
      </c>
      <c r="AC9" s="70" t="s">
        <v>32</v>
      </c>
      <c r="AD9" s="88"/>
      <c r="AE9" s="88"/>
      <c r="AF9" s="70" t="s">
        <v>13</v>
      </c>
      <c r="AG9" s="70" t="s">
        <v>151</v>
      </c>
      <c r="AH9" s="70" t="s">
        <v>152</v>
      </c>
      <c r="AI9" s="33" t="s">
        <v>34</v>
      </c>
      <c r="AJ9" s="34" t="s">
        <v>124</v>
      </c>
      <c r="AK9" s="34" t="s">
        <v>5</v>
      </c>
      <c r="AL9" s="35" t="s">
        <v>166</v>
      </c>
    </row>
    <row r="10" spans="1:38" ht="132.6" x14ac:dyDescent="0.3">
      <c r="A10" s="72">
        <v>167</v>
      </c>
      <c r="B10" s="73">
        <v>44552</v>
      </c>
      <c r="C10" s="74" t="s">
        <v>15</v>
      </c>
      <c r="D10" s="74" t="s">
        <v>156</v>
      </c>
      <c r="E10" s="75">
        <v>44552</v>
      </c>
      <c r="F10" s="76" t="s">
        <v>158</v>
      </c>
      <c r="G10" s="77" t="s">
        <v>160</v>
      </c>
      <c r="H10" s="71" t="s">
        <v>162</v>
      </c>
      <c r="I10" s="56" t="s">
        <v>159</v>
      </c>
      <c r="J10" s="63">
        <v>1</v>
      </c>
      <c r="K10" s="62" t="s">
        <v>18</v>
      </c>
      <c r="L10" s="57" t="s">
        <v>161</v>
      </c>
      <c r="M10" s="61">
        <v>1</v>
      </c>
      <c r="N10" s="60">
        <v>1</v>
      </c>
      <c r="O10" s="59">
        <v>44576</v>
      </c>
      <c r="P10" s="59">
        <v>44915</v>
      </c>
      <c r="Q10" s="29" t="s">
        <v>26</v>
      </c>
      <c r="R10" s="29" t="s">
        <v>39</v>
      </c>
      <c r="S10" s="29" t="s">
        <v>110</v>
      </c>
      <c r="T10" s="22">
        <v>44804</v>
      </c>
      <c r="U10" s="50" t="s">
        <v>169</v>
      </c>
      <c r="V10" s="26">
        <v>0.3</v>
      </c>
      <c r="W10" s="48" t="s">
        <v>167</v>
      </c>
      <c r="X10" s="28"/>
      <c r="Y10" s="42" t="s">
        <v>163</v>
      </c>
      <c r="Z10" s="22">
        <v>45046</v>
      </c>
      <c r="AA10" s="46" t="s">
        <v>222</v>
      </c>
      <c r="AB10" s="23">
        <v>0.3</v>
      </c>
      <c r="AC10" s="45">
        <f t="shared" ref="AC10" si="0">IF(OR(AB10="",AB10=""),"",IF(OR(AB10=0,AB10=0),0,IF((AB10*100%)/J10&gt;100%,100%,(AB10*100%)/J10)))</f>
        <v>0.3</v>
      </c>
      <c r="AD10" s="44" t="str">
        <f>IF(AB10="","",IF(Z10&gt;P10,IF(AC10&lt;100%,"INCUMPLIDA",IF(AC10=100%,"TERMINADA EXTEMPORÁNEA"))))</f>
        <v>INCUMPLIDA</v>
      </c>
      <c r="AE10" s="44" t="b">
        <f>IF(AB10="","",IF(Z10&lt;=P10,IF(AC10=0%,"SIN INICIAR",IF(AC10=100%,"TERMINADA",IF(AC10&gt;0%,"EN PROCESO")))))</f>
        <v>0</v>
      </c>
      <c r="AF10" s="44" t="str">
        <f t="shared" ref="AF10" si="1">IF(AB10="","",IF(Z10&gt;P10,AD10,IF(Z10&lt;P10,AE10)))</f>
        <v>INCUMPLIDA</v>
      </c>
      <c r="AG10" s="50" t="s">
        <v>233</v>
      </c>
      <c r="AH10" s="81" t="s">
        <v>224</v>
      </c>
      <c r="AI10" s="44" t="str">
        <f t="shared" ref="AI10" si="2">IF(AC10="","",IF(OR(AC10=100%),"CUMPLIDA","PENDIENTE"))</f>
        <v>PENDIENTE</v>
      </c>
      <c r="AJ10" s="23"/>
      <c r="AK10" s="23"/>
      <c r="AL10" s="23"/>
    </row>
    <row r="11" spans="1:38" ht="71.400000000000006" x14ac:dyDescent="0.3">
      <c r="A11" s="54">
        <v>168</v>
      </c>
      <c r="B11" s="22">
        <v>44918</v>
      </c>
      <c r="C11" s="23" t="s">
        <v>15</v>
      </c>
      <c r="D11" s="23" t="s">
        <v>182</v>
      </c>
      <c r="E11" s="22">
        <v>44918</v>
      </c>
      <c r="F11" s="31" t="s">
        <v>177</v>
      </c>
      <c r="G11" s="55" t="s">
        <v>183</v>
      </c>
      <c r="H11" s="32" t="s">
        <v>185</v>
      </c>
      <c r="I11" s="32" t="s">
        <v>239</v>
      </c>
      <c r="J11" s="54">
        <v>1</v>
      </c>
      <c r="K11" s="24" t="s">
        <v>18</v>
      </c>
      <c r="L11" s="58" t="s">
        <v>186</v>
      </c>
      <c r="M11" s="27">
        <v>1</v>
      </c>
      <c r="N11" s="25">
        <v>1</v>
      </c>
      <c r="O11" s="47">
        <v>44958</v>
      </c>
      <c r="P11" s="47">
        <v>45285</v>
      </c>
      <c r="Q11" s="58" t="s">
        <v>187</v>
      </c>
      <c r="R11" s="58" t="s">
        <v>49</v>
      </c>
      <c r="S11" s="58" t="s">
        <v>188</v>
      </c>
      <c r="T11" s="64"/>
      <c r="U11" s="64"/>
      <c r="V11" s="65"/>
      <c r="W11" s="64"/>
      <c r="X11" s="64"/>
      <c r="Y11" s="64"/>
      <c r="Z11" s="22">
        <v>45046</v>
      </c>
      <c r="AA11" s="46" t="s">
        <v>222</v>
      </c>
      <c r="AB11" s="23">
        <v>0</v>
      </c>
      <c r="AC11" s="45">
        <f t="shared" ref="AC11:AC21" si="3">IF(OR(AB11="",AB11=""),"",IF(OR(AB11=0,AB11=0),0,IF((AB11*100%)/J11&gt;100%,100%,(AB11*100%)/J11)))</f>
        <v>0</v>
      </c>
      <c r="AD11" s="44" t="b">
        <f t="shared" ref="AD11:AD21" si="4">IF(AB11="","",IF(Z11&gt;P11,IF(AC11&lt;100%,"INCUMPLIDA",IF(AC11=100%,"TERMINADA EXTEMPORÁNEA"))))</f>
        <v>0</v>
      </c>
      <c r="AE11" s="44" t="str">
        <f t="shared" ref="AE11:AE21" si="5">IF(AB11="","",IF(Z11&lt;=P11,IF(AC11=0%,"SIN INICIAR",IF(AC11=100%,"TERMINADA",IF(AC11&gt;0%,"EN PROCESO")))))</f>
        <v>SIN INICIAR</v>
      </c>
      <c r="AF11" s="44" t="str">
        <f t="shared" ref="AF11:AF21" si="6">IF(AB11="","",IF(Z11&gt;P11,AD11,IF(Z11&lt;P11,AE11)))</f>
        <v>SIN INICIAR</v>
      </c>
      <c r="AG11" s="50" t="s">
        <v>223</v>
      </c>
      <c r="AH11" s="42" t="s">
        <v>224</v>
      </c>
      <c r="AI11" s="44" t="str">
        <f t="shared" ref="AI11:AI21" si="7">IF(AC11="","",IF(OR(AC11=100%),"CUMPLIDA","PENDIENTE"))</f>
        <v>PENDIENTE</v>
      </c>
      <c r="AJ11" s="23"/>
      <c r="AK11" s="23"/>
      <c r="AL11" s="23"/>
    </row>
    <row r="12" spans="1:38" ht="71.400000000000006" x14ac:dyDescent="0.3">
      <c r="A12" s="54">
        <v>169</v>
      </c>
      <c r="B12" s="22">
        <v>44918</v>
      </c>
      <c r="C12" s="23" t="s">
        <v>15</v>
      </c>
      <c r="D12" s="23" t="s">
        <v>182</v>
      </c>
      <c r="E12" s="22">
        <v>44918</v>
      </c>
      <c r="F12" s="31" t="s">
        <v>177</v>
      </c>
      <c r="G12" s="55" t="s">
        <v>183</v>
      </c>
      <c r="H12" s="32" t="s">
        <v>185</v>
      </c>
      <c r="I12" s="32" t="s">
        <v>239</v>
      </c>
      <c r="J12" s="54">
        <v>1</v>
      </c>
      <c r="K12" s="24" t="s">
        <v>18</v>
      </c>
      <c r="L12" s="58" t="s">
        <v>186</v>
      </c>
      <c r="M12" s="27">
        <v>1</v>
      </c>
      <c r="N12" s="25">
        <v>1</v>
      </c>
      <c r="O12" s="47">
        <v>44958</v>
      </c>
      <c r="P12" s="47">
        <v>45285</v>
      </c>
      <c r="Q12" s="58" t="s">
        <v>187</v>
      </c>
      <c r="R12" s="58" t="s">
        <v>49</v>
      </c>
      <c r="S12" s="58" t="s">
        <v>188</v>
      </c>
      <c r="T12" s="64"/>
      <c r="U12" s="64"/>
      <c r="V12" s="65"/>
      <c r="W12" s="64"/>
      <c r="X12" s="64"/>
      <c r="Y12" s="64"/>
      <c r="Z12" s="22">
        <v>45046</v>
      </c>
      <c r="AA12" s="46" t="s">
        <v>222</v>
      </c>
      <c r="AB12" s="23">
        <v>0</v>
      </c>
      <c r="AC12" s="45">
        <f t="shared" si="3"/>
        <v>0</v>
      </c>
      <c r="AD12" s="44" t="b">
        <f t="shared" si="4"/>
        <v>0</v>
      </c>
      <c r="AE12" s="44" t="str">
        <f t="shared" si="5"/>
        <v>SIN INICIAR</v>
      </c>
      <c r="AF12" s="44" t="str">
        <f t="shared" si="6"/>
        <v>SIN INICIAR</v>
      </c>
      <c r="AG12" s="50" t="s">
        <v>223</v>
      </c>
      <c r="AH12" s="42" t="s">
        <v>224</v>
      </c>
      <c r="AI12" s="44" t="str">
        <f t="shared" si="7"/>
        <v>PENDIENTE</v>
      </c>
      <c r="AJ12" s="23"/>
      <c r="AK12" s="23"/>
      <c r="AL12" s="23"/>
    </row>
    <row r="13" spans="1:38" ht="30.6" x14ac:dyDescent="0.3">
      <c r="A13" s="54">
        <v>170</v>
      </c>
      <c r="B13" s="22">
        <v>44918</v>
      </c>
      <c r="C13" s="23" t="s">
        <v>15</v>
      </c>
      <c r="D13" s="23" t="s">
        <v>182</v>
      </c>
      <c r="E13" s="22">
        <v>44918</v>
      </c>
      <c r="F13" s="31" t="s">
        <v>178</v>
      </c>
      <c r="G13" s="32" t="s">
        <v>184</v>
      </c>
      <c r="H13" s="32" t="s">
        <v>189</v>
      </c>
      <c r="I13" s="32" t="s">
        <v>190</v>
      </c>
      <c r="J13" s="54">
        <v>1</v>
      </c>
      <c r="K13" s="24" t="s">
        <v>18</v>
      </c>
      <c r="L13" s="58" t="s">
        <v>191</v>
      </c>
      <c r="M13" s="27">
        <v>1</v>
      </c>
      <c r="N13" s="25">
        <v>1</v>
      </c>
      <c r="O13" s="47">
        <v>44927</v>
      </c>
      <c r="P13" s="47">
        <v>45285</v>
      </c>
      <c r="Q13" s="58" t="s">
        <v>192</v>
      </c>
      <c r="R13" s="58" t="s">
        <v>139</v>
      </c>
      <c r="S13" s="58" t="s">
        <v>193</v>
      </c>
      <c r="T13" s="64"/>
      <c r="U13" s="64"/>
      <c r="V13" s="65"/>
      <c r="W13" s="64"/>
      <c r="X13" s="64"/>
      <c r="Y13" s="64"/>
      <c r="Z13" s="22">
        <v>45046</v>
      </c>
      <c r="AA13" s="46" t="s">
        <v>222</v>
      </c>
      <c r="AB13" s="23">
        <v>0</v>
      </c>
      <c r="AC13" s="45">
        <f t="shared" si="3"/>
        <v>0</v>
      </c>
      <c r="AD13" s="44" t="b">
        <f t="shared" si="4"/>
        <v>0</v>
      </c>
      <c r="AE13" s="44" t="str">
        <f t="shared" si="5"/>
        <v>SIN INICIAR</v>
      </c>
      <c r="AF13" s="44" t="str">
        <f t="shared" si="6"/>
        <v>SIN INICIAR</v>
      </c>
      <c r="AG13" s="50" t="s">
        <v>230</v>
      </c>
      <c r="AH13" s="81" t="s">
        <v>226</v>
      </c>
      <c r="AI13" s="44" t="str">
        <f t="shared" si="7"/>
        <v>PENDIENTE</v>
      </c>
      <c r="AJ13" s="23"/>
      <c r="AK13" s="23"/>
      <c r="AL13" s="23"/>
    </row>
    <row r="14" spans="1:38" ht="71.400000000000006" x14ac:dyDescent="0.3">
      <c r="A14" s="54">
        <v>171</v>
      </c>
      <c r="B14" s="22">
        <v>44918</v>
      </c>
      <c r="C14" s="23" t="s">
        <v>15</v>
      </c>
      <c r="D14" s="23" t="s">
        <v>182</v>
      </c>
      <c r="E14" s="22">
        <v>44918</v>
      </c>
      <c r="F14" s="31" t="s">
        <v>178</v>
      </c>
      <c r="G14" s="32" t="s">
        <v>184</v>
      </c>
      <c r="H14" s="32" t="s">
        <v>194</v>
      </c>
      <c r="I14" s="32" t="s">
        <v>195</v>
      </c>
      <c r="J14" s="54">
        <v>1</v>
      </c>
      <c r="K14" s="24" t="s">
        <v>18</v>
      </c>
      <c r="L14" s="58" t="s">
        <v>191</v>
      </c>
      <c r="M14" s="27">
        <v>1</v>
      </c>
      <c r="N14" s="25">
        <v>1</v>
      </c>
      <c r="O14" s="47">
        <v>44927</v>
      </c>
      <c r="P14" s="47">
        <v>45285</v>
      </c>
      <c r="Q14" s="58" t="s">
        <v>192</v>
      </c>
      <c r="R14" s="58" t="s">
        <v>139</v>
      </c>
      <c r="S14" s="58" t="s">
        <v>193</v>
      </c>
      <c r="T14" s="64"/>
      <c r="U14" s="64"/>
      <c r="V14" s="65"/>
      <c r="W14" s="64"/>
      <c r="X14" s="64"/>
      <c r="Y14" s="64"/>
      <c r="Z14" s="22">
        <v>45046</v>
      </c>
      <c r="AA14" s="78" t="s">
        <v>227</v>
      </c>
      <c r="AB14" s="23">
        <v>1</v>
      </c>
      <c r="AC14" s="45">
        <f t="shared" si="3"/>
        <v>1</v>
      </c>
      <c r="AD14" s="44" t="b">
        <f t="shared" si="4"/>
        <v>0</v>
      </c>
      <c r="AE14" s="44" t="str">
        <f t="shared" si="5"/>
        <v>TERMINADA</v>
      </c>
      <c r="AF14" s="44" t="str">
        <f t="shared" si="6"/>
        <v>TERMINADA</v>
      </c>
      <c r="AG14" s="50" t="s">
        <v>231</v>
      </c>
      <c r="AH14" s="81" t="s">
        <v>226</v>
      </c>
      <c r="AI14" s="44" t="str">
        <f t="shared" si="7"/>
        <v>CUMPLIDA</v>
      </c>
      <c r="AJ14" s="23" t="s">
        <v>240</v>
      </c>
      <c r="AK14" s="23" t="s">
        <v>136</v>
      </c>
      <c r="AL14" s="23" t="s">
        <v>241</v>
      </c>
    </row>
    <row r="15" spans="1:38" ht="112.2" x14ac:dyDescent="0.3">
      <c r="A15" s="54">
        <v>172</v>
      </c>
      <c r="B15" s="22">
        <v>44918</v>
      </c>
      <c r="C15" s="23" t="s">
        <v>15</v>
      </c>
      <c r="D15" s="23" t="s">
        <v>182</v>
      </c>
      <c r="E15" s="22">
        <v>44918</v>
      </c>
      <c r="F15" s="31" t="s">
        <v>179</v>
      </c>
      <c r="G15" s="32" t="s">
        <v>196</v>
      </c>
      <c r="H15" s="32" t="s">
        <v>197</v>
      </c>
      <c r="I15" s="32" t="s">
        <v>198</v>
      </c>
      <c r="J15" s="54">
        <v>1</v>
      </c>
      <c r="K15" s="24" t="s">
        <v>18</v>
      </c>
      <c r="L15" s="58" t="s">
        <v>199</v>
      </c>
      <c r="M15" s="27">
        <v>1</v>
      </c>
      <c r="N15" s="25">
        <v>1</v>
      </c>
      <c r="O15" s="47">
        <v>44958</v>
      </c>
      <c r="P15" s="47">
        <v>45285</v>
      </c>
      <c r="Q15" s="58" t="s">
        <v>200</v>
      </c>
      <c r="R15" s="58" t="s">
        <v>49</v>
      </c>
      <c r="S15" s="58" t="s">
        <v>201</v>
      </c>
      <c r="T15" s="64"/>
      <c r="U15" s="64"/>
      <c r="V15" s="65"/>
      <c r="W15" s="64"/>
      <c r="X15" s="64"/>
      <c r="Y15" s="64"/>
      <c r="Z15" s="22">
        <v>45046</v>
      </c>
      <c r="AA15" s="78" t="s">
        <v>242</v>
      </c>
      <c r="AB15" s="23">
        <v>0.5</v>
      </c>
      <c r="AC15" s="45">
        <f t="shared" si="3"/>
        <v>0.5</v>
      </c>
      <c r="AD15" s="44" t="b">
        <f t="shared" si="4"/>
        <v>0</v>
      </c>
      <c r="AE15" s="44" t="str">
        <f t="shared" si="5"/>
        <v>EN PROCESO</v>
      </c>
      <c r="AF15" s="44" t="str">
        <f t="shared" si="6"/>
        <v>EN PROCESO</v>
      </c>
      <c r="AG15" s="50" t="s">
        <v>234</v>
      </c>
      <c r="AH15" s="81" t="s">
        <v>226</v>
      </c>
      <c r="AI15" s="44" t="str">
        <f t="shared" si="7"/>
        <v>PENDIENTE</v>
      </c>
      <c r="AJ15" s="23"/>
      <c r="AK15" s="23"/>
      <c r="AL15" s="23"/>
    </row>
    <row r="16" spans="1:38" ht="91.8" x14ac:dyDescent="0.3">
      <c r="A16" s="54">
        <v>173</v>
      </c>
      <c r="B16" s="22">
        <v>44918</v>
      </c>
      <c r="C16" s="23" t="s">
        <v>15</v>
      </c>
      <c r="D16" s="23" t="s">
        <v>182</v>
      </c>
      <c r="E16" s="22">
        <v>44918</v>
      </c>
      <c r="F16" s="31" t="s">
        <v>179</v>
      </c>
      <c r="G16" s="32" t="s">
        <v>196</v>
      </c>
      <c r="H16" s="32" t="s">
        <v>197</v>
      </c>
      <c r="I16" s="32" t="s">
        <v>202</v>
      </c>
      <c r="J16" s="54">
        <v>1</v>
      </c>
      <c r="K16" s="24" t="s">
        <v>18</v>
      </c>
      <c r="L16" s="58" t="s">
        <v>203</v>
      </c>
      <c r="M16" s="27">
        <v>1</v>
      </c>
      <c r="N16" s="25">
        <v>1</v>
      </c>
      <c r="O16" s="47">
        <v>44958</v>
      </c>
      <c r="P16" s="47">
        <v>45285</v>
      </c>
      <c r="Q16" s="58" t="s">
        <v>200</v>
      </c>
      <c r="R16" s="58" t="s">
        <v>49</v>
      </c>
      <c r="S16" s="58" t="s">
        <v>201</v>
      </c>
      <c r="T16" s="64"/>
      <c r="U16" s="64"/>
      <c r="V16" s="65"/>
      <c r="W16" s="64"/>
      <c r="X16" s="64"/>
      <c r="Y16" s="64"/>
      <c r="Z16" s="22">
        <v>45046</v>
      </c>
      <c r="AA16" s="78" t="s">
        <v>242</v>
      </c>
      <c r="AB16" s="23">
        <v>0</v>
      </c>
      <c r="AC16" s="45">
        <f t="shared" si="3"/>
        <v>0</v>
      </c>
      <c r="AD16" s="44" t="b">
        <f t="shared" si="4"/>
        <v>0</v>
      </c>
      <c r="AE16" s="44" t="str">
        <f t="shared" si="5"/>
        <v>SIN INICIAR</v>
      </c>
      <c r="AF16" s="44" t="str">
        <f t="shared" si="6"/>
        <v>SIN INICIAR</v>
      </c>
      <c r="AG16" s="50" t="s">
        <v>235</v>
      </c>
      <c r="AH16" s="42" t="s">
        <v>226</v>
      </c>
      <c r="AI16" s="44" t="str">
        <f t="shared" si="7"/>
        <v>PENDIENTE</v>
      </c>
      <c r="AJ16" s="23"/>
      <c r="AK16" s="23"/>
      <c r="AL16" s="23"/>
    </row>
    <row r="17" spans="1:38" ht="122.4" x14ac:dyDescent="0.3">
      <c r="A17" s="54">
        <v>174</v>
      </c>
      <c r="B17" s="22">
        <v>44918</v>
      </c>
      <c r="C17" s="23" t="s">
        <v>15</v>
      </c>
      <c r="D17" s="23" t="s">
        <v>182</v>
      </c>
      <c r="E17" s="22">
        <v>44918</v>
      </c>
      <c r="F17" s="31" t="s">
        <v>157</v>
      </c>
      <c r="G17" s="32" t="s">
        <v>204</v>
      </c>
      <c r="H17" s="32" t="s">
        <v>205</v>
      </c>
      <c r="I17" s="32" t="s">
        <v>207</v>
      </c>
      <c r="J17" s="54">
        <v>1</v>
      </c>
      <c r="K17" s="24" t="s">
        <v>18</v>
      </c>
      <c r="L17" s="58" t="s">
        <v>208</v>
      </c>
      <c r="M17" s="27">
        <v>1</v>
      </c>
      <c r="N17" s="25">
        <v>1</v>
      </c>
      <c r="O17" s="47">
        <v>44958</v>
      </c>
      <c r="P17" s="47">
        <v>45285</v>
      </c>
      <c r="Q17" s="58" t="s">
        <v>193</v>
      </c>
      <c r="R17" s="58" t="s">
        <v>139</v>
      </c>
      <c r="S17" s="58" t="s">
        <v>193</v>
      </c>
      <c r="T17" s="64"/>
      <c r="U17" s="64"/>
      <c r="V17" s="65"/>
      <c r="W17" s="64"/>
      <c r="X17" s="64"/>
      <c r="Y17" s="64"/>
      <c r="Z17" s="22">
        <v>45046</v>
      </c>
      <c r="AA17" s="78" t="s">
        <v>228</v>
      </c>
      <c r="AB17" s="23">
        <v>0</v>
      </c>
      <c r="AC17" s="45">
        <f t="shared" si="3"/>
        <v>0</v>
      </c>
      <c r="AD17" s="44" t="b">
        <f t="shared" si="4"/>
        <v>0</v>
      </c>
      <c r="AE17" s="44" t="str">
        <f t="shared" si="5"/>
        <v>SIN INICIAR</v>
      </c>
      <c r="AF17" s="44" t="str">
        <f t="shared" si="6"/>
        <v>SIN INICIAR</v>
      </c>
      <c r="AG17" s="50" t="s">
        <v>236</v>
      </c>
      <c r="AH17" s="42" t="s">
        <v>226</v>
      </c>
      <c r="AI17" s="44" t="str">
        <f t="shared" si="7"/>
        <v>PENDIENTE</v>
      </c>
      <c r="AJ17" s="23"/>
      <c r="AK17" s="23"/>
      <c r="AL17" s="23"/>
    </row>
    <row r="18" spans="1:38" ht="142.80000000000001" x14ac:dyDescent="0.3">
      <c r="A18" s="54">
        <v>175</v>
      </c>
      <c r="B18" s="22">
        <v>44918</v>
      </c>
      <c r="C18" s="23" t="s">
        <v>15</v>
      </c>
      <c r="D18" s="23" t="s">
        <v>182</v>
      </c>
      <c r="E18" s="22">
        <v>44918</v>
      </c>
      <c r="F18" s="31" t="s">
        <v>157</v>
      </c>
      <c r="G18" s="32" t="s">
        <v>204</v>
      </c>
      <c r="H18" s="32" t="s">
        <v>206</v>
      </c>
      <c r="I18" s="32" t="s">
        <v>243</v>
      </c>
      <c r="J18" s="54">
        <v>1</v>
      </c>
      <c r="K18" s="24" t="s">
        <v>18</v>
      </c>
      <c r="L18" s="58" t="s">
        <v>209</v>
      </c>
      <c r="M18" s="27">
        <v>1</v>
      </c>
      <c r="N18" s="25">
        <v>1</v>
      </c>
      <c r="O18" s="47">
        <v>44958</v>
      </c>
      <c r="P18" s="47">
        <v>45285</v>
      </c>
      <c r="Q18" s="58" t="s">
        <v>53</v>
      </c>
      <c r="R18" s="58" t="s">
        <v>139</v>
      </c>
      <c r="S18" s="58" t="s">
        <v>53</v>
      </c>
      <c r="T18" s="64"/>
      <c r="U18" s="64"/>
      <c r="V18" s="65"/>
      <c r="W18" s="64"/>
      <c r="X18" s="64"/>
      <c r="Y18" s="64"/>
      <c r="Z18" s="22">
        <v>45046</v>
      </c>
      <c r="AA18" s="79" t="s">
        <v>229</v>
      </c>
      <c r="AB18" s="23">
        <v>0.5</v>
      </c>
      <c r="AC18" s="45">
        <f t="shared" si="3"/>
        <v>0.5</v>
      </c>
      <c r="AD18" s="44" t="b">
        <f t="shared" si="4"/>
        <v>0</v>
      </c>
      <c r="AE18" s="44" t="str">
        <f t="shared" si="5"/>
        <v>EN PROCESO</v>
      </c>
      <c r="AF18" s="44" t="str">
        <f t="shared" si="6"/>
        <v>EN PROCESO</v>
      </c>
      <c r="AG18" s="50" t="s">
        <v>237</v>
      </c>
      <c r="AH18" s="81" t="s">
        <v>226</v>
      </c>
      <c r="AI18" s="44" t="str">
        <f t="shared" si="7"/>
        <v>PENDIENTE</v>
      </c>
      <c r="AJ18" s="23"/>
      <c r="AK18" s="23"/>
      <c r="AL18" s="23"/>
    </row>
    <row r="19" spans="1:38" ht="40.799999999999997" x14ac:dyDescent="0.3">
      <c r="A19" s="54">
        <v>176</v>
      </c>
      <c r="B19" s="22">
        <v>44918</v>
      </c>
      <c r="C19" s="23" t="s">
        <v>15</v>
      </c>
      <c r="D19" s="23" t="s">
        <v>182</v>
      </c>
      <c r="E19" s="22">
        <v>44918</v>
      </c>
      <c r="F19" s="31" t="s">
        <v>157</v>
      </c>
      <c r="G19" s="32" t="s">
        <v>204</v>
      </c>
      <c r="H19" s="32" t="s">
        <v>206</v>
      </c>
      <c r="I19" s="32" t="s">
        <v>210</v>
      </c>
      <c r="J19" s="54">
        <v>1</v>
      </c>
      <c r="K19" s="24" t="s">
        <v>18</v>
      </c>
      <c r="L19" s="58" t="s">
        <v>191</v>
      </c>
      <c r="M19" s="27">
        <v>1</v>
      </c>
      <c r="N19" s="25">
        <v>1</v>
      </c>
      <c r="O19" s="47">
        <v>44958</v>
      </c>
      <c r="P19" s="47">
        <v>45285</v>
      </c>
      <c r="Q19" s="58" t="s">
        <v>53</v>
      </c>
      <c r="R19" s="58" t="s">
        <v>139</v>
      </c>
      <c r="S19" s="58" t="s">
        <v>53</v>
      </c>
      <c r="T19" s="64"/>
      <c r="U19" s="64"/>
      <c r="V19" s="65"/>
      <c r="W19" s="64"/>
      <c r="X19" s="64"/>
      <c r="Y19" s="64"/>
      <c r="Z19" s="22">
        <v>45046</v>
      </c>
      <c r="AA19" s="80" t="s">
        <v>222</v>
      </c>
      <c r="AB19" s="23">
        <v>0</v>
      </c>
      <c r="AC19" s="45">
        <f t="shared" si="3"/>
        <v>0</v>
      </c>
      <c r="AD19" s="44" t="b">
        <f t="shared" si="4"/>
        <v>0</v>
      </c>
      <c r="AE19" s="44" t="str">
        <f t="shared" si="5"/>
        <v>SIN INICIAR</v>
      </c>
      <c r="AF19" s="44" t="str">
        <f t="shared" si="6"/>
        <v>SIN INICIAR</v>
      </c>
      <c r="AG19" s="82" t="s">
        <v>238</v>
      </c>
      <c r="AH19" s="81" t="s">
        <v>226</v>
      </c>
      <c r="AI19" s="44" t="str">
        <f t="shared" si="7"/>
        <v>PENDIENTE</v>
      </c>
      <c r="AJ19" s="23"/>
      <c r="AK19" s="23"/>
      <c r="AL19" s="23"/>
    </row>
    <row r="20" spans="1:38" ht="71.400000000000006" x14ac:dyDescent="0.3">
      <c r="A20" s="54">
        <v>177</v>
      </c>
      <c r="B20" s="22">
        <v>44918</v>
      </c>
      <c r="C20" s="23" t="s">
        <v>15</v>
      </c>
      <c r="D20" s="23" t="s">
        <v>182</v>
      </c>
      <c r="E20" s="22">
        <v>44918</v>
      </c>
      <c r="F20" s="31" t="s">
        <v>180</v>
      </c>
      <c r="G20" s="32" t="s">
        <v>211</v>
      </c>
      <c r="H20" s="32" t="s">
        <v>213</v>
      </c>
      <c r="I20" s="32" t="s">
        <v>215</v>
      </c>
      <c r="J20" s="54">
        <v>1</v>
      </c>
      <c r="K20" s="24" t="s">
        <v>18</v>
      </c>
      <c r="L20" s="58" t="s">
        <v>217</v>
      </c>
      <c r="M20" s="27">
        <v>1</v>
      </c>
      <c r="N20" s="25">
        <v>1</v>
      </c>
      <c r="O20" s="47">
        <v>44927</v>
      </c>
      <c r="P20" s="47">
        <v>45285</v>
      </c>
      <c r="Q20" s="58" t="s">
        <v>219</v>
      </c>
      <c r="R20" s="29" t="s">
        <v>39</v>
      </c>
      <c r="S20" s="58" t="s">
        <v>220</v>
      </c>
      <c r="T20" s="64"/>
      <c r="U20" s="64"/>
      <c r="V20" s="65"/>
      <c r="W20" s="64"/>
      <c r="X20" s="64"/>
      <c r="Y20" s="64"/>
      <c r="Z20" s="22">
        <v>45046</v>
      </c>
      <c r="AA20" s="46" t="s">
        <v>225</v>
      </c>
      <c r="AB20" s="23">
        <v>0</v>
      </c>
      <c r="AC20" s="45">
        <f t="shared" si="3"/>
        <v>0</v>
      </c>
      <c r="AD20" s="44" t="b">
        <f t="shared" si="4"/>
        <v>0</v>
      </c>
      <c r="AE20" s="44" t="str">
        <f t="shared" si="5"/>
        <v>SIN INICIAR</v>
      </c>
      <c r="AF20" s="44" t="str">
        <f t="shared" si="6"/>
        <v>SIN INICIAR</v>
      </c>
      <c r="AG20" s="50" t="s">
        <v>232</v>
      </c>
      <c r="AH20" s="81" t="s">
        <v>224</v>
      </c>
      <c r="AI20" s="44" t="str">
        <f t="shared" si="7"/>
        <v>PENDIENTE</v>
      </c>
      <c r="AJ20" s="23"/>
      <c r="AK20" s="23"/>
      <c r="AL20" s="23"/>
    </row>
    <row r="21" spans="1:38" ht="81.599999999999994" x14ac:dyDescent="0.3">
      <c r="A21" s="54">
        <v>178</v>
      </c>
      <c r="B21" s="22">
        <v>44918</v>
      </c>
      <c r="C21" s="23" t="s">
        <v>15</v>
      </c>
      <c r="D21" s="23" t="s">
        <v>182</v>
      </c>
      <c r="E21" s="22">
        <v>44918</v>
      </c>
      <c r="F21" s="31" t="s">
        <v>181</v>
      </c>
      <c r="G21" s="32" t="s">
        <v>212</v>
      </c>
      <c r="H21" s="32" t="s">
        <v>214</v>
      </c>
      <c r="I21" s="32" t="s">
        <v>216</v>
      </c>
      <c r="J21" s="54">
        <v>1</v>
      </c>
      <c r="K21" s="24" t="s">
        <v>18</v>
      </c>
      <c r="L21" s="58" t="s">
        <v>218</v>
      </c>
      <c r="M21" s="27">
        <v>1</v>
      </c>
      <c r="N21" s="25">
        <v>0.5</v>
      </c>
      <c r="O21" s="47">
        <v>44927</v>
      </c>
      <c r="P21" s="47">
        <v>45285</v>
      </c>
      <c r="Q21" s="58" t="s">
        <v>26</v>
      </c>
      <c r="R21" s="29" t="s">
        <v>39</v>
      </c>
      <c r="S21" s="29" t="s">
        <v>221</v>
      </c>
      <c r="T21" s="64"/>
      <c r="U21" s="64"/>
      <c r="V21" s="65"/>
      <c r="W21" s="64"/>
      <c r="X21" s="64"/>
      <c r="Y21" s="64"/>
      <c r="Z21" s="22">
        <v>45046</v>
      </c>
      <c r="AA21" s="46" t="s">
        <v>222</v>
      </c>
      <c r="AB21" s="23">
        <v>0.5</v>
      </c>
      <c r="AC21" s="45">
        <f t="shared" si="3"/>
        <v>0.5</v>
      </c>
      <c r="AD21" s="44" t="b">
        <f t="shared" si="4"/>
        <v>0</v>
      </c>
      <c r="AE21" s="44" t="str">
        <f t="shared" si="5"/>
        <v>EN PROCESO</v>
      </c>
      <c r="AF21" s="44" t="str">
        <f t="shared" si="6"/>
        <v>EN PROCESO</v>
      </c>
      <c r="AG21" s="50" t="s">
        <v>244</v>
      </c>
      <c r="AH21" s="42" t="s">
        <v>224</v>
      </c>
      <c r="AI21" s="44" t="str">
        <f t="shared" si="7"/>
        <v>PENDIENTE</v>
      </c>
      <c r="AJ21" s="23"/>
      <c r="AK21" s="23"/>
      <c r="AL21" s="23"/>
    </row>
  </sheetData>
  <sheetProtection formatCells="0" formatColumns="0"/>
  <autoFilter ref="A9:AL21" xr:uid="{00000000-0009-0000-0000-000000000000}"/>
  <mergeCells count="49">
    <mergeCell ref="W7:W8"/>
    <mergeCell ref="T7:T8"/>
    <mergeCell ref="U7:U8"/>
    <mergeCell ref="V7:V8"/>
    <mergeCell ref="F7:F8"/>
    <mergeCell ref="I7:J7"/>
    <mergeCell ref="H7:H8"/>
    <mergeCell ref="O7:O8"/>
    <mergeCell ref="M7:M8"/>
    <mergeCell ref="R7:R8"/>
    <mergeCell ref="L7:L8"/>
    <mergeCell ref="A7:A8"/>
    <mergeCell ref="B7:B8"/>
    <mergeCell ref="C7:C8"/>
    <mergeCell ref="D7:D8"/>
    <mergeCell ref="E7:E8"/>
    <mergeCell ref="A1:C4"/>
    <mergeCell ref="N7:N8"/>
    <mergeCell ref="T6:Y6"/>
    <mergeCell ref="H6:S6"/>
    <mergeCell ref="D1:AH4"/>
    <mergeCell ref="AC7:AC8"/>
    <mergeCell ref="AB7:AB8"/>
    <mergeCell ref="G7:G8"/>
    <mergeCell ref="A6:G6"/>
    <mergeCell ref="Y7:Y8"/>
    <mergeCell ref="Q7:Q8"/>
    <mergeCell ref="X7:X8"/>
    <mergeCell ref="S7:S8"/>
    <mergeCell ref="P7:P8"/>
    <mergeCell ref="K7:K8"/>
    <mergeCell ref="AA7:AA8"/>
    <mergeCell ref="AI6:AL6"/>
    <mergeCell ref="AD7:AD9"/>
    <mergeCell ref="AE7:AE9"/>
    <mergeCell ref="AF7:AF8"/>
    <mergeCell ref="AG7:AG8"/>
    <mergeCell ref="AH7:AH8"/>
    <mergeCell ref="AL7:AL8"/>
    <mergeCell ref="AI7:AI8"/>
    <mergeCell ref="AJ7:AJ8"/>
    <mergeCell ref="AK7:AK8"/>
    <mergeCell ref="Z6:AH6"/>
    <mergeCell ref="Z7:Z8"/>
    <mergeCell ref="AL1:AL4"/>
    <mergeCell ref="AI1:AK1"/>
    <mergeCell ref="AI2:AK2"/>
    <mergeCell ref="AI3:AK3"/>
    <mergeCell ref="AI4:AK4"/>
  </mergeCells>
  <phoneticPr fontId="11" type="noConversion"/>
  <conditionalFormatting sqref="AF10:AF21">
    <cfRule type="containsText" dxfId="8" priority="7" operator="containsText" text="INCUMPLIDA">
      <formula>NOT(ISERROR(SEARCH("INCUMPLIDA",AF10)))</formula>
    </cfRule>
    <cfRule type="containsText" dxfId="7" priority="8" operator="containsText" text="TERMINADA EXTEMPORÁNEA">
      <formula>NOT(ISERROR(SEARCH("TERMINADA EXTEMPORÁNEA",AF10)))</formula>
    </cfRule>
    <cfRule type="containsText" dxfId="6" priority="9" operator="containsText" text="TERMINADA">
      <formula>NOT(ISERROR(SEARCH("TERMINADA",AF10)))</formula>
    </cfRule>
    <cfRule type="containsText" dxfId="5" priority="10" operator="containsText" text="EN PROCESO">
      <formula>NOT(ISERROR(SEARCH("EN PROCESO",AF10)))</formula>
    </cfRule>
    <cfRule type="containsText" dxfId="4" priority="11" operator="containsText" text="SIN INICIAR">
      <formula>NOT(ISERROR(SEARCH("SIN INICIAR",AF10)))</formula>
    </cfRule>
  </conditionalFormatting>
  <conditionalFormatting sqref="AI10:AI21">
    <cfRule type="containsText" dxfId="3" priority="5" operator="containsText" text="PENDIENTE">
      <formula>NOT(ISERROR(SEARCH("PENDIENTE",AI10)))</formula>
    </cfRule>
    <cfRule type="containsText" dxfId="2" priority="6" operator="containsText" text="CUMPLIDA">
      <formula>NOT(ISERROR(SEARCH("CUMPLIDA",AI10)))</formula>
    </cfRule>
  </conditionalFormatting>
  <conditionalFormatting sqref="AK10:AK21">
    <cfRule type="containsText" dxfId="1" priority="3" operator="containsText" text="CERRADA">
      <formula>NOT(ISERROR(SEARCH("CERRADA",AK10)))</formula>
    </cfRule>
    <cfRule type="containsText" dxfId="0" priority="4" operator="containsText" text="ABIERTA">
      <formula>NOT(ISERROR(SEARCH("ABIERTA",AK10)))</formula>
    </cfRule>
  </conditionalFormatting>
  <dataValidations count="6">
    <dataValidation type="textLength" allowBlank="1" showInputMessage="1" showErrorMessage="1" errorTitle="Entrada no válida" error="Escriba un texto  Maximo 100 Caracteres" promptTitle="Cualquier contenido Maximo 100 Caracteres" sqref="I10" xr:uid="{00000000-0002-0000-0000-000000000000}">
      <formula1>0</formula1>
      <formula2>100</formula2>
    </dataValidation>
    <dataValidation type="textLength" allowBlank="1" showInputMessage="1" showErrorMessage="1" errorTitle="Entrada no válida" error="Escriba un texto  Maximo 500 Caracteres" promptTitle="Cualquier contenido Maximo 500 Caracteres" sqref="H10" xr:uid="{00000000-0002-0000-0000-000001000000}">
      <formula1>0</formula1>
      <formula2>500</formula2>
    </dataValidation>
    <dataValidation type="textLength" allowBlank="1" showInputMessage="1" showErrorMessage="1" errorTitle="Entrada no válida" error="Escriba un texto  Maximo 200 Caracteres" promptTitle="Cualquier contenido Maximo 200 Caracteres" sqref="L10" xr:uid="{00000000-0002-0000-0000-000002000000}">
      <formula1>0</formula1>
      <formula2>200</formula2>
    </dataValidation>
    <dataValidation type="textLength" allowBlank="1" showInputMessage="1" showErrorMessage="1" errorTitle="Entrada no válida" error="Escriba un texto  Maximo 20 Caracteres" promptTitle="Cualquier contenido Maximo 20 Caracteres" sqref="F10" xr:uid="{00000000-0002-0000-0000-000003000000}">
      <formula1>0</formula1>
      <formula2>20</formula2>
    </dataValidation>
    <dataValidation type="decimal" allowBlank="1" showInputMessage="1" showErrorMessage="1" errorTitle="Entrada no válida" error="Por favor escriba un número" promptTitle="Escriba un número en esta casilla" sqref="M10:M21" xr:uid="{00000000-0002-0000-0000-000004000000}">
      <formula1>-999999</formula1>
      <formula2>999999</formula2>
    </dataValidation>
    <dataValidation type="date" allowBlank="1" showInputMessage="1" errorTitle="Entrada no válida" error="Por favor escriba una fecha válida (AAAA/MM/DD)" promptTitle="Ingrese una fecha (AAAA/MM/DD)" sqref="O10:P10" xr:uid="{00000000-0002-0000-0000-000005000000}">
      <formula1>1900/1/1</formula1>
      <formula2>3000/1/1</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Datos.!$I$3:$I$13</xm:f>
          </x14:formula1>
          <xm:sqref>N10:N19</xm:sqref>
        </x14:dataValidation>
        <x14:dataValidation type="list" allowBlank="1" showInputMessage="1" showErrorMessage="1" xr:uid="{00000000-0002-0000-0000-000007000000}">
          <x14:formula1>
            <xm:f>Datos.!$C$3:$C$4</xm:f>
          </x14:formula1>
          <xm:sqref>C10:C21</xm:sqref>
        </x14:dataValidation>
        <x14:dataValidation type="list" allowBlank="1" showInputMessage="1" showErrorMessage="1" xr:uid="{00000000-0002-0000-0000-000008000000}">
          <x14:formula1>
            <xm:f>Datos.!$E$3:$E$6</xm:f>
          </x14:formula1>
          <xm:sqref>K10:K21</xm:sqref>
        </x14:dataValidation>
        <x14:dataValidation type="list" allowBlank="1" showInputMessage="1" showErrorMessage="1" xr:uid="{00000000-0002-0000-0000-000009000000}">
          <x14:formula1>
            <xm:f>Datos.!$K$3:$K$25</xm:f>
          </x14:formula1>
          <xm:sqref>AB10:AB21</xm:sqref>
        </x14:dataValidation>
        <x14:dataValidation type="list" allowBlank="1" showInputMessage="1" showErrorMessage="1" xr:uid="{00000000-0002-0000-0000-00000A000000}">
          <x14:formula1>
            <xm:f>Datos.!$N$3:$N$4</xm:f>
          </x14:formula1>
          <xm:sqref>AK10:AK21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6"/>
  <sheetViews>
    <sheetView workbookViewId="0">
      <selection activeCell="B21" sqref="B21"/>
    </sheetView>
  </sheetViews>
  <sheetFormatPr baseColWidth="10" defaultColWidth="11.5546875" defaultRowHeight="10.199999999999999" x14ac:dyDescent="0.2"/>
  <cols>
    <col min="1" max="1" width="11.5546875" style="51"/>
    <col min="2" max="2" width="17.33203125" style="51" bestFit="1" customWidth="1"/>
    <col min="3" max="3" width="11.5546875" style="52"/>
    <col min="4" max="4" width="11.5546875" style="53"/>
    <col min="5" max="16384" width="11.5546875" style="51"/>
  </cols>
  <sheetData>
    <row r="2" spans="2:4" x14ac:dyDescent="0.2">
      <c r="B2" s="52" t="s">
        <v>145</v>
      </c>
      <c r="C2" s="52" t="s">
        <v>172</v>
      </c>
      <c r="D2" s="53" t="s">
        <v>173</v>
      </c>
    </row>
    <row r="3" spans="2:4" x14ac:dyDescent="0.2">
      <c r="B3" s="51" t="s">
        <v>174</v>
      </c>
      <c r="C3" s="52">
        <v>2</v>
      </c>
      <c r="D3" s="53">
        <f>C3/$C$6</f>
        <v>0.33333333333333331</v>
      </c>
    </row>
    <row r="4" spans="2:4" x14ac:dyDescent="0.2">
      <c r="B4" s="51" t="s">
        <v>175</v>
      </c>
      <c r="C4" s="52">
        <v>3</v>
      </c>
      <c r="D4" s="53">
        <f t="shared" ref="D4:D5" si="0">C4/$C$6</f>
        <v>0.5</v>
      </c>
    </row>
    <row r="5" spans="2:4" x14ac:dyDescent="0.2">
      <c r="B5" s="51" t="s">
        <v>176</v>
      </c>
      <c r="C5" s="52">
        <v>1</v>
      </c>
      <c r="D5" s="53">
        <f t="shared" si="0"/>
        <v>0.16666666666666666</v>
      </c>
    </row>
    <row r="6" spans="2:4" x14ac:dyDescent="0.2">
      <c r="C6" s="52">
        <f>SUM(C3:C5)</f>
        <v>6</v>
      </c>
      <c r="D6" s="53">
        <f>SUM(D3:D5)</f>
        <v>0.99999999999999989</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9"/>
  <sheetViews>
    <sheetView topLeftCell="I1" workbookViewId="0">
      <selection activeCell="K5" sqref="K5"/>
    </sheetView>
  </sheetViews>
  <sheetFormatPr baseColWidth="10" defaultColWidth="11.44140625" defaultRowHeight="13.2" x14ac:dyDescent="0.25"/>
  <cols>
    <col min="1" max="1" width="1.44140625" style="2" customWidth="1"/>
    <col min="2" max="2" width="13.109375" style="1" customWidth="1"/>
    <col min="3" max="3" width="19.109375" style="2" customWidth="1"/>
    <col min="4" max="4" width="47.5546875" style="3" customWidth="1"/>
    <col min="5" max="5" width="18.88671875" style="2" customWidth="1"/>
    <col min="6" max="6" width="27.109375" style="2" customWidth="1"/>
    <col min="7" max="7" width="42.109375" style="4" customWidth="1"/>
    <col min="8" max="8" width="42.109375" style="5" customWidth="1"/>
    <col min="9" max="9" width="55.33203125" style="1" customWidth="1"/>
    <col min="10" max="10" width="39.88671875" style="1" customWidth="1"/>
    <col min="11" max="11" width="47.44140625" style="1" customWidth="1"/>
    <col min="12" max="12" width="17.5546875" style="2" customWidth="1"/>
    <col min="13" max="13" width="27.33203125" style="2" customWidth="1"/>
    <col min="14" max="14" width="17.88671875" style="2" customWidth="1"/>
    <col min="15" max="16384" width="11.44140625" style="2"/>
  </cols>
  <sheetData>
    <row r="1" spans="2:14" x14ac:dyDescent="0.25">
      <c r="I1" s="6"/>
      <c r="J1" s="6"/>
      <c r="K1" s="6"/>
      <c r="L1" s="1"/>
    </row>
    <row r="2" spans="2:14" s="7" customFormat="1" x14ac:dyDescent="0.3">
      <c r="B2" s="7" t="s">
        <v>71</v>
      </c>
      <c r="C2" s="7" t="s">
        <v>72</v>
      </c>
      <c r="D2" s="7" t="s">
        <v>73</v>
      </c>
      <c r="E2" s="7" t="s">
        <v>74</v>
      </c>
      <c r="F2" s="7" t="s">
        <v>75</v>
      </c>
      <c r="G2" s="7" t="s">
        <v>76</v>
      </c>
      <c r="H2" s="7" t="s">
        <v>77</v>
      </c>
      <c r="I2" s="8" t="s">
        <v>78</v>
      </c>
      <c r="J2" s="8" t="s">
        <v>36</v>
      </c>
      <c r="K2" s="8" t="s">
        <v>79</v>
      </c>
      <c r="L2" s="7" t="s">
        <v>80</v>
      </c>
      <c r="M2" s="7" t="s">
        <v>81</v>
      </c>
      <c r="N2" s="7" t="s">
        <v>82</v>
      </c>
    </row>
    <row r="3" spans="2:14" x14ac:dyDescent="0.25">
      <c r="B3" s="1">
        <v>1</v>
      </c>
      <c r="C3" s="2" t="s">
        <v>83</v>
      </c>
      <c r="D3" s="9" t="s">
        <v>84</v>
      </c>
      <c r="E3" s="10" t="s">
        <v>17</v>
      </c>
      <c r="F3" s="10" t="s">
        <v>47</v>
      </c>
      <c r="G3" s="11" t="s">
        <v>49</v>
      </c>
      <c r="H3" s="10" t="s">
        <v>85</v>
      </c>
      <c r="I3" s="6">
        <v>0.5</v>
      </c>
      <c r="J3" s="1">
        <v>0</v>
      </c>
      <c r="K3" s="1">
        <v>0</v>
      </c>
      <c r="L3" s="1" t="s">
        <v>86</v>
      </c>
      <c r="M3" s="2" t="s">
        <v>16</v>
      </c>
      <c r="N3" s="1" t="s">
        <v>136</v>
      </c>
    </row>
    <row r="4" spans="2:14" x14ac:dyDescent="0.25">
      <c r="B4" s="1">
        <v>2</v>
      </c>
      <c r="C4" s="2" t="s">
        <v>15</v>
      </c>
      <c r="D4" s="9" t="s">
        <v>87</v>
      </c>
      <c r="E4" s="10" t="s">
        <v>18</v>
      </c>
      <c r="F4" s="10" t="s">
        <v>47</v>
      </c>
      <c r="G4" s="11" t="s">
        <v>50</v>
      </c>
      <c r="H4" s="10" t="s">
        <v>48</v>
      </c>
      <c r="I4" s="6">
        <v>0.55000000000000004</v>
      </c>
      <c r="J4" s="12">
        <v>1</v>
      </c>
      <c r="K4" s="1">
        <v>0.3</v>
      </c>
      <c r="L4" s="1" t="s">
        <v>88</v>
      </c>
      <c r="M4" s="2" t="s">
        <v>89</v>
      </c>
      <c r="N4" s="1" t="s">
        <v>137</v>
      </c>
    </row>
    <row r="5" spans="2:14" x14ac:dyDescent="0.25">
      <c r="B5" s="1">
        <v>3</v>
      </c>
      <c r="D5" s="13" t="s">
        <v>90</v>
      </c>
      <c r="E5" s="10" t="s">
        <v>19</v>
      </c>
      <c r="F5" s="10" t="s">
        <v>38</v>
      </c>
      <c r="G5" s="11" t="s">
        <v>28</v>
      </c>
      <c r="H5" s="10" t="s">
        <v>91</v>
      </c>
      <c r="I5" s="6">
        <v>0.6</v>
      </c>
      <c r="J5" s="12">
        <v>2</v>
      </c>
      <c r="K5" s="1">
        <v>0.5</v>
      </c>
      <c r="L5" s="1"/>
      <c r="M5" s="2" t="s">
        <v>92</v>
      </c>
      <c r="N5" s="1"/>
    </row>
    <row r="6" spans="2:14" x14ac:dyDescent="0.25">
      <c r="B6" s="1">
        <v>4</v>
      </c>
      <c r="D6" s="9" t="s">
        <v>93</v>
      </c>
      <c r="E6" s="14" t="s">
        <v>35</v>
      </c>
      <c r="F6" s="10" t="s">
        <v>38</v>
      </c>
      <c r="G6" s="11" t="s">
        <v>51</v>
      </c>
      <c r="H6" s="10" t="s">
        <v>65</v>
      </c>
      <c r="I6" s="6">
        <v>0.65</v>
      </c>
      <c r="J6" s="12">
        <v>3</v>
      </c>
      <c r="K6" s="12">
        <v>1</v>
      </c>
      <c r="L6" s="1"/>
      <c r="M6" s="2" t="s">
        <v>94</v>
      </c>
    </row>
    <row r="7" spans="2:14" x14ac:dyDescent="0.25">
      <c r="B7" s="1">
        <v>5</v>
      </c>
      <c r="D7" s="9" t="s">
        <v>95</v>
      </c>
      <c r="F7" s="10" t="s">
        <v>38</v>
      </c>
      <c r="G7" s="11" t="s">
        <v>52</v>
      </c>
      <c r="H7" s="10" t="s">
        <v>38</v>
      </c>
      <c r="I7" s="6">
        <v>0.7</v>
      </c>
      <c r="J7" s="12">
        <v>4</v>
      </c>
      <c r="K7" s="12">
        <v>2</v>
      </c>
      <c r="L7" s="1"/>
      <c r="M7" s="2" t="s">
        <v>96</v>
      </c>
    </row>
    <row r="8" spans="2:14" x14ac:dyDescent="0.25">
      <c r="B8" s="1">
        <v>6</v>
      </c>
      <c r="D8" s="9" t="s">
        <v>97</v>
      </c>
      <c r="F8" s="10" t="s">
        <v>38</v>
      </c>
      <c r="G8" s="11" t="s">
        <v>53</v>
      </c>
      <c r="H8" s="11" t="s">
        <v>43</v>
      </c>
      <c r="I8" s="6">
        <v>0.75</v>
      </c>
      <c r="J8" s="12">
        <v>5</v>
      </c>
      <c r="K8" s="12">
        <v>3</v>
      </c>
      <c r="L8" s="1"/>
      <c r="M8" s="2" t="s">
        <v>66</v>
      </c>
    </row>
    <row r="9" spans="2:14" x14ac:dyDescent="0.25">
      <c r="B9" s="1">
        <v>7</v>
      </c>
      <c r="D9" s="9" t="s">
        <v>98</v>
      </c>
      <c r="F9" s="10" t="s">
        <v>39</v>
      </c>
      <c r="G9" s="11" t="s">
        <v>54</v>
      </c>
      <c r="H9" s="11" t="s">
        <v>61</v>
      </c>
      <c r="I9" s="6">
        <v>0.8</v>
      </c>
      <c r="J9" s="12">
        <v>6</v>
      </c>
      <c r="K9" s="12">
        <v>4</v>
      </c>
      <c r="L9" s="1"/>
    </row>
    <row r="10" spans="2:14" x14ac:dyDescent="0.25">
      <c r="B10" s="1">
        <v>8</v>
      </c>
      <c r="D10" s="9" t="s">
        <v>99</v>
      </c>
      <c r="F10" s="11" t="s">
        <v>43</v>
      </c>
      <c r="G10" s="11" t="s">
        <v>55</v>
      </c>
      <c r="H10" s="10" t="s">
        <v>44</v>
      </c>
      <c r="I10" s="6">
        <v>0.85</v>
      </c>
      <c r="J10" s="12">
        <v>7</v>
      </c>
      <c r="K10" s="12">
        <v>5</v>
      </c>
      <c r="L10" s="1"/>
    </row>
    <row r="11" spans="2:14" ht="12.75" customHeight="1" x14ac:dyDescent="0.25">
      <c r="B11" s="1">
        <v>9</v>
      </c>
      <c r="D11" s="13" t="s">
        <v>100</v>
      </c>
      <c r="F11" s="11" t="s">
        <v>41</v>
      </c>
      <c r="G11" s="11" t="s">
        <v>56</v>
      </c>
      <c r="H11" s="10" t="s">
        <v>45</v>
      </c>
      <c r="I11" s="6">
        <v>0.9</v>
      </c>
      <c r="J11" s="12">
        <v>8</v>
      </c>
      <c r="K11" s="12">
        <v>6</v>
      </c>
      <c r="L11" s="1"/>
    </row>
    <row r="12" spans="2:14" x14ac:dyDescent="0.25">
      <c r="B12" s="1">
        <v>10</v>
      </c>
      <c r="D12" s="9" t="s">
        <v>101</v>
      </c>
      <c r="F12" s="11" t="s">
        <v>41</v>
      </c>
      <c r="G12" s="11" t="s">
        <v>57</v>
      </c>
      <c r="H12" s="11" t="s">
        <v>102</v>
      </c>
      <c r="I12" s="6">
        <v>0.95</v>
      </c>
      <c r="J12" s="12">
        <v>9</v>
      </c>
      <c r="K12" s="12">
        <v>7</v>
      </c>
      <c r="L12" s="1"/>
    </row>
    <row r="13" spans="2:14" x14ac:dyDescent="0.25">
      <c r="B13" s="1">
        <v>11</v>
      </c>
      <c r="D13" s="9" t="s">
        <v>103</v>
      </c>
      <c r="F13" s="11" t="s">
        <v>43</v>
      </c>
      <c r="G13" s="11" t="s">
        <v>104</v>
      </c>
      <c r="H13" s="11" t="s">
        <v>40</v>
      </c>
      <c r="I13" s="6">
        <v>1</v>
      </c>
      <c r="J13" s="12">
        <v>10</v>
      </c>
      <c r="K13" s="12">
        <v>8</v>
      </c>
      <c r="L13" s="1"/>
    </row>
    <row r="14" spans="2:14" x14ac:dyDescent="0.25">
      <c r="B14" s="1">
        <v>12</v>
      </c>
      <c r="D14" s="13" t="s">
        <v>105</v>
      </c>
      <c r="F14" s="10" t="s">
        <v>48</v>
      </c>
      <c r="G14" s="11" t="s">
        <v>58</v>
      </c>
      <c r="H14" s="11" t="s">
        <v>39</v>
      </c>
      <c r="I14" s="6"/>
      <c r="J14" s="12"/>
      <c r="K14" s="12">
        <v>9</v>
      </c>
      <c r="L14" s="1"/>
    </row>
    <row r="15" spans="2:14" ht="15" customHeight="1" x14ac:dyDescent="0.25">
      <c r="B15" s="1">
        <v>13</v>
      </c>
      <c r="D15" s="13" t="s">
        <v>106</v>
      </c>
      <c r="F15" s="10" t="s">
        <v>47</v>
      </c>
      <c r="G15" s="11" t="s">
        <v>59</v>
      </c>
      <c r="H15" s="11" t="s">
        <v>41</v>
      </c>
      <c r="I15" s="6"/>
      <c r="J15" s="12"/>
      <c r="K15" s="12">
        <v>10</v>
      </c>
      <c r="L15" s="1"/>
    </row>
    <row r="16" spans="2:14" ht="14.25" customHeight="1" x14ac:dyDescent="0.25">
      <c r="B16" s="1">
        <v>14</v>
      </c>
      <c r="D16" s="13" t="s">
        <v>107</v>
      </c>
      <c r="F16" s="10" t="s">
        <v>38</v>
      </c>
      <c r="G16" s="11" t="s">
        <v>24</v>
      </c>
      <c r="H16" s="10" t="s">
        <v>108</v>
      </c>
      <c r="I16" s="6"/>
      <c r="J16" s="12"/>
      <c r="K16" s="12">
        <v>11</v>
      </c>
      <c r="L16" s="1"/>
    </row>
    <row r="17" spans="2:12" x14ac:dyDescent="0.25">
      <c r="B17" s="1">
        <v>15</v>
      </c>
      <c r="G17" s="11" t="s">
        <v>25</v>
      </c>
      <c r="H17" s="11" t="s">
        <v>109</v>
      </c>
      <c r="I17" s="6"/>
      <c r="J17" s="12"/>
      <c r="K17" s="12">
        <v>12</v>
      </c>
      <c r="L17" s="1"/>
    </row>
    <row r="18" spans="2:12" x14ac:dyDescent="0.25">
      <c r="B18" s="1">
        <v>16</v>
      </c>
      <c r="G18" s="11" t="s">
        <v>26</v>
      </c>
      <c r="H18" s="11" t="s">
        <v>110</v>
      </c>
      <c r="I18" s="6"/>
      <c r="J18" s="12"/>
      <c r="K18" s="12">
        <v>13</v>
      </c>
      <c r="L18" s="1"/>
    </row>
    <row r="19" spans="2:12" x14ac:dyDescent="0.25">
      <c r="B19" s="1">
        <v>17</v>
      </c>
      <c r="G19" s="11" t="s">
        <v>111</v>
      </c>
      <c r="H19" s="11" t="s">
        <v>112</v>
      </c>
      <c r="I19" s="6"/>
      <c r="J19" s="12"/>
      <c r="K19" s="12">
        <v>14</v>
      </c>
      <c r="L19" s="1"/>
    </row>
    <row r="20" spans="2:12" x14ac:dyDescent="0.25">
      <c r="B20" s="1">
        <v>18</v>
      </c>
      <c r="G20" s="11" t="s">
        <v>113</v>
      </c>
      <c r="H20" s="11" t="s">
        <v>114</v>
      </c>
      <c r="I20" s="6"/>
      <c r="J20" s="12"/>
      <c r="K20" s="12">
        <v>15</v>
      </c>
      <c r="L20" s="1"/>
    </row>
    <row r="21" spans="2:12" x14ac:dyDescent="0.25">
      <c r="B21" s="1">
        <v>19</v>
      </c>
      <c r="G21" s="11" t="s">
        <v>27</v>
      </c>
      <c r="H21" s="11" t="s">
        <v>115</v>
      </c>
      <c r="I21" s="6"/>
      <c r="J21" s="12"/>
      <c r="K21" s="12">
        <v>16</v>
      </c>
      <c r="L21" s="1"/>
    </row>
    <row r="22" spans="2:12" x14ac:dyDescent="0.25">
      <c r="B22" s="1">
        <v>20</v>
      </c>
      <c r="G22" s="11" t="s">
        <v>60</v>
      </c>
      <c r="H22" s="11" t="s">
        <v>42</v>
      </c>
      <c r="I22" s="6"/>
      <c r="J22" s="12"/>
      <c r="K22" s="12">
        <v>17</v>
      </c>
      <c r="L22" s="1"/>
    </row>
    <row r="23" spans="2:12" x14ac:dyDescent="0.25">
      <c r="B23" s="1">
        <v>21</v>
      </c>
      <c r="G23" s="11" t="s">
        <v>67</v>
      </c>
      <c r="H23" s="11" t="s">
        <v>116</v>
      </c>
      <c r="J23" s="12"/>
      <c r="K23" s="12">
        <v>18</v>
      </c>
    </row>
    <row r="24" spans="2:12" x14ac:dyDescent="0.25">
      <c r="B24" s="1">
        <v>22</v>
      </c>
      <c r="G24" s="11" t="s">
        <v>117</v>
      </c>
      <c r="H24" s="10" t="s">
        <v>118</v>
      </c>
      <c r="J24" s="12"/>
      <c r="K24" s="12">
        <v>19</v>
      </c>
    </row>
    <row r="25" spans="2:12" x14ac:dyDescent="0.25">
      <c r="B25" s="1">
        <v>23</v>
      </c>
      <c r="J25" s="12"/>
      <c r="K25" s="12">
        <v>20</v>
      </c>
    </row>
    <row r="26" spans="2:12" x14ac:dyDescent="0.25">
      <c r="B26" s="1">
        <v>24</v>
      </c>
      <c r="J26" s="12"/>
      <c r="K26" s="12"/>
    </row>
    <row r="27" spans="2:12" x14ac:dyDescent="0.25">
      <c r="B27" s="1">
        <v>25</v>
      </c>
      <c r="D27" s="7" t="s">
        <v>73</v>
      </c>
      <c r="E27" s="7" t="s">
        <v>75</v>
      </c>
      <c r="G27" s="7" t="s">
        <v>76</v>
      </c>
      <c r="H27" s="15" t="s">
        <v>120</v>
      </c>
      <c r="J27" s="7" t="s">
        <v>76</v>
      </c>
      <c r="K27" s="7" t="s">
        <v>119</v>
      </c>
    </row>
    <row r="28" spans="2:12" x14ac:dyDescent="0.25">
      <c r="B28" s="1">
        <v>26</v>
      </c>
      <c r="D28" s="9" t="s">
        <v>84</v>
      </c>
      <c r="E28" s="10" t="s">
        <v>47</v>
      </c>
      <c r="G28" s="11" t="s">
        <v>49</v>
      </c>
      <c r="H28" s="5" t="s">
        <v>47</v>
      </c>
      <c r="J28" s="11" t="s">
        <v>49</v>
      </c>
      <c r="K28" s="10" t="s">
        <v>85</v>
      </c>
    </row>
    <row r="29" spans="2:12" x14ac:dyDescent="0.25">
      <c r="B29" s="1">
        <v>27</v>
      </c>
      <c r="D29" s="9" t="s">
        <v>87</v>
      </c>
      <c r="E29" s="10" t="s">
        <v>47</v>
      </c>
      <c r="G29" s="11" t="s">
        <v>50</v>
      </c>
      <c r="H29" s="5" t="s">
        <v>121</v>
      </c>
      <c r="J29" s="11" t="s">
        <v>50</v>
      </c>
      <c r="K29" s="10" t="s">
        <v>48</v>
      </c>
    </row>
    <row r="30" spans="2:12" x14ac:dyDescent="0.25">
      <c r="B30" s="1">
        <v>28</v>
      </c>
      <c r="D30" s="13" t="s">
        <v>90</v>
      </c>
      <c r="E30" s="10" t="s">
        <v>38</v>
      </c>
      <c r="G30" s="11" t="s">
        <v>28</v>
      </c>
      <c r="H30" s="5" t="s">
        <v>47</v>
      </c>
      <c r="J30" s="11" t="s">
        <v>28</v>
      </c>
      <c r="K30" s="10" t="s">
        <v>91</v>
      </c>
    </row>
    <row r="31" spans="2:12" x14ac:dyDescent="0.25">
      <c r="B31" s="1">
        <v>29</v>
      </c>
      <c r="D31" s="9" t="s">
        <v>93</v>
      </c>
      <c r="E31" s="10" t="s">
        <v>38</v>
      </c>
      <c r="G31" s="11" t="s">
        <v>51</v>
      </c>
      <c r="H31" s="5" t="s">
        <v>47</v>
      </c>
      <c r="J31" s="11" t="s">
        <v>51</v>
      </c>
      <c r="K31" s="10" t="s">
        <v>65</v>
      </c>
    </row>
    <row r="32" spans="2:12" x14ac:dyDescent="0.25">
      <c r="B32" s="1">
        <v>30</v>
      </c>
      <c r="D32" s="9" t="s">
        <v>95</v>
      </c>
      <c r="E32" s="10" t="s">
        <v>38</v>
      </c>
      <c r="G32" s="11" t="s">
        <v>52</v>
      </c>
      <c r="H32" s="5" t="s">
        <v>38</v>
      </c>
      <c r="J32" s="11" t="s">
        <v>52</v>
      </c>
      <c r="K32" s="10" t="s">
        <v>38</v>
      </c>
    </row>
    <row r="33" spans="4:11" x14ac:dyDescent="0.25">
      <c r="D33" s="9" t="s">
        <v>97</v>
      </c>
      <c r="E33" s="10" t="s">
        <v>38</v>
      </c>
      <c r="G33" s="11" t="s">
        <v>53</v>
      </c>
      <c r="H33" s="5" t="s">
        <v>43</v>
      </c>
      <c r="J33" s="11" t="s">
        <v>53</v>
      </c>
      <c r="K33" s="11" t="s">
        <v>43</v>
      </c>
    </row>
    <row r="34" spans="4:11" x14ac:dyDescent="0.25">
      <c r="D34" s="9" t="s">
        <v>98</v>
      </c>
      <c r="E34" s="10" t="s">
        <v>39</v>
      </c>
      <c r="G34" s="11" t="s">
        <v>54</v>
      </c>
      <c r="H34" s="5" t="s">
        <v>122</v>
      </c>
      <c r="J34" s="11" t="s">
        <v>54</v>
      </c>
      <c r="K34" s="11" t="s">
        <v>61</v>
      </c>
    </row>
    <row r="35" spans="4:11" x14ac:dyDescent="0.25">
      <c r="D35" s="9" t="s">
        <v>99</v>
      </c>
      <c r="E35" s="11" t="s">
        <v>43</v>
      </c>
      <c r="G35" s="11" t="s">
        <v>55</v>
      </c>
      <c r="H35" s="5" t="s">
        <v>122</v>
      </c>
      <c r="J35" s="11" t="s">
        <v>55</v>
      </c>
      <c r="K35" s="10" t="s">
        <v>44</v>
      </c>
    </row>
    <row r="36" spans="4:11" ht="26.4" x14ac:dyDescent="0.25">
      <c r="D36" s="13" t="s">
        <v>100</v>
      </c>
      <c r="E36" s="11" t="s">
        <v>41</v>
      </c>
      <c r="G36" s="11" t="s">
        <v>56</v>
      </c>
      <c r="H36" s="5" t="s">
        <v>122</v>
      </c>
      <c r="J36" s="11" t="s">
        <v>56</v>
      </c>
      <c r="K36" s="10" t="s">
        <v>45</v>
      </c>
    </row>
    <row r="37" spans="4:11" x14ac:dyDescent="0.25">
      <c r="D37" s="9" t="s">
        <v>101</v>
      </c>
      <c r="E37" s="11" t="s">
        <v>41</v>
      </c>
      <c r="G37" s="11" t="s">
        <v>57</v>
      </c>
      <c r="H37" s="5" t="s">
        <v>122</v>
      </c>
      <c r="J37" s="11" t="s">
        <v>57</v>
      </c>
      <c r="K37" s="11" t="s">
        <v>102</v>
      </c>
    </row>
    <row r="38" spans="4:11" x14ac:dyDescent="0.25">
      <c r="D38" s="9" t="s">
        <v>103</v>
      </c>
      <c r="E38" s="11" t="s">
        <v>43</v>
      </c>
      <c r="G38" s="11" t="s">
        <v>104</v>
      </c>
      <c r="H38" s="5" t="s">
        <v>43</v>
      </c>
      <c r="J38" s="11" t="s">
        <v>104</v>
      </c>
      <c r="K38" s="11" t="s">
        <v>40</v>
      </c>
    </row>
    <row r="39" spans="4:11" x14ac:dyDescent="0.25">
      <c r="D39" s="13" t="s">
        <v>105</v>
      </c>
      <c r="E39" s="10" t="s">
        <v>48</v>
      </c>
      <c r="G39" s="11" t="s">
        <v>58</v>
      </c>
      <c r="H39" s="5" t="s">
        <v>39</v>
      </c>
      <c r="J39" s="11" t="s">
        <v>58</v>
      </c>
      <c r="K39" s="11" t="s">
        <v>39</v>
      </c>
    </row>
    <row r="40" spans="4:11" x14ac:dyDescent="0.25">
      <c r="D40" s="13" t="s">
        <v>106</v>
      </c>
      <c r="E40" s="10" t="s">
        <v>47</v>
      </c>
      <c r="G40" s="11" t="s">
        <v>59</v>
      </c>
      <c r="H40" s="5" t="s">
        <v>62</v>
      </c>
      <c r="J40" s="11" t="s">
        <v>59</v>
      </c>
      <c r="K40" s="11" t="s">
        <v>41</v>
      </c>
    </row>
    <row r="41" spans="4:11" x14ac:dyDescent="0.25">
      <c r="D41" s="13" t="s">
        <v>107</v>
      </c>
      <c r="E41" s="10" t="s">
        <v>38</v>
      </c>
      <c r="G41" s="11" t="s">
        <v>24</v>
      </c>
      <c r="H41" s="5" t="s">
        <v>39</v>
      </c>
      <c r="J41" s="11" t="s">
        <v>24</v>
      </c>
      <c r="K41" s="10" t="s">
        <v>108</v>
      </c>
    </row>
    <row r="42" spans="4:11" x14ac:dyDescent="0.25">
      <c r="G42" s="11" t="s">
        <v>25</v>
      </c>
      <c r="H42" s="5" t="s">
        <v>39</v>
      </c>
      <c r="J42" s="11" t="s">
        <v>25</v>
      </c>
      <c r="K42" s="11" t="s">
        <v>109</v>
      </c>
    </row>
    <row r="43" spans="4:11" x14ac:dyDescent="0.25">
      <c r="G43" s="11" t="s">
        <v>26</v>
      </c>
      <c r="H43" s="5" t="s">
        <v>39</v>
      </c>
      <c r="J43" s="11" t="s">
        <v>26</v>
      </c>
      <c r="K43" s="11" t="s">
        <v>110</v>
      </c>
    </row>
    <row r="44" spans="4:11" x14ac:dyDescent="0.25">
      <c r="G44" s="11" t="s">
        <v>111</v>
      </c>
      <c r="H44" s="5" t="s">
        <v>39</v>
      </c>
      <c r="J44" s="11" t="s">
        <v>111</v>
      </c>
      <c r="K44" s="11" t="s">
        <v>112</v>
      </c>
    </row>
    <row r="45" spans="4:11" x14ac:dyDescent="0.25">
      <c r="G45" s="11" t="s">
        <v>113</v>
      </c>
      <c r="H45" s="5" t="s">
        <v>62</v>
      </c>
      <c r="J45" s="11" t="s">
        <v>113</v>
      </c>
      <c r="K45" s="11" t="s">
        <v>114</v>
      </c>
    </row>
    <row r="46" spans="4:11" x14ac:dyDescent="0.25">
      <c r="G46" s="11" t="s">
        <v>27</v>
      </c>
      <c r="H46" s="5" t="s">
        <v>62</v>
      </c>
      <c r="J46" s="11" t="s">
        <v>27</v>
      </c>
      <c r="K46" s="11" t="s">
        <v>115</v>
      </c>
    </row>
    <row r="47" spans="4:11" x14ac:dyDescent="0.25">
      <c r="G47" s="11" t="s">
        <v>60</v>
      </c>
      <c r="H47" s="5" t="s">
        <v>62</v>
      </c>
      <c r="J47" s="11" t="s">
        <v>60</v>
      </c>
      <c r="K47" s="11" t="s">
        <v>42</v>
      </c>
    </row>
    <row r="48" spans="4:11" x14ac:dyDescent="0.25">
      <c r="G48" s="11" t="s">
        <v>67</v>
      </c>
      <c r="H48" s="5" t="s">
        <v>43</v>
      </c>
      <c r="J48" s="11" t="s">
        <v>67</v>
      </c>
      <c r="K48" s="11" t="s">
        <v>134</v>
      </c>
    </row>
    <row r="49" spans="7:11" x14ac:dyDescent="0.25">
      <c r="G49" s="11" t="s">
        <v>117</v>
      </c>
      <c r="H49" s="5" t="s">
        <v>62</v>
      </c>
      <c r="J49" s="11" t="s">
        <v>117</v>
      </c>
      <c r="K49" s="10" t="s">
        <v>135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B7E2677-5752-4F57-84D3-EBF4E2E6154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CCSE-FT-019_PM</vt:lpstr>
      <vt:lpstr>Hoja1</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2020-09-29T19:09:33Z</cp:lastPrinted>
  <dcterms:created xsi:type="dcterms:W3CDTF">2013-10-03T17:21:56Z</dcterms:created>
  <dcterms:modified xsi:type="dcterms:W3CDTF">2023-06-07T15:27:36Z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