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D:\Users\Jizeth\Documents\JIZETH\CANAL CAPITAL_2022\SEGUIMIENTOS\PMI_3CUAT2022\"/>
    </mc:Choice>
  </mc:AlternateContent>
  <xr:revisionPtr revIDLastSave="0" documentId="13_ncr:1_{E8E3192C-B724-40B2-B00C-1680906D2D57}" xr6:coauthVersionLast="41" xr6:coauthVersionMax="41" xr10:uidLastSave="{00000000-0000-0000-0000-000000000000}"/>
  <bookViews>
    <workbookView xWindow="2688" yWindow="744" windowWidth="11844" windowHeight="12216" tabRatio="743" xr2:uid="{00000000-000D-0000-FFFF-FFFF00000000}"/>
  </bookViews>
  <sheets>
    <sheet name="CCSE-FT-019_PM" sheetId="1" r:id="rId1"/>
    <sheet name="Hoja1" sheetId="4" r:id="rId2"/>
    <sheet name="Datos." sheetId="3" state="hidden" r:id="rId3"/>
  </sheets>
  <externalReferences>
    <externalReference r:id="rId4"/>
  </externalReferences>
  <definedNames>
    <definedName name="_xlnm._FilterDatabase" localSheetId="0" hidden="1">'CCSE-FT-019_PM'!$A$9:$AL$15</definedName>
    <definedName name="origen">[1]Datos!$B$3:$B$19</definedName>
    <definedName name="_xlnm.Print_Titles" localSheetId="0">'CCSE-FT-019_PM'!$1:$9</definedName>
  </definedNames>
  <calcPr calcId="191029"/>
</workbook>
</file>

<file path=xl/calcChain.xml><?xml version="1.0" encoding="utf-8"?>
<calcChain xmlns="http://schemas.openxmlformats.org/spreadsheetml/2006/main">
  <c r="D6" i="4" l="1"/>
  <c r="D4" i="4"/>
  <c r="D5" i="4"/>
  <c r="D3" i="4"/>
  <c r="C6" i="4"/>
  <c r="AD10" i="1" l="1"/>
  <c r="AD14" i="1" l="1"/>
  <c r="AC10" i="1" l="1"/>
  <c r="AE10" i="1" s="1"/>
  <c r="AF10" i="1" s="1"/>
  <c r="AC11" i="1"/>
  <c r="AI11" i="1" s="1"/>
  <c r="AC12" i="1"/>
  <c r="AI12" i="1" s="1"/>
  <c r="AC13" i="1"/>
  <c r="AC14" i="1"/>
  <c r="AE14" i="1" s="1"/>
  <c r="AF14" i="1" s="1"/>
  <c r="AC15" i="1"/>
  <c r="AD15" i="1" s="1"/>
  <c r="AE13" i="1" l="1"/>
  <c r="AD13" i="1"/>
  <c r="AF13" i="1" s="1"/>
  <c r="AD12" i="1"/>
  <c r="AD11" i="1"/>
  <c r="AI10" i="1"/>
  <c r="AI13" i="1"/>
  <c r="AI14" i="1"/>
  <c r="AE15" i="1"/>
  <c r="AF15" i="1" s="1"/>
  <c r="AI15" i="1"/>
  <c r="AE12" i="1"/>
  <c r="AE11" i="1"/>
  <c r="AF11" i="1" l="1"/>
  <c r="AF12" i="1"/>
</calcChain>
</file>

<file path=xl/sharedStrings.xml><?xml version="1.0" encoding="utf-8"?>
<sst xmlns="http://schemas.openxmlformats.org/spreadsheetml/2006/main" count="431" uniqueCount="215">
  <si>
    <t>No. solicitud</t>
  </si>
  <si>
    <t>fecha de solicitud</t>
  </si>
  <si>
    <t>Detalle de la fuente</t>
  </si>
  <si>
    <t>Código o capítulo</t>
  </si>
  <si>
    <t>(DD-MM-AA)</t>
  </si>
  <si>
    <t>(Seleccione de la lista desplegable)</t>
  </si>
  <si>
    <t>(Utilice cualquier técnica: 5 ¿por qué?, espina pescado, lluvia de ideas etc.)</t>
  </si>
  <si>
    <t>ESTABLECIMIENTO ACCIONES DE MEJORA</t>
  </si>
  <si>
    <t>ACCIÓN</t>
  </si>
  <si>
    <t>(Cantidad de actividades de la acción - Columna J).</t>
  </si>
  <si>
    <t>Tipo de acción Propuesta</t>
  </si>
  <si>
    <t>Área responsable de ejecución</t>
  </si>
  <si>
    <t>Fórmula del indicador</t>
  </si>
  <si>
    <t>(Información automática)</t>
  </si>
  <si>
    <t>(Formule acorde con cantidad de actividades de la Columna K)</t>
  </si>
  <si>
    <t>Origen Externo</t>
  </si>
  <si>
    <t>Ente externo</t>
  </si>
  <si>
    <t>Corrección</t>
  </si>
  <si>
    <t>Correctiva</t>
  </si>
  <si>
    <t>Preventiva</t>
  </si>
  <si>
    <t>% que se espera alcanzar de la meta</t>
  </si>
  <si>
    <t>Fecha terminación</t>
  </si>
  <si>
    <t>Fecha de inicio</t>
  </si>
  <si>
    <t>(Asignado por la Oficina de Control Interno)</t>
  </si>
  <si>
    <t>Contabilidad</t>
  </si>
  <si>
    <t>Tesorería</t>
  </si>
  <si>
    <t>Presupuesto</t>
  </si>
  <si>
    <t>Sistemas</t>
  </si>
  <si>
    <t>Planeación</t>
  </si>
  <si>
    <t>Estado de la acción</t>
  </si>
  <si>
    <t>(Relacione los documentos  que soportan y evidencian avances de ejecución)</t>
  </si>
  <si>
    <t>(No. actividades realizadas de las indicadas en la columna K).</t>
  </si>
  <si>
    <t>(Cálculo automático)</t>
  </si>
  <si>
    <t>(Información del análisis adelantado por el auditor que realizó el seguimiento)</t>
  </si>
  <si>
    <t>(Resultado automático)</t>
  </si>
  <si>
    <t>De mejora</t>
  </si>
  <si>
    <t>Universo</t>
  </si>
  <si>
    <t>Detalle de Actividades para ejecutar la acción</t>
  </si>
  <si>
    <t>Director Operativo</t>
  </si>
  <si>
    <t>Subdirector Financiero</t>
  </si>
  <si>
    <t>Coordinador Jurídico</t>
  </si>
  <si>
    <t xml:space="preserve">Subdirector Administrativo </t>
  </si>
  <si>
    <t>Técnico de Servicios Administrativos</t>
  </si>
  <si>
    <t>Secretario General</t>
  </si>
  <si>
    <t>Coordinador de Programación</t>
  </si>
  <si>
    <t>Coordinador Técnico</t>
  </si>
  <si>
    <t>RESPONSABLE: CONTROL INTERNO</t>
  </si>
  <si>
    <t>Gerente General</t>
  </si>
  <si>
    <t>Jefe Oficina de Control Interno</t>
  </si>
  <si>
    <t>Gerencia General</t>
  </si>
  <si>
    <t>Oficina de Control Interno</t>
  </si>
  <si>
    <t>Coordinación de Prensa y Comunicaciones</t>
  </si>
  <si>
    <t>Dirección Operativa</t>
  </si>
  <si>
    <t>Secretaría General</t>
  </si>
  <si>
    <t>Coordinación de Producción</t>
  </si>
  <si>
    <t>Coordinación de Programación</t>
  </si>
  <si>
    <t>Coordinación Técnica</t>
  </si>
  <si>
    <t>Ventas y Mercadeo</t>
  </si>
  <si>
    <t>Subdirección Financiera</t>
  </si>
  <si>
    <t>Subdirección Administrativa</t>
  </si>
  <si>
    <t>Servicios Administrativos</t>
  </si>
  <si>
    <t>Coordinador de Producción</t>
  </si>
  <si>
    <t>Subdirector Administrativo</t>
  </si>
  <si>
    <t>Cargo del Líder proceso</t>
  </si>
  <si>
    <t>CÓDIGO: CCSE-FT-019</t>
  </si>
  <si>
    <t>Coordinador de Prensa y Comunicaciones</t>
  </si>
  <si>
    <t>Nelson Jairo Rincón Martínez</t>
  </si>
  <si>
    <t>Atención al Ciudadano</t>
  </si>
  <si>
    <t>Cargo del responsable de ejecución</t>
  </si>
  <si>
    <t>Meta de la acción</t>
  </si>
  <si>
    <t>(Detalle el resultado que se espera obtener)</t>
  </si>
  <si>
    <t xml:space="preserve">No. Solicitud </t>
  </si>
  <si>
    <t>Fuente de Hallazgo</t>
  </si>
  <si>
    <t>Proceso</t>
  </si>
  <si>
    <t xml:space="preserve">Tipo de acción </t>
  </si>
  <si>
    <t xml:space="preserve">Lider del Proceso </t>
  </si>
  <si>
    <t xml:space="preserve">Área responsable </t>
  </si>
  <si>
    <t xml:space="preserve">Cargo del líder de área responsable </t>
  </si>
  <si>
    <t>Meta</t>
  </si>
  <si>
    <t xml:space="preserve">Actividades </t>
  </si>
  <si>
    <t>Acción Fomulada</t>
  </si>
  <si>
    <t xml:space="preserve">Auditor </t>
  </si>
  <si>
    <t xml:space="preserve">Cierre Hallazgo </t>
  </si>
  <si>
    <t xml:space="preserve">Origen Interno </t>
  </si>
  <si>
    <t>Planeación Estratégica</t>
  </si>
  <si>
    <t>Gerente</t>
  </si>
  <si>
    <t>Si</t>
  </si>
  <si>
    <t>Gestión de Comunicaciones</t>
  </si>
  <si>
    <t>No</t>
  </si>
  <si>
    <t>Néstor Fernando Avella Avella</t>
  </si>
  <si>
    <t>Diseño y Creación de Contenidos</t>
  </si>
  <si>
    <t>Profesional Universitario de Planeación</t>
  </si>
  <si>
    <t xml:space="preserve">José Leonardo Ibarra Quiroga </t>
  </si>
  <si>
    <t>Comercialización</t>
  </si>
  <si>
    <t>Gloria Marcela Morales Páez</t>
  </si>
  <si>
    <t>Producción de Televisión</t>
  </si>
  <si>
    <t xml:space="preserve">Jizeth Hael González Ramírez </t>
  </si>
  <si>
    <t>Emisión de Contenidos</t>
  </si>
  <si>
    <t>Gestión Financiera y Facturación</t>
  </si>
  <si>
    <t>Gestión Jurídica y Contractual</t>
  </si>
  <si>
    <t>Gestión de Recursos y Administración de la Información</t>
  </si>
  <si>
    <t>Gestión de Talento Humano</t>
  </si>
  <si>
    <t>Profesional Universitario de Ventas y Mercadeo</t>
  </si>
  <si>
    <t>Atención al Usuario y Defensor del Televidente</t>
  </si>
  <si>
    <t>Coordinación Jurídica</t>
  </si>
  <si>
    <t>Control, Seguimiento y Evaluación</t>
  </si>
  <si>
    <t>Proceso de Participación Ciudadana y Control Social</t>
  </si>
  <si>
    <t>Prestación/Emisión Servicio de Televisión</t>
  </si>
  <si>
    <t>Profesional Universitario de Contabilidad</t>
  </si>
  <si>
    <t>Profesional Universitario de Tesoreria</t>
  </si>
  <si>
    <t>Profesional Universitario de Presupuesto</t>
  </si>
  <si>
    <t>Facturación</t>
  </si>
  <si>
    <t>Profesional Universitario de Facturación</t>
  </si>
  <si>
    <t xml:space="preserve">Talento Humano </t>
  </si>
  <si>
    <t>Profesional Universitario de Recursos Humanos</t>
  </si>
  <si>
    <t>Profesional Universitario de Sistemas</t>
  </si>
  <si>
    <t>Delegado para la Atención al Ciudadano</t>
  </si>
  <si>
    <t>Archivo</t>
  </si>
  <si>
    <t>Responsable de Archivo</t>
  </si>
  <si>
    <t xml:space="preserve">Cargo responsable </t>
  </si>
  <si>
    <t>Líder responsable</t>
  </si>
  <si>
    <t>Jefe Oficina de Control Interno Interno</t>
  </si>
  <si>
    <t xml:space="preserve">Director Operativo </t>
  </si>
  <si>
    <t>Observaciones</t>
  </si>
  <si>
    <t>(Información del análisis del estado de la acción)</t>
  </si>
  <si>
    <t>IDENTIFICACIÓN DE LA OBSERVACIÓN Y/O HALLAZGO</t>
  </si>
  <si>
    <t>Fuente de la Observación y/o hallazgo</t>
  </si>
  <si>
    <t>(Nombre completo del informe origen de la observación y/o hallazgo)</t>
  </si>
  <si>
    <t>(Identificación de la observación y/o hallazgo, en el informe)</t>
  </si>
  <si>
    <t>Observación y/o Hallazgo detectado</t>
  </si>
  <si>
    <t>(Transcripción de la observación y/o hallazgo)</t>
  </si>
  <si>
    <t>(Detalle todas las actividades que ejecutarán para eliminar la(s) causa(s) de la(s) observación(es) y/o hallazgo(s))</t>
  </si>
  <si>
    <t>Causa(s) de la observación y/o hallazgo</t>
  </si>
  <si>
    <t>Auditor que cierra la observación y/o hallazgo</t>
  </si>
  <si>
    <t>Auxiliar de Atención al Ciudadano</t>
  </si>
  <si>
    <t xml:space="preserve">Líder Gestión Doumental </t>
  </si>
  <si>
    <t>ABIERTA</t>
  </si>
  <si>
    <t>CERRADA</t>
  </si>
  <si>
    <t>Fecha de la observación y/o hallazgo</t>
  </si>
  <si>
    <t>SIN INICIAR</t>
  </si>
  <si>
    <t>Henry Beltrán</t>
  </si>
  <si>
    <t>Secretaria General</t>
  </si>
  <si>
    <t>Coordinadora Jurídica</t>
  </si>
  <si>
    <t>(Nombre del auditor)</t>
  </si>
  <si>
    <t>Diana Romero</t>
  </si>
  <si>
    <t>Fecha seguimiento</t>
  </si>
  <si>
    <t>Análisis - Seguimiento OCI</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</si>
  <si>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</si>
  <si>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</si>
  <si>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</si>
  <si>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</si>
  <si>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</si>
  <si>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</si>
  <si>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</si>
  <si>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</si>
  <si>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(Información del análisis adelantado por el auditor que realizó el seguimiento - OCI)</t>
  </si>
  <si>
    <t>(Nombre)</t>
  </si>
  <si>
    <t>VERSIÓN: 10</t>
  </si>
  <si>
    <t>FECHA DE APROBACIÓN: 19/10/2021</t>
  </si>
  <si>
    <t>SEGUIMIENTO PLAN DE MEJORAMIENTO</t>
  </si>
  <si>
    <t>Informe Final Auditoría de Regularidad PAD 2021</t>
  </si>
  <si>
    <t>3.2.1.1.1</t>
  </si>
  <si>
    <t>3.2.4.1</t>
  </si>
  <si>
    <t>3.2.4.2</t>
  </si>
  <si>
    <t>3.3.3.1.3</t>
  </si>
  <si>
    <t>3.3.3.2.1</t>
  </si>
  <si>
    <t>4.2.1</t>
  </si>
  <si>
    <t>En el proceso de armonización entre los planes de desarrollo producto del cambio de gobierno se estableció la meta de cumplimiento para toda la vigencia sin tener en cuenta el horizonte del proyecto evaluado.</t>
  </si>
  <si>
    <t>Falta de soportes del documento electrónico CBN-1093 Modificaciones Presupuestales en SIVICOF</t>
  </si>
  <si>
    <t>Revisar la programación de metas del SEGPLAN para analizar su cumplimiento dentro del horizonte del proyecto.</t>
  </si>
  <si>
    <t xml:space="preserve">Emitir y socializar Circular dirigida a todos los servidores de la Entidad  para recordar el deber de publicar  la documentación originada con ocasión  de  la realización de los procesos contractuales y referenciar los documentos que deben ser publicados en cada etapa del contrato de conformidad con los lineamientos internos.  </t>
  </si>
  <si>
    <t>Elaborar cronograma de modificaciones presupuestales que requieran aprobación del CONFIS.</t>
  </si>
  <si>
    <t>Hallazgo administrativo con presunta incidencia disciplinaria por baja ejecución de la Meta No. 10 del Proyecto 80 “Modernización institucional”, e incumplimiento en la implementación del MIPG según lo estipulado en el Decreto Distrital 591 de 2018, como consecuencia de una deficiente planeación.</t>
  </si>
  <si>
    <t>Hallazgo administrativo con presunta incidencia disciplinaria por no publicar o publicar extemporáneamente los documentos de los contratos N° 798 de 2019 y N°102 de 2020 en el SECOP.</t>
  </si>
  <si>
    <t>Hallazgo administrativo con presunta incidencia disciplinaria por no publicar información de las fases precontractual, contractual y postcontractual del contrato N° 470 de 2020.</t>
  </si>
  <si>
    <t>Hallazgo administrativo, por no registrar la reducción al presupuesto de rentas e ingresos en el mes de diciembre de 2020 de Canal Capital.</t>
  </si>
  <si>
    <t xml:space="preserve">Hallazgo administrativo por no reportar las modificaciones, traslados, reducciones y adiciones presupuestales en las notas y anexos en el Documento Electrónico CBN–1093, en las cuentas mensuales de la vigencia 2020 por el Canal Capital. </t>
  </si>
  <si>
    <t xml:space="preserve">Hallazgo administrativo con presunta incidencia disciplinaria por no publicar en SECOP II, en término los documentos que integran las etapas precontractual, contractual y post contractual de los contratos 0123–2020, 0136-2020, 0141–2020 y 0326-2020, que conforman el DPC 1094 de 2020. </t>
  </si>
  <si>
    <t xml:space="preserve">Metas de los proyectos de inversión revisadas / Total de metas en los proyectos de inversión </t>
  </si>
  <si>
    <t>Cronograma realizado y socializado / 1</t>
  </si>
  <si>
    <t>Número de reportes CBN-1093 / 11</t>
  </si>
  <si>
    <t>Por no publicar o publicar extemporáneamente los documentos relacionados con los procesos contractuales</t>
  </si>
  <si>
    <t>Numero de Actividades formuladas/ número de actividades realizadas</t>
  </si>
  <si>
    <t>No incorporación de la reducción presupuestal aprobada mediante Acuerdo JAR No. 05 de 2020, en el sistema presupuestal BogData</t>
  </si>
  <si>
    <t>Mónica Virgüez</t>
  </si>
  <si>
    <t>Anexar los actos administrativos de modificaciones presupuestales en el documento electrónico CBN-1093.</t>
  </si>
  <si>
    <t>CIERRES ACCIÓN / OBSERVACIÓN Y/O HALLAZGO</t>
  </si>
  <si>
    <t>Cierre de la observación y/o hallazgo</t>
  </si>
  <si>
    <t>(Nombre Jefe Oficina de Control Interno)</t>
  </si>
  <si>
    <t>EN PROCESO</t>
  </si>
  <si>
    <r>
      <rPr>
        <b/>
        <sz val="8"/>
        <rFont val="Tahoma"/>
        <family val="2"/>
      </rPr>
      <t xml:space="preserve">Reporte Sub Financiera: </t>
    </r>
    <r>
      <rPr>
        <sz val="8"/>
        <rFont val="Tahoma"/>
        <family val="2"/>
      </rPr>
      <t xml:space="preserve">Desde el inicio de la vigencia en el reporte mensual a SIVICOF al documento electrónico CBN-1093 se ha anexado los actos administrativos de modificaciones presupuestales incorporados en el mes de reporte.
</t>
    </r>
    <r>
      <rPr>
        <b/>
        <sz val="8"/>
        <rFont val="Tahoma"/>
        <family val="2"/>
      </rPr>
      <t>Análisis OCI:</t>
    </r>
    <r>
      <rPr>
        <sz val="8"/>
        <rFont val="Tahoma"/>
        <family val="2"/>
      </rPr>
      <t xml:space="preserve"> Se evidenciaron los documentos electrónicos CBN-1093 de los meses correspondientes al segundo cuatrimestre del reporte: junio, julio, agosto y septiembre, con los respectivos soportes de movimientos presupuestales (traslados, reducciones y adiciones). Por lo anterior, se califica como </t>
    </r>
    <r>
      <rPr>
        <b/>
        <sz val="8"/>
        <rFont val="Tahoma"/>
        <family val="2"/>
      </rPr>
      <t xml:space="preserve">"En Proceso". </t>
    </r>
  </si>
  <si>
    <t>Análisis del seguimiento</t>
  </si>
  <si>
    <r>
      <t xml:space="preserve">Reporte área de Planeación: </t>
    </r>
    <r>
      <rPr>
        <sz val="8"/>
        <color theme="1"/>
        <rFont val="Tahoma"/>
        <family val="2"/>
      </rPr>
      <t xml:space="preserve">Se realizó la revisión de las ficha EBI actualizando el horizonte del proyecto en lo pertinente. Es preciso aclarar que en la formulación de la ficha, el horizonte del proyecto no se maneja por meses discriminados, sin embargo la programación se contempla hasta el cierre del Plan Distrital de Desarrollo "Un nuevo contrato social y ambiental para la Bogotá del Siglo XXI"
</t>
    </r>
    <r>
      <rPr>
        <b/>
        <sz val="8"/>
        <color theme="1"/>
        <rFont val="Tahoma"/>
        <family val="2"/>
      </rPr>
      <t xml:space="preserve">Análisis OCI: </t>
    </r>
    <r>
      <rPr>
        <sz val="8"/>
        <color theme="1"/>
        <rFont val="Tahoma"/>
        <family val="2"/>
      </rPr>
      <t xml:space="preserve">Desde el área de Planeación se realizó la revisión y actualización de las fichas EBI para los proyectos 7511 y 7505 en el banco Distrital de programas y proyectos, esta actualización conforme a lo indicado se proyectó ajustando las metas para lo que resta del cuatrienio 2020 - 2024. </t>
    </r>
    <r>
      <rPr>
        <b/>
        <sz val="8"/>
        <color theme="1"/>
        <rFont val="Tahoma"/>
        <family val="2"/>
      </rPr>
      <t xml:space="preserve">
</t>
    </r>
    <r>
      <rPr>
        <sz val="8"/>
        <color theme="1"/>
        <rFont val="Tahoma"/>
        <family val="2"/>
      </rPr>
      <t>Conforme a la actividad propuesta, se llevó a cabo la actualización de las fichas EBI</t>
    </r>
    <r>
      <rPr>
        <b/>
        <sz val="8"/>
        <color theme="1"/>
        <rFont val="Tahoma"/>
        <family val="2"/>
      </rPr>
      <t xml:space="preserve"> </t>
    </r>
    <r>
      <rPr>
        <sz val="8"/>
        <color theme="1"/>
        <rFont val="Tahoma"/>
        <family val="2"/>
      </rPr>
      <t xml:space="preserve">por lo tanto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teniendo en cuenta que la fecha propuesta para el cumplimiento de la acción es 20/12/2022 y de acuerdo con cambios del entorno interno o externo que se presenten en Capital, podría llevarse a cabo otra eventual actualización de las fichas EBI.</t>
    </r>
  </si>
  <si>
    <r>
      <t xml:space="preserve">Análisis OCI: </t>
    </r>
    <r>
      <rPr>
        <sz val="8"/>
        <color theme="1"/>
        <rFont val="Tahoma"/>
        <family val="2"/>
      </rPr>
      <t xml:space="preserve">No se cuenta con reporte del area ni con soportes. En atención a la fecha programada se califica </t>
    </r>
    <r>
      <rPr>
        <b/>
        <sz val="8"/>
        <color theme="1"/>
        <rFont val="Tahoma"/>
        <family val="2"/>
      </rPr>
      <t>-Sin Iniciar-</t>
    </r>
  </si>
  <si>
    <r>
      <rPr>
        <b/>
        <sz val="8"/>
        <color theme="1"/>
        <rFont val="Tahoma"/>
        <family val="2"/>
      </rPr>
      <t>Reporte Jurídica:</t>
    </r>
    <r>
      <rPr>
        <sz val="8"/>
        <color theme="1"/>
        <rFont val="Tahoma"/>
        <family val="2"/>
      </rPr>
      <t xml:space="preserve"> Se cumplirá con actividad durante el mes de septiembre de 2022.</t>
    </r>
    <r>
      <rPr>
        <b/>
        <sz val="8"/>
        <color theme="1"/>
        <rFont val="Tahoma"/>
        <family val="2"/>
      </rPr>
      <t xml:space="preserve">
Análisis OCI: </t>
    </r>
    <r>
      <rPr>
        <sz val="8"/>
        <color theme="1"/>
        <rFont val="Tahoma"/>
        <family val="2"/>
      </rPr>
      <t xml:space="preserve">En atención al reporte y de conformidad con la fecha programada, se califica </t>
    </r>
    <r>
      <rPr>
        <b/>
        <sz val="8"/>
        <color theme="1"/>
        <rFont val="Tahoma"/>
        <family val="2"/>
      </rPr>
      <t>-Sin Iniciar-</t>
    </r>
  </si>
  <si>
    <r>
      <rPr>
        <b/>
        <sz val="8"/>
        <rFont val="Tahoma"/>
        <family val="2"/>
      </rPr>
      <t xml:space="preserve">Reporte Sub Financiera: </t>
    </r>
    <r>
      <rPr>
        <sz val="8"/>
        <rFont val="Tahoma"/>
        <family val="2"/>
      </rPr>
      <t xml:space="preserve">Se realizó la elaboración del cronograma de modificaciones presupuestales que requieren aprobación por parte del CONFIS
</t>
    </r>
    <r>
      <rPr>
        <b/>
        <sz val="8"/>
        <rFont val="Tahoma"/>
        <family val="2"/>
      </rPr>
      <t>Análisis OCI:</t>
    </r>
    <r>
      <rPr>
        <sz val="8"/>
        <rFont val="Tahoma"/>
        <family val="2"/>
      </rPr>
      <t xml:space="preserve"> Como parte de los soportes adjuntos de evidencia se observa una la hoja de Excel presentada como cronograma, sin embargo, es importante incluir fechas de plazo para incorporación en el sistema presupuestal BogData de las modificaciones presupuestales aprobadas por la JAR de Canal Capital, así mismo no se observa la socialización, como quedó establecido en la acción de mejora, como control que permite eliminar la causa que generó el hallazgo administrativo. Se recomienda tener en cuenta este análisis para el siguiente reporte. De acuerdo con lo anterior, se califica</t>
    </r>
    <r>
      <rPr>
        <b/>
        <sz val="8"/>
        <rFont val="Tahoma"/>
        <family val="2"/>
      </rPr>
      <t xml:space="preserve"> "En Proceso"</t>
    </r>
    <r>
      <rPr>
        <sz val="8"/>
        <rFont val="Tahoma"/>
        <family val="2"/>
      </rPr>
      <t xml:space="preserve">. </t>
    </r>
  </si>
  <si>
    <t>RESUMEN SEGUNDO SEGUIMIENTO 2022</t>
  </si>
  <si>
    <t>TERMINADA</t>
  </si>
  <si>
    <t>TERCER SEGUIMIENTO DE 2022</t>
  </si>
  <si>
    <t xml:space="preserve">Copia de la Circular No. 010 del 30 de diciembre de 2022 y correo masivo de socialización enviado a todos los funcionarios y colaboradores de la entidad </t>
  </si>
  <si>
    <r>
      <rPr>
        <b/>
        <sz val="8"/>
        <color rgb="FF000000"/>
        <rFont val="Tahoma"/>
        <family val="2"/>
      </rPr>
      <t>Reporte Juridica:</t>
    </r>
    <r>
      <rPr>
        <sz val="8"/>
        <color rgb="FF000000"/>
        <rFont val="Tahoma"/>
        <family val="2"/>
      </rPr>
      <t xml:space="preserve"> La Secretaría General del canal expidió la Circular No. 010 del 30 de diciembre de 2022, en la cual entre otros temas se dan lineamientos a seguir por los funcionarios y colaboradores del canal en la publicación de los documentos contractuales en la plataforma SECOP II, el mencionado acto administrativo fue socializado mediante comunicación enviada desde la cuenta de correo electrónico de comunicaciones@canalcapital.gov.co
</t>
    </r>
    <r>
      <rPr>
        <b/>
        <sz val="8"/>
        <color rgb="FF000000"/>
        <rFont val="Tahoma"/>
        <family val="2"/>
      </rPr>
      <t xml:space="preserve">Analisis OCI: </t>
    </r>
    <r>
      <rPr>
        <sz val="8"/>
        <color rgb="FF000000"/>
        <rFont val="Tahoma"/>
        <family val="2"/>
      </rPr>
      <t xml:space="preserve">Lo soportes remitidos por el area dan cuenta de lo reportado para este seguimiento. En efecto, la Circular No. 010 de 2022 establece lineamientos para la conformacion de los expedientes contractuales digitales y la publicacion de los documentos contractuales en SECOP. Por lo anterior se califica la accion como </t>
    </r>
    <r>
      <rPr>
        <b/>
        <sz val="8"/>
        <color rgb="FF000000"/>
        <rFont val="Tahoma"/>
        <family val="2"/>
      </rPr>
      <t xml:space="preserve">"Terminada Extemporánea" </t>
    </r>
    <r>
      <rPr>
        <sz val="8"/>
        <color rgb="FF000000"/>
        <rFont val="Tahoma"/>
        <family val="2"/>
      </rPr>
      <t>en razon a que la fecha de terminacion de la accion establecia su culminacion el dia 20 de diciembre de 2022.</t>
    </r>
  </si>
  <si>
    <t xml:space="preserve">Se adelantaron las acciones formuladas en el plan de mejoramiento; sin embargo, se avisa que el estado está sujeto al seguimiento de la Contraloría de Bogotá. </t>
  </si>
  <si>
    <t>1. Cronograma Modificaciones Presupuestales</t>
  </si>
  <si>
    <t>Mónica Virgüéz</t>
  </si>
  <si>
    <t>Informe de Sivicof de:
1. 09- Septiembre
2. 10- Octubre
3. 11- Noviembre</t>
  </si>
  <si>
    <r>
      <rPr>
        <b/>
        <sz val="8"/>
        <rFont val="Tahoma"/>
        <family val="2"/>
      </rPr>
      <t xml:space="preserve">Reporte Sub Financiera: </t>
    </r>
    <r>
      <rPr>
        <sz val="8"/>
        <rFont val="Tahoma"/>
        <family val="2"/>
      </rPr>
      <t xml:space="preserve">Desde el inicio de la vigencia en el reporte mensual a SIVICOF al documento electrónico CBN-1093 se ha anexado los actos administrativos de modificaciones presupuestales incorporados en el mes de reporte.
</t>
    </r>
    <r>
      <rPr>
        <b/>
        <sz val="8"/>
        <rFont val="Tahoma"/>
        <family val="2"/>
      </rPr>
      <t>Análisis OCI:</t>
    </r>
    <r>
      <rPr>
        <sz val="8"/>
        <rFont val="Tahoma"/>
        <family val="2"/>
      </rPr>
      <t xml:space="preserve"> Se evidenciaron los documentos electrónicos CBN-1093 de los meses faltantes de la acción de mejora: septiembre, octubre y noviembre, con los respectivos soportes de movimientos presupuestales (traslados, reducciones y adiciones). Por lo anterior, se califica como </t>
    </r>
    <r>
      <rPr>
        <b/>
        <sz val="8"/>
        <rFont val="Tahoma"/>
        <family val="2"/>
      </rPr>
      <t xml:space="preserve">"Terminada". </t>
    </r>
  </si>
  <si>
    <t>Fichas EBI actualizadas de los proyectos 7505 y 7511 así como las fichas del aplicativo SPI.</t>
  </si>
  <si>
    <r>
      <t xml:space="preserve">Reporte área de Planeación: </t>
    </r>
    <r>
      <rPr>
        <sz val="8"/>
        <color theme="1"/>
        <rFont val="Tahoma"/>
        <family val="2"/>
      </rPr>
      <t xml:space="preserve">De acuerdo con el seguimiento al 31 de diciembre se llevó a cabo la gestión de la información de los proyectos de la siguiente manera: 
Se revisaron y actualizaron los datos asociados con la información presupuestal de los proyectos 7511 y 7505 tanto en SEGPLAN como en el aplicativo SPI."
</t>
    </r>
    <r>
      <rPr>
        <b/>
        <sz val="8"/>
        <color theme="1"/>
        <rFont val="Tahoma"/>
        <family val="2"/>
      </rPr>
      <t xml:space="preserve">Análisis OCI: </t>
    </r>
    <r>
      <rPr>
        <sz val="8"/>
        <color theme="1"/>
        <rFont val="Tahoma"/>
        <family val="2"/>
      </rPr>
      <t xml:space="preserve">Desde el área de Planeación se realizó la revisión y actualización de las fichas EBI para los proyectos 7511 y 7505 en el SEGPLAN y el SPI, esta actualización conforme a lo indicado se proyectó ajustando las metas para lo que resta del cuatrienio 2020 - 2024. </t>
    </r>
    <r>
      <rPr>
        <b/>
        <sz val="8"/>
        <color theme="1"/>
        <rFont val="Tahoma"/>
        <family val="2"/>
      </rPr>
      <t xml:space="preserve">
</t>
    </r>
    <r>
      <rPr>
        <sz val="8"/>
        <color theme="1"/>
        <rFont val="Tahoma"/>
        <family val="2"/>
      </rPr>
      <t>Conforme a la actividad propuesta, se llevó a cabo la actualización de las fichas EBI</t>
    </r>
    <r>
      <rPr>
        <b/>
        <sz val="8"/>
        <color theme="1"/>
        <rFont val="Tahoma"/>
        <family val="2"/>
      </rPr>
      <t xml:space="preserve"> </t>
    </r>
    <r>
      <rPr>
        <sz val="8"/>
        <color theme="1"/>
        <rFont val="Tahoma"/>
        <family val="2"/>
      </rPr>
      <t xml:space="preserve">durante la vigencia 2022, así como el respectivo seguimiento al reporte de información en el SEGPLAN y el SPI, por lo anterior la acción se califica como  </t>
    </r>
    <r>
      <rPr>
        <b/>
        <sz val="8"/>
        <color theme="1"/>
        <rFont val="Tahoma"/>
        <family val="2"/>
      </rPr>
      <t xml:space="preserve">"Terminada" </t>
    </r>
    <r>
      <rPr>
        <sz val="8"/>
        <color theme="1"/>
        <rFont val="Tahoma"/>
        <family val="2"/>
      </rPr>
      <t xml:space="preserve">con estado </t>
    </r>
    <r>
      <rPr>
        <b/>
        <sz val="8"/>
        <color theme="1"/>
        <rFont val="Tahoma"/>
        <family val="2"/>
      </rPr>
      <t>"Cerrada"</t>
    </r>
  </si>
  <si>
    <r>
      <rPr>
        <b/>
        <sz val="8"/>
        <rFont val="Tahoma"/>
        <family val="2"/>
      </rPr>
      <t xml:space="preserve">Reporte Sub Financiera: </t>
    </r>
    <r>
      <rPr>
        <sz val="8"/>
        <rFont val="Tahoma"/>
        <family val="2"/>
      </rPr>
      <t xml:space="preserve">De  acuerdo a lo conversado con Control interno, remitimos en adjunto el cronograma con los ajustes solicitados.
</t>
    </r>
    <r>
      <rPr>
        <b/>
        <sz val="8"/>
        <rFont val="Tahoma"/>
        <family val="2"/>
      </rPr>
      <t>Análisis OCI:</t>
    </r>
    <r>
      <rPr>
        <sz val="8"/>
        <rFont val="Tahoma"/>
        <family val="2"/>
      </rPr>
      <t xml:space="preserve"> Se reitera el análisis presentado en el anterior seguimiento, correspondiente a evidenciar el soporte presentado como cronograma, no se observó la inclusión de fechas de plazo para incorporación en el sistema presupuestal BogData de las modificaciones presupuestales aprobadas por la JAR de Canal Capital, ni tampoco la socialización establecido en el indicador de la acción de mejora, como control que permite eliminar la causa que generó el hallazgo administrativo. De acuerdo con el plazo establecido y el análisis presentado, se califica</t>
    </r>
    <r>
      <rPr>
        <b/>
        <sz val="8"/>
        <rFont val="Tahoma"/>
        <family val="2"/>
      </rPr>
      <t xml:space="preserve"> </t>
    </r>
    <r>
      <rPr>
        <sz val="8"/>
        <rFont val="Tahoma"/>
        <family val="2"/>
      </rPr>
      <t>con alerta</t>
    </r>
    <r>
      <rPr>
        <b/>
        <sz val="8"/>
        <rFont val="Tahoma"/>
        <family val="2"/>
      </rPr>
      <t xml:space="preserve"> "Incumplida"</t>
    </r>
    <r>
      <rPr>
        <sz val="8"/>
        <rFont val="Tahoma"/>
        <family val="2"/>
      </rPr>
      <t xml:space="preserve">. </t>
    </r>
  </si>
  <si>
    <t>Néstor Avella</t>
  </si>
  <si>
    <t>Cant.</t>
  </si>
  <si>
    <t>%</t>
  </si>
  <si>
    <t>Terminada</t>
  </si>
  <si>
    <t>Terminada Extemporánea</t>
  </si>
  <si>
    <t>Incumplida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</si>
</sst>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yyyy\-mm\-dd;@"/>
  </numFmts>
  <fonts count="23">
    <font>
      <sz val="11"/>
      <color theme="1"/>
      <name val="Calibri"/>
      <family val="2"/>
      <scheme val="minor"/>
    </font>
    <font>
      <sz val="11"/>
      <color theme="1"/>
      <name val="Calibri"/>
      <family val="2"/>
      <scheme val="minor"/>
    </font>
    <font>
      <sz val="10"/>
      <name val="Arial"/>
      <family val="2"/>
    </font>
    <font>
      <b/>
      <sz val="9"/>
      <color theme="1"/>
      <name val="Tahoma"/>
      <family val="2"/>
    </font>
    <font>
      <sz val="9"/>
      <color theme="1"/>
      <name val="Tahoma"/>
      <family val="2"/>
    </font>
    <font>
      <sz val="11"/>
      <color theme="1"/>
      <name val="Tahoma"/>
      <family val="2"/>
    </font>
    <font>
      <sz val="10"/>
      <name val="Tahoma"/>
      <family val="2"/>
    </font>
    <font>
      <b/>
      <sz val="9"/>
      <color theme="0"/>
      <name val="Tahoma"/>
      <family val="2"/>
    </font>
    <font>
      <sz val="10"/>
      <color theme="1"/>
      <name val="Tahoma"/>
      <family val="2"/>
    </font>
    <font>
      <b/>
      <sz val="10"/>
      <color theme="1"/>
      <name val="Tahoma"/>
      <family val="2"/>
    </font>
    <font>
      <sz val="10"/>
      <color indexed="8"/>
      <name val="Tahoma"/>
      <family val="2"/>
    </font>
    <font>
      <b/>
      <sz val="14"/>
      <color theme="1"/>
      <name val="Tahoma"/>
      <family val="2"/>
    </font>
    <font>
      <sz val="8"/>
      <name val="Calibri"/>
      <family val="2"/>
      <scheme val="minor"/>
    </font>
    <font>
      <sz val="8"/>
      <color theme="1"/>
      <name val="Tahoma"/>
      <family val="2"/>
    </font>
    <font>
      <sz val="8"/>
      <color indexed="8"/>
      <name val="Tahoma"/>
      <family val="2"/>
    </font>
    <font>
      <b/>
      <sz val="8"/>
      <color theme="1"/>
      <name val="Tahoma"/>
      <family val="2"/>
    </font>
    <font>
      <sz val="8"/>
      <color rgb="FF000000"/>
      <name val="Tahoma"/>
      <family val="2"/>
    </font>
    <font>
      <b/>
      <sz val="8"/>
      <color theme="0"/>
      <name val="Tahoma"/>
      <family val="2"/>
    </font>
    <font>
      <sz val="8"/>
      <name val="Tahoma"/>
      <family val="2"/>
    </font>
    <font>
      <b/>
      <sz val="8"/>
      <name val="Tahoma"/>
      <family val="2"/>
    </font>
    <font>
      <b/>
      <sz val="10"/>
      <color theme="0"/>
      <name val="Tahoma"/>
      <family val="2"/>
    </font>
    <font>
      <sz val="8"/>
      <color rgb="FF000000"/>
      <name val="Docs-Tahoma"/>
    </font>
    <font>
      <b/>
      <sz val="8"/>
      <color rgb="FF000000"/>
      <name val="Tahoma"/>
      <family val="2"/>
    </font>
  </fonts>
  <fills count="21">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rgb="FF002060"/>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rgb="FFFF3300"/>
        <bgColor indexed="64"/>
      </patternFill>
    </fill>
    <fill>
      <patternFill patternType="solid">
        <fgColor theme="8"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theme="2" tint="-9.9978637043366805E-2"/>
        <bgColor indexed="64"/>
      </patternFill>
    </fill>
  </fills>
  <borders count="50">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1" tint="0.499984740745262"/>
      </left>
      <right style="thin">
        <color theme="1" tint="0.499984740745262"/>
      </right>
      <top/>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theme="0"/>
      </right>
      <top style="medium">
        <color indexed="64"/>
      </top>
      <bottom/>
      <diagonal/>
    </border>
    <border>
      <left style="thin">
        <color theme="0"/>
      </left>
      <right style="thin">
        <color theme="0"/>
      </right>
      <top/>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medium">
        <color indexed="64"/>
      </top>
      <bottom style="medium">
        <color indexed="64"/>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theme="0"/>
      </right>
      <top/>
      <bottom style="thin">
        <color theme="0"/>
      </bottom>
      <diagonal/>
    </border>
    <border>
      <left/>
      <right style="thin">
        <color theme="0"/>
      </right>
      <top style="thin">
        <color theme="0"/>
      </top>
      <bottom style="thin">
        <color theme="0"/>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150">
    <xf numFmtId="0" fontId="0" fillId="0" borderId="0" xfId="0"/>
    <xf numFmtId="0" fontId="8" fillId="0" borderId="0" xfId="0" applyFont="1" applyAlignment="1">
      <alignment horizontal="center" vertical="center"/>
    </xf>
    <xf numFmtId="0" fontId="8" fillId="0" borderId="0" xfId="0" applyFont="1"/>
    <xf numFmtId="0" fontId="8" fillId="0" borderId="0" xfId="0" applyFont="1" applyAlignment="1">
      <alignment vertical="center"/>
    </xf>
    <xf numFmtId="0" fontId="8" fillId="0" borderId="0" xfId="0" applyFont="1" applyFill="1"/>
    <xf numFmtId="9" fontId="8" fillId="0" borderId="0" xfId="1" applyFont="1" applyFill="1" applyAlignment="1">
      <alignment horizontal="center" vertical="center"/>
    </xf>
    <xf numFmtId="9" fontId="8" fillId="0" borderId="0" xfId="1" applyFont="1" applyAlignment="1">
      <alignment horizontal="center" vertical="center"/>
    </xf>
    <xf numFmtId="0" fontId="9" fillId="0" borderId="0" xfId="0" applyFont="1" applyAlignment="1">
      <alignment horizontal="center" vertical="center"/>
    </xf>
    <xf numFmtId="9" fontId="9" fillId="0" borderId="0" xfId="1" applyFont="1" applyAlignment="1">
      <alignment horizontal="center" vertical="center"/>
    </xf>
    <xf numFmtId="0" fontId="10" fillId="0" borderId="0" xfId="2" applyFont="1" applyFill="1" applyBorder="1" applyAlignment="1">
      <alignment vertical="center"/>
    </xf>
    <xf numFmtId="0" fontId="10" fillId="0" borderId="0" xfId="2" applyFont="1" applyFill="1" applyBorder="1" applyAlignment="1"/>
    <xf numFmtId="0" fontId="10" fillId="0" borderId="0" xfId="2" applyFont="1" applyFill="1" applyBorder="1"/>
    <xf numFmtId="1" fontId="8" fillId="0" borderId="0" xfId="1" applyNumberFormat="1" applyFont="1" applyAlignment="1">
      <alignment horizontal="center" vertical="center"/>
    </xf>
    <xf numFmtId="0" fontId="10" fillId="0" borderId="0" xfId="2" applyFont="1" applyFill="1" applyBorder="1" applyAlignment="1">
      <alignment vertical="center" wrapText="1"/>
    </xf>
    <xf numFmtId="0" fontId="6" fillId="0" borderId="0" xfId="2" applyFont="1"/>
    <xf numFmtId="9" fontId="9" fillId="0" borderId="0" xfId="1" applyFont="1" applyFill="1" applyAlignment="1">
      <alignment horizontal="center" vertical="center"/>
    </xf>
    <xf numFmtId="0" fontId="8"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5" fillId="0" borderId="0" xfId="0" applyFont="1" applyAlignment="1" applyProtection="1">
      <alignment horizontal="center" vertical="center"/>
    </xf>
    <xf numFmtId="0" fontId="4" fillId="0" borderId="0" xfId="0" applyFont="1" applyAlignment="1" applyProtection="1">
      <alignment horizontal="center" vertical="center"/>
    </xf>
    <xf numFmtId="164" fontId="8" fillId="0" borderId="0" xfId="1" applyNumberFormat="1" applyFont="1" applyAlignment="1" applyProtection="1">
      <alignment horizontal="center" vertical="center"/>
    </xf>
    <xf numFmtId="0" fontId="13" fillId="0" borderId="0" xfId="0" applyFont="1" applyAlignment="1" applyProtection="1">
      <alignment horizontal="center" vertical="center"/>
    </xf>
    <xf numFmtId="0" fontId="13" fillId="0" borderId="4" xfId="0" applyFont="1" applyBorder="1" applyAlignment="1" applyProtection="1">
      <alignment horizontal="center" vertical="center"/>
    </xf>
    <xf numFmtId="15" fontId="13" fillId="0" borderId="3" xfId="0" applyNumberFormat="1"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3" fillId="0" borderId="3" xfId="0" applyFont="1" applyFill="1" applyBorder="1" applyAlignment="1" applyProtection="1">
      <alignment horizontal="center" vertical="center" wrapText="1"/>
    </xf>
    <xf numFmtId="164" fontId="13" fillId="0" borderId="3" xfId="1" applyNumberFormat="1" applyFont="1" applyFill="1" applyBorder="1" applyAlignment="1" applyProtection="1">
      <alignment horizontal="center" vertical="center" wrapText="1"/>
    </xf>
    <xf numFmtId="164" fontId="13" fillId="0" borderId="3" xfId="1" applyNumberFormat="1" applyFont="1" applyFill="1" applyBorder="1" applyAlignment="1" applyProtection="1">
      <alignment horizontal="center" vertical="center"/>
    </xf>
    <xf numFmtId="165" fontId="14" fillId="0" borderId="29" xfId="0" applyNumberFormat="1" applyFont="1" applyFill="1" applyBorder="1" applyAlignment="1" applyProtection="1">
      <alignment horizontal="center" vertical="center" wrapText="1"/>
    </xf>
    <xf numFmtId="15" fontId="13" fillId="0" borderId="7" xfId="0" applyNumberFormat="1" applyFont="1" applyBorder="1" applyAlignment="1" applyProtection="1">
      <alignment horizontal="center" vertical="center" wrapText="1"/>
    </xf>
    <xf numFmtId="0" fontId="13" fillId="0" borderId="3" xfId="0" applyFont="1" applyBorder="1" applyAlignment="1" applyProtection="1">
      <alignment horizontal="center" vertical="center"/>
      <protection locked="0"/>
    </xf>
    <xf numFmtId="0" fontId="13" fillId="0" borderId="20" xfId="0" applyFont="1" applyBorder="1" applyAlignment="1" applyProtection="1">
      <alignment horizontal="justify" vertical="center" wrapText="1"/>
    </xf>
    <xf numFmtId="0" fontId="13" fillId="0" borderId="30" xfId="0" applyFont="1" applyBorder="1" applyAlignment="1" applyProtection="1">
      <alignment horizontal="center" vertical="center"/>
    </xf>
    <xf numFmtId="0" fontId="13" fillId="0" borderId="7" xfId="0" applyFont="1" applyBorder="1" applyAlignment="1" applyProtection="1">
      <alignment horizontal="center" vertical="center" wrapText="1"/>
      <protection locked="0"/>
    </xf>
    <xf numFmtId="164" fontId="13" fillId="0" borderId="7" xfId="1" applyNumberFormat="1" applyFont="1" applyFill="1" applyBorder="1" applyAlignment="1" applyProtection="1">
      <alignment horizontal="center" vertical="center" wrapText="1"/>
    </xf>
    <xf numFmtId="0" fontId="13" fillId="8" borderId="3" xfId="0" applyFont="1" applyFill="1" applyBorder="1" applyAlignment="1" applyProtection="1">
      <alignment horizontal="center" vertical="center"/>
    </xf>
    <xf numFmtId="0" fontId="13" fillId="0" borderId="30" xfId="0" applyFont="1" applyBorder="1" applyAlignment="1" applyProtection="1">
      <alignment horizontal="center" vertical="center" wrapText="1"/>
    </xf>
    <xf numFmtId="0" fontId="8" fillId="0" borderId="0" xfId="0" applyFont="1" applyFill="1" applyBorder="1" applyAlignment="1" applyProtection="1">
      <alignment horizontal="center" vertical="center"/>
    </xf>
    <xf numFmtId="0" fontId="16" fillId="0" borderId="3" xfId="0" applyFont="1" applyBorder="1" applyAlignment="1" applyProtection="1">
      <alignment horizontal="center" vertical="center"/>
      <protection locked="0"/>
    </xf>
    <xf numFmtId="0" fontId="13" fillId="0" borderId="3" xfId="0" applyFont="1" applyBorder="1" applyAlignment="1" applyProtection="1">
      <alignment vertical="center" wrapText="1"/>
      <protection locked="0"/>
    </xf>
    <xf numFmtId="0" fontId="13" fillId="12" borderId="5" xfId="0" applyFont="1" applyFill="1" applyBorder="1" applyAlignment="1" applyProtection="1">
      <alignment horizontal="center" vertical="center" wrapText="1"/>
    </xf>
    <xf numFmtId="0" fontId="13" fillId="12" borderId="6" xfId="0" applyFont="1" applyFill="1" applyBorder="1" applyAlignment="1" applyProtection="1">
      <alignment horizontal="center" vertical="center" wrapText="1"/>
    </xf>
    <xf numFmtId="0" fontId="13" fillId="12" borderId="42" xfId="0" applyFont="1" applyFill="1" applyBorder="1" applyAlignment="1" applyProtection="1">
      <alignment horizontal="center" vertical="center" wrapText="1"/>
    </xf>
    <xf numFmtId="0" fontId="13" fillId="8" borderId="33" xfId="0" applyFont="1" applyFill="1" applyBorder="1" applyAlignment="1">
      <alignment horizontal="center" vertical="center" wrapText="1"/>
    </xf>
    <xf numFmtId="0" fontId="13" fillId="8" borderId="41" xfId="0" applyFont="1" applyFill="1" applyBorder="1" applyAlignment="1">
      <alignment horizontal="center" vertical="center" wrapText="1"/>
    </xf>
    <xf numFmtId="0" fontId="13" fillId="8" borderId="35" xfId="0" applyFont="1" applyFill="1" applyBorder="1" applyAlignment="1">
      <alignment horizontal="center" vertical="center" wrapText="1"/>
    </xf>
    <xf numFmtId="0" fontId="13" fillId="14" borderId="33" xfId="0" applyFont="1" applyFill="1" applyBorder="1" applyAlignment="1" applyProtection="1">
      <alignment horizontal="center" vertical="center" wrapText="1"/>
    </xf>
    <xf numFmtId="0" fontId="13" fillId="14" borderId="34" xfId="0" applyFont="1" applyFill="1" applyBorder="1" applyAlignment="1" applyProtection="1">
      <alignment horizontal="center" vertical="center" wrapText="1"/>
    </xf>
    <xf numFmtId="0" fontId="13" fillId="14" borderId="40" xfId="0" applyFont="1" applyFill="1" applyBorder="1" applyAlignment="1" applyProtection="1">
      <alignment horizontal="center" vertical="center" wrapText="1"/>
    </xf>
    <xf numFmtId="0" fontId="13" fillId="15" borderId="33" xfId="0" applyFont="1" applyFill="1" applyBorder="1" applyAlignment="1" applyProtection="1">
      <alignment horizontal="center" vertical="center" wrapText="1"/>
    </xf>
    <xf numFmtId="0" fontId="13" fillId="15" borderId="34" xfId="0" applyFont="1" applyFill="1" applyBorder="1" applyAlignment="1" applyProtection="1">
      <alignment horizontal="center" vertical="center" wrapText="1"/>
    </xf>
    <xf numFmtId="0" fontId="13" fillId="15" borderId="35" xfId="0" applyFont="1" applyFill="1" applyBorder="1" applyAlignment="1" applyProtection="1">
      <alignment horizontal="center" vertical="center" wrapText="1"/>
    </xf>
    <xf numFmtId="0" fontId="13" fillId="0" borderId="3" xfId="0" applyFont="1" applyBorder="1" applyAlignment="1">
      <alignment horizontal="center" vertical="center"/>
    </xf>
    <xf numFmtId="9" fontId="8" fillId="0" borderId="0" xfId="1" applyFont="1" applyAlignment="1" applyProtection="1">
      <alignment horizontal="center" vertical="center"/>
    </xf>
    <xf numFmtId="0" fontId="13" fillId="0" borderId="23" xfId="0" applyFont="1" applyBorder="1" applyAlignment="1" applyProtection="1">
      <alignment horizontal="center" vertical="center" wrapText="1"/>
    </xf>
    <xf numFmtId="9" fontId="13" fillId="0" borderId="23" xfId="1" applyFont="1" applyBorder="1" applyAlignment="1" applyProtection="1">
      <alignment horizontal="center" vertical="center" wrapText="1"/>
    </xf>
    <xf numFmtId="0" fontId="18" fillId="0" borderId="23" xfId="0" applyFont="1" applyBorder="1" applyAlignment="1" applyProtection="1">
      <alignment horizontal="justify" vertical="center" wrapText="1"/>
      <protection hidden="1"/>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165" fontId="14" fillId="0" borderId="3" xfId="0" applyNumberFormat="1" applyFont="1" applyFill="1" applyBorder="1" applyAlignment="1" applyProtection="1">
      <alignment horizontal="center" vertical="center" wrapText="1"/>
    </xf>
    <xf numFmtId="0" fontId="15" fillId="16" borderId="3" xfId="0" applyFont="1" applyFill="1" applyBorder="1" applyAlignment="1" applyProtection="1">
      <alignment horizontal="center" vertical="center"/>
    </xf>
    <xf numFmtId="0" fontId="17" fillId="9" borderId="3" xfId="0" applyFont="1" applyFill="1" applyBorder="1" applyAlignment="1" applyProtection="1">
      <alignment horizontal="center" vertical="center"/>
    </xf>
    <xf numFmtId="0" fontId="15" fillId="3" borderId="9" xfId="0" applyFont="1" applyFill="1" applyBorder="1" applyAlignment="1" applyProtection="1">
      <alignment horizontal="center" vertical="center" wrapText="1"/>
    </xf>
    <xf numFmtId="0" fontId="15" fillId="0" borderId="3"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8" fillId="0" borderId="23" xfId="0" applyFont="1" applyFill="1" applyBorder="1" applyAlignment="1" applyProtection="1">
      <alignment horizontal="justify" vertical="center" wrapText="1"/>
      <protection hidden="1"/>
    </xf>
    <xf numFmtId="0" fontId="17" fillId="17" borderId="3" xfId="0" applyFont="1" applyFill="1" applyBorder="1" applyAlignment="1" applyProtection="1">
      <alignment horizontal="center" vertical="center"/>
    </xf>
    <xf numFmtId="0" fontId="13" fillId="20" borderId="41" xfId="0" applyFont="1" applyFill="1" applyBorder="1" applyAlignment="1">
      <alignment horizontal="center" vertical="center" wrapText="1"/>
    </xf>
    <xf numFmtId="0" fontId="13" fillId="20" borderId="34" xfId="0" applyFont="1" applyFill="1" applyBorder="1" applyAlignment="1">
      <alignment horizontal="center" vertical="center" wrapText="1"/>
    </xf>
    <xf numFmtId="0" fontId="13" fillId="20" borderId="33" xfId="0" applyFont="1" applyFill="1" applyBorder="1" applyAlignment="1">
      <alignment horizontal="center" vertical="center" wrapText="1"/>
    </xf>
    <xf numFmtId="0" fontId="21" fillId="0" borderId="3" xfId="0" applyFont="1" applyBorder="1" applyAlignment="1">
      <alignment vertical="center" wrapText="1"/>
    </xf>
    <xf numFmtId="0" fontId="16" fillId="0" borderId="3" xfId="0" applyFont="1" applyFill="1" applyBorder="1" applyAlignment="1">
      <alignment vertical="center" wrapText="1"/>
    </xf>
    <xf numFmtId="0" fontId="13" fillId="0" borderId="0" xfId="0" applyFont="1"/>
    <xf numFmtId="0" fontId="13" fillId="0" borderId="0" xfId="0" applyFont="1" applyAlignment="1">
      <alignment horizontal="center" vertical="center"/>
    </xf>
    <xf numFmtId="164" fontId="13" fillId="0" borderId="0" xfId="1" applyNumberFormat="1" applyFont="1" applyAlignment="1">
      <alignment horizontal="center" vertical="center"/>
    </xf>
    <xf numFmtId="0" fontId="8" fillId="0" borderId="45" xfId="0" applyFont="1" applyFill="1" applyBorder="1" applyAlignment="1" applyProtection="1">
      <alignment horizontal="center" vertical="center"/>
    </xf>
    <xf numFmtId="0" fontId="8" fillId="0" borderId="46" xfId="0" applyFont="1" applyFill="1" applyBorder="1" applyAlignment="1" applyProtection="1">
      <alignment horizontal="center" vertical="center"/>
    </xf>
    <xf numFmtId="0" fontId="8" fillId="0" borderId="47"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3" fillId="0" borderId="27" xfId="0" applyFont="1" applyFill="1" applyBorder="1" applyAlignment="1" applyProtection="1">
      <alignment horizontal="left" vertical="center"/>
    </xf>
    <xf numFmtId="0" fontId="3" fillId="0" borderId="17"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26" xfId="0" applyFont="1" applyFill="1" applyBorder="1" applyAlignment="1" applyProtection="1">
      <alignment horizontal="left" vertical="center"/>
    </xf>
    <xf numFmtId="0" fontId="3" fillId="0" borderId="18" xfId="0" applyFont="1" applyFill="1" applyBorder="1" applyAlignment="1" applyProtection="1">
      <alignment horizontal="left" vertical="center"/>
    </xf>
    <xf numFmtId="0" fontId="3" fillId="0" borderId="19"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28" xfId="0" applyFont="1" applyFill="1" applyBorder="1" applyAlignment="1" applyProtection="1">
      <alignment horizontal="left" vertical="center"/>
    </xf>
    <xf numFmtId="0" fontId="7" fillId="7" borderId="43" xfId="0" applyFont="1" applyFill="1" applyBorder="1" applyAlignment="1">
      <alignment horizontal="center" vertical="center"/>
    </xf>
    <xf numFmtId="0" fontId="7" fillId="7" borderId="37" xfId="0" applyFont="1" applyFill="1" applyBorder="1" applyAlignment="1">
      <alignment horizontal="center" vertical="center"/>
    </xf>
    <xf numFmtId="0" fontId="7" fillId="7" borderId="44" xfId="0" applyFont="1" applyFill="1" applyBorder="1" applyAlignment="1">
      <alignment horizontal="center" vertical="center"/>
    </xf>
    <xf numFmtId="0" fontId="15" fillId="13" borderId="24" xfId="0" applyFont="1" applyFill="1" applyBorder="1" applyAlignment="1">
      <alignment horizontal="center" vertical="center" wrapText="1"/>
    </xf>
    <xf numFmtId="0" fontId="15" fillId="13" borderId="32" xfId="0" applyFont="1" applyFill="1" applyBorder="1" applyAlignment="1">
      <alignment horizontal="center" vertical="center" wrapText="1"/>
    </xf>
    <xf numFmtId="0" fontId="15" fillId="13" borderId="36" xfId="0" applyFont="1" applyFill="1" applyBorder="1" applyAlignment="1">
      <alignment horizontal="center" vertical="center" wrapText="1"/>
    </xf>
    <xf numFmtId="0" fontId="15" fillId="19" borderId="13" xfId="0" applyFont="1" applyFill="1" applyBorder="1" applyAlignment="1">
      <alignment horizontal="center" vertical="center" wrapText="1"/>
    </xf>
    <xf numFmtId="0" fontId="15" fillId="19" borderId="9" xfId="0" applyFont="1" applyFill="1" applyBorder="1" applyAlignment="1">
      <alignment horizontal="center" vertical="center" wrapText="1"/>
    </xf>
    <xf numFmtId="0" fontId="15" fillId="19" borderId="48" xfId="0" applyFont="1" applyFill="1" applyBorder="1" applyAlignment="1">
      <alignment horizontal="center" vertical="center" wrapText="1"/>
    </xf>
    <xf numFmtId="0" fontId="15" fillId="19" borderId="49"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20" fillId="18" borderId="43" xfId="0" applyFont="1" applyFill="1" applyBorder="1" applyAlignment="1">
      <alignment horizontal="center" vertical="center" wrapText="1"/>
    </xf>
    <xf numFmtId="0" fontId="20" fillId="18" borderId="37" xfId="0" applyFont="1" applyFill="1" applyBorder="1" applyAlignment="1">
      <alignment horizontal="center" vertical="center" wrapText="1"/>
    </xf>
    <xf numFmtId="0" fontId="15" fillId="19" borderId="31" xfId="0" applyFont="1" applyFill="1" applyBorder="1" applyAlignment="1">
      <alignment horizontal="center" vertical="center" wrapText="1"/>
    </xf>
    <xf numFmtId="0" fontId="15" fillId="19" borderId="12" xfId="0" applyFont="1" applyFill="1" applyBorder="1" applyAlignment="1">
      <alignment horizontal="center" vertical="center" wrapText="1"/>
    </xf>
    <xf numFmtId="0" fontId="8" fillId="0" borderId="17" xfId="0"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26" xfId="0" applyFont="1" applyFill="1" applyBorder="1" applyAlignment="1" applyProtection="1">
      <alignment horizontal="center" vertical="center"/>
    </xf>
    <xf numFmtId="0" fontId="8" fillId="0" borderId="18"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27" xfId="0" applyFont="1" applyFill="1" applyBorder="1" applyAlignment="1" applyProtection="1">
      <alignment horizontal="center" vertical="center"/>
    </xf>
    <xf numFmtId="0" fontId="8" fillId="0" borderId="19"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28" xfId="0" applyFont="1" applyFill="1" applyBorder="1" applyAlignment="1" applyProtection="1">
      <alignment horizontal="center" vertical="center"/>
    </xf>
    <xf numFmtId="0" fontId="15" fillId="3" borderId="13"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7" fillId="10" borderId="31" xfId="0" applyFont="1" applyFill="1" applyBorder="1" applyAlignment="1" applyProtection="1">
      <alignment horizontal="center" vertical="center" wrapText="1"/>
    </xf>
    <xf numFmtId="0" fontId="7" fillId="10" borderId="24" xfId="0" applyFont="1" applyFill="1" applyBorder="1" applyAlignment="1" applyProtection="1">
      <alignment horizontal="center" vertical="center" wrapText="1"/>
    </xf>
    <xf numFmtId="0" fontId="7" fillId="10" borderId="25" xfId="0" applyFont="1" applyFill="1" applyBorder="1" applyAlignment="1" applyProtection="1">
      <alignment horizontal="center" vertical="center" wrapText="1"/>
    </xf>
    <xf numFmtId="0" fontId="7" fillId="5" borderId="15" xfId="0" applyFont="1" applyFill="1" applyBorder="1" applyAlignment="1" applyProtection="1">
      <alignment horizontal="center" vertical="center" wrapText="1"/>
    </xf>
    <xf numFmtId="0" fontId="7" fillId="5"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27" xfId="0" applyFont="1" applyFill="1" applyBorder="1" applyAlignment="1" applyProtection="1">
      <alignment horizontal="center" vertical="center" wrapText="1"/>
    </xf>
    <xf numFmtId="0" fontId="11" fillId="0" borderId="19" xfId="0" applyFont="1" applyFill="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8"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xf>
    <xf numFmtId="0" fontId="7" fillId="6" borderId="16" xfId="0" applyFont="1" applyFill="1" applyBorder="1" applyAlignment="1" applyProtection="1">
      <alignment horizontal="center" vertical="center" wrapText="1"/>
    </xf>
    <xf numFmtId="0" fontId="7" fillId="6" borderId="21" xfId="0" applyFont="1" applyFill="1" applyBorder="1" applyAlignment="1" applyProtection="1">
      <alignment horizontal="center" vertical="center" wrapText="1"/>
    </xf>
    <xf numFmtId="0" fontId="15" fillId="11" borderId="22" xfId="0" applyFont="1" applyFill="1" applyBorder="1" applyAlignment="1" applyProtection="1">
      <alignment horizontal="center" vertical="center" wrapText="1"/>
    </xf>
    <xf numFmtId="0" fontId="15" fillId="11" borderId="3" xfId="0" applyFont="1" applyFill="1" applyBorder="1" applyAlignment="1" applyProtection="1">
      <alignment horizontal="center" vertical="center" wrapText="1"/>
    </xf>
    <xf numFmtId="0" fontId="15" fillId="3" borderId="38" xfId="0" applyFont="1" applyFill="1" applyBorder="1" applyAlignment="1" applyProtection="1">
      <alignment horizontal="center" vertical="center" wrapText="1"/>
    </xf>
    <xf numFmtId="0" fontId="15" fillId="3" borderId="39"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15" fillId="2" borderId="8"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9" xfId="0" applyFont="1" applyFill="1" applyBorder="1" applyAlignment="1" applyProtection="1">
      <alignment horizontal="center" vertical="center" wrapText="1"/>
    </xf>
    <xf numFmtId="0" fontId="15" fillId="11" borderId="4" xfId="0" applyFont="1" applyFill="1" applyBorder="1" applyAlignment="1" applyProtection="1">
      <alignment horizontal="center" vertical="center" wrapText="1"/>
    </xf>
    <xf numFmtId="0" fontId="15" fillId="3" borderId="13" xfId="0" applyFont="1" applyFill="1" applyBorder="1" applyAlignment="1" applyProtection="1">
      <alignment horizontal="center" vertical="center"/>
    </xf>
    <xf numFmtId="0" fontId="15" fillId="3" borderId="12" xfId="0"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11">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theme="6" tint="-0.499984740745262"/>
        </patternFill>
      </fill>
    </dxf>
    <dxf>
      <font>
        <b/>
        <i val="0"/>
        <color theme="0"/>
      </font>
      <fill>
        <patternFill>
          <bgColor rgb="FFC00000"/>
        </patternFill>
      </fill>
    </dxf>
    <dxf>
      <font>
        <b/>
        <i val="0"/>
        <color theme="0"/>
      </font>
      <fill>
        <patternFill>
          <bgColor rgb="FFFF3300"/>
        </patternFill>
      </fill>
    </dxf>
    <dxf>
      <font>
        <b/>
        <i val="0"/>
      </font>
      <fill>
        <patternFill>
          <bgColor rgb="FFFFC000"/>
        </patternFill>
      </fill>
    </dxf>
    <dxf>
      <font>
        <b/>
        <i val="0"/>
        <color theme="0"/>
      </font>
      <fill>
        <patternFill>
          <bgColor theme="6" tint="-0.24994659260841701"/>
        </patternFill>
      </fill>
    </dxf>
    <dxf>
      <font>
        <b/>
        <i val="0"/>
        <color theme="0"/>
      </font>
      <fill>
        <patternFill>
          <bgColor theme="6" tint="-0.499984740745262"/>
        </patternFill>
      </fill>
    </dxf>
    <dxf>
      <font>
        <b/>
        <i val="0"/>
        <color theme="0"/>
      </font>
      <fill>
        <patternFill>
          <bgColor rgb="FFC00000"/>
        </patternFill>
      </fill>
    </dxf>
  </dxfs>
  <tableStyles count="0" defaultTableStyle="TableStyleMedium9" defaultPivotStyle="PivotStyleLight16"/>
  <colors>
    <mruColors>
      <color rgb="FFFF3300"/>
      <color rgb="FFCCC3DB"/>
      <color rgb="FF003300"/>
      <color rgb="FF00A29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6738845144356962E-2"/>
          <c:y val="7.7419354838709681E-2"/>
          <c:w val="0.91659448818897649"/>
          <c:h val="0.77555566844467028"/>
        </c:manualLayout>
      </c:layout>
      <c:pie3DChart>
        <c:varyColors val="1"/>
        <c:ser>
          <c:idx val="0"/>
          <c:order val="0"/>
          <c:tx>
            <c:strRef>
              <c:f>Hoja1!$C$2</c:f>
              <c:strCache>
                <c:ptCount val="1"/>
                <c:pt idx="0">
                  <c:v>Cant.</c:v>
                </c:pt>
              </c:strCache>
            </c:strRef>
          </c:tx>
          <c:dPt>
            <c:idx val="0"/>
            <c:bubble3D val="0"/>
            <c:explosion val="13"/>
            <c:spPr>
              <a:solidFill>
                <a:schemeClr val="accent3">
                  <a:lumMod val="75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286-4BFB-B462-F6C68BB81C97}"/>
              </c:ext>
            </c:extLst>
          </c:dPt>
          <c:dPt>
            <c:idx val="1"/>
            <c:bubble3D val="0"/>
            <c:explosion val="28"/>
            <c:spPr>
              <a:solidFill>
                <a:schemeClr val="accent3">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6-0286-4BFB-B462-F6C68BB81C97}"/>
              </c:ext>
            </c:extLst>
          </c:dPt>
          <c:dPt>
            <c:idx val="2"/>
            <c:bubble3D val="0"/>
            <c:explosion val="17"/>
            <c:spPr>
              <a:solidFill>
                <a:srgbClr val="C000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0286-4BFB-B462-F6C68BB81C97}"/>
              </c:ext>
            </c:extLst>
          </c:dPt>
          <c:dLbls>
            <c:dLbl>
              <c:idx val="0"/>
              <c:layout>
                <c:manualLayout>
                  <c:x val="1.6666666666666642E-2"/>
                  <c:y val="-4.16666666666666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86-4BFB-B462-F6C68BB81C97}"/>
                </c:ext>
              </c:extLst>
            </c:dLbl>
            <c:dLbl>
              <c:idx val="1"/>
              <c:layout>
                <c:manualLayout>
                  <c:x val="-4.1666666666666692E-2"/>
                  <c:y val="-1.95041910083821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86-4BFB-B462-F6C68BB81C97}"/>
                </c:ext>
              </c:extLst>
            </c:dLbl>
            <c:dLbl>
              <c:idx val="2"/>
              <c:layout>
                <c:manualLayout>
                  <c:x val="1.1111111111111009E-2"/>
                  <c:y val="-4.62962962962962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86-4BFB-B462-F6C68BB81C97}"/>
                </c:ext>
              </c:extLst>
            </c:dLbl>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Hoja1!$C$3:$C$5</c:f>
              <c:numCache>
                <c:formatCode>General</c:formatCode>
                <c:ptCount val="3"/>
                <c:pt idx="0">
                  <c:v>2</c:v>
                </c:pt>
                <c:pt idx="1">
                  <c:v>3</c:v>
                </c:pt>
                <c:pt idx="2">
                  <c:v>1</c:v>
                </c:pt>
              </c:numCache>
            </c:numRef>
          </c:val>
          <c:extLst>
            <c:ext xmlns:c16="http://schemas.microsoft.com/office/drawing/2014/chart" uri="{C3380CC4-5D6E-409C-BE32-E72D297353CC}">
              <c16:uniqueId val="{00000000-0286-4BFB-B462-F6C68BB81C97}"/>
            </c:ext>
          </c:extLst>
        </c:ser>
        <c:ser>
          <c:idx val="1"/>
          <c:order val="1"/>
          <c:tx>
            <c:strRef>
              <c:f>Hoja1!$D$2</c:f>
              <c:strCache>
                <c:ptCount val="1"/>
                <c:pt idx="0">
                  <c:v>%</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2-0286-4BFB-B462-F6C68BB81C97}"/>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286-4BFB-B462-F6C68BB81C97}"/>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4-0286-4BFB-B462-F6C68BB81C97}"/>
              </c:ext>
            </c:extLst>
          </c:dPt>
          <c:dLbls>
            <c:dLbl>
              <c:idx val="0"/>
              <c:layout>
                <c:manualLayout>
                  <c:x val="2.7777777777777776E-2"/>
                  <c:y val="-1.85185185185186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86-4BFB-B462-F6C68BB81C97}"/>
                </c:ext>
              </c:extLst>
            </c:dLbl>
            <c:dLbl>
              <c:idx val="1"/>
              <c:layout>
                <c:manualLayout>
                  <c:x val="3.0555555555555555E-2"/>
                  <c:y val="-2.3148148148148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86-4BFB-B462-F6C68BB81C97}"/>
                </c:ext>
              </c:extLst>
            </c:dLbl>
            <c:dLbl>
              <c:idx val="2"/>
              <c:layout>
                <c:manualLayout>
                  <c:x val="2.7777777777777776E-2"/>
                  <c:y val="-3.703703703703703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86-4BFB-B462-F6C68BB81C97}"/>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Hoja1!$B$3:$B$5</c:f>
              <c:strCache>
                <c:ptCount val="3"/>
                <c:pt idx="0">
                  <c:v>Terminada</c:v>
                </c:pt>
                <c:pt idx="1">
                  <c:v>Terminada Extemporánea</c:v>
                </c:pt>
                <c:pt idx="2">
                  <c:v>Incumplida</c:v>
                </c:pt>
              </c:strCache>
            </c:strRef>
          </c:cat>
          <c:val>
            <c:numRef>
              <c:f>Hoja1!$D$3:$D$5</c:f>
              <c:numCache>
                <c:formatCode>0.0%</c:formatCode>
                <c:ptCount val="3"/>
                <c:pt idx="0">
                  <c:v>0.33333333333333331</c:v>
                </c:pt>
                <c:pt idx="1">
                  <c:v>0.5</c:v>
                </c:pt>
                <c:pt idx="2">
                  <c:v>0.16666666666666666</c:v>
                </c:pt>
              </c:numCache>
            </c:numRef>
          </c:val>
          <c:extLst>
            <c:ext xmlns:c16="http://schemas.microsoft.com/office/drawing/2014/chart" uri="{C3380CC4-5D6E-409C-BE32-E72D297353CC}">
              <c16:uniqueId val="{00000001-0286-4BFB-B462-F6C68BB81C97}"/>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Tahoma" panose="020B0604030504040204" pitchFamily="34" charset="0"/>
          <a:ea typeface="Tahoma" panose="020B0604030504040204" pitchFamily="34" charset="0"/>
          <a:cs typeface="Tahoma" panose="020B060403050404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598170</xdr:colOff>
      <xdr:row>0</xdr:row>
      <xdr:rowOff>144780</xdr:rowOff>
    </xdr:from>
    <xdr:to>
      <xdr:col>2</xdr:col>
      <xdr:colOff>243839</xdr:colOff>
      <xdr:row>3</xdr:row>
      <xdr:rowOff>121920</xdr:rowOff>
    </xdr:to>
    <xdr:pic>
      <xdr:nvPicPr>
        <xdr:cNvPr id="4" name="Imagen 3" descr="C:\Users\john.garcia\Desktop\LOGO CAPITAL LETRA NEGRA.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 y="144780"/>
          <a:ext cx="1261109" cy="777240"/>
        </a:xfrm>
        <a:prstGeom prst="rect">
          <a:avLst/>
        </a:prstGeom>
        <a:noFill/>
        <a:ln>
          <a:noFill/>
        </a:ln>
      </xdr:spPr>
    </xdr:pic>
    <xdr:clientData/>
  </xdr:twoCellAnchor>
  <xdr:twoCellAnchor editAs="oneCell">
    <xdr:from>
      <xdr:col>37</xdr:col>
      <xdr:colOff>160020</xdr:colOff>
      <xdr:row>0</xdr:row>
      <xdr:rowOff>121921</xdr:rowOff>
    </xdr:from>
    <xdr:to>
      <xdr:col>37</xdr:col>
      <xdr:colOff>1032933</xdr:colOff>
      <xdr:row>3</xdr:row>
      <xdr:rowOff>75865</xdr:rowOff>
    </xdr:to>
    <xdr:pic>
      <xdr:nvPicPr>
        <xdr:cNvPr id="5" name="4 Imagen" descr="C:\Users\john.garcia\Desktop\2020-01-08.png">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448960" y="121921"/>
          <a:ext cx="872913" cy="754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361950</xdr:colOff>
      <xdr:row>8</xdr:row>
      <xdr:rowOff>7620</xdr:rowOff>
    </xdr:from>
    <xdr:to>
      <xdr:col>8</xdr:col>
      <xdr:colOff>179070</xdr:colOff>
      <xdr:row>30</xdr:row>
      <xdr:rowOff>110490</xdr:rowOff>
    </xdr:to>
    <xdr:graphicFrame macro="">
      <xdr:nvGraphicFramePr>
        <xdr:cNvPr id="2" name="Gráfico 1">
          <a:extLst>
            <a:ext uri="{FF2B5EF4-FFF2-40B4-BE49-F238E27FC236}">
              <a16:creationId xmlns:a16="http://schemas.microsoft.com/office/drawing/2014/main" id="{FEE4172D-8123-42DB-BC66-030032CB14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5"/>
  <sheetViews>
    <sheetView tabSelected="1" topLeftCell="AB6" zoomScaleNormal="100" workbookViewId="0">
      <selection activeCell="AF10" sqref="AF10"/>
    </sheetView>
  </sheetViews>
  <sheetFormatPr baseColWidth="10" defaultColWidth="11.44140625" defaultRowHeight="13.8"/>
  <cols>
    <col min="1" max="1" width="10.88671875" style="16" customWidth="1"/>
    <col min="2" max="3" width="12.6640625" style="16" customWidth="1"/>
    <col min="4" max="4" width="22.33203125" style="16" customWidth="1"/>
    <col min="5" max="5" width="13.44140625" style="16" customWidth="1"/>
    <col min="6" max="6" width="14.88671875" style="19" customWidth="1"/>
    <col min="7" max="7" width="37.5546875" style="16" customWidth="1"/>
    <col min="8" max="8" width="31.6640625" style="16" customWidth="1"/>
    <col min="9" max="9" width="35.6640625" style="16" customWidth="1"/>
    <col min="10" max="11" width="13.6640625" style="16" customWidth="1"/>
    <col min="12" max="12" width="19.44140625" style="16" customWidth="1"/>
    <col min="13" max="13" width="17.88671875" style="18" customWidth="1"/>
    <col min="14" max="14" width="15" style="16" customWidth="1"/>
    <col min="15" max="15" width="13" style="16" customWidth="1"/>
    <col min="16" max="16" width="12.33203125" style="16" customWidth="1"/>
    <col min="17" max="19" width="18.6640625" style="16" customWidth="1"/>
    <col min="20" max="20" width="15.6640625" style="16" customWidth="1"/>
    <col min="21" max="21" width="75.6640625" style="16" customWidth="1"/>
    <col min="22" max="22" width="15.6640625" style="20" customWidth="1"/>
    <col min="23" max="25" width="15.6640625" style="16" customWidth="1"/>
    <col min="26" max="26" width="17.6640625" style="16" customWidth="1"/>
    <col min="27" max="27" width="40.6640625" style="16" customWidth="1"/>
    <col min="28" max="28" width="17.6640625" style="16" customWidth="1"/>
    <col min="29" max="29" width="17.6640625" style="53" customWidth="1"/>
    <col min="30" max="31" width="11.44140625" style="16" hidden="1" customWidth="1"/>
    <col min="32" max="32" width="17.6640625" style="16" customWidth="1"/>
    <col min="33" max="33" width="80.6640625" style="16" customWidth="1"/>
    <col min="34" max="35" width="17.6640625" style="16" customWidth="1"/>
    <col min="36" max="36" width="22.88671875" style="16" customWidth="1"/>
    <col min="37" max="38" width="17.6640625" style="16" customWidth="1"/>
    <col min="39" max="16384" width="11.44140625" style="16"/>
  </cols>
  <sheetData>
    <row r="1" spans="1:38" s="37" customFormat="1" ht="21" customHeight="1" thickBot="1">
      <c r="A1" s="107"/>
      <c r="B1" s="108"/>
      <c r="C1" s="109"/>
      <c r="D1" s="123" t="s">
        <v>159</v>
      </c>
      <c r="E1" s="124"/>
      <c r="F1" s="124"/>
      <c r="G1" s="124"/>
      <c r="H1" s="124"/>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5"/>
      <c r="AI1" s="78" t="s">
        <v>64</v>
      </c>
      <c r="AJ1" s="78"/>
      <c r="AK1" s="79"/>
      <c r="AL1" s="75"/>
    </row>
    <row r="2" spans="1:38" s="37" customFormat="1" ht="21" customHeight="1">
      <c r="A2" s="110"/>
      <c r="B2" s="111"/>
      <c r="C2" s="112"/>
      <c r="D2" s="126"/>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8"/>
      <c r="AI2" s="80" t="s">
        <v>157</v>
      </c>
      <c r="AJ2" s="81"/>
      <c r="AK2" s="82"/>
      <c r="AL2" s="76"/>
    </row>
    <row r="3" spans="1:38" s="37" customFormat="1" ht="21" customHeight="1">
      <c r="A3" s="110"/>
      <c r="B3" s="111"/>
      <c r="C3" s="112"/>
      <c r="D3" s="126"/>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8"/>
      <c r="AI3" s="83" t="s">
        <v>158</v>
      </c>
      <c r="AJ3" s="78"/>
      <c r="AK3" s="79"/>
      <c r="AL3" s="76"/>
    </row>
    <row r="4" spans="1:38" s="37" customFormat="1" ht="21" customHeight="1" thickBot="1">
      <c r="A4" s="113"/>
      <c r="B4" s="114"/>
      <c r="C4" s="115"/>
      <c r="D4" s="129"/>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1"/>
      <c r="AI4" s="84" t="s">
        <v>46</v>
      </c>
      <c r="AJ4" s="85"/>
      <c r="AK4" s="86"/>
      <c r="AL4" s="77"/>
    </row>
    <row r="5" spans="1:38" ht="6" customHeight="1" thickBot="1">
      <c r="M5" s="17"/>
    </row>
    <row r="6" spans="1:38" s="18" customFormat="1" ht="22.5" customHeight="1" thickBot="1">
      <c r="A6" s="134" t="s">
        <v>125</v>
      </c>
      <c r="B6" s="135"/>
      <c r="C6" s="135"/>
      <c r="D6" s="135"/>
      <c r="E6" s="135"/>
      <c r="F6" s="135"/>
      <c r="G6" s="136"/>
      <c r="H6" s="121" t="s">
        <v>7</v>
      </c>
      <c r="I6" s="122"/>
      <c r="J6" s="122"/>
      <c r="K6" s="122"/>
      <c r="L6" s="122"/>
      <c r="M6" s="122"/>
      <c r="N6" s="122"/>
      <c r="O6" s="122"/>
      <c r="P6" s="122"/>
      <c r="Q6" s="122"/>
      <c r="R6" s="122"/>
      <c r="S6" s="122"/>
      <c r="T6" s="118" t="s">
        <v>196</v>
      </c>
      <c r="U6" s="119"/>
      <c r="V6" s="119"/>
      <c r="W6" s="119"/>
      <c r="X6" s="119"/>
      <c r="Y6" s="120"/>
      <c r="Z6" s="103" t="s">
        <v>198</v>
      </c>
      <c r="AA6" s="104"/>
      <c r="AB6" s="104"/>
      <c r="AC6" s="104"/>
      <c r="AD6" s="104"/>
      <c r="AE6" s="104"/>
      <c r="AF6" s="104"/>
      <c r="AG6" s="104"/>
      <c r="AH6" s="104"/>
      <c r="AI6" s="87" t="s">
        <v>186</v>
      </c>
      <c r="AJ6" s="88"/>
      <c r="AK6" s="88"/>
      <c r="AL6" s="89"/>
    </row>
    <row r="7" spans="1:38" s="19" customFormat="1" ht="21" customHeight="1">
      <c r="A7" s="141" t="s">
        <v>0</v>
      </c>
      <c r="B7" s="143" t="s">
        <v>1</v>
      </c>
      <c r="C7" s="143" t="s">
        <v>126</v>
      </c>
      <c r="D7" s="143" t="s">
        <v>2</v>
      </c>
      <c r="E7" s="143" t="s">
        <v>138</v>
      </c>
      <c r="F7" s="143" t="s">
        <v>3</v>
      </c>
      <c r="G7" s="132" t="s">
        <v>129</v>
      </c>
      <c r="H7" s="147" t="s">
        <v>132</v>
      </c>
      <c r="I7" s="146" t="s">
        <v>8</v>
      </c>
      <c r="J7" s="146"/>
      <c r="K7" s="116" t="s">
        <v>10</v>
      </c>
      <c r="L7" s="116" t="s">
        <v>12</v>
      </c>
      <c r="M7" s="149" t="s">
        <v>69</v>
      </c>
      <c r="N7" s="116" t="s">
        <v>20</v>
      </c>
      <c r="O7" s="116" t="s">
        <v>22</v>
      </c>
      <c r="P7" s="116" t="s">
        <v>21</v>
      </c>
      <c r="Q7" s="116" t="s">
        <v>11</v>
      </c>
      <c r="R7" s="116" t="s">
        <v>63</v>
      </c>
      <c r="S7" s="139" t="s">
        <v>68</v>
      </c>
      <c r="T7" s="145" t="s">
        <v>145</v>
      </c>
      <c r="U7" s="138" t="s">
        <v>146</v>
      </c>
      <c r="V7" s="138" t="s">
        <v>147</v>
      </c>
      <c r="W7" s="138" t="s">
        <v>148</v>
      </c>
      <c r="X7" s="138" t="s">
        <v>149</v>
      </c>
      <c r="Y7" s="137" t="s">
        <v>150</v>
      </c>
      <c r="Z7" s="105" t="s">
        <v>145</v>
      </c>
      <c r="AA7" s="93" t="s">
        <v>151</v>
      </c>
      <c r="AB7" s="93" t="s">
        <v>152</v>
      </c>
      <c r="AC7" s="93" t="s">
        <v>147</v>
      </c>
      <c r="AD7" s="90" t="s">
        <v>153</v>
      </c>
      <c r="AE7" s="90" t="s">
        <v>154</v>
      </c>
      <c r="AF7" s="93" t="s">
        <v>148</v>
      </c>
      <c r="AG7" s="93" t="s">
        <v>191</v>
      </c>
      <c r="AH7" s="95" t="s">
        <v>150</v>
      </c>
      <c r="AI7" s="99" t="s">
        <v>29</v>
      </c>
      <c r="AJ7" s="101" t="s">
        <v>123</v>
      </c>
      <c r="AK7" s="101" t="s">
        <v>187</v>
      </c>
      <c r="AL7" s="97" t="s">
        <v>133</v>
      </c>
    </row>
    <row r="8" spans="1:38" s="19" customFormat="1" ht="11.4">
      <c r="A8" s="142"/>
      <c r="B8" s="144"/>
      <c r="C8" s="144"/>
      <c r="D8" s="144"/>
      <c r="E8" s="144"/>
      <c r="F8" s="144"/>
      <c r="G8" s="133"/>
      <c r="H8" s="148"/>
      <c r="I8" s="62" t="s">
        <v>37</v>
      </c>
      <c r="J8" s="62" t="s">
        <v>36</v>
      </c>
      <c r="K8" s="117"/>
      <c r="L8" s="117"/>
      <c r="M8" s="149"/>
      <c r="N8" s="117"/>
      <c r="O8" s="117"/>
      <c r="P8" s="117"/>
      <c r="Q8" s="117"/>
      <c r="R8" s="117"/>
      <c r="S8" s="140"/>
      <c r="T8" s="145"/>
      <c r="U8" s="138"/>
      <c r="V8" s="138"/>
      <c r="W8" s="138"/>
      <c r="X8" s="138"/>
      <c r="Y8" s="137"/>
      <c r="Z8" s="106"/>
      <c r="AA8" s="94"/>
      <c r="AB8" s="94"/>
      <c r="AC8" s="94"/>
      <c r="AD8" s="91"/>
      <c r="AE8" s="91"/>
      <c r="AF8" s="94"/>
      <c r="AG8" s="94"/>
      <c r="AH8" s="96"/>
      <c r="AI8" s="100"/>
      <c r="AJ8" s="102"/>
      <c r="AK8" s="102"/>
      <c r="AL8" s="98"/>
    </row>
    <row r="9" spans="1:38" s="21" customFormat="1" ht="41.4" thickBot="1">
      <c r="A9" s="49" t="s">
        <v>23</v>
      </c>
      <c r="B9" s="50" t="s">
        <v>4</v>
      </c>
      <c r="C9" s="50" t="s">
        <v>5</v>
      </c>
      <c r="D9" s="50" t="s">
        <v>127</v>
      </c>
      <c r="E9" s="50" t="s">
        <v>4</v>
      </c>
      <c r="F9" s="50" t="s">
        <v>128</v>
      </c>
      <c r="G9" s="51" t="s">
        <v>130</v>
      </c>
      <c r="H9" s="46" t="s">
        <v>6</v>
      </c>
      <c r="I9" s="47" t="s">
        <v>131</v>
      </c>
      <c r="J9" s="47" t="s">
        <v>9</v>
      </c>
      <c r="K9" s="47" t="s">
        <v>5</v>
      </c>
      <c r="L9" s="47" t="s">
        <v>14</v>
      </c>
      <c r="M9" s="47" t="s">
        <v>70</v>
      </c>
      <c r="N9" s="47" t="s">
        <v>5</v>
      </c>
      <c r="O9" s="47" t="s">
        <v>4</v>
      </c>
      <c r="P9" s="47" t="s">
        <v>4</v>
      </c>
      <c r="Q9" s="47" t="s">
        <v>5</v>
      </c>
      <c r="R9" s="47" t="s">
        <v>13</v>
      </c>
      <c r="S9" s="48" t="s">
        <v>13</v>
      </c>
      <c r="T9" s="40" t="s">
        <v>4</v>
      </c>
      <c r="U9" s="41" t="s">
        <v>33</v>
      </c>
      <c r="V9" s="41" t="s">
        <v>32</v>
      </c>
      <c r="W9" s="41" t="s">
        <v>13</v>
      </c>
      <c r="X9" s="41" t="s">
        <v>13</v>
      </c>
      <c r="Y9" s="42" t="s">
        <v>143</v>
      </c>
      <c r="Z9" s="69" t="s">
        <v>4</v>
      </c>
      <c r="AA9" s="68" t="s">
        <v>30</v>
      </c>
      <c r="AB9" s="68" t="s">
        <v>31</v>
      </c>
      <c r="AC9" s="68" t="s">
        <v>32</v>
      </c>
      <c r="AD9" s="92"/>
      <c r="AE9" s="92"/>
      <c r="AF9" s="68" t="s">
        <v>13</v>
      </c>
      <c r="AG9" s="68" t="s">
        <v>155</v>
      </c>
      <c r="AH9" s="67" t="s">
        <v>156</v>
      </c>
      <c r="AI9" s="43" t="s">
        <v>34</v>
      </c>
      <c r="AJ9" s="44" t="s">
        <v>124</v>
      </c>
      <c r="AK9" s="44" t="s">
        <v>5</v>
      </c>
      <c r="AL9" s="45" t="s">
        <v>188</v>
      </c>
    </row>
    <row r="10" spans="1:38" ht="132.6">
      <c r="A10" s="22">
        <v>163</v>
      </c>
      <c r="B10" s="23">
        <v>44552</v>
      </c>
      <c r="C10" s="24" t="s">
        <v>15</v>
      </c>
      <c r="D10" s="24" t="s">
        <v>160</v>
      </c>
      <c r="E10" s="29">
        <v>44552</v>
      </c>
      <c r="F10" s="38" t="s">
        <v>161</v>
      </c>
      <c r="G10" s="31" t="s">
        <v>172</v>
      </c>
      <c r="H10" s="39" t="s">
        <v>167</v>
      </c>
      <c r="I10" s="39" t="s">
        <v>169</v>
      </c>
      <c r="J10" s="32">
        <v>1</v>
      </c>
      <c r="K10" s="25" t="s">
        <v>18</v>
      </c>
      <c r="L10" s="33" t="s">
        <v>178</v>
      </c>
      <c r="M10" s="30">
        <v>1</v>
      </c>
      <c r="N10" s="34">
        <v>1</v>
      </c>
      <c r="O10" s="28">
        <v>44562</v>
      </c>
      <c r="P10" s="28">
        <v>44915</v>
      </c>
      <c r="Q10" s="36" t="s">
        <v>28</v>
      </c>
      <c r="R10" s="36" t="s">
        <v>47</v>
      </c>
      <c r="S10" s="36" t="s">
        <v>91</v>
      </c>
      <c r="T10" s="23">
        <v>44804</v>
      </c>
      <c r="U10" s="63" t="s">
        <v>192</v>
      </c>
      <c r="V10" s="27">
        <v>1</v>
      </c>
      <c r="W10" s="66" t="s">
        <v>197</v>
      </c>
      <c r="X10" s="35"/>
      <c r="Y10" s="52" t="s">
        <v>144</v>
      </c>
      <c r="Z10" s="23">
        <v>44926</v>
      </c>
      <c r="AA10" s="58" t="s">
        <v>206</v>
      </c>
      <c r="AB10" s="24">
        <v>1</v>
      </c>
      <c r="AC10" s="55">
        <f t="shared" ref="AC10:AC15" si="0">IF(OR(AB10="",AB10=""),"",IF(OR(AB10=0,AB10=0),0,IF((AB10*100%)/J10&gt;100%,100%,(AB10*100%)/J10)))</f>
        <v>1</v>
      </c>
      <c r="AD10" s="54" t="b">
        <f>IF(AB10="","",IF(Z10&lt;P10,IF(AC10&lt;100%,"INCUMPLIDA",IF(AC10=100%,"TERMINADA EXTEMPORÁNEA"))))</f>
        <v>0</v>
      </c>
      <c r="AE10" s="54" t="str">
        <f>IF(AB10="","",IF(Z10&gt;=P10,IF(AC10=0%,"SIN INICIAR",IF(AC10=100%,"TERMINADA",IF(AC10&gt;0%,"EN PROCESO")))))</f>
        <v>TERMINADA</v>
      </c>
      <c r="AF10" s="54" t="str">
        <f>IF(AB10="","",IF(Z10&lt;P10,AD10,IF(Z10&gt;=P10,AE10)))</f>
        <v>TERMINADA</v>
      </c>
      <c r="AG10" s="63" t="s">
        <v>207</v>
      </c>
      <c r="AH10" s="57" t="s">
        <v>144</v>
      </c>
      <c r="AI10" s="54" t="str">
        <f t="shared" ref="AI10:AI15" si="1">IF(AC10="","",IF(OR(AC10=100%),"CUMPLIDA","PENDIENTE"))</f>
        <v>CUMPLIDA</v>
      </c>
      <c r="AJ10" s="24" t="s">
        <v>201</v>
      </c>
      <c r="AK10" s="24" t="s">
        <v>137</v>
      </c>
      <c r="AL10" s="24" t="s">
        <v>209</v>
      </c>
    </row>
    <row r="11" spans="1:38" ht="91.8">
      <c r="A11" s="22">
        <v>164</v>
      </c>
      <c r="B11" s="23">
        <v>44552</v>
      </c>
      <c r="C11" s="24" t="s">
        <v>15</v>
      </c>
      <c r="D11" s="24" t="s">
        <v>160</v>
      </c>
      <c r="E11" s="29">
        <v>44552</v>
      </c>
      <c r="F11" s="38" t="s">
        <v>162</v>
      </c>
      <c r="G11" s="31" t="s">
        <v>173</v>
      </c>
      <c r="H11" s="39" t="s">
        <v>181</v>
      </c>
      <c r="I11" s="39" t="s">
        <v>170</v>
      </c>
      <c r="J11" s="32">
        <v>1</v>
      </c>
      <c r="K11" s="25" t="s">
        <v>18</v>
      </c>
      <c r="L11" s="33" t="s">
        <v>182</v>
      </c>
      <c r="M11" s="30">
        <v>1</v>
      </c>
      <c r="N11" s="34">
        <v>1</v>
      </c>
      <c r="O11" s="28">
        <v>44559</v>
      </c>
      <c r="P11" s="28">
        <v>44915</v>
      </c>
      <c r="Q11" s="36" t="s">
        <v>104</v>
      </c>
      <c r="R11" s="36" t="s">
        <v>141</v>
      </c>
      <c r="S11" s="36" t="s">
        <v>142</v>
      </c>
      <c r="T11" s="23">
        <v>44804</v>
      </c>
      <c r="U11" s="63" t="s">
        <v>193</v>
      </c>
      <c r="V11" s="27">
        <v>0</v>
      </c>
      <c r="W11" s="61" t="s">
        <v>139</v>
      </c>
      <c r="X11" s="35"/>
      <c r="Y11" s="52" t="s">
        <v>140</v>
      </c>
      <c r="Z11" s="23">
        <v>44926</v>
      </c>
      <c r="AA11" s="70" t="s">
        <v>199</v>
      </c>
      <c r="AB11" s="24">
        <v>1</v>
      </c>
      <c r="AC11" s="55">
        <f t="shared" si="0"/>
        <v>1</v>
      </c>
      <c r="AD11" s="54" t="str">
        <f t="shared" ref="AD11:AD12" si="2">IF(AB11="","",IF(Z11&gt;=P11,IF(AC11&lt;100%,"INCUMPLIDA",IF(AC11=100%,"TERMINADA EXTEMPORÁNEA"))))</f>
        <v>TERMINADA EXTEMPORÁNEA</v>
      </c>
      <c r="AE11" s="54" t="b">
        <f>IF(AB11="","",IF(Z11&lt;P11,IF(AC11=0%,"SIN INICIAR",IF(AC11=100%,"TERMINADA",IF(#REF!&gt;0%,"EN PROCESO")))))</f>
        <v>0</v>
      </c>
      <c r="AF11" s="54" t="str">
        <f t="shared" ref="AF11:AF12" si="3">IF(AB11="","",IF(Z11&gt;P11,AD11,IF(Z11&lt;P11,AE11)))</f>
        <v>TERMINADA EXTEMPORÁNEA</v>
      </c>
      <c r="AG11" s="71" t="s">
        <v>200</v>
      </c>
      <c r="AH11" s="24" t="s">
        <v>140</v>
      </c>
      <c r="AI11" s="54" t="str">
        <f t="shared" si="1"/>
        <v>CUMPLIDA</v>
      </c>
      <c r="AJ11" s="24" t="s">
        <v>201</v>
      </c>
      <c r="AK11" s="24" t="s">
        <v>137</v>
      </c>
      <c r="AL11" s="24" t="s">
        <v>209</v>
      </c>
    </row>
    <row r="12" spans="1:38" ht="91.8">
      <c r="A12" s="22">
        <v>165</v>
      </c>
      <c r="B12" s="23">
        <v>44552</v>
      </c>
      <c r="C12" s="24" t="s">
        <v>15</v>
      </c>
      <c r="D12" s="24" t="s">
        <v>160</v>
      </c>
      <c r="E12" s="29">
        <v>44552</v>
      </c>
      <c r="F12" s="38" t="s">
        <v>163</v>
      </c>
      <c r="G12" s="31" t="s">
        <v>174</v>
      </c>
      <c r="H12" s="39" t="s">
        <v>181</v>
      </c>
      <c r="I12" s="39" t="s">
        <v>170</v>
      </c>
      <c r="J12" s="32">
        <v>1</v>
      </c>
      <c r="K12" s="25" t="s">
        <v>18</v>
      </c>
      <c r="L12" s="33" t="s">
        <v>182</v>
      </c>
      <c r="M12" s="30">
        <v>1</v>
      </c>
      <c r="N12" s="34">
        <v>1</v>
      </c>
      <c r="O12" s="28">
        <v>44559</v>
      </c>
      <c r="P12" s="28">
        <v>44915</v>
      </c>
      <c r="Q12" s="36" t="s">
        <v>104</v>
      </c>
      <c r="R12" s="36" t="s">
        <v>141</v>
      </c>
      <c r="S12" s="36" t="s">
        <v>142</v>
      </c>
      <c r="T12" s="23">
        <v>44804</v>
      </c>
      <c r="U12" s="64" t="s">
        <v>194</v>
      </c>
      <c r="V12" s="27">
        <v>0</v>
      </c>
      <c r="W12" s="61" t="s">
        <v>139</v>
      </c>
      <c r="X12" s="35"/>
      <c r="Y12" s="52" t="s">
        <v>140</v>
      </c>
      <c r="Z12" s="23">
        <v>44926</v>
      </c>
      <c r="AA12" s="70" t="s">
        <v>199</v>
      </c>
      <c r="AB12" s="24">
        <v>1</v>
      </c>
      <c r="AC12" s="55">
        <f t="shared" si="0"/>
        <v>1</v>
      </c>
      <c r="AD12" s="54" t="str">
        <f t="shared" si="2"/>
        <v>TERMINADA EXTEMPORÁNEA</v>
      </c>
      <c r="AE12" s="54" t="b">
        <f>IF(AB12="","",IF(Z12&lt;P12,IF(AC12=0%,"SIN INICIAR",IF(AC12=100%,"TERMINADA",IF(#REF!&gt;0%,"EN PROCESO")))))</f>
        <v>0</v>
      </c>
      <c r="AF12" s="54" t="str">
        <f t="shared" si="3"/>
        <v>TERMINADA EXTEMPORÁNEA</v>
      </c>
      <c r="AG12" s="71" t="s">
        <v>200</v>
      </c>
      <c r="AH12" s="24" t="s">
        <v>140</v>
      </c>
      <c r="AI12" s="54" t="str">
        <f t="shared" si="1"/>
        <v>CUMPLIDA</v>
      </c>
      <c r="AJ12" s="24" t="s">
        <v>201</v>
      </c>
      <c r="AK12" s="24" t="s">
        <v>137</v>
      </c>
      <c r="AL12" s="24" t="s">
        <v>209</v>
      </c>
    </row>
    <row r="13" spans="1:38" ht="91.8">
      <c r="A13" s="22">
        <v>167</v>
      </c>
      <c r="B13" s="23">
        <v>44552</v>
      </c>
      <c r="C13" s="24" t="s">
        <v>15</v>
      </c>
      <c r="D13" s="24" t="s">
        <v>160</v>
      </c>
      <c r="E13" s="29">
        <v>44552</v>
      </c>
      <c r="F13" s="38" t="s">
        <v>164</v>
      </c>
      <c r="G13" s="31" t="s">
        <v>175</v>
      </c>
      <c r="H13" s="39" t="s">
        <v>183</v>
      </c>
      <c r="I13" s="39" t="s">
        <v>171</v>
      </c>
      <c r="J13" s="32">
        <v>1</v>
      </c>
      <c r="K13" s="25" t="s">
        <v>18</v>
      </c>
      <c r="L13" s="33" t="s">
        <v>179</v>
      </c>
      <c r="M13" s="30">
        <v>1</v>
      </c>
      <c r="N13" s="34">
        <v>1</v>
      </c>
      <c r="O13" s="28">
        <v>44576</v>
      </c>
      <c r="P13" s="28">
        <v>44915</v>
      </c>
      <c r="Q13" s="36" t="s">
        <v>26</v>
      </c>
      <c r="R13" s="36" t="s">
        <v>39</v>
      </c>
      <c r="S13" s="36" t="s">
        <v>110</v>
      </c>
      <c r="T13" s="23">
        <v>44804</v>
      </c>
      <c r="U13" s="65" t="s">
        <v>195</v>
      </c>
      <c r="V13" s="27">
        <v>0.3</v>
      </c>
      <c r="W13" s="60" t="s">
        <v>189</v>
      </c>
      <c r="X13" s="35"/>
      <c r="Y13" s="52" t="s">
        <v>184</v>
      </c>
      <c r="Z13" s="23">
        <v>44926</v>
      </c>
      <c r="AA13" s="56" t="s">
        <v>202</v>
      </c>
      <c r="AB13" s="24">
        <v>0.5</v>
      </c>
      <c r="AC13" s="55">
        <f t="shared" si="0"/>
        <v>0.5</v>
      </c>
      <c r="AD13" s="54" t="str">
        <f>IF(AB13="","",IF(Z13&gt;P13,IF(AC13&lt;100%,"INCUMPLIDA",IF(AC13=100%,"TERMINADA EXTEMPORÁNEA"))))</f>
        <v>INCUMPLIDA</v>
      </c>
      <c r="AE13" s="54" t="b">
        <f>IF(AB13="","",IF(Z13&lt;=P13,IF(AC13=0%,"SIN INICIAR",IF(AC13=100%,"TERMINADA",IF(AC13&gt;0%,"EN PROCESO")))))</f>
        <v>0</v>
      </c>
      <c r="AF13" s="54" t="str">
        <f t="shared" ref="AF13" si="4">IF(AB13="","",IF(Z13&gt;P13,AD13,IF(Z13&lt;P13,AE13)))</f>
        <v>INCUMPLIDA</v>
      </c>
      <c r="AG13" s="65" t="s">
        <v>208</v>
      </c>
      <c r="AH13" s="52" t="s">
        <v>203</v>
      </c>
      <c r="AI13" s="54" t="str">
        <f t="shared" si="1"/>
        <v>PENDIENTE</v>
      </c>
      <c r="AJ13" s="24"/>
      <c r="AK13" s="24"/>
      <c r="AL13" s="24"/>
    </row>
    <row r="14" spans="1:38" ht="71.400000000000006">
      <c r="A14" s="22">
        <v>168</v>
      </c>
      <c r="B14" s="23">
        <v>44552</v>
      </c>
      <c r="C14" s="24" t="s">
        <v>15</v>
      </c>
      <c r="D14" s="24" t="s">
        <v>160</v>
      </c>
      <c r="E14" s="29">
        <v>44552</v>
      </c>
      <c r="F14" s="38" t="s">
        <v>165</v>
      </c>
      <c r="G14" s="31" t="s">
        <v>176</v>
      </c>
      <c r="H14" s="39" t="s">
        <v>168</v>
      </c>
      <c r="I14" s="39" t="s">
        <v>185</v>
      </c>
      <c r="J14" s="32">
        <v>11</v>
      </c>
      <c r="K14" s="25" t="s">
        <v>18</v>
      </c>
      <c r="L14" s="33" t="s">
        <v>180</v>
      </c>
      <c r="M14" s="30">
        <v>1</v>
      </c>
      <c r="N14" s="34">
        <v>1</v>
      </c>
      <c r="O14" s="28">
        <v>44562</v>
      </c>
      <c r="P14" s="28">
        <v>44915</v>
      </c>
      <c r="Q14" s="36" t="s">
        <v>26</v>
      </c>
      <c r="R14" s="36" t="s">
        <v>39</v>
      </c>
      <c r="S14" s="36" t="s">
        <v>110</v>
      </c>
      <c r="T14" s="23">
        <v>44804</v>
      </c>
      <c r="U14" s="65" t="s">
        <v>190</v>
      </c>
      <c r="V14" s="27">
        <v>0.73</v>
      </c>
      <c r="W14" s="60" t="s">
        <v>189</v>
      </c>
      <c r="X14" s="35"/>
      <c r="Y14" s="52" t="s">
        <v>184</v>
      </c>
      <c r="Z14" s="23">
        <v>44926</v>
      </c>
      <c r="AA14" s="56" t="s">
        <v>204</v>
      </c>
      <c r="AB14" s="24">
        <v>11</v>
      </c>
      <c r="AC14" s="55">
        <f t="shared" si="0"/>
        <v>1</v>
      </c>
      <c r="AD14" s="54" t="b">
        <f>IF(AB14="","",IF(Z14&lt;P14,IF(AC14&lt;100%,"INCUMPLIDA",IF(AC14=100%,"TERMINADA EXTEMPORÁNEA"))))</f>
        <v>0</v>
      </c>
      <c r="AE14" s="54" t="str">
        <f>IF(AB14="","",IF(Z14&gt;=P14,IF(AC14=0%,"SIN INICIAR",IF(AC14=100%,"TERMINADA",IF(AC14&gt;0%,"EN PROCESO")))))</f>
        <v>TERMINADA</v>
      </c>
      <c r="AF14" s="54" t="str">
        <f>IF(AB14="","",IF(Z14&lt;P14,AD14,IF(Z14&gt;=P14,AE14)))</f>
        <v>TERMINADA</v>
      </c>
      <c r="AG14" s="65" t="s">
        <v>205</v>
      </c>
      <c r="AH14" s="52" t="s">
        <v>203</v>
      </c>
      <c r="AI14" s="54" t="str">
        <f t="shared" si="1"/>
        <v>CUMPLIDA</v>
      </c>
      <c r="AJ14" s="24" t="s">
        <v>201</v>
      </c>
      <c r="AK14" s="24" t="s">
        <v>137</v>
      </c>
      <c r="AL14" s="24" t="s">
        <v>209</v>
      </c>
    </row>
    <row r="15" spans="1:38" ht="91.8">
      <c r="A15" s="22">
        <v>169</v>
      </c>
      <c r="B15" s="23">
        <v>44552</v>
      </c>
      <c r="C15" s="24" t="s">
        <v>15</v>
      </c>
      <c r="D15" s="24" t="s">
        <v>160</v>
      </c>
      <c r="E15" s="29">
        <v>44552</v>
      </c>
      <c r="F15" s="38" t="s">
        <v>166</v>
      </c>
      <c r="G15" s="31" t="s">
        <v>177</v>
      </c>
      <c r="H15" s="39" t="s">
        <v>181</v>
      </c>
      <c r="I15" s="39" t="s">
        <v>170</v>
      </c>
      <c r="J15" s="32">
        <v>1</v>
      </c>
      <c r="K15" s="25" t="s">
        <v>18</v>
      </c>
      <c r="L15" s="33" t="s">
        <v>182</v>
      </c>
      <c r="M15" s="30">
        <v>1</v>
      </c>
      <c r="N15" s="26">
        <v>1</v>
      </c>
      <c r="O15" s="59">
        <v>44559</v>
      </c>
      <c r="P15" s="59">
        <v>44915</v>
      </c>
      <c r="Q15" s="36" t="s">
        <v>104</v>
      </c>
      <c r="R15" s="36" t="s">
        <v>141</v>
      </c>
      <c r="S15" s="36" t="s">
        <v>142</v>
      </c>
      <c r="T15" s="23">
        <v>44804</v>
      </c>
      <c r="U15" s="64" t="s">
        <v>194</v>
      </c>
      <c r="V15" s="27">
        <v>0</v>
      </c>
      <c r="W15" s="61" t="s">
        <v>139</v>
      </c>
      <c r="X15" s="35"/>
      <c r="Y15" s="52" t="s">
        <v>140</v>
      </c>
      <c r="Z15" s="23">
        <v>44926</v>
      </c>
      <c r="AA15" s="70" t="s">
        <v>199</v>
      </c>
      <c r="AB15" s="24">
        <v>1</v>
      </c>
      <c r="AC15" s="55">
        <f t="shared" si="0"/>
        <v>1</v>
      </c>
      <c r="AD15" s="54" t="str">
        <f t="shared" ref="AD15" si="5">IF(AB15="","",IF(Z15&gt;=P15,IF(AC15&lt;100%,"INCUMPLIDA",IF(AC15=100%,"TERMINADA EXTEMPORÁNEA"))))</f>
        <v>TERMINADA EXTEMPORÁNEA</v>
      </c>
      <c r="AE15" s="54" t="b">
        <f>IF(AB15="","",IF(Z15&lt;P15,IF(AC15=0%,"SIN INICIAR",IF(AC15=100%,"TERMINADA",IF(#REF!&gt;0%,"EN PROCESO")))))</f>
        <v>0</v>
      </c>
      <c r="AF15" s="54" t="str">
        <f t="shared" ref="AF15" si="6">IF(AB15="","",IF(Z15&gt;P15,AD15,IF(Z15&lt;P15,AE15)))</f>
        <v>TERMINADA EXTEMPORÁNEA</v>
      </c>
      <c r="AG15" s="71" t="s">
        <v>200</v>
      </c>
      <c r="AH15" s="24" t="s">
        <v>140</v>
      </c>
      <c r="AI15" s="54" t="str">
        <f t="shared" si="1"/>
        <v>CUMPLIDA</v>
      </c>
      <c r="AJ15" s="24" t="s">
        <v>201</v>
      </c>
      <c r="AK15" s="24" t="s">
        <v>137</v>
      </c>
      <c r="AL15" s="24" t="s">
        <v>209</v>
      </c>
    </row>
  </sheetData>
  <sheetProtection formatCells="0" formatColumns="0"/>
  <mergeCells count="49">
    <mergeCell ref="W7:W8"/>
    <mergeCell ref="T7:T8"/>
    <mergeCell ref="U7:U8"/>
    <mergeCell ref="V7:V8"/>
    <mergeCell ref="F7:F8"/>
    <mergeCell ref="I7:J7"/>
    <mergeCell ref="H7:H8"/>
    <mergeCell ref="O7:O8"/>
    <mergeCell ref="M7:M8"/>
    <mergeCell ref="R7:R8"/>
    <mergeCell ref="L7:L8"/>
    <mergeCell ref="A7:A8"/>
    <mergeCell ref="B7:B8"/>
    <mergeCell ref="C7:C8"/>
    <mergeCell ref="D7:D8"/>
    <mergeCell ref="E7:E8"/>
    <mergeCell ref="A1:C4"/>
    <mergeCell ref="N7:N8"/>
    <mergeCell ref="T6:Y6"/>
    <mergeCell ref="H6:S6"/>
    <mergeCell ref="D1:AH4"/>
    <mergeCell ref="AC7:AC8"/>
    <mergeCell ref="AB7:AB8"/>
    <mergeCell ref="G7:G8"/>
    <mergeCell ref="A6:G6"/>
    <mergeCell ref="Y7:Y8"/>
    <mergeCell ref="Q7:Q8"/>
    <mergeCell ref="X7:X8"/>
    <mergeCell ref="S7:S8"/>
    <mergeCell ref="P7:P8"/>
    <mergeCell ref="K7:K8"/>
    <mergeCell ref="AA7:AA8"/>
    <mergeCell ref="AI6:AL6"/>
    <mergeCell ref="AD7:AD9"/>
    <mergeCell ref="AE7:AE9"/>
    <mergeCell ref="AF7:AF8"/>
    <mergeCell ref="AG7:AG8"/>
    <mergeCell ref="AH7:AH8"/>
    <mergeCell ref="AL7:AL8"/>
    <mergeCell ref="AI7:AI8"/>
    <mergeCell ref="AJ7:AJ8"/>
    <mergeCell ref="AK7:AK8"/>
    <mergeCell ref="Z6:AH6"/>
    <mergeCell ref="Z7:Z8"/>
    <mergeCell ref="AL1:AL4"/>
    <mergeCell ref="AI1:AK1"/>
    <mergeCell ref="AI2:AK2"/>
    <mergeCell ref="AI3:AK3"/>
    <mergeCell ref="AI4:AK4"/>
  </mergeCells>
  <phoneticPr fontId="12" type="noConversion"/>
  <conditionalFormatting sqref="AF10:AF15">
    <cfRule type="containsText" dxfId="10" priority="7" operator="containsText" text="INCUMPLIDA">
      <formula>NOT(ISERROR(SEARCH("INCUMPLIDA",AF10)))</formula>
    </cfRule>
    <cfRule type="containsText" dxfId="9" priority="8" operator="containsText" text="TERMINADA EXTEMPORÁNEA">
      <formula>NOT(ISERROR(SEARCH("TERMINADA EXTEMPORÁNEA",AF10)))</formula>
    </cfRule>
    <cfRule type="containsText" dxfId="8" priority="9" operator="containsText" text="TERMINADA">
      <formula>NOT(ISERROR(SEARCH("TERMINADA",AF10)))</formula>
    </cfRule>
    <cfRule type="containsText" dxfId="7" priority="10" operator="containsText" text="EN PROCESO">
      <formula>NOT(ISERROR(SEARCH("EN PROCESO",AF10)))</formula>
    </cfRule>
    <cfRule type="containsText" dxfId="6" priority="11" operator="containsText" text="SIN INICIAR">
      <formula>NOT(ISERROR(SEARCH("SIN INICIAR",AF10)))</formula>
    </cfRule>
  </conditionalFormatting>
  <conditionalFormatting sqref="AI10:AI15">
    <cfRule type="containsText" dxfId="5" priority="5" operator="containsText" text="PENDIENTE">
      <formula>NOT(ISERROR(SEARCH("PENDIENTE",AI10)))</formula>
    </cfRule>
    <cfRule type="containsText" dxfId="4" priority="6" operator="containsText" text="CUMPLIDA">
      <formula>NOT(ISERROR(SEARCH("CUMPLIDA",AI10)))</formula>
    </cfRule>
  </conditionalFormatting>
  <conditionalFormatting sqref="AK10:AK13 AK15">
    <cfRule type="containsText" dxfId="3" priority="3" operator="containsText" text="CERRADA">
      <formula>NOT(ISERROR(SEARCH("CERRADA",AK10)))</formula>
    </cfRule>
    <cfRule type="containsText" dxfId="2" priority="4" operator="containsText" text="ABIERTA">
      <formula>NOT(ISERROR(SEARCH("ABIERTA",AK10)))</formula>
    </cfRule>
  </conditionalFormatting>
  <conditionalFormatting sqref="AK14">
    <cfRule type="containsText" dxfId="1" priority="1" operator="containsText" text="CERRADA">
      <formula>NOT(ISERROR(SEARCH("CERRADA",AK14)))</formula>
    </cfRule>
    <cfRule type="containsText" dxfId="0" priority="2" operator="containsText" text="ABIERTA">
      <formula>NOT(ISERROR(SEARCH("ABIERTA",AK14)))</formula>
    </cfRule>
  </conditionalFormatting>
  <dataValidations count="6">
    <dataValidation type="textLength" allowBlank="1" showInputMessage="1" showErrorMessage="1" errorTitle="Entrada no válida" error="Escriba un texto  Maximo 500 Caracteres" promptTitle="Cualquier contenido Maximo 500 Caracteres" sqref="I14:I15 I10:I12 H10:H15" xr:uid="{00000000-0002-0000-0000-000000000000}">
      <formula1>0</formula1>
      <formula2>500</formula2>
    </dataValidation>
    <dataValidation type="textLength" allowBlank="1" showInputMessage="1" showErrorMessage="1" errorTitle="Entrada no válida" error="Escriba un texto  Maximo 100 Caracteres" promptTitle="Cualquier contenido Maximo 100 Caracteres" sqref="I13 L10" xr:uid="{00000000-0002-0000-0000-000001000000}">
      <formula1>0</formula1>
      <formula2>100</formula2>
    </dataValidation>
    <dataValidation type="textLength" allowBlank="1" showInputMessage="1" showErrorMessage="1" errorTitle="Entrada no válida" error="Escriba un texto  Maximo 200 Caracteres" promptTitle="Cualquier contenido Maximo 200 Caracteres" sqref="L11:L15" xr:uid="{00000000-0002-0000-0000-000002000000}">
      <formula1>0</formula1>
      <formula2>200</formula2>
    </dataValidation>
    <dataValidation type="textLength" allowBlank="1" showInputMessage="1" showErrorMessage="1" errorTitle="Entrada no válida" error="Escriba un texto  Maximo 20 Caracteres" promptTitle="Cualquier contenido Maximo 20 Caracteres" sqref="F10:F15" xr:uid="{00000000-0002-0000-0000-000003000000}">
      <formula1>0</formula1>
      <formula2>20</formula2>
    </dataValidation>
    <dataValidation type="decimal" allowBlank="1" showInputMessage="1" showErrorMessage="1" errorTitle="Entrada no válida" error="Por favor escriba un número" promptTitle="Escriba un número en esta casilla" sqref="M10:M15" xr:uid="{00000000-0002-0000-0000-000004000000}">
      <formula1>-999999</formula1>
      <formula2>999999</formula2>
    </dataValidation>
    <dataValidation type="date" allowBlank="1" showInputMessage="1" errorTitle="Entrada no válida" error="Por favor escriba una fecha válida (AAAA/MM/DD)" promptTitle="Ingrese una fecha (AAAA/MM/DD)" sqref="O10:P15" xr:uid="{00000000-0002-0000-0000-000005000000}">
      <formula1>1900/1/1</formula1>
      <formula2>3000/1/1</formula2>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6000000}">
          <x14:formula1>
            <xm:f>Datos.!$I$3:$I$13</xm:f>
          </x14:formula1>
          <xm:sqref>N10:N15</xm:sqref>
        </x14:dataValidation>
        <x14:dataValidation type="list" allowBlank="1" showInputMessage="1" showErrorMessage="1" xr:uid="{00000000-0002-0000-0000-000007000000}">
          <x14:formula1>
            <xm:f>Datos.!$C$3:$C$4</xm:f>
          </x14:formula1>
          <xm:sqref>C10:C15</xm:sqref>
        </x14:dataValidation>
        <x14:dataValidation type="list" allowBlank="1" showInputMessage="1" showErrorMessage="1" xr:uid="{00000000-0002-0000-0000-000008000000}">
          <x14:formula1>
            <xm:f>Datos.!$E$3:$E$6</xm:f>
          </x14:formula1>
          <xm:sqref>K10:K15</xm:sqref>
        </x14:dataValidation>
        <x14:dataValidation type="list" allowBlank="1" showInputMessage="1" showErrorMessage="1" xr:uid="{00000000-0002-0000-0000-000009000000}">
          <x14:formula1>
            <xm:f>Datos.!$K$3:$K$25</xm:f>
          </x14:formula1>
          <xm:sqref>AB10:AB15</xm:sqref>
        </x14:dataValidation>
        <x14:dataValidation type="list" allowBlank="1" showInputMessage="1" showErrorMessage="1" xr:uid="{00000000-0002-0000-0000-00000A000000}">
          <x14:formula1>
            <xm:f>Datos.!$N$3:$N$4</xm:f>
          </x14:formula1>
          <xm:sqref>AK10:AK15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07904-9F2F-4119-828F-937F469D91C2}">
  <dimension ref="B2:D6"/>
  <sheetViews>
    <sheetView workbookViewId="0">
      <selection activeCell="B21" sqref="B21"/>
    </sheetView>
  </sheetViews>
  <sheetFormatPr baseColWidth="10" defaultRowHeight="10.199999999999999"/>
  <cols>
    <col min="1" max="1" width="11.5546875" style="72"/>
    <col min="2" max="2" width="17.33203125" style="72" bestFit="1" customWidth="1"/>
    <col min="3" max="3" width="11.5546875" style="73"/>
    <col min="4" max="4" width="11.5546875" style="74"/>
    <col min="5" max="16384" width="11.5546875" style="72"/>
  </cols>
  <sheetData>
    <row r="2" spans="2:4">
      <c r="B2" s="73" t="s">
        <v>149</v>
      </c>
      <c r="C2" s="73" t="s">
        <v>210</v>
      </c>
      <c r="D2" s="74" t="s">
        <v>211</v>
      </c>
    </row>
    <row r="3" spans="2:4">
      <c r="B3" s="72" t="s">
        <v>212</v>
      </c>
      <c r="C3" s="73">
        <v>2</v>
      </c>
      <c r="D3" s="74">
        <f>C3/$C$6</f>
        <v>0.33333333333333331</v>
      </c>
    </row>
    <row r="4" spans="2:4">
      <c r="B4" s="72" t="s">
        <v>213</v>
      </c>
      <c r="C4" s="73">
        <v>3</v>
      </c>
      <c r="D4" s="74">
        <f t="shared" ref="D4:D5" si="0">C4/$C$6</f>
        <v>0.5</v>
      </c>
    </row>
    <row r="5" spans="2:4">
      <c r="B5" s="72" t="s">
        <v>214</v>
      </c>
      <c r="C5" s="73">
        <v>1</v>
      </c>
      <c r="D5" s="74">
        <f t="shared" si="0"/>
        <v>0.16666666666666666</v>
      </c>
    </row>
    <row r="6" spans="2:4">
      <c r="C6" s="73">
        <f>SUM(C3:C5)</f>
        <v>6</v>
      </c>
      <c r="D6" s="74">
        <f>SUM(D3:D5)</f>
        <v>0.99999999999999989</v>
      </c>
    </row>
  </sheetData>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9"/>
  <sheetViews>
    <sheetView topLeftCell="I1" workbookViewId="0">
      <selection activeCell="K5" sqref="K5"/>
    </sheetView>
  </sheetViews>
  <sheetFormatPr baseColWidth="10" defaultColWidth="11.44140625" defaultRowHeight="13.2"/>
  <cols>
    <col min="1" max="1" width="1.44140625" style="2" customWidth="1"/>
    <col min="2" max="2" width="13.109375" style="1" customWidth="1"/>
    <col min="3" max="3" width="19.109375" style="2" customWidth="1"/>
    <col min="4" max="4" width="47.5546875" style="3" customWidth="1"/>
    <col min="5" max="5" width="18.88671875" style="2" customWidth="1"/>
    <col min="6" max="6" width="27.109375" style="2" customWidth="1"/>
    <col min="7" max="7" width="42.109375" style="4" customWidth="1"/>
    <col min="8" max="8" width="42.109375" style="5" customWidth="1"/>
    <col min="9" max="9" width="55.33203125" style="1" customWidth="1"/>
    <col min="10" max="10" width="39.88671875" style="1" customWidth="1"/>
    <col min="11" max="11" width="47.44140625" style="1" customWidth="1"/>
    <col min="12" max="12" width="17.5546875" style="2" customWidth="1"/>
    <col min="13" max="13" width="27.33203125" style="2" customWidth="1"/>
    <col min="14" max="14" width="17.88671875" style="2" customWidth="1"/>
    <col min="15" max="16384" width="11.44140625" style="2"/>
  </cols>
  <sheetData>
    <row r="1" spans="2:14">
      <c r="I1" s="6"/>
      <c r="J1" s="6"/>
      <c r="K1" s="6"/>
      <c r="L1" s="1"/>
    </row>
    <row r="2" spans="2:14" s="7" customFormat="1">
      <c r="B2" s="7" t="s">
        <v>71</v>
      </c>
      <c r="C2" s="7" t="s">
        <v>72</v>
      </c>
      <c r="D2" s="7" t="s">
        <v>73</v>
      </c>
      <c r="E2" s="7" t="s">
        <v>74</v>
      </c>
      <c r="F2" s="7" t="s">
        <v>75</v>
      </c>
      <c r="G2" s="7" t="s">
        <v>76</v>
      </c>
      <c r="H2" s="7" t="s">
        <v>77</v>
      </c>
      <c r="I2" s="8" t="s">
        <v>78</v>
      </c>
      <c r="J2" s="8" t="s">
        <v>36</v>
      </c>
      <c r="K2" s="8" t="s">
        <v>79</v>
      </c>
      <c r="L2" s="7" t="s">
        <v>80</v>
      </c>
      <c r="M2" s="7" t="s">
        <v>81</v>
      </c>
      <c r="N2" s="7" t="s">
        <v>82</v>
      </c>
    </row>
    <row r="3" spans="2:14">
      <c r="B3" s="1">
        <v>1</v>
      </c>
      <c r="C3" s="2" t="s">
        <v>83</v>
      </c>
      <c r="D3" s="9" t="s">
        <v>84</v>
      </c>
      <c r="E3" s="10" t="s">
        <v>17</v>
      </c>
      <c r="F3" s="10" t="s">
        <v>47</v>
      </c>
      <c r="G3" s="11" t="s">
        <v>49</v>
      </c>
      <c r="H3" s="10" t="s">
        <v>85</v>
      </c>
      <c r="I3" s="6">
        <v>0.5</v>
      </c>
      <c r="J3" s="1">
        <v>0</v>
      </c>
      <c r="K3" s="1">
        <v>0</v>
      </c>
      <c r="L3" s="1" t="s">
        <v>86</v>
      </c>
      <c r="M3" s="2" t="s">
        <v>16</v>
      </c>
      <c r="N3" s="1" t="s">
        <v>136</v>
      </c>
    </row>
    <row r="4" spans="2:14">
      <c r="B4" s="1">
        <v>2</v>
      </c>
      <c r="C4" s="2" t="s">
        <v>15</v>
      </c>
      <c r="D4" s="9" t="s">
        <v>87</v>
      </c>
      <c r="E4" s="10" t="s">
        <v>18</v>
      </c>
      <c r="F4" s="10" t="s">
        <v>47</v>
      </c>
      <c r="G4" s="11" t="s">
        <v>50</v>
      </c>
      <c r="H4" s="10" t="s">
        <v>48</v>
      </c>
      <c r="I4" s="6">
        <v>0.55000000000000004</v>
      </c>
      <c r="J4" s="12">
        <v>1</v>
      </c>
      <c r="K4" s="1">
        <v>0.3</v>
      </c>
      <c r="L4" s="1" t="s">
        <v>88</v>
      </c>
      <c r="M4" s="2" t="s">
        <v>89</v>
      </c>
      <c r="N4" s="1" t="s">
        <v>137</v>
      </c>
    </row>
    <row r="5" spans="2:14">
      <c r="B5" s="1">
        <v>3</v>
      </c>
      <c r="D5" s="13" t="s">
        <v>90</v>
      </c>
      <c r="E5" s="10" t="s">
        <v>19</v>
      </c>
      <c r="F5" s="10" t="s">
        <v>38</v>
      </c>
      <c r="G5" s="11" t="s">
        <v>28</v>
      </c>
      <c r="H5" s="10" t="s">
        <v>91</v>
      </c>
      <c r="I5" s="6">
        <v>0.6</v>
      </c>
      <c r="J5" s="12">
        <v>2</v>
      </c>
      <c r="K5" s="1">
        <v>0.5</v>
      </c>
      <c r="L5" s="1"/>
      <c r="M5" s="2" t="s">
        <v>92</v>
      </c>
      <c r="N5" s="1"/>
    </row>
    <row r="6" spans="2:14">
      <c r="B6" s="1">
        <v>4</v>
      </c>
      <c r="D6" s="9" t="s">
        <v>93</v>
      </c>
      <c r="E6" s="14" t="s">
        <v>35</v>
      </c>
      <c r="F6" s="10" t="s">
        <v>38</v>
      </c>
      <c r="G6" s="11" t="s">
        <v>51</v>
      </c>
      <c r="H6" s="10" t="s">
        <v>65</v>
      </c>
      <c r="I6" s="6">
        <v>0.65</v>
      </c>
      <c r="J6" s="12">
        <v>3</v>
      </c>
      <c r="K6" s="12">
        <v>1</v>
      </c>
      <c r="L6" s="1"/>
      <c r="M6" s="2" t="s">
        <v>94</v>
      </c>
    </row>
    <row r="7" spans="2:14">
      <c r="B7" s="1">
        <v>5</v>
      </c>
      <c r="D7" s="9" t="s">
        <v>95</v>
      </c>
      <c r="F7" s="10" t="s">
        <v>38</v>
      </c>
      <c r="G7" s="11" t="s">
        <v>52</v>
      </c>
      <c r="H7" s="10" t="s">
        <v>38</v>
      </c>
      <c r="I7" s="6">
        <v>0.7</v>
      </c>
      <c r="J7" s="12">
        <v>4</v>
      </c>
      <c r="K7" s="12">
        <v>2</v>
      </c>
      <c r="L7" s="1"/>
      <c r="M7" s="2" t="s">
        <v>96</v>
      </c>
    </row>
    <row r="8" spans="2:14">
      <c r="B8" s="1">
        <v>6</v>
      </c>
      <c r="D8" s="9" t="s">
        <v>97</v>
      </c>
      <c r="F8" s="10" t="s">
        <v>38</v>
      </c>
      <c r="G8" s="11" t="s">
        <v>53</v>
      </c>
      <c r="H8" s="11" t="s">
        <v>43</v>
      </c>
      <c r="I8" s="6">
        <v>0.75</v>
      </c>
      <c r="J8" s="12">
        <v>5</v>
      </c>
      <c r="K8" s="12">
        <v>3</v>
      </c>
      <c r="L8" s="1"/>
      <c r="M8" s="2" t="s">
        <v>66</v>
      </c>
    </row>
    <row r="9" spans="2:14">
      <c r="B9" s="1">
        <v>7</v>
      </c>
      <c r="D9" s="9" t="s">
        <v>98</v>
      </c>
      <c r="F9" s="10" t="s">
        <v>39</v>
      </c>
      <c r="G9" s="11" t="s">
        <v>54</v>
      </c>
      <c r="H9" s="11" t="s">
        <v>61</v>
      </c>
      <c r="I9" s="6">
        <v>0.8</v>
      </c>
      <c r="J9" s="12">
        <v>6</v>
      </c>
      <c r="K9" s="12">
        <v>4</v>
      </c>
      <c r="L9" s="1"/>
    </row>
    <row r="10" spans="2:14">
      <c r="B10" s="1">
        <v>8</v>
      </c>
      <c r="D10" s="9" t="s">
        <v>99</v>
      </c>
      <c r="F10" s="11" t="s">
        <v>43</v>
      </c>
      <c r="G10" s="11" t="s">
        <v>55</v>
      </c>
      <c r="H10" s="10" t="s">
        <v>44</v>
      </c>
      <c r="I10" s="6">
        <v>0.85</v>
      </c>
      <c r="J10" s="12">
        <v>7</v>
      </c>
      <c r="K10" s="12">
        <v>5</v>
      </c>
      <c r="L10" s="1"/>
    </row>
    <row r="11" spans="2:14" ht="12.75" customHeight="1">
      <c r="B11" s="1">
        <v>9</v>
      </c>
      <c r="D11" s="13" t="s">
        <v>100</v>
      </c>
      <c r="F11" s="11" t="s">
        <v>41</v>
      </c>
      <c r="G11" s="11" t="s">
        <v>56</v>
      </c>
      <c r="H11" s="10" t="s">
        <v>45</v>
      </c>
      <c r="I11" s="6">
        <v>0.9</v>
      </c>
      <c r="J11" s="12">
        <v>8</v>
      </c>
      <c r="K11" s="12">
        <v>6</v>
      </c>
      <c r="L11" s="1"/>
    </row>
    <row r="12" spans="2:14">
      <c r="B12" s="1">
        <v>10</v>
      </c>
      <c r="D12" s="9" t="s">
        <v>101</v>
      </c>
      <c r="F12" s="11" t="s">
        <v>41</v>
      </c>
      <c r="G12" s="11" t="s">
        <v>57</v>
      </c>
      <c r="H12" s="11" t="s">
        <v>102</v>
      </c>
      <c r="I12" s="6">
        <v>0.95</v>
      </c>
      <c r="J12" s="12">
        <v>9</v>
      </c>
      <c r="K12" s="12">
        <v>7</v>
      </c>
      <c r="L12" s="1"/>
    </row>
    <row r="13" spans="2:14">
      <c r="B13" s="1">
        <v>11</v>
      </c>
      <c r="D13" s="9" t="s">
        <v>103</v>
      </c>
      <c r="F13" s="11" t="s">
        <v>43</v>
      </c>
      <c r="G13" s="11" t="s">
        <v>104</v>
      </c>
      <c r="H13" s="11" t="s">
        <v>40</v>
      </c>
      <c r="I13" s="6">
        <v>1</v>
      </c>
      <c r="J13" s="12">
        <v>10</v>
      </c>
      <c r="K13" s="12">
        <v>8</v>
      </c>
      <c r="L13" s="1"/>
    </row>
    <row r="14" spans="2:14">
      <c r="B14" s="1">
        <v>12</v>
      </c>
      <c r="D14" s="13" t="s">
        <v>105</v>
      </c>
      <c r="F14" s="10" t="s">
        <v>48</v>
      </c>
      <c r="G14" s="11" t="s">
        <v>58</v>
      </c>
      <c r="H14" s="11" t="s">
        <v>39</v>
      </c>
      <c r="I14" s="6"/>
      <c r="J14" s="12"/>
      <c r="K14" s="12">
        <v>9</v>
      </c>
      <c r="L14" s="1"/>
    </row>
    <row r="15" spans="2:14" ht="15" customHeight="1">
      <c r="B15" s="1">
        <v>13</v>
      </c>
      <c r="D15" s="13" t="s">
        <v>106</v>
      </c>
      <c r="F15" s="10" t="s">
        <v>47</v>
      </c>
      <c r="G15" s="11" t="s">
        <v>59</v>
      </c>
      <c r="H15" s="11" t="s">
        <v>41</v>
      </c>
      <c r="I15" s="6"/>
      <c r="J15" s="12"/>
      <c r="K15" s="12">
        <v>10</v>
      </c>
      <c r="L15" s="1"/>
    </row>
    <row r="16" spans="2:14" ht="14.25" customHeight="1">
      <c r="B16" s="1">
        <v>14</v>
      </c>
      <c r="D16" s="13" t="s">
        <v>107</v>
      </c>
      <c r="F16" s="10" t="s">
        <v>38</v>
      </c>
      <c r="G16" s="11" t="s">
        <v>24</v>
      </c>
      <c r="H16" s="10" t="s">
        <v>108</v>
      </c>
      <c r="I16" s="6"/>
      <c r="J16" s="12"/>
      <c r="K16" s="12">
        <v>11</v>
      </c>
      <c r="L16" s="1"/>
    </row>
    <row r="17" spans="2:12">
      <c r="B17" s="1">
        <v>15</v>
      </c>
      <c r="G17" s="11" t="s">
        <v>25</v>
      </c>
      <c r="H17" s="11" t="s">
        <v>109</v>
      </c>
      <c r="I17" s="6"/>
      <c r="J17" s="12"/>
      <c r="K17" s="12">
        <v>12</v>
      </c>
      <c r="L17" s="1"/>
    </row>
    <row r="18" spans="2:12">
      <c r="B18" s="1">
        <v>16</v>
      </c>
      <c r="G18" s="11" t="s">
        <v>26</v>
      </c>
      <c r="H18" s="11" t="s">
        <v>110</v>
      </c>
      <c r="I18" s="6"/>
      <c r="J18" s="12"/>
      <c r="K18" s="12">
        <v>13</v>
      </c>
      <c r="L18" s="1"/>
    </row>
    <row r="19" spans="2:12">
      <c r="B19" s="1">
        <v>17</v>
      </c>
      <c r="G19" s="11" t="s">
        <v>111</v>
      </c>
      <c r="H19" s="11" t="s">
        <v>112</v>
      </c>
      <c r="I19" s="6"/>
      <c r="J19" s="12"/>
      <c r="K19" s="12">
        <v>14</v>
      </c>
      <c r="L19" s="1"/>
    </row>
    <row r="20" spans="2:12">
      <c r="B20" s="1">
        <v>18</v>
      </c>
      <c r="G20" s="11" t="s">
        <v>113</v>
      </c>
      <c r="H20" s="11" t="s">
        <v>114</v>
      </c>
      <c r="I20" s="6"/>
      <c r="J20" s="12"/>
      <c r="K20" s="12">
        <v>15</v>
      </c>
      <c r="L20" s="1"/>
    </row>
    <row r="21" spans="2:12">
      <c r="B21" s="1">
        <v>19</v>
      </c>
      <c r="G21" s="11" t="s">
        <v>27</v>
      </c>
      <c r="H21" s="11" t="s">
        <v>115</v>
      </c>
      <c r="I21" s="6"/>
      <c r="J21" s="12"/>
      <c r="K21" s="12">
        <v>16</v>
      </c>
      <c r="L21" s="1"/>
    </row>
    <row r="22" spans="2:12">
      <c r="B22" s="1">
        <v>20</v>
      </c>
      <c r="G22" s="11" t="s">
        <v>60</v>
      </c>
      <c r="H22" s="11" t="s">
        <v>42</v>
      </c>
      <c r="I22" s="6"/>
      <c r="J22" s="12"/>
      <c r="K22" s="12">
        <v>17</v>
      </c>
      <c r="L22" s="1"/>
    </row>
    <row r="23" spans="2:12">
      <c r="B23" s="1">
        <v>21</v>
      </c>
      <c r="G23" s="11" t="s">
        <v>67</v>
      </c>
      <c r="H23" s="11" t="s">
        <v>116</v>
      </c>
      <c r="J23" s="12"/>
      <c r="K23" s="12">
        <v>18</v>
      </c>
    </row>
    <row r="24" spans="2:12">
      <c r="B24" s="1">
        <v>22</v>
      </c>
      <c r="G24" s="11" t="s">
        <v>117</v>
      </c>
      <c r="H24" s="10" t="s">
        <v>118</v>
      </c>
      <c r="J24" s="12"/>
      <c r="K24" s="12">
        <v>19</v>
      </c>
    </row>
    <row r="25" spans="2:12">
      <c r="B25" s="1">
        <v>23</v>
      </c>
      <c r="J25" s="12"/>
      <c r="K25" s="12">
        <v>20</v>
      </c>
    </row>
    <row r="26" spans="2:12">
      <c r="B26" s="1">
        <v>24</v>
      </c>
      <c r="J26" s="12"/>
      <c r="K26" s="12"/>
    </row>
    <row r="27" spans="2:12">
      <c r="B27" s="1">
        <v>25</v>
      </c>
      <c r="D27" s="7" t="s">
        <v>73</v>
      </c>
      <c r="E27" s="7" t="s">
        <v>75</v>
      </c>
      <c r="G27" s="7" t="s">
        <v>76</v>
      </c>
      <c r="H27" s="15" t="s">
        <v>120</v>
      </c>
      <c r="J27" s="7" t="s">
        <v>76</v>
      </c>
      <c r="K27" s="7" t="s">
        <v>119</v>
      </c>
    </row>
    <row r="28" spans="2:12">
      <c r="B28" s="1">
        <v>26</v>
      </c>
      <c r="D28" s="9" t="s">
        <v>84</v>
      </c>
      <c r="E28" s="10" t="s">
        <v>47</v>
      </c>
      <c r="G28" s="11" t="s">
        <v>49</v>
      </c>
      <c r="H28" s="5" t="s">
        <v>47</v>
      </c>
      <c r="J28" s="11" t="s">
        <v>49</v>
      </c>
      <c r="K28" s="10" t="s">
        <v>85</v>
      </c>
    </row>
    <row r="29" spans="2:12">
      <c r="B29" s="1">
        <v>27</v>
      </c>
      <c r="D29" s="9" t="s">
        <v>87</v>
      </c>
      <c r="E29" s="10" t="s">
        <v>47</v>
      </c>
      <c r="G29" s="11" t="s">
        <v>50</v>
      </c>
      <c r="H29" s="5" t="s">
        <v>121</v>
      </c>
      <c r="J29" s="11" t="s">
        <v>50</v>
      </c>
      <c r="K29" s="10" t="s">
        <v>48</v>
      </c>
    </row>
    <row r="30" spans="2:12">
      <c r="B30" s="1">
        <v>28</v>
      </c>
      <c r="D30" s="13" t="s">
        <v>90</v>
      </c>
      <c r="E30" s="10" t="s">
        <v>38</v>
      </c>
      <c r="G30" s="11" t="s">
        <v>28</v>
      </c>
      <c r="H30" s="5" t="s">
        <v>47</v>
      </c>
      <c r="J30" s="11" t="s">
        <v>28</v>
      </c>
      <c r="K30" s="10" t="s">
        <v>91</v>
      </c>
    </row>
    <row r="31" spans="2:12">
      <c r="B31" s="1">
        <v>29</v>
      </c>
      <c r="D31" s="9" t="s">
        <v>93</v>
      </c>
      <c r="E31" s="10" t="s">
        <v>38</v>
      </c>
      <c r="G31" s="11" t="s">
        <v>51</v>
      </c>
      <c r="H31" s="5" t="s">
        <v>47</v>
      </c>
      <c r="J31" s="11" t="s">
        <v>51</v>
      </c>
      <c r="K31" s="10" t="s">
        <v>65</v>
      </c>
    </row>
    <row r="32" spans="2:12">
      <c r="B32" s="1">
        <v>30</v>
      </c>
      <c r="D32" s="9" t="s">
        <v>95</v>
      </c>
      <c r="E32" s="10" t="s">
        <v>38</v>
      </c>
      <c r="G32" s="11" t="s">
        <v>52</v>
      </c>
      <c r="H32" s="5" t="s">
        <v>38</v>
      </c>
      <c r="J32" s="11" t="s">
        <v>52</v>
      </c>
      <c r="K32" s="10" t="s">
        <v>38</v>
      </c>
    </row>
    <row r="33" spans="4:11">
      <c r="D33" s="9" t="s">
        <v>97</v>
      </c>
      <c r="E33" s="10" t="s">
        <v>38</v>
      </c>
      <c r="G33" s="11" t="s">
        <v>53</v>
      </c>
      <c r="H33" s="5" t="s">
        <v>43</v>
      </c>
      <c r="J33" s="11" t="s">
        <v>53</v>
      </c>
      <c r="K33" s="11" t="s">
        <v>43</v>
      </c>
    </row>
    <row r="34" spans="4:11">
      <c r="D34" s="9" t="s">
        <v>98</v>
      </c>
      <c r="E34" s="10" t="s">
        <v>39</v>
      </c>
      <c r="G34" s="11" t="s">
        <v>54</v>
      </c>
      <c r="H34" s="5" t="s">
        <v>122</v>
      </c>
      <c r="J34" s="11" t="s">
        <v>54</v>
      </c>
      <c r="K34" s="11" t="s">
        <v>61</v>
      </c>
    </row>
    <row r="35" spans="4:11">
      <c r="D35" s="9" t="s">
        <v>99</v>
      </c>
      <c r="E35" s="11" t="s">
        <v>43</v>
      </c>
      <c r="G35" s="11" t="s">
        <v>55</v>
      </c>
      <c r="H35" s="5" t="s">
        <v>122</v>
      </c>
      <c r="J35" s="11" t="s">
        <v>55</v>
      </c>
      <c r="K35" s="10" t="s">
        <v>44</v>
      </c>
    </row>
    <row r="36" spans="4:11" ht="26.4">
      <c r="D36" s="13" t="s">
        <v>100</v>
      </c>
      <c r="E36" s="11" t="s">
        <v>41</v>
      </c>
      <c r="G36" s="11" t="s">
        <v>56</v>
      </c>
      <c r="H36" s="5" t="s">
        <v>122</v>
      </c>
      <c r="J36" s="11" t="s">
        <v>56</v>
      </c>
      <c r="K36" s="10" t="s">
        <v>45</v>
      </c>
    </row>
    <row r="37" spans="4:11">
      <c r="D37" s="9" t="s">
        <v>101</v>
      </c>
      <c r="E37" s="11" t="s">
        <v>41</v>
      </c>
      <c r="G37" s="11" t="s">
        <v>57</v>
      </c>
      <c r="H37" s="5" t="s">
        <v>122</v>
      </c>
      <c r="J37" s="11" t="s">
        <v>57</v>
      </c>
      <c r="K37" s="11" t="s">
        <v>102</v>
      </c>
    </row>
    <row r="38" spans="4:11">
      <c r="D38" s="9" t="s">
        <v>103</v>
      </c>
      <c r="E38" s="11" t="s">
        <v>43</v>
      </c>
      <c r="G38" s="11" t="s">
        <v>104</v>
      </c>
      <c r="H38" s="5" t="s">
        <v>43</v>
      </c>
      <c r="J38" s="11" t="s">
        <v>104</v>
      </c>
      <c r="K38" s="11" t="s">
        <v>40</v>
      </c>
    </row>
    <row r="39" spans="4:11">
      <c r="D39" s="13" t="s">
        <v>105</v>
      </c>
      <c r="E39" s="10" t="s">
        <v>48</v>
      </c>
      <c r="G39" s="11" t="s">
        <v>58</v>
      </c>
      <c r="H39" s="5" t="s">
        <v>39</v>
      </c>
      <c r="J39" s="11" t="s">
        <v>58</v>
      </c>
      <c r="K39" s="11" t="s">
        <v>39</v>
      </c>
    </row>
    <row r="40" spans="4:11">
      <c r="D40" s="13" t="s">
        <v>106</v>
      </c>
      <c r="E40" s="10" t="s">
        <v>47</v>
      </c>
      <c r="G40" s="11" t="s">
        <v>59</v>
      </c>
      <c r="H40" s="5" t="s">
        <v>62</v>
      </c>
      <c r="J40" s="11" t="s">
        <v>59</v>
      </c>
      <c r="K40" s="11" t="s">
        <v>41</v>
      </c>
    </row>
    <row r="41" spans="4:11">
      <c r="D41" s="13" t="s">
        <v>107</v>
      </c>
      <c r="E41" s="10" t="s">
        <v>38</v>
      </c>
      <c r="G41" s="11" t="s">
        <v>24</v>
      </c>
      <c r="H41" s="5" t="s">
        <v>39</v>
      </c>
      <c r="J41" s="11" t="s">
        <v>24</v>
      </c>
      <c r="K41" s="10" t="s">
        <v>108</v>
      </c>
    </row>
    <row r="42" spans="4:11">
      <c r="G42" s="11" t="s">
        <v>25</v>
      </c>
      <c r="H42" s="5" t="s">
        <v>39</v>
      </c>
      <c r="J42" s="11" t="s">
        <v>25</v>
      </c>
      <c r="K42" s="11" t="s">
        <v>109</v>
      </c>
    </row>
    <row r="43" spans="4:11">
      <c r="G43" s="11" t="s">
        <v>26</v>
      </c>
      <c r="H43" s="5" t="s">
        <v>39</v>
      </c>
      <c r="J43" s="11" t="s">
        <v>26</v>
      </c>
      <c r="K43" s="11" t="s">
        <v>110</v>
      </c>
    </row>
    <row r="44" spans="4:11">
      <c r="G44" s="11" t="s">
        <v>111</v>
      </c>
      <c r="H44" s="5" t="s">
        <v>39</v>
      </c>
      <c r="J44" s="11" t="s">
        <v>111</v>
      </c>
      <c r="K44" s="11" t="s">
        <v>112</v>
      </c>
    </row>
    <row r="45" spans="4:11">
      <c r="G45" s="11" t="s">
        <v>113</v>
      </c>
      <c r="H45" s="5" t="s">
        <v>62</v>
      </c>
      <c r="J45" s="11" t="s">
        <v>113</v>
      </c>
      <c r="K45" s="11" t="s">
        <v>114</v>
      </c>
    </row>
    <row r="46" spans="4:11">
      <c r="G46" s="11" t="s">
        <v>27</v>
      </c>
      <c r="H46" s="5" t="s">
        <v>62</v>
      </c>
      <c r="J46" s="11" t="s">
        <v>27</v>
      </c>
      <c r="K46" s="11" t="s">
        <v>115</v>
      </c>
    </row>
    <row r="47" spans="4:11">
      <c r="G47" s="11" t="s">
        <v>60</v>
      </c>
      <c r="H47" s="5" t="s">
        <v>62</v>
      </c>
      <c r="J47" s="11" t="s">
        <v>60</v>
      </c>
      <c r="K47" s="11" t="s">
        <v>42</v>
      </c>
    </row>
    <row r="48" spans="4:11">
      <c r="G48" s="11" t="s">
        <v>67</v>
      </c>
      <c r="H48" s="5" t="s">
        <v>43</v>
      </c>
      <c r="J48" s="11" t="s">
        <v>67</v>
      </c>
      <c r="K48" s="11" t="s">
        <v>134</v>
      </c>
    </row>
    <row r="49" spans="7:11">
      <c r="G49" s="11" t="s">
        <v>117</v>
      </c>
      <c r="H49" s="5" t="s">
        <v>62</v>
      </c>
      <c r="J49" s="11" t="s">
        <v>117</v>
      </c>
      <c r="K49" s="10" t="s">
        <v>135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0/xmln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B7E2677-5752-4F57-84D3-EBF4E2E6154A}">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8185A117-0A74-4F0C-BEAC-4703DE70DD9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CCSE-FT-019_PM</vt:lpstr>
      <vt:lpstr>Hoja1</vt:lpstr>
      <vt:lpstr>Datos.</vt:lpstr>
      <vt:lpstr>'CCSE-FT-019_PM'!Títulos_a_imprimir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 Hael Gonzalez Ramirez</dc:creator>
  <cp:lastModifiedBy>JIZETH</cp:lastModifiedBy>
  <cp:lastPrinted>2020-09-29T19:09:33Z</cp:lastPrinted>
  <dcterms:created xsi:type="dcterms:W3CDTF">2013-10-03T17:21:56Z</dcterms:created>
  <dcterms:modified xsi:type="dcterms:W3CDTF">2023-02-03T21:21:52Z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