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D:\Users\Jizeth\Documents\JIZETH\CANAL CAPITAL_2023\PMI_3CUAT_2023\"/>
    </mc:Choice>
  </mc:AlternateContent>
  <xr:revisionPtr revIDLastSave="0" documentId="8_{1D7214A7-F0B9-42FF-A0FE-F1BF7D009B04}" xr6:coauthVersionLast="47" xr6:coauthVersionMax="47" xr10:uidLastSave="{00000000-0000-0000-0000-000000000000}"/>
  <bookViews>
    <workbookView xWindow="-108" yWindow="-108" windowWidth="23256" windowHeight="12456" tabRatio="743" xr2:uid="{00000000-000D-0000-FFFF-FFFF00000000}"/>
  </bookViews>
  <sheets>
    <sheet name="CCSE-FT-019_PM" sheetId="1" r:id="rId1"/>
    <sheet name="Hoja2" sheetId="5" state="hidden" r:id="rId2"/>
    <sheet name="Hoja1" sheetId="4" state="hidden" r:id="rId3"/>
    <sheet name="Datos." sheetId="3" state="hidden" r:id="rId4"/>
  </sheets>
  <externalReferences>
    <externalReference r:id="rId5"/>
  </externalReferences>
  <definedNames>
    <definedName name="_xlnm._FilterDatabase" localSheetId="0" hidden="1">'CCSE-FT-019_PM'!$A$9:$AL$20</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1" l="1"/>
  <c r="AD10" i="1"/>
  <c r="AC20" i="1" l="1"/>
  <c r="AI20" i="1" s="1"/>
  <c r="AD20" i="1"/>
  <c r="AC19" i="1"/>
  <c r="AE19" i="1" s="1"/>
  <c r="AF19" i="1" s="1"/>
  <c r="AD19" i="1"/>
  <c r="AI19" i="1" l="1"/>
  <c r="AE20" i="1"/>
  <c r="AF20" i="1" s="1"/>
  <c r="AD14" i="1"/>
  <c r="AD15" i="1"/>
  <c r="AC15" i="1"/>
  <c r="AI15" i="1" s="1"/>
  <c r="AC14" i="1"/>
  <c r="AI14" i="1" s="1"/>
  <c r="AE15" i="1" l="1"/>
  <c r="AF15" i="1" s="1"/>
  <c r="AE14" i="1"/>
  <c r="AF14" i="1" s="1"/>
  <c r="AD18" i="1"/>
  <c r="AD17" i="1"/>
  <c r="AD16" i="1"/>
  <c r="AD13" i="1"/>
  <c r="AD12" i="1"/>
  <c r="AC11" i="1"/>
  <c r="AD11" i="1" s="1"/>
  <c r="AF11" i="1" s="1"/>
  <c r="AC18" i="1"/>
  <c r="AC17" i="1"/>
  <c r="AC16" i="1"/>
  <c r="AI16" i="1" s="1"/>
  <c r="AC13" i="1"/>
  <c r="AC12" i="1"/>
  <c r="AI12" i="1" s="1"/>
  <c r="AC10" i="1"/>
  <c r="AE10" i="1" s="1"/>
  <c r="AF10" i="1" s="1"/>
  <c r="AE12" i="1" l="1"/>
  <c r="AF12" i="1" s="1"/>
  <c r="AE16" i="1"/>
  <c r="AF16" i="1" s="1"/>
  <c r="AE13" i="1"/>
  <c r="AF13" i="1" s="1"/>
  <c r="AI13" i="1"/>
  <c r="AE17" i="1"/>
  <c r="AF17" i="1" s="1"/>
  <c r="AI17" i="1"/>
  <c r="AE18" i="1"/>
  <c r="AF18" i="1" s="1"/>
  <c r="AI18" i="1"/>
  <c r="AI11" i="1"/>
  <c r="AI10" i="1"/>
  <c r="C6" i="4"/>
  <c r="D4" i="4" s="1"/>
  <c r="D5" i="4" l="1"/>
  <c r="D3" i="4"/>
  <c r="D6" i="4" l="1"/>
</calcChain>
</file>

<file path=xl/sharedStrings.xml><?xml version="1.0" encoding="utf-8"?>
<sst xmlns="http://schemas.openxmlformats.org/spreadsheetml/2006/main" count="539" uniqueCount="257">
  <si>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</si>
  <si>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</si>
  <si>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</si>
  <si>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</si>
  <si>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</si>
  <si>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</si>
  <si>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</si>
  <si>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</si>
  <si>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</si>
  <si>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</si>
  <si>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</si>
  <si>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</si>
  <si>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</si>
  <si>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</si>
  <si>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</si>
  <si>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</si>
  <si>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</si>
  <si>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</si>
  <si>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</si>
  <si>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</si>
  <si>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</si>
  <si>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</si>
  <si>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</si>
  <si>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</si>
  <si>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</si>
  <si>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</si>
  <si>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</si>
  <si>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</si>
  <si>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</si>
  <si>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(Cálculo automático)</t>
  </si>
  <si>
    <t>(Información del análisis adelantado por el auditor que realizó el seguimiento)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</si>
  <si>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</si>
  <si>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</si>
  <si>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</si>
  <si>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</si>
  <si>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</si>
  <si>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</si>
  <si>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</si>
  <si>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</si>
  <si>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</si>
  <si>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</si>
  <si>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</si>
  <si>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</si>
  <si>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</si>
  <si>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</si>
  <si>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</si>
  <si>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</si>
  <si>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</si>
  <si>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</si>
  <si>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</si>
  <si>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</si>
  <si>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</si>
  <si>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</si>
  <si>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</si>
  <si>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</si>
  <si>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</si>
  <si>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</si>
  <si>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</si>
  <si>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</si>
  <si>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</si>
  <si>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</si>
  <si>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</si>
  <si>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</si>
  <si>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</si>
  <si>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</si>
  <si>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</si>
  <si>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</si>
  <si>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</si>
  <si>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</si>
  <si>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</si>
  <si>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</si>
  <si>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</si>
  <si>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</si>
  <si>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</si>
  <si>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</si>
  <si>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</si>
  <si>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</si>
  <si>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</si>
  <si>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</si>
  <si>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</si>
  <si>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</si>
  <si>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</si>
  <si>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</si>
  <si>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</si>
  <si>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</si>
  <si>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</si>
  <si>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</si>
  <si>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</si>
  <si>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</si>
  <si>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</si>
  <si>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</si>
  <si>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</si>
  <si>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</si>
  <si>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</si>
  <si>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</si>
  <si>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</si>
  <si>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</si>
  <si>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</si>
  <si>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</si>
  <si>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</si>
  <si>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</si>
  <si>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</si>
  <si>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</si>
  <si>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</si>
  <si>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</si>
  <si>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</si>
  <si>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</si>
  <si>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</si>
  <si>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</si>
  <si>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</si>
  <si>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</si>
  <si>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</si>
  <si>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</si>
  <si>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</si>
  <si>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</si>
  <si>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</si>
  <si>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</si>
  <si>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</si>
  <si>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</si>
  <si>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</si>
  <si>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</si>
  <si>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</si>
  <si>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</si>
  <si>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</si>
  <si>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</si>
  <si>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Auxiliar de Atención al Ciudadano</t>
  </si>
  <si>
    <t xml:space="preserve">Líder Gestión Doumental </t>
  </si>
  <si>
    <t>ABIERTA</t>
  </si>
  <si>
    <t>CERRADA</t>
  </si>
  <si>
    <t>Fecha de la observación y/o hallazgo</t>
  </si>
  <si>
    <t>Secretaria General</t>
  </si>
  <si>
    <t>(Nombre del auditor)</t>
  </si>
  <si>
    <t>Fecha seguimiento</t>
  </si>
  <si>
    <t>Análisis - Seguimiento OCI</t>
  </si>
  <si>
    <t>% avance en ejecución de la meta</t>
  </si>
  <si>
    <t>Alerta</t>
  </si>
  <si>
    <t>Estado</t>
  </si>
  <si>
    <t>Auditor que realizó el seguimiento</t>
  </si>
  <si>
    <t>3.2.4.1</t>
  </si>
  <si>
    <t>EN PROCESO</t>
  </si>
  <si>
    <t>Cant.</t>
  </si>
  <si>
    <t>%</t>
  </si>
  <si>
    <t>Terminada</t>
  </si>
  <si>
    <t>Terminada Extemporánea</t>
  </si>
  <si>
    <t>Incumplida</t>
  </si>
  <si>
    <t>3.1.1.1</t>
  </si>
  <si>
    <t>3.1.1.2</t>
  </si>
  <si>
    <t>3.2.3.1</t>
  </si>
  <si>
    <t>3.3.1.4.1</t>
  </si>
  <si>
    <t>3.3.3.1.2</t>
  </si>
  <si>
    <t>Informe Final Auditoría de Regularidad PAD 2022</t>
  </si>
  <si>
    <t>Hallazgo administrativo con presunta incidencia disciplinaria, por la suscripción de contratos interadministrativos, con objeto contractual que no se relaciona con la misión institucional de canal capital.</t>
  </si>
  <si>
    <t>Hallazgo administrativo por fallas en la supervisión de los contratos de prestación de servicios 268 de 2021 y 120 del 2020.</t>
  </si>
  <si>
    <t>Suscripción de acuerdos interadministrativos con objeto contractual que no se relaciona con la misión institucional de canal capital</t>
  </si>
  <si>
    <t>Número de contratos interadministrativos sometidos a análisis y verificación / Número de contratos interadministrativos aprobados para suscripción.</t>
  </si>
  <si>
    <t>Área de Ventas y Mercadeo- Proyectos Estratégicos</t>
  </si>
  <si>
    <t>Líder de Ventas y Mercadeo- Proyectos Estratégicos</t>
  </si>
  <si>
    <t>Fallas en el almacenamiento del expediente del contrato en cuanto a la información relacionada con adición y algunos soportes.</t>
  </si>
  <si>
    <t>Revisar y/o ajustar el certificado de cierre contractual verificando el envío de los documentos generados en la etapa contractual al expediente contractual.</t>
  </si>
  <si>
    <t>Acta de revisión/1</t>
  </si>
  <si>
    <t>Secretaría General - Área Jurídica</t>
  </si>
  <si>
    <t>Área Jurídica</t>
  </si>
  <si>
    <t>Falta de rigurosidad y procedimientos claros en la consolidación y reporte de soportes de la supervisión del contrato.</t>
  </si>
  <si>
    <t>Circular dirigida a supervisores y sus apoyos con instrucciones relacionadas con el manejo documental de los expedientes</t>
  </si>
  <si>
    <t>Hallazgo administrativo, con presunta incidencia disciplinaria, por 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</si>
  <si>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</si>
  <si>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Elaborar un instrumento al interior de la entidad para la medición cualitativa y cuantitativa sobre la incidencia de los ODS en la ejecución de los proyectos de inversión, en alineación con la guía metodológica para el monitoreo y seguimiento de los ODS (socializada mediante circular 040-2022 de la sdp) y las indicaciones de la SCRD como cabeza del sector.</t>
  </si>
  <si>
    <t>Un (1) instrumento de medición elaborado.</t>
  </si>
  <si>
    <t>Área de Planeación</t>
  </si>
  <si>
    <t>Profesional de Planeación</t>
  </si>
  <si>
    <t>Realizar un ejercicio de medición a lo largo de la vigencia.</t>
  </si>
  <si>
    <t>Un (1) ejercicio de medición adelantado.</t>
  </si>
  <si>
    <t>Hallazgo administrativo, por concepto del pago de la sentencia judicial proferida por el juzgado 13 laboral del circuito de descongestión de Bogotá D.C., dentro del proceso ordinario N°. 279 - 2011.</t>
  </si>
  <si>
    <t>Inadecuado ejercicio de la supervisión contractual que desvirtúa la modalidad de contratación de prestación de servicios y configura un contrato de trabajo.</t>
  </si>
  <si>
    <t>No se ha presentado análisis, del pago realizado a juan Carlos Molano, que le permita al comité de conciliación y daño antijurídico decidir si iniciar o no la acción de repetición.</t>
  </si>
  <si>
    <t>Capacitar a supervisores y personal de planta en relación con las facultades y deberes que les asisten cuando ejercen la labor de verificación y seguimiento a las obligaciones del contratista, a la luz de la jurisprudencia colombiana en materia de contrato realidad.</t>
  </si>
  <si>
    <t>Capacitaciones aplicadas en la vigencia 2023 / 2</t>
  </si>
  <si>
    <t>Ficha de análisis procesos judiciales /1 acta comité de conciliación / 1</t>
  </si>
  <si>
    <t>Realizar una revisión de la política de defensa judicial del canal y en caso de ser necesario adelantar los ajustes resultado de ese análisis.</t>
  </si>
  <si>
    <t>Hallazgo administrativo por inconsistencia en los saldos reportados con operaciones recíprocas por valor de $2.292.967 entre canal capital y la fundación gilberto álzate Avendaño- fuga.</t>
  </si>
  <si>
    <t>Hallazgo administrativo con presunta incidencia disciplinaria, de carácter presupuestal, al aprobarse un presupuesto de ingresos corrientes vs gastos de funcionamiento, con una relación del 81.3%, contraviniendo lo dispuesto en la ley 617 de 2000, que regula la austeridad en el gasto público.</t>
  </si>
  <si>
    <t>Diferencias al cierre de la vigencia fiscal 2021 con las entidades con las cuales se presentan operaciones recíprocas, en especial con la fundación Gilberto Álzate Avendaño las cuales no se realizó su conciliación con antelación a la fecha de reporte.</t>
  </si>
  <si>
    <t>Diferencias en la interpretación de la aplicación de la ley 617 de 2000, que regula la austeridad en el gasto público.</t>
  </si>
  <si>
    <t>Generar sobre un modelo proforma de correo electrónico la circularización de información para conciliación de saldos, que permita llevar la trazabilidad de las gestiones realizadas en las cuentas reportadas como recíprocas, con las diferentes entidades que se tengan operaciones</t>
  </si>
  <si>
    <t>Garantizar que en el presupuesto de la vigencia 2023 de canal capital los gastos de funcionamiento no sobre pasen el 50% de los ingresos corrientes</t>
  </si>
  <si>
    <t>Proforma correo electrónico ejecutada / 1</t>
  </si>
  <si>
    <t>Gastos de funcionamiento /ingresos corrientes * 100</t>
  </si>
  <si>
    <t>Subdirección Financiera - Contabilidad</t>
  </si>
  <si>
    <t>Profesional de Contabilidad</t>
  </si>
  <si>
    <t>Profesional de Presupuesto</t>
  </si>
  <si>
    <t>Presentar al equipo directivo los posibles contratos interadministrativos a suscribir en los que se incluyan servicios de BTL, a efectos de analizar y verificar, desde el punto de vista técnico y jurídico, la viabilidad de obligarse a la prestación de los mismos teniendo en cuenta la naturaleza y el objeto social de la entidad; de la decisión tomada se dejará constancia.</t>
  </si>
  <si>
    <t>Realizar el análisis que permita determinar si iniciar o  la acción de repetición y ponerla a consideración del comité de conciliación para adelantar las acciones que se consideren pertinentes.</t>
  </si>
  <si>
    <t>SIN INICIAR</t>
  </si>
  <si>
    <t>TERMINADA</t>
  </si>
  <si>
    <t>CÓDIGO: CCSE-FT-019</t>
  </si>
  <si>
    <t>VERSIÓN: 10</t>
  </si>
  <si>
    <t>FECHA DE APROBACIÓN: 19/10/2021</t>
  </si>
  <si>
    <t>RESPONSABLE: CONTROL INTERNO</t>
  </si>
  <si>
    <t>CIERRES ACCIÓN / OBSERVACIÓN Y/O HALLAZGO</t>
  </si>
  <si>
    <t>Evidencias o soportes ejecución acción de mejora</t>
  </si>
  <si>
    <t>Actividades realizadas  a la fecha</t>
  </si>
  <si>
    <t>Fechas (previas al seguimiento)</t>
  </si>
  <si>
    <t>Fechas (seguimiento vigente)</t>
  </si>
  <si>
    <t>Análisis del seguimiento</t>
  </si>
  <si>
    <t>Estado de la acción</t>
  </si>
  <si>
    <t>Observaciones</t>
  </si>
  <si>
    <t>Cierre de la observación y/o hallazgo</t>
  </si>
  <si>
    <t>Auditor que cierra la observación y/o hallazgo</t>
  </si>
  <si>
    <t>(Relacione los documentos  que soportan y evidencian avances de ejecución)</t>
  </si>
  <si>
    <t>(No. actividades realizadas de las indicadas en la columna K).</t>
  </si>
  <si>
    <t>(Información del análisis adelantado por el auditor que realizó el seguimiento - OCI)</t>
  </si>
  <si>
    <t>(Nombre)</t>
  </si>
  <si>
    <t>(Resultado automático)</t>
  </si>
  <si>
    <t>(Información del análisis del estado de la acción)</t>
  </si>
  <si>
    <t>(Nombre Jefe Oficina de Control Interno)</t>
  </si>
  <si>
    <t>SEGUIMIENTO PLAN DE MEJORAMIENTO</t>
  </si>
  <si>
    <t>Mónica Virgüéz</t>
  </si>
  <si>
    <t xml:space="preserve">Henry Beltrán </t>
  </si>
  <si>
    <r>
      <rPr>
        <b/>
        <sz val="8"/>
        <color theme="1"/>
        <rFont val="Tahoma"/>
        <family val="2"/>
      </rPr>
      <t xml:space="preserve">reporte jurídica: </t>
    </r>
    <r>
      <rPr>
        <sz val="8"/>
        <color theme="1"/>
        <rFont val="Tahoma"/>
        <family val="2"/>
      </rPr>
      <t xml:space="preserve">Se gestionó el espacio de transferencia de información denominado "Lineamientos para la radicación de expedientes contractuales", el cual se desarrolló el 11 de julio de 2023. 
</t>
    </r>
    <r>
      <rPr>
        <b/>
        <sz val="8"/>
        <color theme="1"/>
        <rFont val="Tahoma"/>
        <family val="2"/>
      </rPr>
      <t xml:space="preserve">Análisis OCI: </t>
    </r>
    <r>
      <rPr>
        <sz val="8"/>
        <color theme="1"/>
        <rFont val="Tahoma"/>
        <family val="2"/>
      </rPr>
      <t xml:space="preserve">Se mantiene la calificación dada en el anterior seguimiento. Se evidencia adicionalmente capacitación sobre el tema tratado en la circular emitida. </t>
    </r>
  </si>
  <si>
    <r>
      <rPr>
        <b/>
        <sz val="8"/>
        <rFont val="Tahoma"/>
        <family val="2"/>
      </rPr>
      <t>Reporte Proyectos Estratégicos:</t>
    </r>
    <r>
      <rPr>
        <sz val="8"/>
        <rFont val="Tahoma"/>
        <family val="2"/>
      </rPr>
      <t xml:space="preserve"> Se presentaron al Equipo directivo dos (2) fichas de las posibles contrataciones que incluye servicios BTL para el análisis, de los cuales se adelantaron los dos contratos interadministrativos.
</t>
    </r>
    <r>
      <rPr>
        <b/>
        <sz val="8"/>
        <rFont val="Tahoma"/>
        <family val="2"/>
      </rPr>
      <t>Análisis OCI:</t>
    </r>
    <r>
      <rPr>
        <sz val="8"/>
        <rFont val="Tahoma"/>
        <family val="2"/>
      </rPr>
      <t xml:space="preserve"> De acuerdo con el avance presentado, se evidencian correos y presentaciones de las fichas, sin embargo no se evidencia acta u otro acto administrativo que evidencie la aprobación de la suscripción de los contratos interadministrativos referenciados. Se califica como</t>
    </r>
    <r>
      <rPr>
        <b/>
        <sz val="8"/>
        <rFont val="Tahoma"/>
        <family val="2"/>
      </rPr>
      <t xml:space="preserve"> "En Proceso", </t>
    </r>
    <r>
      <rPr>
        <sz val="8"/>
        <rFont val="Tahoma"/>
        <family val="2"/>
      </rPr>
      <t xml:space="preserve">sin embargo es recomendable soportar el cumplimiento de la acción con los documentos en los que se aprobó la suscripción, como actas o documentos similares. en los que sea posible evidenciar el análisis que realiza el equipo directivo de las contrataciones propuestas de acuerdo a los términos señalados en  la acción propuesta: </t>
    </r>
    <r>
      <rPr>
        <i/>
        <sz val="8"/>
        <rFont val="Tahoma"/>
        <family val="2"/>
      </rPr>
      <t>Presentar al equipo directivo los posibles contratos interadministrativos a suscribir en los que se incluyan servicios de BTL, a efectos de analizar y verificar, desde el punto de vista técnico y jurídico, la viabilidad de obligarse a la prestación de los mismos.</t>
    </r>
    <r>
      <rPr>
        <sz val="8"/>
        <rFont val="Tahoma"/>
        <family val="2"/>
      </rPr>
      <t>..</t>
    </r>
  </si>
  <si>
    <r>
      <rPr>
        <b/>
        <sz val="8"/>
        <rFont val="Tahoma"/>
        <family val="2"/>
      </rPr>
      <t>Reporte Proyectos Estratégicos:</t>
    </r>
    <r>
      <rPr>
        <sz val="8"/>
        <rFont val="Tahoma"/>
        <family val="2"/>
      </rPr>
      <t xml:space="preserve"> Se presentaron al Equipo directivo dos (2) fichas de las posibles contrataciones que incluye servicios BTL para el análisis, de los cuales se adelantaron los dos contratos interadministrativos.
</t>
    </r>
    <r>
      <rPr>
        <b/>
        <sz val="8"/>
        <rFont val="Tahoma"/>
        <family val="2"/>
      </rPr>
      <t>Análisis OCI:</t>
    </r>
    <r>
      <rPr>
        <sz val="8"/>
        <rFont val="Tahoma"/>
        <family val="2"/>
      </rPr>
      <t xml:space="preserve"> De acuerdo con el avance presentado, se evidencian correos y presentaciones de las fichas, sin embargo no se evidencia acta u otro acto administrativo que evidencie la aprobación de la suscripción de los contratos interadministrativos referenciados. Se califica como</t>
    </r>
    <r>
      <rPr>
        <b/>
        <sz val="8"/>
        <rFont val="Tahoma"/>
        <family val="2"/>
      </rPr>
      <t xml:space="preserve"> "En Proceso", </t>
    </r>
    <r>
      <rPr>
        <sz val="8"/>
        <rFont val="Tahoma"/>
        <family val="2"/>
      </rPr>
      <t xml:space="preserve">sin embargo es recomendable soportar el cumplimiento de la acción con los documentos en los que se aprobó la suscripción, como actas o documentos similares. en los que sea posible evidenciar el análisis que realiza el equipo directivo de las contrataciones propuestas de acuerdo a los términos señalados en  la acción propuesta: </t>
    </r>
    <r>
      <rPr>
        <i/>
        <sz val="8"/>
        <rFont val="Tahoma"/>
        <family val="2"/>
      </rPr>
      <t>Presentar al equipo directivo los posibles contratos interadministrativos a suscribir en los que se incluyan servicios de BTL, a efectos de analizar y verificar, desde el punto de vista técnico y jurídico, la viabilidad de obligarse a la prestación de los mismos...</t>
    </r>
  </si>
  <si>
    <r>
      <rPr>
        <b/>
        <sz val="8"/>
        <rFont val="Tahoma"/>
        <family val="2"/>
      </rPr>
      <t xml:space="preserve">Reporte Sub Financiera: </t>
    </r>
    <r>
      <rPr>
        <sz val="8"/>
        <rFont val="Tahoma"/>
        <family val="2"/>
      </rPr>
      <t xml:space="preserve">Se hará entrega de la implementación para el ultimo cuatrimestre.
</t>
    </r>
    <r>
      <rPr>
        <b/>
        <sz val="8"/>
        <rFont val="Tahoma"/>
        <family val="2"/>
      </rPr>
      <t>Análisis OCI:</t>
    </r>
    <r>
      <rPr>
        <sz val="8"/>
        <rFont val="Tahoma"/>
        <family val="2"/>
      </rPr>
      <t xml:space="preserve"> De acuerdo con el indicador y la meta propuesta, que corresponde a la proforma de correo electrónico y conforme al reporte de avance, se califica como </t>
    </r>
    <r>
      <rPr>
        <b/>
        <sz val="8"/>
        <rFont val="Tahoma"/>
        <family val="2"/>
      </rPr>
      <t xml:space="preserve"> "Sin iniciar"</t>
    </r>
    <r>
      <rPr>
        <sz val="8"/>
        <rFont val="Tahoma"/>
        <family val="2"/>
      </rPr>
      <t xml:space="preserve">.  Se recomienda a la Subdirección Financiera tener en cuenta que la acción de mejora está dirigida e eliminar o minimizar las diferencias al cierre de la vigencia fiscal con las entidades con las cuales se presentan operaciones recíprocas, por lo cual es importante implementar de manera rápida y en todo caso realizar los procesos de conciliación de manera permanente. Hay que tener en cuenta que la fecha final de la acción esta para </t>
    </r>
    <r>
      <rPr>
        <b/>
        <sz val="8"/>
        <rFont val="Tahoma"/>
        <family val="2"/>
      </rPr>
      <t>25 de diciembre de 2023.</t>
    </r>
  </si>
  <si>
    <r>
      <t xml:space="preserve">Reporte Jurídica: </t>
    </r>
    <r>
      <rPr>
        <sz val="8"/>
        <color theme="1"/>
        <rFont val="Tahoma"/>
        <family val="2"/>
      </rPr>
      <t xml:space="preserve">Se realizó la revisión del formato y se incluyeron las directrices relacionadas con los documentos generados en la etapa contractual al expediente contractual.
</t>
    </r>
    <r>
      <rPr>
        <b/>
        <sz val="8"/>
        <color theme="1"/>
        <rFont val="Tahoma"/>
        <family val="2"/>
      </rPr>
      <t xml:space="preserve">Análisis OCI: </t>
    </r>
    <r>
      <rPr>
        <sz val="8"/>
        <color theme="1"/>
        <rFont val="Tahoma"/>
        <family val="2"/>
      </rPr>
      <t xml:space="preserve">Se avisa e informa al area que posterior a la revisión adelantada al soporte remitido en contraste con lo reportado, se concluye que la actividad no cuenta con el documento esperado como meta de la acción. De acuerdo a la formulación del acción, se daría la revisión o actualización del formato del acta de cierre en caso de requerir la actualización. En el primer escenario y conforme a la meta propuesta, el soporte esperado es un acta de reunión. En el segundo escenario, seria el formato ajustado. En este caso no se aportaron ninguna de las dos. Por lo tanto se califica con alerta de </t>
    </r>
    <r>
      <rPr>
        <b/>
        <sz val="8"/>
        <color theme="1"/>
        <rFont val="Tahoma"/>
        <family val="2"/>
      </rPr>
      <t xml:space="preserve">"Sin Iniciar" </t>
    </r>
    <r>
      <rPr>
        <sz val="8"/>
        <color theme="1"/>
        <rFont val="Tahoma"/>
        <family val="2"/>
      </rPr>
      <t xml:space="preserve"> en atención a la fecha programada. Y se recomienda al área adelantar la revisión de la acción y ejecutarla de acuerdo con el respectivo plan. </t>
    </r>
  </si>
  <si>
    <r>
      <rPr>
        <b/>
        <sz val="8"/>
        <color theme="1"/>
        <rFont val="Tahoma"/>
        <family val="2"/>
      </rPr>
      <t xml:space="preserve">Reporte planeación: </t>
    </r>
    <r>
      <rPr>
        <sz val="8"/>
        <color theme="1"/>
        <rFont val="Tahoma"/>
        <family val="2"/>
      </rPr>
      <t xml:space="preserve">Se adelantó la medición de la incidencia de los Objetivos de Desarrollo Sostenible - ODS en el marco de los proyectos de inversión de la entidad con corte al primer semestre de la vigencia. Desde planeación se realizó la consolidación del reporte suministrado por las áreas y se presentaron los resultados de dicho seguimiento en sesión del Comité Institucional de Gestión y Desempeño - CIGD realizado el 08 de agosto. En complemento, se consolidó un informe semestral con resultados de seguimiento a la gestión que incluye la medición de ODS, se publicó en página web y en la intranet institucional y se socializó con los líderes de los procesos.
</t>
    </r>
    <r>
      <rPr>
        <b/>
        <sz val="8"/>
        <color theme="1"/>
        <rFont val="Tahoma"/>
        <family val="2"/>
      </rPr>
      <t xml:space="preserve">Análisis OCI: </t>
    </r>
    <r>
      <rPr>
        <sz val="8"/>
        <color theme="1"/>
        <rFont val="Tahoma"/>
        <family val="2"/>
      </rPr>
      <t xml:space="preserve">Se da cuenta del reporte y de los soportes presentados por el area. Se puede evidenciar el uso de la herramienta diseñada para el seguimiento y medición de los indicadores ODS. De igual manera se pudo evidenciar los soportes de los resultados reportados en el comité institucional de gestión y desempeño del 08 de agosto de 2023. Por lo anterior se califica </t>
    </r>
    <r>
      <rPr>
        <b/>
        <sz val="8"/>
        <color theme="1"/>
        <rFont val="Tahoma"/>
        <family val="2"/>
      </rPr>
      <t>"Terminada".</t>
    </r>
  </si>
  <si>
    <r>
      <rPr>
        <b/>
        <sz val="8"/>
        <color theme="1"/>
        <rFont val="Tahoma"/>
        <family val="2"/>
      </rPr>
      <t xml:space="preserve">Reporte Jurídica: </t>
    </r>
    <r>
      <rPr>
        <sz val="8"/>
        <color theme="1"/>
        <rFont val="Tahoma"/>
        <family val="2"/>
      </rPr>
      <t xml:space="preserve">Durante el periodo de reporte se gestionó y realizó capacitación de contrato realidad el 23 de junio de 2023.
</t>
    </r>
    <r>
      <rPr>
        <b/>
        <sz val="8"/>
        <color theme="1"/>
        <rFont val="Tahoma"/>
        <family val="2"/>
      </rPr>
      <t xml:space="preserve">Análisis OCI: </t>
    </r>
    <r>
      <rPr>
        <sz val="8"/>
        <color theme="1"/>
        <rFont val="Tahoma"/>
        <family val="2"/>
      </rPr>
      <t xml:space="preserve">Revisado los soportes presentados por el area jurídica y de acuerdo al reporte, se avisa que la actividad informada esta enmarcada dentro la acción formulada. No obstante, la acción propuesta tiene como meta dos capacitaciones sobre el tema de ejercicio de la supervisión y seguimiento en los contratos de prestación de servicios para evitar la materialización del contrato realidad. Con la actividad reportada queda pendiente una capacitación más. Por lo anterior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</si>
  <si>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Durante el periodo de reporte se realizó el análisis o estudio de la acción de repetición correspondiente a Juan Carlos Molano Borráez fue analizado en el marco del Comité de Conciliación en la sesión del 27 de mayo 2023, se tiene como soporte el acta del comité y la ficha de análisis.
Así mismo se realizó el análisis o estudio de la acción de repetición correspondiente a Ángela María Peluha, Víctor Hugo Fernández y Luis Gustavo Fonseca fue analizado en el marco del Comité de Conciliación en la sesión del 27 de mayo 2023
</t>
    </r>
    <r>
      <rPr>
        <b/>
        <sz val="8"/>
        <color theme="1"/>
        <rFont val="Tahoma"/>
        <family val="2"/>
      </rPr>
      <t xml:space="preserve">Análisis OCI: </t>
    </r>
    <r>
      <rPr>
        <sz val="8"/>
        <color theme="1"/>
        <rFont val="Tahoma"/>
        <family val="2"/>
      </rPr>
      <t xml:space="preserve">se da cuenta de los análisis efectuados en los casos reportados donde se analizó lo contemplado en la acción formulada. Se califica </t>
    </r>
    <r>
      <rPr>
        <b/>
        <sz val="8"/>
        <color theme="1"/>
        <rFont val="Tahoma"/>
        <family val="2"/>
      </rPr>
      <t xml:space="preserve">"En Proceso" </t>
    </r>
    <r>
      <rPr>
        <sz val="8"/>
        <color theme="1"/>
        <rFont val="Tahoma"/>
        <family val="2"/>
      </rPr>
      <t xml:space="preserve">toda vez que la fecha de terminación vence el 31 de diciembre y todavía se pueden presentar casos de estudio. </t>
    </r>
  </si>
  <si>
    <r>
      <rPr>
        <b/>
        <sz val="8"/>
        <color theme="1"/>
        <rFont val="Tahoma"/>
        <family val="2"/>
      </rPr>
      <t xml:space="preserve">Reporte Jurídica: </t>
    </r>
    <r>
      <rPr>
        <sz val="8"/>
        <color theme="1"/>
        <rFont val="Tahoma"/>
        <family val="2"/>
      </rPr>
      <t xml:space="preserve">Se realizó reunión en el 17 de mayo con asesores internos y externos del equipo jurídico y reunión en el 26 de mayo con el Comité de Conciliación 
</t>
    </r>
    <r>
      <rPr>
        <b/>
        <sz val="8"/>
        <color theme="1"/>
        <rFont val="Tahoma"/>
        <family val="2"/>
      </rPr>
      <t xml:space="preserve">Análisis OCI: </t>
    </r>
    <r>
      <rPr>
        <sz val="8"/>
        <color theme="1"/>
        <rFont val="Tahoma"/>
        <family val="2"/>
      </rPr>
      <t xml:space="preserve">verificados los soportes frente a lo reportado por el area se concluye que se llevo a cabo la acción de mejoramiento formulada. por lo anterior  se califica </t>
    </r>
    <r>
      <rPr>
        <b/>
        <sz val="8"/>
        <color theme="1"/>
        <rFont val="Tahoma"/>
        <family val="2"/>
      </rPr>
      <t>"Terminada".</t>
    </r>
  </si>
  <si>
    <r>
      <rPr>
        <b/>
        <sz val="8"/>
        <rFont val="Tahoma"/>
        <family val="2"/>
      </rPr>
      <t xml:space="preserve">Reporte Sub Financiera: </t>
    </r>
    <r>
      <rPr>
        <sz val="8"/>
        <rFont val="Tahoma"/>
        <family val="2"/>
      </rPr>
      <t xml:space="preserve">Al corte del mes de agosto de 2023, la apropiación de ingresos corrientes es de $43.393 millones de pesos frente a la apropiación de gastos de funcionamiento que es de $ 13.930 millones de pesos, equivalente a una relación de 32%
</t>
    </r>
    <r>
      <rPr>
        <b/>
        <sz val="8"/>
        <rFont val="Tahoma"/>
        <family val="2"/>
      </rPr>
      <t>Análisis OCI:</t>
    </r>
    <r>
      <rPr>
        <sz val="8"/>
        <rFont val="Tahoma"/>
        <family val="2"/>
      </rPr>
      <t xml:space="preserve"> Se realizó la verificación de los valores frente a la Ejecución presupuestal del mes señalado corroborando los porcentajes y valores presentado, sin embargo es recomendable soportar el cumplimiento de la acción con los reportes del sistema de información o informes de gestión presupuestal (para el próximo seguimiento del primer y segundo cuatrimestre).  De acuerdo con lo anterior y el plazo fijado para la acción, se califica como </t>
    </r>
    <r>
      <rPr>
        <b/>
        <sz val="8"/>
        <rFont val="Tahoma"/>
        <family val="2"/>
      </rPr>
      <t xml:space="preserve"> "En Proceso"</t>
    </r>
    <r>
      <rPr>
        <sz val="8"/>
        <rFont val="Tahoma"/>
        <family val="2"/>
      </rPr>
      <t xml:space="preserve">. </t>
    </r>
  </si>
  <si>
    <t>RESUMEN SEGUNDO SEGUIMIENTO 2023</t>
  </si>
  <si>
    <t>TERCER SEGUIMIENTO DE 2023</t>
  </si>
  <si>
    <t xml:space="preserve">Henry Beltran </t>
  </si>
  <si>
    <t>Soporte suministrado:
Circular 010 de 2022</t>
  </si>
  <si>
    <r>
      <rPr>
        <b/>
        <sz val="8"/>
        <color theme="1"/>
        <rFont val="Tahoma"/>
        <family val="2"/>
      </rPr>
      <t xml:space="preserve">Reporte area juridica: </t>
    </r>
    <r>
      <rPr>
        <sz val="8"/>
        <color theme="1"/>
        <rFont val="Tahoma"/>
        <family val="2"/>
      </rPr>
      <t xml:space="preserve">Esta acción fue cumplida en el mes de diciembre de 2022 y se suministraron los soportes en el seguimiento del 1er cuatrimestre de 2023.
</t>
    </r>
    <r>
      <rPr>
        <b/>
        <sz val="8"/>
        <color theme="1"/>
        <rFont val="Tahoma"/>
        <family val="2"/>
      </rPr>
      <t xml:space="preserve">Analisis OCI: </t>
    </r>
    <r>
      <rPr>
        <sz val="8"/>
        <color theme="1"/>
        <rFont val="Tahoma"/>
        <family val="2"/>
      </rPr>
      <t xml:space="preserve">Efectivamente se pudo verificar el cumplimiento de la accion, Se mantiene la calificacion </t>
    </r>
    <r>
      <rPr>
        <b/>
        <sz val="8"/>
        <color theme="1"/>
        <rFont val="Tahoma"/>
        <family val="2"/>
      </rPr>
      <t xml:space="preserve">terminada. </t>
    </r>
  </si>
  <si>
    <r>
      <rPr>
        <b/>
        <sz val="8"/>
        <color theme="1"/>
        <rFont val="Tahoma"/>
        <family val="2"/>
      </rPr>
      <t xml:space="preserve">Reporte area juridica: </t>
    </r>
    <r>
      <rPr>
        <sz val="8"/>
        <color theme="1"/>
        <rFont val="Tahoma"/>
        <family val="2"/>
      </rPr>
      <t xml:space="preserve">Durante el periodo de reporte se realizaron dos espacios de transferencia de información orientadas a fortalecer los conocimientos en materia de contrato realidad, estas fueron efectuadas en las siguientes fechas:
1. Septiembre 5 de 2023
2. Diciembre 21 de 2023
</t>
    </r>
    <r>
      <rPr>
        <b/>
        <sz val="8"/>
        <color theme="1"/>
        <rFont val="Tahoma"/>
        <family val="2"/>
      </rPr>
      <t xml:space="preserve">Analisis OCI: </t>
    </r>
    <r>
      <rPr>
        <sz val="8"/>
        <color theme="1"/>
        <rFont val="Tahoma"/>
        <family val="2"/>
      </rPr>
      <t xml:space="preserve">Cumplidas las dos actividades formuladas. Por lo anterior se califica la accion como </t>
    </r>
    <r>
      <rPr>
        <b/>
        <sz val="8"/>
        <color theme="1"/>
        <rFont val="Tahoma"/>
        <family val="2"/>
      </rPr>
      <t>terminada.</t>
    </r>
  </si>
  <si>
    <r>
      <rPr>
        <b/>
        <sz val="8"/>
        <color theme="1"/>
        <rFont val="Tahoma"/>
        <family val="2"/>
      </rPr>
      <t xml:space="preserve">Reporte Secretaria General y area juridica: </t>
    </r>
    <r>
      <rPr>
        <sz val="8"/>
        <color theme="1"/>
        <rFont val="Tahoma"/>
        <family val="2"/>
      </rPr>
      <t xml:space="preserve">Durante el último cuatrimestre se realizó la solicitud de actualización del formato "AGJC-CN-FT-002. CERTIFICACION DE CIERRE CONTRACTUAL", esta fue remitida al equipo de Planeación el 27 de septiembre de 2023 y fue actualizado en la intranet el 29 de septiembre de 2023. 
</t>
    </r>
    <r>
      <rPr>
        <b/>
        <sz val="8"/>
        <color theme="1"/>
        <rFont val="Tahoma"/>
        <family val="2"/>
      </rPr>
      <t xml:space="preserve">Analisis OCI: </t>
    </r>
    <r>
      <rPr>
        <sz val="8"/>
        <color theme="1"/>
        <rFont val="Tahoma"/>
        <family val="2"/>
      </rPr>
      <t xml:space="preserve">El documento/formato AGJC-CN-FT-002. CERTIFICACION DE CIERRE CONTRACTUAL" fue actualizado conforme la accion formulada. De los soportes presentados se puede concluir que se llevo a cabo con la accion propuesta. Por lo anterior se califica </t>
    </r>
    <r>
      <rPr>
        <b/>
        <sz val="8"/>
        <color theme="1"/>
        <rFont val="Tahoma"/>
        <family val="2"/>
      </rPr>
      <t xml:space="preserve">terminada. </t>
    </r>
    <r>
      <rPr>
        <sz val="8"/>
        <color theme="1"/>
        <rFont val="Tahoma"/>
        <family val="2"/>
      </rPr>
      <t xml:space="preserve">Se recomienda al area juridica continuar con el seguimiento al uso de este formato de manera que no se repita la causa raiz identificada y de la cual surgio la accion de mejora. </t>
    </r>
  </si>
  <si>
    <t>Soporte suministrado:
Acta del Comité  pendiente de firma (sic)
Ficha de Análisis</t>
  </si>
  <si>
    <r>
      <rPr>
        <b/>
        <sz val="8"/>
        <color theme="1"/>
        <rFont val="Tahoma"/>
        <family val="2"/>
      </rPr>
      <t xml:space="preserve">Reporte Secretaria General: </t>
    </r>
    <r>
      <rPr>
        <sz val="8"/>
        <color theme="1"/>
        <rFont val="Tahoma"/>
        <family val="2"/>
      </rPr>
      <t xml:space="preserve">Durante el periodo de reporte se realizó el análisis o estudio de la acción de repetición correspondiente a:
Diciembre 15
* David Cardona
* María Ofelia Rojas Baquero
* José Agustin Suarez Palacio
* Deicy Milena Flores Alfonso
</t>
    </r>
    <r>
      <rPr>
        <b/>
        <sz val="8"/>
        <color theme="1"/>
        <rFont val="Tahoma"/>
        <family val="2"/>
      </rPr>
      <t xml:space="preserve">Analisis OCI: </t>
    </r>
    <r>
      <rPr>
        <sz val="8"/>
        <color theme="1"/>
        <rFont val="Tahoma"/>
        <family val="2"/>
      </rPr>
      <t xml:space="preserve">Los soportes presentados dan cuenta de las fichas de conciliacion donde se informa de los casos reportados. De esta manera se avisa que se dio cumplimiento a la accion y se califica como </t>
    </r>
    <r>
      <rPr>
        <b/>
        <sz val="8"/>
        <color theme="1"/>
        <rFont val="Tahoma"/>
        <family val="2"/>
      </rPr>
      <t xml:space="preserve">terminada. </t>
    </r>
  </si>
  <si>
    <r>
      <rPr>
        <b/>
        <sz val="8"/>
        <color theme="1"/>
        <rFont val="Tahoma"/>
        <family val="2"/>
      </rPr>
      <t xml:space="preserve">Reporte Secretaria General:  </t>
    </r>
    <r>
      <rPr>
        <sz val="8"/>
        <color theme="1"/>
        <rFont val="Tahoma"/>
        <family val="2"/>
      </rPr>
      <t xml:space="preserve">Esta acción fue cumplida en el mes de mayo de 2023 y se suministraron los soportes en el seguimiento del 2do cuatrimestre de dicha vigencia. La politica de defensa judicial esta conforme a las necesidades de la entidad
</t>
    </r>
    <r>
      <rPr>
        <b/>
        <sz val="8"/>
        <color theme="1"/>
        <rFont val="Tahoma"/>
        <family val="2"/>
      </rPr>
      <t xml:space="preserve">Analisis OCI: </t>
    </r>
    <r>
      <rPr>
        <sz val="8"/>
        <color theme="1"/>
        <rFont val="Tahoma"/>
        <family val="2"/>
      </rPr>
      <t xml:space="preserve">Se mantiene la calificacion anterior. </t>
    </r>
  </si>
  <si>
    <t xml:space="preserve">No se remiten soportes para el presente seguimiento. </t>
  </si>
  <si>
    <r>
      <rPr>
        <b/>
        <sz val="8"/>
        <color theme="1"/>
        <rFont val="Tahoma"/>
        <family val="2"/>
      </rPr>
      <t xml:space="preserve">Reporte planeación: </t>
    </r>
    <r>
      <rPr>
        <sz val="8"/>
        <color theme="1"/>
        <rFont val="Tahoma"/>
        <family val="2"/>
      </rPr>
      <t xml:space="preserve">La acción ya se encuentra finalizada, se espera el cambio de estado una vez cumplido el plazo de implementación de la misma.
</t>
    </r>
    <r>
      <rPr>
        <b/>
        <sz val="8"/>
        <color theme="1"/>
        <rFont val="Tahoma"/>
        <family val="2"/>
      </rPr>
      <t xml:space="preserve">Análisis OCI: </t>
    </r>
    <r>
      <rPr>
        <sz val="8"/>
        <color theme="1"/>
        <rFont val="Tahoma"/>
        <family val="2"/>
      </rPr>
      <t xml:space="preserve">Se puede evidenciar que el área cumplio con las actividades propuestas en el tiempo estipulado. Teniendo en cuenta que el Ente de Control [Contraloría de Bogotá] es quién determina el cierre de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"Abierta" </t>
    </r>
    <r>
      <rPr>
        <sz val="8"/>
        <color theme="1"/>
        <rFont val="Tahoma"/>
        <family val="2"/>
      </rPr>
      <t>hasta que el ente de control proceda a la evaluación de la acción.</t>
    </r>
  </si>
  <si>
    <t>Diana Romero</t>
  </si>
  <si>
    <t>Jizeth González</t>
  </si>
  <si>
    <t>1. Acta de reunión Operaciones Recíprocas. 
2. Correo de  modelo proforma de correo electrónico la circularización de información para conciliación de saldos</t>
  </si>
  <si>
    <t>1. Ejecución Presupuestal de septiembre, octubre, novkembre y diciembre de 2023</t>
  </si>
  <si>
    <r>
      <t xml:space="preserve">Reporte Financiera: </t>
    </r>
    <r>
      <rPr>
        <sz val="8"/>
        <rFont val="Tahoma"/>
        <family val="2"/>
      </rPr>
      <t xml:space="preserve">Se realiza reunión para revisar los avances del modelo proforma de la circularización de las operaciones recíprocas, este es presentado al Subdirector Financiero el cual fue aprobado para ser implementeado.
</t>
    </r>
    <r>
      <rPr>
        <b/>
        <sz val="8"/>
        <rFont val="Tahoma"/>
        <family val="2"/>
      </rPr>
      <t xml:space="preserve">Análisis OCI: </t>
    </r>
    <r>
      <rPr>
        <sz val="8"/>
        <rFont val="Tahoma"/>
        <family val="2"/>
      </rPr>
      <t xml:space="preserve">Se remite acta de reunión del 28 de noviembre de 2023, en el que se establece el compromiso del borrador del correo de solicitud de operaciones reciprocas, el cual se anexa en documento word, que indica la norma aplicable a la actividad, la remsión del formato de conciliación anexo, periodo de reporte y correos de atención. Teniendo en cuenta lo formulado, se califica la acción como </t>
    </r>
    <r>
      <rPr>
        <b/>
        <sz val="8"/>
        <rFont val="Tahoma"/>
        <family val="2"/>
      </rPr>
      <t>"Terminada"</t>
    </r>
    <r>
      <rPr>
        <sz val="8"/>
        <rFont val="Tahoma"/>
        <family val="2"/>
      </rPr>
      <t xml:space="preserve"> y se recomienda que se adelante la implementación de este teniendo en cuenta que el proceso de conciliación es permanente. El cierre de la acción se adelanta de conformidad con el análisis efectuado por la Contraloría de Bogotá en el marco de las auditorías realizadas a Capital. </t>
    </r>
  </si>
  <si>
    <r>
      <t xml:space="preserve">Reporte Financiera: </t>
    </r>
    <r>
      <rPr>
        <sz val="8"/>
        <rFont val="Tahoma"/>
        <family val="2"/>
      </rPr>
      <t xml:space="preserve">Al corte del mes de diciembre de 2023, la apropiación de ingresos corrientes es de $44.443 millones de pesos frente a la apropiación de gastos de funcionamiento que es de $13.930 millones de pesos, equivalente a una relación de 31%.
</t>
    </r>
    <r>
      <rPr>
        <b/>
        <sz val="8"/>
        <rFont val="Tahoma"/>
        <family val="2"/>
      </rPr>
      <t xml:space="preserve">Análisis OCI: </t>
    </r>
    <r>
      <rPr>
        <sz val="8"/>
        <rFont val="Tahoma"/>
        <family val="2"/>
      </rPr>
      <t xml:space="preserve">Se remite por parte del área los reportes de septiembre, octubre y noviembre, así como la ejecución de gastos e ingresos de diciembre de la vigencia 2023. Con lo que se lleva el control de la ejecución de recursos asignados a Capital. Teniendo en cuenta que para el presente seguimiento se soporta la ejecución de lo formulado, se califica como </t>
    </r>
    <r>
      <rPr>
        <b/>
        <sz val="8"/>
        <rFont val="Tahoma"/>
        <family val="2"/>
      </rPr>
      <t xml:space="preserve">"Terminada". </t>
    </r>
    <r>
      <rPr>
        <sz val="8"/>
        <rFont val="Tahoma"/>
        <family val="2"/>
      </rPr>
      <t xml:space="preserve">El cierre de la acción se adelanta de conformidad con el análisis efectuado por la Contraloría de Bogotá en el marco de las auditorías realizadas a Capital.  </t>
    </r>
  </si>
  <si>
    <t xml:space="preserve">Pendiente evaluación del ente de control y vigilancia. </t>
  </si>
  <si>
    <t>Fernando Avella</t>
  </si>
  <si>
    <t>Inumplida</t>
  </si>
  <si>
    <r>
      <rPr>
        <b/>
        <sz val="8"/>
        <rFont val="Tahoma"/>
        <family val="2"/>
      </rPr>
      <t xml:space="preserve">Reporte G. Negocios: </t>
    </r>
    <r>
      <rPr>
        <sz val="8"/>
        <rFont val="Tahoma"/>
        <family val="2"/>
      </rPr>
      <t xml:space="preserve">Durante los meses de septiembre, octubre, noviembre y diciembre, no se realizaron contrataciones que incluyen servicios BTL, por lo anterior y con base en la recomendación realizada en el seguimiento anterior por parte de Control Interno, se suministran como soporte que "evidencie la aprobación de la suscripción de los contratos interadministrativos referenciados" los "MEMORANDO DE JUSTIFICACIÓN DE CONTRATACIÓN" conforme se realizó a lo largo de la vigencia
</t>
    </r>
    <r>
      <rPr>
        <b/>
        <sz val="8"/>
        <rFont val="Tahoma"/>
        <family val="2"/>
      </rPr>
      <t xml:space="preserve">Analisis OCI: </t>
    </r>
    <r>
      <rPr>
        <sz val="8"/>
        <rFont val="Tahoma"/>
        <family val="2"/>
      </rPr>
      <t xml:space="preserve">Teniendo en cuenta lo informado por el área se adelantó la revisión de los soportes entregados, dentro de los cuales se observa el correo [Junio 20 y 22 de 2023] en el que se indica la remisión de la documentación correspondiente para la suscripción del contrato con la Alcaldía Mayor de Bogotá en el primer semestre de la vigencia como resultado de la reunión presencial adelantada con la Gerencia General [sin suscripción de acta de reunión], así como con la Secretaría Distrital de Cultura Recreación y Deporte durante la vigencia 2023; adicionalmente se anexa la ficha de servicios BTL como soporte del análisis efectuado. Teniendo en cuenta lo anterior, se califica la acción como </t>
    </r>
    <r>
      <rPr>
        <b/>
        <sz val="8"/>
        <rFont val="Tahoma"/>
        <family val="2"/>
      </rPr>
      <t>"Terminada"</t>
    </r>
    <r>
      <rPr>
        <sz val="8"/>
        <rFont val="Tahoma"/>
        <family val="2"/>
      </rPr>
      <t xml:space="preserve"> y se recomienda al área adelantar la documentación de actas u otros que fortalezcan el análisis de las propuestas evaluadas para suscripción de contratos con servicios BTL.</t>
    </r>
  </si>
  <si>
    <t>Solicitar concepto a la CRC y al MINTIC en relación con el alcance que tiene el canal al dar cumplimiento de las actividades señaladas en el artículo quinto del acuerdo 006 de 2016 emitido por la junta administradora regional de canal capital.</t>
  </si>
  <si>
    <t>No. De solicitudes de conceptos / 2</t>
  </si>
  <si>
    <r>
      <rPr>
        <b/>
        <sz val="8"/>
        <rFont val="Tahoma"/>
        <family val="2"/>
      </rPr>
      <t xml:space="preserve">Analisis OCI: </t>
    </r>
    <r>
      <rPr>
        <sz val="8"/>
        <rFont val="Tahoma"/>
        <family val="2"/>
      </rPr>
      <t xml:space="preserve">Dentro de las acciones adelanfadas se observa: una solcitud de concepto dirigida a la Comisión de Regulación de Comunicaciones firmada por la Secrtaria General de Capital sin radicado en esa entidad. Teniendo en cuenta lo presentado por el área, se califica la acción con alerta </t>
    </r>
    <r>
      <rPr>
        <b/>
        <sz val="8"/>
        <rFont val="Tahoma"/>
        <family val="2"/>
      </rPr>
      <t>"Incumplida"</t>
    </r>
    <r>
      <rPr>
        <sz val="8"/>
        <rFont val="Tahoma"/>
        <family val="2"/>
      </rPr>
      <t xml:space="preserve">. </t>
    </r>
  </si>
  <si>
    <t>Soportes suministrados:
1. Solicitud de modificación del formato
2. Respuesta de publicación del documento en la intranet y enlace
https://intranet.canalcapital.gov.co/intranet/docdowncc/index.php?pg=508&amp;cardep=121
3. Formato publicado</t>
  </si>
  <si>
    <t xml:space="preserve">Soportes suministrados:
1. Memorando 486 de justificación de contratación -  contrato Alcaldía
2. Memorando 474 de 2023 de justificación de contratación - contrato inicial SCRD
3. Memorando 1222 de 2023 de justificación de prorroga-  contrato SCRD </t>
  </si>
  <si>
    <t>Soportes suministrados:
1. Solicitud de capacitación dirigida a Secretaría Jurídica Distrital
1.1 Respuesta Secretaría Jurídica Distrital y enlace de inscripción
1.2 Solicitud de agendamiento de la capacitación y agendamiento
1.3 Material de capacitación empleado (instrumento de gerencia 15) y enlace publicación youtube
https://www.youtube.com/watch?reload=9&amp;v=38pg8_SqESg
1.4 Control de asistencia
2. Soportes capacitación innova</t>
  </si>
  <si>
    <t>1. Solicitud concepto Comisión regulación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</si>
</sst>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2" x14ac:knownFonts="1">
    <font>
      <sz val="11"/>
      <color theme="1"/>
      <name val="Calibri"/>
      <family val="2"/>
      <scheme val="minor"/>
    </font>
    <font>
      <sz val="11"/>
      <color theme="1"/>
      <name val="Calibri"/>
      <family val="2"/>
      <scheme val="minor"/>
    </font>
    <font>
      <sz val="10"/>
      <name val="Arial"/>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color rgb="FF000000"/>
      <name val="Tahoma"/>
      <family val="2"/>
    </font>
    <font>
      <b/>
      <sz val="8"/>
      <color theme="0"/>
      <name val="Tahoma"/>
      <family val="2"/>
    </font>
    <font>
      <sz val="8"/>
      <name val="Tahoma"/>
      <family val="2"/>
    </font>
    <font>
      <b/>
      <sz val="8"/>
      <name val="Tahoma"/>
      <family val="2"/>
    </font>
    <font>
      <b/>
      <sz val="9"/>
      <color theme="1"/>
      <name val="Tahoma"/>
      <family val="2"/>
    </font>
    <font>
      <sz val="7"/>
      <color theme="1"/>
      <name val="Tahoma"/>
      <family val="2"/>
    </font>
    <font>
      <i/>
      <sz val="8"/>
      <name val="Tahoma"/>
      <family val="2"/>
    </font>
  </fonts>
  <fills count="20">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E8F5F8"/>
        <bgColor indexed="64"/>
      </patternFill>
    </fill>
    <fill>
      <patternFill patternType="solid">
        <fgColor rgb="FFC0000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4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medium">
        <color indexed="64"/>
      </right>
      <top/>
      <bottom style="thin">
        <color theme="0"/>
      </bottom>
      <diagonal/>
    </border>
    <border>
      <left/>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38">
    <xf numFmtId="0" fontId="0" fillId="0" borderId="0" xfId="0"/>
    <xf numFmtId="0" fontId="7" fillId="0" borderId="0" xfId="0" applyFont="1" applyAlignment="1">
      <alignment horizontal="center" vertical="center"/>
    </xf>
    <xf numFmtId="0" fontId="7" fillId="0" borderId="0" xfId="0" applyFont="1"/>
    <xf numFmtId="0" fontId="7" fillId="0" borderId="0" xfId="0" applyFont="1" applyAlignment="1">
      <alignment vertical="center"/>
    </xf>
    <xf numFmtId="9" fontId="7" fillId="0" borderId="0" xfId="1" applyFont="1" applyFill="1" applyAlignment="1">
      <alignment horizontal="center" vertical="center"/>
    </xf>
    <xf numFmtId="9" fontId="7" fillId="0" borderId="0" xfId="1" applyFont="1" applyAlignment="1">
      <alignment horizontal="center" vertical="center"/>
    </xf>
    <xf numFmtId="0" fontId="8" fillId="0" borderId="0" xfId="0" applyFont="1" applyAlignment="1">
      <alignment horizontal="center" vertical="center"/>
    </xf>
    <xf numFmtId="9" fontId="8" fillId="0" borderId="0" xfId="1" applyFont="1" applyAlignment="1">
      <alignment horizontal="center" vertical="center"/>
    </xf>
    <xf numFmtId="0" fontId="9" fillId="0" borderId="0" xfId="2" applyFont="1" applyAlignment="1">
      <alignment vertical="center"/>
    </xf>
    <xf numFmtId="0" fontId="9" fillId="0" borderId="0" xfId="2" applyFont="1"/>
    <xf numFmtId="1" fontId="7" fillId="0" borderId="0" xfId="1" applyNumberFormat="1" applyFont="1" applyAlignment="1">
      <alignment horizontal="center" vertical="center"/>
    </xf>
    <xf numFmtId="0" fontId="9" fillId="0" borderId="0" xfId="2" applyFont="1" applyAlignment="1">
      <alignment vertical="center" wrapText="1"/>
    </xf>
    <xf numFmtId="0" fontId="5" fillId="0" borderId="0" xfId="2" applyFont="1"/>
    <xf numFmtId="9" fontId="8" fillId="0" borderId="0" xfId="1"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164" fontId="7" fillId="0" borderId="0" xfId="1" applyNumberFormat="1" applyFont="1" applyAlignment="1" applyProtection="1">
      <alignment horizontal="center" vertical="center"/>
    </xf>
    <xf numFmtId="0" fontId="12" fillId="0" borderId="0" xfId="0" applyFont="1" applyAlignment="1">
      <alignment horizontal="center" vertical="center"/>
    </xf>
    <xf numFmtId="15"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2" fillId="0" borderId="3" xfId="1" applyNumberFormat="1"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xf>
    <xf numFmtId="0" fontId="12" fillId="0" borderId="3" xfId="0" applyFont="1" applyBorder="1" applyAlignment="1" applyProtection="1">
      <alignment horizontal="center" vertical="center"/>
      <protection locked="0"/>
    </xf>
    <xf numFmtId="0" fontId="12" fillId="6" borderId="3" xfId="0" applyFont="1" applyFill="1" applyBorder="1" applyAlignment="1">
      <alignment horizontal="center" vertical="center"/>
    </xf>
    <xf numFmtId="0" fontId="12" fillId="0" borderId="22" xfId="0" applyFont="1" applyBorder="1" applyAlignment="1">
      <alignment horizontal="center" vertical="center" wrapText="1"/>
    </xf>
    <xf numFmtId="0" fontId="15" fillId="0" borderId="3" xfId="0" applyFont="1" applyBorder="1" applyAlignment="1" applyProtection="1">
      <alignment horizontal="center" vertical="center"/>
      <protection locked="0"/>
    </xf>
    <xf numFmtId="0" fontId="12" fillId="0" borderId="3" xfId="0" applyFont="1" applyBorder="1" applyAlignment="1" applyProtection="1">
      <alignment vertical="center" wrapText="1"/>
      <protection locked="0"/>
    </xf>
    <xf numFmtId="0" fontId="12" fillId="0" borderId="3" xfId="0" applyFont="1" applyBorder="1" applyAlignment="1">
      <alignment horizontal="center" vertical="center"/>
    </xf>
    <xf numFmtId="0" fontId="12" fillId="0" borderId="17" xfId="0" applyFont="1" applyBorder="1" applyAlignment="1">
      <alignment horizontal="center" vertical="center" wrapText="1"/>
    </xf>
    <xf numFmtId="165" fontId="13" fillId="0" borderId="3" xfId="0" applyNumberFormat="1" applyFont="1" applyBorder="1" applyAlignment="1">
      <alignment horizontal="center" vertical="center" wrapText="1"/>
    </xf>
    <xf numFmtId="0" fontId="12" fillId="0" borderId="0" xfId="0" applyFont="1"/>
    <xf numFmtId="164" fontId="12" fillId="0" borderId="0" xfId="1" applyNumberFormat="1" applyFont="1" applyAlignment="1">
      <alignment horizontal="center" vertical="center"/>
    </xf>
    <xf numFmtId="0" fontId="12" fillId="0" borderId="3" xfId="0" applyFont="1" applyBorder="1" applyAlignment="1">
      <alignment horizontal="justify" vertical="center" wrapText="1"/>
    </xf>
    <xf numFmtId="0" fontId="12" fillId="0" borderId="3" xfId="0" applyFont="1" applyBorder="1" applyAlignment="1" applyProtection="1">
      <alignment horizontal="center" vertical="center" wrapText="1"/>
      <protection locked="0"/>
    </xf>
    <xf numFmtId="0" fontId="16" fillId="12" borderId="3" xfId="0" applyFont="1" applyFill="1" applyBorder="1" applyAlignment="1">
      <alignment horizontal="center" vertical="center"/>
    </xf>
    <xf numFmtId="0" fontId="14" fillId="3" borderId="5" xfId="0" applyFont="1" applyFill="1" applyBorder="1" applyAlignment="1">
      <alignment horizontal="center" vertical="center" wrapText="1"/>
    </xf>
    <xf numFmtId="0" fontId="7" fillId="0" borderId="0" xfId="0" applyFont="1" applyAlignment="1">
      <alignment horizontal="left" vertical="center" wrapText="1"/>
    </xf>
    <xf numFmtId="164" fontId="7" fillId="0" borderId="0" xfId="1" applyNumberFormat="1" applyFont="1" applyAlignment="1">
      <alignment horizontal="center" vertical="center"/>
    </xf>
    <xf numFmtId="15" fontId="12" fillId="0" borderId="17" xfId="0" applyNumberFormat="1" applyFont="1" applyBorder="1" applyAlignment="1">
      <alignment horizontal="center" vertical="center"/>
    </xf>
    <xf numFmtId="0" fontId="12" fillId="16" borderId="3" xfId="0" applyFont="1" applyFill="1" applyBorder="1" applyAlignment="1">
      <alignment vertical="center" wrapText="1"/>
    </xf>
    <xf numFmtId="0" fontId="12" fillId="0" borderId="17" xfId="0" applyFont="1" applyBorder="1" applyAlignment="1">
      <alignment horizontal="center" vertical="center"/>
    </xf>
    <xf numFmtId="0" fontId="20" fillId="9" borderId="24" xfId="0" applyFont="1" applyFill="1" applyBorder="1" applyAlignment="1">
      <alignment horizontal="center" vertical="center" wrapText="1"/>
    </xf>
    <xf numFmtId="0" fontId="20" fillId="9" borderId="25" xfId="0" applyFont="1" applyFill="1" applyBorder="1" applyAlignment="1">
      <alignment horizontal="center" vertical="center" wrapText="1"/>
    </xf>
    <xf numFmtId="0" fontId="20" fillId="9" borderId="26"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11" borderId="24"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0" borderId="0" xfId="0" applyFont="1" applyAlignment="1">
      <alignment horizontal="center" vertical="center"/>
    </xf>
    <xf numFmtId="9" fontId="12" fillId="0" borderId="17" xfId="1" applyFont="1" applyBorder="1" applyAlignment="1">
      <alignment horizontal="center" vertical="center" wrapText="1"/>
    </xf>
    <xf numFmtId="0" fontId="17" fillId="0" borderId="17" xfId="0" applyFont="1" applyBorder="1" applyAlignment="1" applyProtection="1">
      <alignment horizontal="justify" vertical="center" wrapText="1"/>
      <protection hidden="1"/>
    </xf>
    <xf numFmtId="0" fontId="14" fillId="0" borderId="17" xfId="0" applyFont="1" applyBorder="1" applyAlignment="1">
      <alignment horizontal="justify" vertical="center" wrapText="1"/>
    </xf>
    <xf numFmtId="0" fontId="12" fillId="0" borderId="17" xfId="0" applyFont="1" applyBorder="1" applyAlignment="1">
      <alignment horizontal="justify" vertical="center" wrapText="1"/>
    </xf>
    <xf numFmtId="0" fontId="20" fillId="19" borderId="24" xfId="0" applyFont="1" applyFill="1" applyBorder="1" applyAlignment="1">
      <alignment horizontal="center" vertical="center" wrapText="1"/>
    </xf>
    <xf numFmtId="0" fontId="20" fillId="19" borderId="25" xfId="0" applyFont="1" applyFill="1" applyBorder="1" applyAlignment="1">
      <alignment horizontal="center" vertical="center" wrapText="1"/>
    </xf>
    <xf numFmtId="0" fontId="20" fillId="19" borderId="46" xfId="0" applyFont="1" applyFill="1" applyBorder="1" applyAlignment="1">
      <alignment horizontal="center" vertical="center" wrapText="1"/>
    </xf>
    <xf numFmtId="0" fontId="18" fillId="0" borderId="17" xfId="0" applyFont="1" applyBorder="1" applyAlignment="1" applyProtection="1">
      <alignment horizontal="justify" vertical="center" wrapText="1"/>
      <protection hidden="1"/>
    </xf>
    <xf numFmtId="9" fontId="0" fillId="0" borderId="0" xfId="1" applyFont="1"/>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14" fillId="3" borderId="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21" xfId="0" applyFont="1" applyBorder="1" applyAlignment="1">
      <alignment horizontal="center" vertical="center"/>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6" fillId="17" borderId="40" xfId="0" applyFont="1" applyFill="1" applyBorder="1" applyAlignment="1">
      <alignment horizontal="center" vertical="center" wrapText="1"/>
    </xf>
    <xf numFmtId="0" fontId="6" fillId="17" borderId="41" xfId="0" applyFont="1" applyFill="1" applyBorder="1" applyAlignment="1">
      <alignment horizontal="center" vertical="center" wrapText="1"/>
    </xf>
    <xf numFmtId="0" fontId="6" fillId="13" borderId="40" xfId="0" applyFont="1" applyFill="1" applyBorder="1" applyAlignment="1">
      <alignment horizontal="center" vertical="center"/>
    </xf>
    <xf numFmtId="0" fontId="6" fillId="13" borderId="41" xfId="0" applyFont="1" applyFill="1" applyBorder="1" applyAlignment="1">
      <alignment horizontal="center" vertical="center"/>
    </xf>
    <xf numFmtId="0" fontId="6" fillId="13" borderId="42" xfId="0" applyFont="1" applyFill="1" applyBorder="1" applyAlignment="1">
      <alignment horizontal="center" vertical="center"/>
    </xf>
    <xf numFmtId="0" fontId="14" fillId="18" borderId="23"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9"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4" fillId="18" borderId="43" xfId="0" applyFont="1" applyFill="1" applyBorder="1" applyAlignment="1">
      <alignment horizontal="center" vertical="center" wrapText="1"/>
    </xf>
    <xf numFmtId="0" fontId="14" fillId="18" borderId="44"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14" borderId="45"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15" borderId="9"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15" borderId="10"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4" fillId="3" borderId="9"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4" xfId="0"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4">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Hoja2!$C$2</c:f>
              <c:strCache>
                <c:ptCount val="1"/>
                <c:pt idx="0">
                  <c:v>%</c:v>
                </c:pt>
              </c:strCache>
            </c:strRef>
          </c:tx>
          <c:dPt>
            <c:idx val="0"/>
            <c:bubble3D val="0"/>
            <c:spPr>
              <a:solidFill>
                <a:srgbClr val="C00000"/>
              </a:solidFill>
              <a:ln>
                <a:solidFill>
                  <a:srgbClr val="C00000"/>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rgbClr val="C00000"/>
                </a:contourClr>
              </a:sp3d>
            </c:spPr>
            <c:extLst>
              <c:ext xmlns:c16="http://schemas.microsoft.com/office/drawing/2014/chart" uri="{C3380CC4-5D6E-409C-BE32-E72D297353CC}">
                <c16:uniqueId val="{00000002-4FD9-4CDA-8502-EAC218C1CBAA}"/>
              </c:ext>
            </c:extLst>
          </c:dPt>
          <c:dPt>
            <c:idx val="1"/>
            <c:bubble3D val="0"/>
            <c:explosion val="21"/>
            <c:spPr>
              <a:solidFill>
                <a:schemeClr val="accent3">
                  <a:lumMod val="75000"/>
                </a:schemeClr>
              </a:solidFill>
              <a:ln>
                <a:solidFill>
                  <a:schemeClr val="accent3">
                    <a:lumMod val="75000"/>
                  </a:schemeClr>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chemeClr val="accent3">
                    <a:lumMod val="75000"/>
                  </a:schemeClr>
                </a:contourClr>
              </a:sp3d>
            </c:spPr>
            <c:extLst>
              <c:ext xmlns:c16="http://schemas.microsoft.com/office/drawing/2014/chart" uri="{C3380CC4-5D6E-409C-BE32-E72D297353CC}">
                <c16:uniqueId val="{00000001-4FD9-4CDA-8502-EAC218C1CBAA}"/>
              </c:ext>
            </c:extLst>
          </c:dPt>
          <c:dLbls>
            <c:dLbl>
              <c:idx val="0"/>
              <c:spPr>
                <a:noFill/>
                <a:ln>
                  <a:noFill/>
                </a:ln>
                <a:effectLst/>
              </c:spPr>
              <c:txPr>
                <a:bodyPr rot="0" spcFirstLastPara="1" vertOverflow="ellipsis" vert="horz" wrap="square" anchor="ctr" anchorCtr="1"/>
                <a:lstStyle/>
                <a:p>
                  <a:pPr>
                    <a:defRPr sz="800" b="1" i="0" u="none" strike="noStrike" kern="1200" spc="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2-4FD9-4CDA-8502-EAC218C1CBAA}"/>
                </c:ext>
              </c:extLst>
            </c:dLbl>
            <c:dLbl>
              <c:idx val="1"/>
              <c:spPr>
                <a:noFill/>
                <a:ln>
                  <a:noFill/>
                </a:ln>
                <a:effectLst/>
              </c:spPr>
              <c:txPr>
                <a:bodyPr rot="0" spcFirstLastPara="1" vertOverflow="ellipsis" vert="horz" wrap="square" anchor="ctr" anchorCtr="1"/>
                <a:lstStyle/>
                <a:p>
                  <a:pPr>
                    <a:defRPr sz="800" b="1" i="0" u="none" strike="noStrike" kern="1200" spc="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1-4FD9-4CDA-8502-EAC218C1CBAA}"/>
                </c:ext>
              </c:extLst>
            </c:dLbl>
            <c:spPr>
              <a:noFill/>
              <a:ln>
                <a:noFill/>
              </a:ln>
              <a:effectLst/>
            </c:spPr>
            <c:txPr>
              <a:bodyPr rot="0" spcFirstLastPara="1" vertOverflow="ellipsis" vert="horz" wrap="square" anchor="ctr" anchorCtr="1"/>
              <a:lstStyle/>
              <a:p>
                <a:pPr>
                  <a:defRPr sz="800" b="1" i="0" u="none" strike="noStrike" kern="1200" spc="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Hoja2!$B$3:$B$4</c:f>
              <c:strCache>
                <c:ptCount val="2"/>
                <c:pt idx="0">
                  <c:v>Inumplida</c:v>
                </c:pt>
                <c:pt idx="1">
                  <c:v>Terminada</c:v>
                </c:pt>
              </c:strCache>
            </c:strRef>
          </c:cat>
          <c:val>
            <c:numRef>
              <c:f>Hoja2!$C$3:$C$4</c:f>
              <c:numCache>
                <c:formatCode>0%</c:formatCode>
                <c:ptCount val="2"/>
                <c:pt idx="0">
                  <c:v>0.18</c:v>
                </c:pt>
                <c:pt idx="1">
                  <c:v>0.82</c:v>
                </c:pt>
              </c:numCache>
            </c:numRef>
          </c:val>
          <c:extLst>
            <c:ext xmlns:c16="http://schemas.microsoft.com/office/drawing/2014/chart" uri="{C3380CC4-5D6E-409C-BE32-E72D297353CC}">
              <c16:uniqueId val="{00000000-4FD9-4CDA-8502-EAC218C1CBAA}"/>
            </c:ext>
          </c:extLst>
        </c:ser>
        <c:dLbls>
          <c:dLblPos val="inEnd"/>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738845144356962E-2"/>
          <c:y val="7.7419354838709681E-2"/>
          <c:w val="0.91659448818897649"/>
          <c:h val="0.77555566844467028"/>
        </c:manualLayout>
      </c:layout>
      <c:pie3DChart>
        <c:varyColors val="1"/>
        <c:ser>
          <c:idx val="0"/>
          <c:order val="0"/>
          <c:tx>
            <c:strRef>
              <c:f>Hoja1!$C$2</c:f>
              <c:strCache>
                <c:ptCount val="1"/>
                <c:pt idx="0">
                  <c:v>Cant.</c:v>
                </c:pt>
              </c:strCache>
            </c:strRef>
          </c:tx>
          <c:dPt>
            <c:idx val="0"/>
            <c:bubble3D val="0"/>
            <c:explosion val="13"/>
            <c:spPr>
              <a:solidFill>
                <a:schemeClr val="accent3">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286-4BFB-B462-F6C68BB81C97}"/>
              </c:ext>
            </c:extLst>
          </c:dPt>
          <c:dPt>
            <c:idx val="1"/>
            <c:bubble3D val="0"/>
            <c:explosion val="28"/>
            <c:spPr>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6-0286-4BFB-B462-F6C68BB81C97}"/>
              </c:ext>
            </c:extLst>
          </c:dPt>
          <c:dPt>
            <c:idx val="2"/>
            <c:bubble3D val="0"/>
            <c:explosion val="17"/>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286-4BFB-B462-F6C68BB81C97}"/>
              </c:ext>
            </c:extLst>
          </c:dPt>
          <c:dLbls>
            <c:dLbl>
              <c:idx val="0"/>
              <c:layout>
                <c:manualLayout>
                  <c:x val="1.666666666666664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86-4BFB-B462-F6C68BB81C97}"/>
                </c:ext>
              </c:extLst>
            </c:dLbl>
            <c:dLbl>
              <c:idx val="1"/>
              <c:layout>
                <c:manualLayout>
                  <c:x val="-4.1666666666666692E-2"/>
                  <c:y val="-1.9504191008382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86-4BFB-B462-F6C68BB81C97}"/>
                </c:ext>
              </c:extLst>
            </c:dLbl>
            <c:dLbl>
              <c:idx val="2"/>
              <c:layout>
                <c:manualLayout>
                  <c:x val="1.1111111111111009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86-4BFB-B462-F6C68BB81C97}"/>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Hoja1!$C$3:$C$5</c:f>
              <c:numCache>
                <c:formatCode>General</c:formatCode>
                <c:ptCount val="3"/>
                <c:pt idx="0">
                  <c:v>2</c:v>
                </c:pt>
                <c:pt idx="1">
                  <c:v>3</c:v>
                </c:pt>
                <c:pt idx="2">
                  <c:v>1</c:v>
                </c:pt>
              </c:numCache>
            </c:numRef>
          </c:val>
          <c:extLst>
            <c:ext xmlns:c16="http://schemas.microsoft.com/office/drawing/2014/chart" uri="{C3380CC4-5D6E-409C-BE32-E72D297353CC}">
              <c16:uniqueId val="{00000000-0286-4BFB-B462-F6C68BB81C97}"/>
            </c:ext>
          </c:extLst>
        </c:ser>
        <c:ser>
          <c:idx val="1"/>
          <c:order val="1"/>
          <c:tx>
            <c:strRef>
              <c:f>Hoja1!$D$2</c:f>
              <c:strCache>
                <c:ptCount val="1"/>
                <c:pt idx="0">
                  <c:v>%</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0286-4BFB-B462-F6C68BB81C9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286-4BFB-B462-F6C68BB81C9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4-0286-4BFB-B462-F6C68BB81C97}"/>
              </c:ext>
            </c:extLst>
          </c:dPt>
          <c:dLbls>
            <c:dLbl>
              <c:idx val="0"/>
              <c:layout>
                <c:manualLayout>
                  <c:x val="2.7777777777777776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86-4BFB-B462-F6C68BB81C97}"/>
                </c:ext>
              </c:extLst>
            </c:dLbl>
            <c:dLbl>
              <c:idx val="1"/>
              <c:layout>
                <c:manualLayout>
                  <c:x val="3.0555555555555555E-2"/>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86-4BFB-B462-F6C68BB81C97}"/>
                </c:ext>
              </c:extLst>
            </c:dLbl>
            <c:dLbl>
              <c:idx val="2"/>
              <c:layout>
                <c:manualLayout>
                  <c:x val="2.7777777777777776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86-4BFB-B462-F6C68BB81C9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Hoja1!$D$3:$D$5</c:f>
              <c:numCache>
                <c:formatCode>0.0%</c:formatCode>
                <c:ptCount val="3"/>
                <c:pt idx="0">
                  <c:v>0.33333333333333331</c:v>
                </c:pt>
                <c:pt idx="1">
                  <c:v>0.5</c:v>
                </c:pt>
                <c:pt idx="2">
                  <c:v>0.16666666666666666</c:v>
                </c:pt>
              </c:numCache>
            </c:numRef>
          </c:val>
          <c:extLst>
            <c:ext xmlns:c16="http://schemas.microsoft.com/office/drawing/2014/chart" uri="{C3380CC4-5D6E-409C-BE32-E72D297353CC}">
              <c16:uniqueId val="{00000001-0286-4BFB-B462-F6C68BB81C9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37</xdr:col>
      <xdr:colOff>198120</xdr:colOff>
      <xdr:row>0</xdr:row>
      <xdr:rowOff>151191</xdr:rowOff>
    </xdr:from>
    <xdr:to>
      <xdr:col>37</xdr:col>
      <xdr:colOff>1051560</xdr:colOff>
      <xdr:row>3</xdr:row>
      <xdr:rowOff>130202</xdr:rowOff>
    </xdr:to>
    <xdr:pic>
      <xdr:nvPicPr>
        <xdr:cNvPr id="6" name="3 Imagen" descr="C:\Users\john.garcia\Desktop\2020-01-08.png">
          <a:extLst>
            <a:ext uri="{FF2B5EF4-FFF2-40B4-BE49-F238E27FC236}">
              <a16:creationId xmlns:a16="http://schemas.microsoft.com/office/drawing/2014/main" id="{B1863CB1-7600-4393-885C-BCB2477A54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87060" y="151191"/>
          <a:ext cx="85344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xdr:colOff>
      <xdr:row>6</xdr:row>
      <xdr:rowOff>163830</xdr:rowOff>
    </xdr:from>
    <xdr:to>
      <xdr:col>11</xdr:col>
      <xdr:colOff>655320</xdr:colOff>
      <xdr:row>21</xdr:row>
      <xdr:rowOff>163830</xdr:rowOff>
    </xdr:to>
    <xdr:graphicFrame macro="">
      <xdr:nvGraphicFramePr>
        <xdr:cNvPr id="3" name="Gráfico 2">
          <a:extLst>
            <a:ext uri="{FF2B5EF4-FFF2-40B4-BE49-F238E27FC236}">
              <a16:creationId xmlns:a16="http://schemas.microsoft.com/office/drawing/2014/main" id="{BD807067-DBF2-4E7E-A405-EFC52149C6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361950</xdr:colOff>
      <xdr:row>8</xdr:row>
      <xdr:rowOff>7620</xdr:rowOff>
    </xdr:from>
    <xdr:to>
      <xdr:col>8</xdr:col>
      <xdr:colOff>179070</xdr:colOff>
      <xdr:row>30</xdr:row>
      <xdr:rowOff>110490</xdr:rowOff>
    </xdr:to>
    <xdr:graphicFrame macro="">
      <xdr:nvGraphicFramePr>
        <xdr:cNvPr id="2" name="Gráfico 1">
          <a:extLst>
            <a:ext uri="{FF2B5EF4-FFF2-40B4-BE49-F238E27FC236}">
              <a16:creationId xmlns:a16="http://schemas.microsoft.com/office/drawing/2014/main" id="{FEE4172D-8123-42DB-BC66-030032CB14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0"/>
  <sheetViews>
    <sheetView tabSelected="1" zoomScaleNormal="100" workbookViewId="0">
      <selection activeCell="A10" sqref="A10"/>
    </sheetView>
  </sheetViews>
  <sheetFormatPr baseColWidth="10" defaultColWidth="11.44140625" defaultRowHeight="13.8" x14ac:dyDescent="0.25"/>
  <cols>
    <col min="1" max="1" width="10.88671875" style="1" customWidth="1"/>
    <col min="2" max="3" width="12.6640625" style="1" customWidth="1"/>
    <col min="4" max="4" width="22.33203125" style="1" customWidth="1"/>
    <col min="5" max="5" width="13.44140625" style="1" customWidth="1"/>
    <col min="6" max="6" width="14.88671875" style="15" customWidth="1"/>
    <col min="7" max="7" width="37.5546875" style="1" customWidth="1"/>
    <col min="8" max="8" width="31.6640625" style="1" customWidth="1"/>
    <col min="9" max="9" width="35.6640625" style="1" customWidth="1"/>
    <col min="10" max="11" width="13.6640625" style="1" customWidth="1"/>
    <col min="12" max="12" width="19.44140625" style="1" customWidth="1"/>
    <col min="13" max="13" width="17.88671875" style="14" customWidth="1"/>
    <col min="14" max="14" width="15" style="1" customWidth="1"/>
    <col min="15" max="15" width="13" style="1" customWidth="1"/>
    <col min="16" max="16" width="12.33203125" style="1" customWidth="1"/>
    <col min="17" max="19" width="18.6640625" style="1" customWidth="1"/>
    <col min="20" max="20" width="15.6640625" style="1" customWidth="1"/>
    <col min="21" max="21" width="75.6640625" style="1" customWidth="1"/>
    <col min="22" max="22" width="15.6640625" style="16" customWidth="1"/>
    <col min="23" max="25" width="15.6640625" style="1" customWidth="1"/>
    <col min="26" max="26" width="18" style="2" customWidth="1"/>
    <col min="27" max="27" width="49.6640625" style="36" customWidth="1"/>
    <col min="28" max="28" width="18" style="1" customWidth="1"/>
    <col min="29" max="29" width="18" style="37" customWidth="1"/>
    <col min="30" max="31" width="17.6640625" style="1" hidden="1" customWidth="1"/>
    <col min="32" max="32" width="18" style="1" customWidth="1"/>
    <col min="33" max="33" width="85.6640625" style="3" customWidth="1"/>
    <col min="34" max="34" width="18" style="1" customWidth="1"/>
    <col min="35" max="38" width="17.77734375" style="1" customWidth="1"/>
    <col min="39" max="16384" width="11.44140625" style="1"/>
  </cols>
  <sheetData>
    <row r="1" spans="1:38" ht="21" customHeight="1" x14ac:dyDescent="0.3">
      <c r="A1" s="74"/>
      <c r="B1" s="75"/>
      <c r="C1" s="76"/>
      <c r="D1" s="63" t="s">
        <v>215</v>
      </c>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5"/>
      <c r="AI1" s="117" t="s">
        <v>194</v>
      </c>
      <c r="AJ1" s="118"/>
      <c r="AK1" s="119"/>
      <c r="AL1" s="76"/>
    </row>
    <row r="2" spans="1:38" ht="21" customHeight="1" x14ac:dyDescent="0.3">
      <c r="A2" s="77"/>
      <c r="B2" s="78"/>
      <c r="C2" s="79"/>
      <c r="D2" s="66"/>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8"/>
      <c r="AI2" s="120" t="s">
        <v>195</v>
      </c>
      <c r="AJ2" s="121"/>
      <c r="AK2" s="122"/>
      <c r="AL2" s="79"/>
    </row>
    <row r="3" spans="1:38" ht="21" customHeight="1" x14ac:dyDescent="0.3">
      <c r="A3" s="77"/>
      <c r="B3" s="78"/>
      <c r="C3" s="79"/>
      <c r="D3" s="66"/>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8"/>
      <c r="AI3" s="120" t="s">
        <v>196</v>
      </c>
      <c r="AJ3" s="121"/>
      <c r="AK3" s="122"/>
      <c r="AL3" s="79"/>
    </row>
    <row r="4" spans="1:38" ht="21" customHeight="1" thickBot="1" x14ac:dyDescent="0.35">
      <c r="A4" s="80"/>
      <c r="B4" s="81"/>
      <c r="C4" s="82"/>
      <c r="D4" s="69"/>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1"/>
      <c r="AI4" s="123" t="s">
        <v>197</v>
      </c>
      <c r="AJ4" s="124"/>
      <c r="AK4" s="125"/>
      <c r="AL4" s="82"/>
    </row>
    <row r="5" spans="1:38" ht="6" customHeight="1" thickBot="1" x14ac:dyDescent="0.3"/>
    <row r="6" spans="1:38" s="15" customFormat="1" ht="22.5" customHeight="1" thickBot="1" x14ac:dyDescent="0.35">
      <c r="A6" s="90" t="s">
        <v>117</v>
      </c>
      <c r="B6" s="91"/>
      <c r="C6" s="91"/>
      <c r="D6" s="91"/>
      <c r="E6" s="91"/>
      <c r="F6" s="91"/>
      <c r="G6" s="92"/>
      <c r="H6" s="86" t="s">
        <v>7</v>
      </c>
      <c r="I6" s="87"/>
      <c r="J6" s="87"/>
      <c r="K6" s="87"/>
      <c r="L6" s="87"/>
      <c r="M6" s="87"/>
      <c r="N6" s="87"/>
      <c r="O6" s="87"/>
      <c r="P6" s="87"/>
      <c r="Q6" s="87"/>
      <c r="R6" s="87"/>
      <c r="S6" s="87"/>
      <c r="T6" s="83" t="s">
        <v>228</v>
      </c>
      <c r="U6" s="84"/>
      <c r="V6" s="84"/>
      <c r="W6" s="84"/>
      <c r="X6" s="84"/>
      <c r="Y6" s="85"/>
      <c r="Z6" s="103" t="s">
        <v>229</v>
      </c>
      <c r="AA6" s="104"/>
      <c r="AB6" s="104"/>
      <c r="AC6" s="104"/>
      <c r="AD6" s="104"/>
      <c r="AE6" s="104"/>
      <c r="AF6" s="104"/>
      <c r="AG6" s="104"/>
      <c r="AH6" s="104"/>
      <c r="AI6" s="105" t="s">
        <v>198</v>
      </c>
      <c r="AJ6" s="106"/>
      <c r="AK6" s="106"/>
      <c r="AL6" s="107"/>
    </row>
    <row r="7" spans="1:38" s="17" customFormat="1" ht="21" customHeight="1" x14ac:dyDescent="0.3">
      <c r="A7" s="99" t="s">
        <v>0</v>
      </c>
      <c r="B7" s="101" t="s">
        <v>1</v>
      </c>
      <c r="C7" s="101" t="s">
        <v>118</v>
      </c>
      <c r="D7" s="101" t="s">
        <v>2</v>
      </c>
      <c r="E7" s="101" t="s">
        <v>129</v>
      </c>
      <c r="F7" s="101" t="s">
        <v>3</v>
      </c>
      <c r="G7" s="88" t="s">
        <v>121</v>
      </c>
      <c r="H7" s="136" t="s">
        <v>124</v>
      </c>
      <c r="I7" s="135" t="s">
        <v>8</v>
      </c>
      <c r="J7" s="135"/>
      <c r="K7" s="72" t="s">
        <v>10</v>
      </c>
      <c r="L7" s="72" t="s">
        <v>12</v>
      </c>
      <c r="M7" s="132" t="s">
        <v>63</v>
      </c>
      <c r="N7" s="72" t="s">
        <v>20</v>
      </c>
      <c r="O7" s="72" t="s">
        <v>22</v>
      </c>
      <c r="P7" s="72" t="s">
        <v>21</v>
      </c>
      <c r="Q7" s="72" t="s">
        <v>11</v>
      </c>
      <c r="R7" s="72" t="s">
        <v>58</v>
      </c>
      <c r="S7" s="97" t="s">
        <v>62</v>
      </c>
      <c r="T7" s="133" t="s">
        <v>132</v>
      </c>
      <c r="U7" s="95" t="s">
        <v>133</v>
      </c>
      <c r="V7" s="95" t="s">
        <v>134</v>
      </c>
      <c r="W7" s="95" t="s">
        <v>135</v>
      </c>
      <c r="X7" s="95" t="s">
        <v>136</v>
      </c>
      <c r="Y7" s="93" t="s">
        <v>137</v>
      </c>
      <c r="Z7" s="108" t="s">
        <v>132</v>
      </c>
      <c r="AA7" s="110" t="s">
        <v>199</v>
      </c>
      <c r="AB7" s="110" t="s">
        <v>200</v>
      </c>
      <c r="AC7" s="112" t="s">
        <v>134</v>
      </c>
      <c r="AD7" s="114" t="s">
        <v>201</v>
      </c>
      <c r="AE7" s="114" t="s">
        <v>202</v>
      </c>
      <c r="AF7" s="112" t="s">
        <v>135</v>
      </c>
      <c r="AG7" s="110" t="s">
        <v>203</v>
      </c>
      <c r="AH7" s="112" t="s">
        <v>137</v>
      </c>
      <c r="AI7" s="130" t="s">
        <v>204</v>
      </c>
      <c r="AJ7" s="126" t="s">
        <v>205</v>
      </c>
      <c r="AK7" s="126" t="s">
        <v>206</v>
      </c>
      <c r="AL7" s="128" t="s">
        <v>207</v>
      </c>
    </row>
    <row r="8" spans="1:38" s="17" customFormat="1" ht="19.2" customHeight="1" x14ac:dyDescent="0.3">
      <c r="A8" s="100"/>
      <c r="B8" s="102"/>
      <c r="C8" s="102"/>
      <c r="D8" s="102"/>
      <c r="E8" s="102"/>
      <c r="F8" s="102"/>
      <c r="G8" s="89"/>
      <c r="H8" s="137"/>
      <c r="I8" s="35" t="s">
        <v>33</v>
      </c>
      <c r="J8" s="35" t="s">
        <v>32</v>
      </c>
      <c r="K8" s="73"/>
      <c r="L8" s="73"/>
      <c r="M8" s="132"/>
      <c r="N8" s="73"/>
      <c r="O8" s="73"/>
      <c r="P8" s="73"/>
      <c r="Q8" s="73"/>
      <c r="R8" s="73"/>
      <c r="S8" s="98"/>
      <c r="T8" s="134"/>
      <c r="U8" s="96"/>
      <c r="V8" s="96"/>
      <c r="W8" s="96"/>
      <c r="X8" s="96"/>
      <c r="Y8" s="94"/>
      <c r="Z8" s="109"/>
      <c r="AA8" s="111"/>
      <c r="AB8" s="111"/>
      <c r="AC8" s="113"/>
      <c r="AD8" s="115"/>
      <c r="AE8" s="115"/>
      <c r="AF8" s="113"/>
      <c r="AG8" s="111"/>
      <c r="AH8" s="113"/>
      <c r="AI8" s="131"/>
      <c r="AJ8" s="127"/>
      <c r="AK8" s="127"/>
      <c r="AL8" s="129"/>
    </row>
    <row r="9" spans="1:38" s="53" customFormat="1" ht="33.6" customHeight="1" thickBot="1" x14ac:dyDescent="0.35">
      <c r="A9" s="41" t="s">
        <v>23</v>
      </c>
      <c r="B9" s="42" t="s">
        <v>4</v>
      </c>
      <c r="C9" s="42" t="s">
        <v>5</v>
      </c>
      <c r="D9" s="42" t="s">
        <v>119</v>
      </c>
      <c r="E9" s="42" t="s">
        <v>4</v>
      </c>
      <c r="F9" s="42" t="s">
        <v>120</v>
      </c>
      <c r="G9" s="43" t="s">
        <v>122</v>
      </c>
      <c r="H9" s="44" t="s">
        <v>6</v>
      </c>
      <c r="I9" s="45" t="s">
        <v>123</v>
      </c>
      <c r="J9" s="45" t="s">
        <v>9</v>
      </c>
      <c r="K9" s="45" t="s">
        <v>5</v>
      </c>
      <c r="L9" s="45" t="s">
        <v>14</v>
      </c>
      <c r="M9" s="45" t="s">
        <v>64</v>
      </c>
      <c r="N9" s="45" t="s">
        <v>5</v>
      </c>
      <c r="O9" s="45" t="s">
        <v>4</v>
      </c>
      <c r="P9" s="45" t="s">
        <v>4</v>
      </c>
      <c r="Q9" s="45" t="s">
        <v>5</v>
      </c>
      <c r="R9" s="45" t="s">
        <v>13</v>
      </c>
      <c r="S9" s="46" t="s">
        <v>13</v>
      </c>
      <c r="T9" s="47" t="s">
        <v>4</v>
      </c>
      <c r="U9" s="48" t="s">
        <v>30</v>
      </c>
      <c r="V9" s="48" t="s">
        <v>29</v>
      </c>
      <c r="W9" s="48" t="s">
        <v>13</v>
      </c>
      <c r="X9" s="48" t="s">
        <v>13</v>
      </c>
      <c r="Y9" s="49" t="s">
        <v>131</v>
      </c>
      <c r="Z9" s="58" t="s">
        <v>4</v>
      </c>
      <c r="AA9" s="59" t="s">
        <v>208</v>
      </c>
      <c r="AB9" s="59" t="s">
        <v>209</v>
      </c>
      <c r="AC9" s="60" t="s">
        <v>29</v>
      </c>
      <c r="AD9" s="116"/>
      <c r="AE9" s="116"/>
      <c r="AF9" s="60" t="s">
        <v>13</v>
      </c>
      <c r="AG9" s="59" t="s">
        <v>210</v>
      </c>
      <c r="AH9" s="60" t="s">
        <v>211</v>
      </c>
      <c r="AI9" s="50" t="s">
        <v>212</v>
      </c>
      <c r="AJ9" s="51" t="s">
        <v>213</v>
      </c>
      <c r="AK9" s="51" t="s">
        <v>5</v>
      </c>
      <c r="AL9" s="52" t="s">
        <v>214</v>
      </c>
    </row>
    <row r="10" spans="1:38" ht="132.6" x14ac:dyDescent="0.3">
      <c r="A10" s="27">
        <v>168</v>
      </c>
      <c r="B10" s="18">
        <v>44918</v>
      </c>
      <c r="C10" s="19" t="s">
        <v>15</v>
      </c>
      <c r="D10" s="19" t="s">
        <v>150</v>
      </c>
      <c r="E10" s="18">
        <v>44918</v>
      </c>
      <c r="F10" s="25" t="s">
        <v>145</v>
      </c>
      <c r="G10" s="32" t="s">
        <v>151</v>
      </c>
      <c r="H10" s="26" t="s">
        <v>153</v>
      </c>
      <c r="I10" s="26" t="s">
        <v>190</v>
      </c>
      <c r="J10" s="27">
        <v>1</v>
      </c>
      <c r="K10" s="19" t="s">
        <v>18</v>
      </c>
      <c r="L10" s="33" t="s">
        <v>154</v>
      </c>
      <c r="M10" s="22">
        <v>1</v>
      </c>
      <c r="N10" s="20">
        <v>1</v>
      </c>
      <c r="O10" s="29">
        <v>44958</v>
      </c>
      <c r="P10" s="29">
        <v>45285</v>
      </c>
      <c r="Q10" s="33" t="s">
        <v>155</v>
      </c>
      <c r="R10" s="33" t="s">
        <v>44</v>
      </c>
      <c r="S10" s="33" t="s">
        <v>156</v>
      </c>
      <c r="T10" s="18">
        <v>45169</v>
      </c>
      <c r="U10" s="55" t="s">
        <v>219</v>
      </c>
      <c r="V10" s="21">
        <v>0.5</v>
      </c>
      <c r="W10" s="28" t="s">
        <v>139</v>
      </c>
      <c r="X10" s="23"/>
      <c r="Y10" s="27" t="s">
        <v>216</v>
      </c>
      <c r="Z10" s="38">
        <v>45291</v>
      </c>
      <c r="AA10" s="39" t="s">
        <v>254</v>
      </c>
      <c r="AB10" s="40">
        <v>1</v>
      </c>
      <c r="AC10" s="54">
        <f>IF(OR(AB10="",AB10=""),"",IF(OR(AB10=0,AB10=0),0,IF((AB10*100%)/J10&gt;100%,100%,(AB10*100%)/J10)))</f>
        <v>1</v>
      </c>
      <c r="AD10" s="28" t="b">
        <f t="shared" ref="AD10" si="0">IF(AB10="","",IF(Z10&lt;O10,IF(AC10&lt;100%,"INCUMPLIDA",IF(AC10=100%,"TERMINADA EXTEMPORÁNEA"))))</f>
        <v>0</v>
      </c>
      <c r="AE10" s="28" t="str">
        <f t="shared" ref="AE10" si="1">IF(AB10="","",IF(Z10&gt;O10,IF(AC10=0%,"SIN INICIAR",IF(AC10=100%,"TERMINADA",IF(AC10&gt;0%,"EN PROCESO")))))</f>
        <v>TERMINADA</v>
      </c>
      <c r="AF10" s="28" t="str">
        <f t="shared" ref="AF10" si="2">IF(AB10="","",IF(Z10&lt;O10,AD10,IF(Z10&gt;O10,AE10)))</f>
        <v>TERMINADA</v>
      </c>
      <c r="AG10" s="55" t="s">
        <v>249</v>
      </c>
      <c r="AH10" s="27" t="s">
        <v>241</v>
      </c>
      <c r="AI10" s="40" t="str">
        <f>IF(AC10="","",IF(OR(AC10=100%),"CUMPLIDA","PENDIENTE"))</f>
        <v>CUMPLIDA</v>
      </c>
      <c r="AJ10" s="28" t="s">
        <v>246</v>
      </c>
      <c r="AK10" s="40" t="s">
        <v>127</v>
      </c>
      <c r="AL10" s="40" t="s">
        <v>247</v>
      </c>
    </row>
    <row r="11" spans="1:38" ht="132.6" x14ac:dyDescent="0.3">
      <c r="A11" s="27">
        <v>169</v>
      </c>
      <c r="B11" s="18">
        <v>44918</v>
      </c>
      <c r="C11" s="19" t="s">
        <v>15</v>
      </c>
      <c r="D11" s="19" t="s">
        <v>150</v>
      </c>
      <c r="E11" s="18">
        <v>44918</v>
      </c>
      <c r="F11" s="25" t="s">
        <v>145</v>
      </c>
      <c r="G11" s="32" t="s">
        <v>151</v>
      </c>
      <c r="H11" s="26" t="s">
        <v>153</v>
      </c>
      <c r="I11" s="26" t="s">
        <v>250</v>
      </c>
      <c r="J11" s="27">
        <v>2</v>
      </c>
      <c r="K11" s="19" t="s">
        <v>18</v>
      </c>
      <c r="L11" s="33" t="s">
        <v>251</v>
      </c>
      <c r="M11" s="22">
        <v>1</v>
      </c>
      <c r="N11" s="20">
        <v>1</v>
      </c>
      <c r="O11" s="29">
        <v>44958</v>
      </c>
      <c r="P11" s="29">
        <v>45285</v>
      </c>
      <c r="Q11" s="33" t="s">
        <v>155</v>
      </c>
      <c r="R11" s="33" t="s">
        <v>44</v>
      </c>
      <c r="S11" s="33" t="s">
        <v>156</v>
      </c>
      <c r="T11" s="18">
        <v>45169</v>
      </c>
      <c r="U11" s="55" t="s">
        <v>220</v>
      </c>
      <c r="V11" s="21">
        <v>0.5</v>
      </c>
      <c r="W11" s="28" t="s">
        <v>139</v>
      </c>
      <c r="X11" s="23"/>
      <c r="Y11" s="27" t="s">
        <v>216</v>
      </c>
      <c r="Z11" s="38">
        <v>45291</v>
      </c>
      <c r="AA11" s="39" t="s">
        <v>256</v>
      </c>
      <c r="AB11" s="40">
        <v>0.5</v>
      </c>
      <c r="AC11" s="54">
        <f t="shared" ref="AC11:AC15" si="3">IF(OR(AB11="",AB11=""),"",IF(OR(AB11=0,AB11=0),0,IF((AB11*100%)/J11&gt;100%,100%,(AB11*100%)/J11)))</f>
        <v>0.25</v>
      </c>
      <c r="AD11" s="28" t="str">
        <f>IF(AB11="","",IF(Z11&gt;O11,IF(AC11&lt;100%,"INCUMPLIDA",IF(AC11=100%,"TERMINADA EXTEMPORÁNEA"))))</f>
        <v>INCUMPLIDA</v>
      </c>
      <c r="AE11" s="28" t="b">
        <f>IF(AB11="","",IF(Z11&lt;O11,IF(AC11=0%,"SIN INICIAR",IF(AC11=100%,"TERMINADA",IF(AC11&gt;0%,"EN PROCESO")))))</f>
        <v>0</v>
      </c>
      <c r="AF11" s="28" t="str">
        <f>IF(AB11="","",IF(Z11&gt;O11,AD11,IF(Z11&lt;O11,AE11)))</f>
        <v>INCUMPLIDA</v>
      </c>
      <c r="AG11" s="55" t="s">
        <v>252</v>
      </c>
      <c r="AH11" s="27" t="s">
        <v>241</v>
      </c>
      <c r="AI11" s="40" t="str">
        <f t="shared" ref="AI11:AI20" si="4">IF(AC11="","",IF(OR(AC11=100%),"CUMPLIDA","PENDIENTE"))</f>
        <v>PENDIENTE</v>
      </c>
      <c r="AJ11" s="28"/>
      <c r="AK11" s="40"/>
      <c r="AL11" s="40"/>
    </row>
    <row r="12" spans="1:38" ht="97.8" customHeight="1" x14ac:dyDescent="0.3">
      <c r="A12" s="27">
        <v>170</v>
      </c>
      <c r="B12" s="18">
        <v>44918</v>
      </c>
      <c r="C12" s="19" t="s">
        <v>15</v>
      </c>
      <c r="D12" s="19" t="s">
        <v>150</v>
      </c>
      <c r="E12" s="18">
        <v>44918</v>
      </c>
      <c r="F12" s="25" t="s">
        <v>146</v>
      </c>
      <c r="G12" s="26" t="s">
        <v>152</v>
      </c>
      <c r="H12" s="26" t="s">
        <v>157</v>
      </c>
      <c r="I12" s="26" t="s">
        <v>158</v>
      </c>
      <c r="J12" s="27">
        <v>1</v>
      </c>
      <c r="K12" s="19" t="s">
        <v>18</v>
      </c>
      <c r="L12" s="33" t="s">
        <v>159</v>
      </c>
      <c r="M12" s="22">
        <v>1</v>
      </c>
      <c r="N12" s="20">
        <v>1</v>
      </c>
      <c r="O12" s="29">
        <v>44927</v>
      </c>
      <c r="P12" s="29">
        <v>45285</v>
      </c>
      <c r="Q12" s="33" t="s">
        <v>160</v>
      </c>
      <c r="R12" s="33" t="s">
        <v>130</v>
      </c>
      <c r="S12" s="33" t="s">
        <v>161</v>
      </c>
      <c r="T12" s="18">
        <v>45169</v>
      </c>
      <c r="U12" s="56" t="s">
        <v>222</v>
      </c>
      <c r="V12" s="21">
        <v>0</v>
      </c>
      <c r="W12" s="28" t="s">
        <v>192</v>
      </c>
      <c r="X12" s="23"/>
      <c r="Y12" s="40" t="s">
        <v>217</v>
      </c>
      <c r="Z12" s="38">
        <v>45291</v>
      </c>
      <c r="AA12" s="39" t="s">
        <v>253</v>
      </c>
      <c r="AB12" s="40">
        <v>1</v>
      </c>
      <c r="AC12" s="54">
        <f t="shared" si="3"/>
        <v>1</v>
      </c>
      <c r="AD12" s="28" t="b">
        <f>IF(AB12="","",IF(Z12&lt;O12,IF(AC12&lt;100%,"INCUMPLIDA",IF(AC12=100%,"TERMINADA EXTEMPORÁNEA"))))</f>
        <v>0</v>
      </c>
      <c r="AE12" s="28" t="str">
        <f>IF(AB12="","",IF(Z12&gt;O12,IF(AC12=0%,"SIN INICIAR",IF(AC12=100%,"TERMINADA",IF(AC12&gt;0%,"EN PROCESO")))))</f>
        <v>TERMINADA</v>
      </c>
      <c r="AF12" s="28" t="str">
        <f>IF(AB12="","",IF(Z12&lt;O12,AD12,IF(Z12&gt;O12,AE12)))</f>
        <v>TERMINADA</v>
      </c>
      <c r="AG12" s="57" t="s">
        <v>234</v>
      </c>
      <c r="AH12" s="40" t="s">
        <v>230</v>
      </c>
      <c r="AI12" s="40" t="str">
        <f t="shared" si="4"/>
        <v>CUMPLIDA</v>
      </c>
      <c r="AJ12" s="28" t="s">
        <v>246</v>
      </c>
      <c r="AK12" s="40" t="s">
        <v>127</v>
      </c>
      <c r="AL12" s="40" t="s">
        <v>247</v>
      </c>
    </row>
    <row r="13" spans="1:38" ht="51" x14ac:dyDescent="0.3">
      <c r="A13" s="27">
        <v>171</v>
      </c>
      <c r="B13" s="18">
        <v>44918</v>
      </c>
      <c r="C13" s="19" t="s">
        <v>15</v>
      </c>
      <c r="D13" s="19" t="s">
        <v>150</v>
      </c>
      <c r="E13" s="18">
        <v>44918</v>
      </c>
      <c r="F13" s="25" t="s">
        <v>146</v>
      </c>
      <c r="G13" s="26" t="s">
        <v>152</v>
      </c>
      <c r="H13" s="26" t="s">
        <v>162</v>
      </c>
      <c r="I13" s="26" t="s">
        <v>163</v>
      </c>
      <c r="J13" s="27">
        <v>1</v>
      </c>
      <c r="K13" s="19" t="s">
        <v>18</v>
      </c>
      <c r="L13" s="33" t="s">
        <v>159</v>
      </c>
      <c r="M13" s="22">
        <v>1</v>
      </c>
      <c r="N13" s="20">
        <v>1</v>
      </c>
      <c r="O13" s="29">
        <v>44927</v>
      </c>
      <c r="P13" s="29">
        <v>45285</v>
      </c>
      <c r="Q13" s="33" t="s">
        <v>160</v>
      </c>
      <c r="R13" s="33" t="s">
        <v>130</v>
      </c>
      <c r="S13" s="33" t="s">
        <v>161</v>
      </c>
      <c r="T13" s="18">
        <v>45169</v>
      </c>
      <c r="U13" s="57" t="s">
        <v>218</v>
      </c>
      <c r="V13" s="21">
        <v>1</v>
      </c>
      <c r="W13" s="28" t="s">
        <v>193</v>
      </c>
      <c r="X13" s="34" t="s">
        <v>127</v>
      </c>
      <c r="Y13" s="40" t="s">
        <v>217</v>
      </c>
      <c r="Z13" s="38">
        <v>45291</v>
      </c>
      <c r="AA13" s="39" t="s">
        <v>231</v>
      </c>
      <c r="AB13" s="40">
        <v>1</v>
      </c>
      <c r="AC13" s="54">
        <f t="shared" si="3"/>
        <v>1</v>
      </c>
      <c r="AD13" s="28" t="b">
        <f>IF(AB13="","",IF(Z13&lt;O13,IF(AC13&lt;100%,"INCUMPLIDA",IF(AC13=100%,"TERMINADA EXTEMPORÁNEA"))))</f>
        <v>0</v>
      </c>
      <c r="AE13" s="28" t="str">
        <f>IF(AB13="","",IF(Z13&gt;O13,IF(AC13=0%,"SIN INICIAR",IF(AC13=100%,"TERMINADA",IF(AC13&gt;0%,"EN PROCESO")))))</f>
        <v>TERMINADA</v>
      </c>
      <c r="AF13" s="28" t="str">
        <f>IF(AB13="","",IF(Z13&lt;O13,AD13,IF(Z13&gt;O13,AE13)))</f>
        <v>TERMINADA</v>
      </c>
      <c r="AG13" s="57" t="s">
        <v>232</v>
      </c>
      <c r="AH13" s="40" t="s">
        <v>230</v>
      </c>
      <c r="AI13" s="40" t="str">
        <f t="shared" si="4"/>
        <v>CUMPLIDA</v>
      </c>
      <c r="AJ13" s="28" t="s">
        <v>246</v>
      </c>
      <c r="AK13" s="40" t="s">
        <v>127</v>
      </c>
      <c r="AL13" s="40" t="s">
        <v>247</v>
      </c>
    </row>
    <row r="14" spans="1:38" ht="122.4" x14ac:dyDescent="0.3">
      <c r="A14" s="27">
        <v>172</v>
      </c>
      <c r="B14" s="18">
        <v>44918</v>
      </c>
      <c r="C14" s="19" t="s">
        <v>15</v>
      </c>
      <c r="D14" s="19" t="s">
        <v>150</v>
      </c>
      <c r="E14" s="18">
        <v>44918</v>
      </c>
      <c r="F14" s="25" t="s">
        <v>147</v>
      </c>
      <c r="G14" s="26" t="s">
        <v>164</v>
      </c>
      <c r="H14" s="26" t="s">
        <v>165</v>
      </c>
      <c r="I14" s="26" t="s">
        <v>166</v>
      </c>
      <c r="J14" s="27">
        <v>1</v>
      </c>
      <c r="K14" s="19" t="s">
        <v>18</v>
      </c>
      <c r="L14" s="33" t="s">
        <v>167</v>
      </c>
      <c r="M14" s="22">
        <v>1</v>
      </c>
      <c r="N14" s="20">
        <v>1</v>
      </c>
      <c r="O14" s="29">
        <v>44958</v>
      </c>
      <c r="P14" s="29">
        <v>45285</v>
      </c>
      <c r="Q14" s="33" t="s">
        <v>168</v>
      </c>
      <c r="R14" s="33" t="s">
        <v>44</v>
      </c>
      <c r="S14" s="33" t="s">
        <v>169</v>
      </c>
      <c r="T14" s="18">
        <v>45169</v>
      </c>
      <c r="U14" s="57" t="s">
        <v>223</v>
      </c>
      <c r="V14" s="21">
        <v>1</v>
      </c>
      <c r="W14" s="28" t="s">
        <v>193</v>
      </c>
      <c r="X14" s="34" t="s">
        <v>127</v>
      </c>
      <c r="Y14" s="40" t="s">
        <v>217</v>
      </c>
      <c r="Z14" s="38">
        <v>45291</v>
      </c>
      <c r="AA14" s="39" t="s">
        <v>238</v>
      </c>
      <c r="AB14" s="40">
        <v>1</v>
      </c>
      <c r="AC14" s="54">
        <f t="shared" si="3"/>
        <v>1</v>
      </c>
      <c r="AD14" s="28" t="b">
        <f t="shared" ref="AD14:AD15" si="5">IF(AB14="","",IF(Z14&lt;O14,IF(AC14&lt;100%,"INCUMPLIDA",IF(AC14=100%,"TERMINADA EXTEMPORÁNEA"))))</f>
        <v>0</v>
      </c>
      <c r="AE14" s="28" t="str">
        <f t="shared" ref="AE14:AE15" si="6">IF(AB14="","",IF(Z14&gt;O14,IF(AC14=0%,"SIN INICIAR",IF(AC14=100%,"TERMINADA",IF(AC14&gt;0%,"EN PROCESO")))))</f>
        <v>TERMINADA</v>
      </c>
      <c r="AF14" s="28" t="str">
        <f t="shared" ref="AF14:AF15" si="7">IF(AB14="","",IF(Z14&lt;O14,AD14,IF(Z14&gt;O14,AE14)))</f>
        <v>TERMINADA</v>
      </c>
      <c r="AG14" s="57" t="s">
        <v>239</v>
      </c>
      <c r="AH14" s="40" t="s">
        <v>240</v>
      </c>
      <c r="AI14" s="40" t="str">
        <f t="shared" si="4"/>
        <v>CUMPLIDA</v>
      </c>
      <c r="AJ14" s="28" t="s">
        <v>246</v>
      </c>
      <c r="AK14" s="40" t="s">
        <v>127</v>
      </c>
      <c r="AL14" s="40" t="s">
        <v>247</v>
      </c>
    </row>
    <row r="15" spans="1:38" ht="122.4" x14ac:dyDescent="0.3">
      <c r="A15" s="27">
        <v>173</v>
      </c>
      <c r="B15" s="18">
        <v>44918</v>
      </c>
      <c r="C15" s="19" t="s">
        <v>15</v>
      </c>
      <c r="D15" s="19" t="s">
        <v>150</v>
      </c>
      <c r="E15" s="18">
        <v>44918</v>
      </c>
      <c r="F15" s="25" t="s">
        <v>147</v>
      </c>
      <c r="G15" s="26" t="s">
        <v>164</v>
      </c>
      <c r="H15" s="26" t="s">
        <v>165</v>
      </c>
      <c r="I15" s="26" t="s">
        <v>170</v>
      </c>
      <c r="J15" s="27">
        <v>1</v>
      </c>
      <c r="K15" s="19" t="s">
        <v>18</v>
      </c>
      <c r="L15" s="33" t="s">
        <v>171</v>
      </c>
      <c r="M15" s="22">
        <v>1</v>
      </c>
      <c r="N15" s="20">
        <v>1</v>
      </c>
      <c r="O15" s="29">
        <v>44958</v>
      </c>
      <c r="P15" s="29">
        <v>45285</v>
      </c>
      <c r="Q15" s="33" t="s">
        <v>168</v>
      </c>
      <c r="R15" s="33" t="s">
        <v>44</v>
      </c>
      <c r="S15" s="33" t="s">
        <v>169</v>
      </c>
      <c r="T15" s="18">
        <v>45169</v>
      </c>
      <c r="U15" s="57" t="s">
        <v>223</v>
      </c>
      <c r="V15" s="21">
        <v>1</v>
      </c>
      <c r="W15" s="28" t="s">
        <v>193</v>
      </c>
      <c r="X15" s="34" t="s">
        <v>127</v>
      </c>
      <c r="Y15" s="40" t="s">
        <v>217</v>
      </c>
      <c r="Z15" s="38">
        <v>45291</v>
      </c>
      <c r="AA15" s="39" t="s">
        <v>238</v>
      </c>
      <c r="AB15" s="40">
        <v>1</v>
      </c>
      <c r="AC15" s="54">
        <f t="shared" si="3"/>
        <v>1</v>
      </c>
      <c r="AD15" s="28" t="b">
        <f t="shared" si="5"/>
        <v>0</v>
      </c>
      <c r="AE15" s="28" t="str">
        <f t="shared" si="6"/>
        <v>TERMINADA</v>
      </c>
      <c r="AF15" s="28" t="str">
        <f t="shared" si="7"/>
        <v>TERMINADA</v>
      </c>
      <c r="AG15" s="57" t="s">
        <v>239</v>
      </c>
      <c r="AH15" s="40" t="s">
        <v>240</v>
      </c>
      <c r="AI15" s="40" t="str">
        <f t="shared" si="4"/>
        <v>CUMPLIDA</v>
      </c>
      <c r="AJ15" s="28" t="s">
        <v>246</v>
      </c>
      <c r="AK15" s="40" t="s">
        <v>127</v>
      </c>
      <c r="AL15" s="40" t="s">
        <v>247</v>
      </c>
    </row>
    <row r="16" spans="1:38" ht="102" x14ac:dyDescent="0.3">
      <c r="A16" s="27">
        <v>174</v>
      </c>
      <c r="B16" s="18">
        <v>44918</v>
      </c>
      <c r="C16" s="19" t="s">
        <v>15</v>
      </c>
      <c r="D16" s="19" t="s">
        <v>150</v>
      </c>
      <c r="E16" s="18">
        <v>44918</v>
      </c>
      <c r="F16" s="25" t="s">
        <v>138</v>
      </c>
      <c r="G16" s="26" t="s">
        <v>172</v>
      </c>
      <c r="H16" s="26" t="s">
        <v>173</v>
      </c>
      <c r="I16" s="26" t="s">
        <v>175</v>
      </c>
      <c r="J16" s="27">
        <v>1</v>
      </c>
      <c r="K16" s="19" t="s">
        <v>18</v>
      </c>
      <c r="L16" s="33" t="s">
        <v>176</v>
      </c>
      <c r="M16" s="22">
        <v>1</v>
      </c>
      <c r="N16" s="20">
        <v>1</v>
      </c>
      <c r="O16" s="29">
        <v>44958</v>
      </c>
      <c r="P16" s="29">
        <v>45285</v>
      </c>
      <c r="Q16" s="33" t="s">
        <v>161</v>
      </c>
      <c r="R16" s="33" t="s">
        <v>130</v>
      </c>
      <c r="S16" s="33" t="s">
        <v>161</v>
      </c>
      <c r="T16" s="18">
        <v>45169</v>
      </c>
      <c r="U16" s="57" t="s">
        <v>224</v>
      </c>
      <c r="V16" s="21">
        <v>0.5</v>
      </c>
      <c r="W16" s="28" t="s">
        <v>139</v>
      </c>
      <c r="X16" s="23"/>
      <c r="Y16" s="40" t="s">
        <v>217</v>
      </c>
      <c r="Z16" s="38">
        <v>45291</v>
      </c>
      <c r="AA16" s="39" t="s">
        <v>255</v>
      </c>
      <c r="AB16" s="40">
        <v>2</v>
      </c>
      <c r="AC16" s="54">
        <f t="shared" ref="AC16:AC20" si="8">IF(OR(AB16="",AB16=""),"",IF(OR(AB16=0,AB16=0),0,IF((AB16*100%)/J16&gt;100%,100%,(AB16*100%)/J16)))</f>
        <v>1</v>
      </c>
      <c r="AD16" s="28" t="b">
        <f t="shared" ref="AD16:AD20" si="9">IF(AB16="","",IF(Z16&lt;O16,IF(AC16&lt;100%,"INCUMPLIDA",IF(AC16=100%,"TERMINADA EXTEMPORÁNEA"))))</f>
        <v>0</v>
      </c>
      <c r="AE16" s="28" t="str">
        <f t="shared" ref="AE16:AE20" si="10">IF(AB16="","",IF(Z16&gt;O16,IF(AC16=0%,"SIN INICIAR",IF(AC16=100%,"TERMINADA",IF(AC16&gt;0%,"EN PROCESO")))))</f>
        <v>TERMINADA</v>
      </c>
      <c r="AF16" s="28" t="str">
        <f t="shared" ref="AF16:AF20" si="11">IF(AB16="","",IF(Z16&lt;O16,AD16,IF(Z16&gt;O16,AE16)))</f>
        <v>TERMINADA</v>
      </c>
      <c r="AG16" s="57" t="s">
        <v>233</v>
      </c>
      <c r="AH16" s="40" t="s">
        <v>230</v>
      </c>
      <c r="AI16" s="40" t="str">
        <f t="shared" si="4"/>
        <v>CUMPLIDA</v>
      </c>
      <c r="AJ16" s="28" t="s">
        <v>246</v>
      </c>
      <c r="AK16" s="40" t="s">
        <v>127</v>
      </c>
      <c r="AL16" s="40" t="s">
        <v>247</v>
      </c>
    </row>
    <row r="17" spans="1:38" ht="112.2" x14ac:dyDescent="0.3">
      <c r="A17" s="27">
        <v>175</v>
      </c>
      <c r="B17" s="18">
        <v>44918</v>
      </c>
      <c r="C17" s="19" t="s">
        <v>15</v>
      </c>
      <c r="D17" s="19" t="s">
        <v>150</v>
      </c>
      <c r="E17" s="18">
        <v>44918</v>
      </c>
      <c r="F17" s="25" t="s">
        <v>138</v>
      </c>
      <c r="G17" s="26" t="s">
        <v>172</v>
      </c>
      <c r="H17" s="26" t="s">
        <v>174</v>
      </c>
      <c r="I17" s="26" t="s">
        <v>191</v>
      </c>
      <c r="J17" s="27">
        <v>1</v>
      </c>
      <c r="K17" s="19" t="s">
        <v>18</v>
      </c>
      <c r="L17" s="33" t="s">
        <v>177</v>
      </c>
      <c r="M17" s="22">
        <v>1</v>
      </c>
      <c r="N17" s="20">
        <v>1</v>
      </c>
      <c r="O17" s="29">
        <v>44958</v>
      </c>
      <c r="P17" s="29">
        <v>45285</v>
      </c>
      <c r="Q17" s="33" t="s">
        <v>48</v>
      </c>
      <c r="R17" s="33" t="s">
        <v>130</v>
      </c>
      <c r="S17" s="33" t="s">
        <v>48</v>
      </c>
      <c r="T17" s="18">
        <v>45169</v>
      </c>
      <c r="U17" s="57" t="s">
        <v>225</v>
      </c>
      <c r="V17" s="21">
        <v>0.5</v>
      </c>
      <c r="W17" s="28" t="s">
        <v>139</v>
      </c>
      <c r="X17" s="23"/>
      <c r="Y17" s="40" t="s">
        <v>217</v>
      </c>
      <c r="Z17" s="38">
        <v>45291</v>
      </c>
      <c r="AA17" s="39" t="s">
        <v>235</v>
      </c>
      <c r="AB17" s="40">
        <v>1</v>
      </c>
      <c r="AC17" s="54">
        <f t="shared" si="8"/>
        <v>1</v>
      </c>
      <c r="AD17" s="28" t="b">
        <f t="shared" si="9"/>
        <v>0</v>
      </c>
      <c r="AE17" s="28" t="str">
        <f t="shared" si="10"/>
        <v>TERMINADA</v>
      </c>
      <c r="AF17" s="28" t="str">
        <f t="shared" si="11"/>
        <v>TERMINADA</v>
      </c>
      <c r="AG17" s="57" t="s">
        <v>236</v>
      </c>
      <c r="AH17" s="40" t="s">
        <v>230</v>
      </c>
      <c r="AI17" s="40" t="str">
        <f t="shared" si="4"/>
        <v>CUMPLIDA</v>
      </c>
      <c r="AJ17" s="28" t="s">
        <v>246</v>
      </c>
      <c r="AK17" s="40" t="s">
        <v>127</v>
      </c>
      <c r="AL17" s="40" t="s">
        <v>247</v>
      </c>
    </row>
    <row r="18" spans="1:38" ht="56.4" customHeight="1" x14ac:dyDescent="0.3">
      <c r="A18" s="27">
        <v>176</v>
      </c>
      <c r="B18" s="18">
        <v>44918</v>
      </c>
      <c r="C18" s="19" t="s">
        <v>15</v>
      </c>
      <c r="D18" s="19" t="s">
        <v>150</v>
      </c>
      <c r="E18" s="18">
        <v>44918</v>
      </c>
      <c r="F18" s="25" t="s">
        <v>138</v>
      </c>
      <c r="G18" s="26" t="s">
        <v>172</v>
      </c>
      <c r="H18" s="26" t="s">
        <v>174</v>
      </c>
      <c r="I18" s="26" t="s">
        <v>178</v>
      </c>
      <c r="J18" s="27">
        <v>1</v>
      </c>
      <c r="K18" s="19" t="s">
        <v>18</v>
      </c>
      <c r="L18" s="33" t="s">
        <v>159</v>
      </c>
      <c r="M18" s="22">
        <v>1</v>
      </c>
      <c r="N18" s="20">
        <v>1</v>
      </c>
      <c r="O18" s="29">
        <v>44958</v>
      </c>
      <c r="P18" s="29">
        <v>45285</v>
      </c>
      <c r="Q18" s="33" t="s">
        <v>48</v>
      </c>
      <c r="R18" s="33" t="s">
        <v>130</v>
      </c>
      <c r="S18" s="33" t="s">
        <v>48</v>
      </c>
      <c r="T18" s="18">
        <v>45169</v>
      </c>
      <c r="U18" s="57" t="s">
        <v>226</v>
      </c>
      <c r="V18" s="21">
        <v>1</v>
      </c>
      <c r="W18" s="28" t="s">
        <v>193</v>
      </c>
      <c r="X18" s="34" t="s">
        <v>127</v>
      </c>
      <c r="Y18" s="40" t="s">
        <v>217</v>
      </c>
      <c r="Z18" s="38">
        <v>45291</v>
      </c>
      <c r="AA18" s="39" t="s">
        <v>238</v>
      </c>
      <c r="AB18" s="40">
        <v>1</v>
      </c>
      <c r="AC18" s="54">
        <f t="shared" si="8"/>
        <v>1</v>
      </c>
      <c r="AD18" s="28" t="b">
        <f t="shared" si="9"/>
        <v>0</v>
      </c>
      <c r="AE18" s="28" t="str">
        <f t="shared" si="10"/>
        <v>TERMINADA</v>
      </c>
      <c r="AF18" s="28" t="str">
        <f t="shared" si="11"/>
        <v>TERMINADA</v>
      </c>
      <c r="AG18" s="57" t="s">
        <v>237</v>
      </c>
      <c r="AH18" s="40" t="s">
        <v>230</v>
      </c>
      <c r="AI18" s="40" t="str">
        <f t="shared" si="4"/>
        <v>CUMPLIDA</v>
      </c>
      <c r="AJ18" s="28" t="s">
        <v>246</v>
      </c>
      <c r="AK18" s="40" t="s">
        <v>127</v>
      </c>
      <c r="AL18" s="40" t="s">
        <v>247</v>
      </c>
    </row>
    <row r="19" spans="1:38" ht="91.8" x14ac:dyDescent="0.3">
      <c r="A19" s="27">
        <v>177</v>
      </c>
      <c r="B19" s="18">
        <v>44918</v>
      </c>
      <c r="C19" s="19" t="s">
        <v>15</v>
      </c>
      <c r="D19" s="19" t="s">
        <v>150</v>
      </c>
      <c r="E19" s="18">
        <v>44918</v>
      </c>
      <c r="F19" s="25" t="s">
        <v>148</v>
      </c>
      <c r="G19" s="26" t="s">
        <v>179</v>
      </c>
      <c r="H19" s="26" t="s">
        <v>181</v>
      </c>
      <c r="I19" s="26" t="s">
        <v>183</v>
      </c>
      <c r="J19" s="27">
        <v>1</v>
      </c>
      <c r="K19" s="19" t="s">
        <v>18</v>
      </c>
      <c r="L19" s="33" t="s">
        <v>185</v>
      </c>
      <c r="M19" s="22">
        <v>1</v>
      </c>
      <c r="N19" s="20">
        <v>1</v>
      </c>
      <c r="O19" s="29">
        <v>44927</v>
      </c>
      <c r="P19" s="29">
        <v>45285</v>
      </c>
      <c r="Q19" s="33" t="s">
        <v>187</v>
      </c>
      <c r="R19" s="24" t="s">
        <v>35</v>
      </c>
      <c r="S19" s="33" t="s">
        <v>188</v>
      </c>
      <c r="T19" s="18">
        <v>45169</v>
      </c>
      <c r="U19" s="55" t="s">
        <v>221</v>
      </c>
      <c r="V19" s="21">
        <v>0</v>
      </c>
      <c r="W19" s="28" t="s">
        <v>192</v>
      </c>
      <c r="X19" s="23"/>
      <c r="Y19" s="27" t="s">
        <v>216</v>
      </c>
      <c r="Z19" s="38">
        <v>45291</v>
      </c>
      <c r="AA19" s="39" t="s">
        <v>242</v>
      </c>
      <c r="AB19" s="40">
        <v>1</v>
      </c>
      <c r="AC19" s="54">
        <f t="shared" si="8"/>
        <v>1</v>
      </c>
      <c r="AD19" s="28" t="b">
        <f t="shared" si="9"/>
        <v>0</v>
      </c>
      <c r="AE19" s="28" t="str">
        <f t="shared" si="10"/>
        <v>TERMINADA</v>
      </c>
      <c r="AF19" s="28" t="str">
        <f t="shared" si="11"/>
        <v>TERMINADA</v>
      </c>
      <c r="AG19" s="61" t="s">
        <v>244</v>
      </c>
      <c r="AH19" s="27" t="s">
        <v>241</v>
      </c>
      <c r="AI19" s="40" t="str">
        <f t="shared" si="4"/>
        <v>CUMPLIDA</v>
      </c>
      <c r="AJ19" s="28" t="s">
        <v>246</v>
      </c>
      <c r="AK19" s="40" t="s">
        <v>127</v>
      </c>
      <c r="AL19" s="40" t="s">
        <v>247</v>
      </c>
    </row>
    <row r="20" spans="1:38" ht="91.8" x14ac:dyDescent="0.3">
      <c r="A20" s="27">
        <v>178</v>
      </c>
      <c r="B20" s="18">
        <v>44918</v>
      </c>
      <c r="C20" s="19" t="s">
        <v>15</v>
      </c>
      <c r="D20" s="19" t="s">
        <v>150</v>
      </c>
      <c r="E20" s="18">
        <v>44918</v>
      </c>
      <c r="F20" s="25" t="s">
        <v>149</v>
      </c>
      <c r="G20" s="26" t="s">
        <v>180</v>
      </c>
      <c r="H20" s="26" t="s">
        <v>182</v>
      </c>
      <c r="I20" s="26" t="s">
        <v>184</v>
      </c>
      <c r="J20" s="27">
        <v>1</v>
      </c>
      <c r="K20" s="19" t="s">
        <v>18</v>
      </c>
      <c r="L20" s="33" t="s">
        <v>186</v>
      </c>
      <c r="M20" s="22">
        <v>1</v>
      </c>
      <c r="N20" s="20">
        <v>0.5</v>
      </c>
      <c r="O20" s="29">
        <v>44927</v>
      </c>
      <c r="P20" s="29">
        <v>45285</v>
      </c>
      <c r="Q20" s="33" t="s">
        <v>26</v>
      </c>
      <c r="R20" s="24" t="s">
        <v>35</v>
      </c>
      <c r="S20" s="24" t="s">
        <v>189</v>
      </c>
      <c r="T20" s="18">
        <v>45169</v>
      </c>
      <c r="U20" s="55" t="s">
        <v>227</v>
      </c>
      <c r="V20" s="21">
        <v>0.5</v>
      </c>
      <c r="W20" s="28" t="s">
        <v>139</v>
      </c>
      <c r="X20" s="23"/>
      <c r="Y20" s="27" t="s">
        <v>216</v>
      </c>
      <c r="Z20" s="38">
        <v>45291</v>
      </c>
      <c r="AA20" s="39" t="s">
        <v>243</v>
      </c>
      <c r="AB20" s="40">
        <v>1</v>
      </c>
      <c r="AC20" s="54">
        <f t="shared" si="8"/>
        <v>1</v>
      </c>
      <c r="AD20" s="28" t="b">
        <f t="shared" si="9"/>
        <v>0</v>
      </c>
      <c r="AE20" s="28" t="str">
        <f t="shared" si="10"/>
        <v>TERMINADA</v>
      </c>
      <c r="AF20" s="28" t="str">
        <f t="shared" si="11"/>
        <v>TERMINADA</v>
      </c>
      <c r="AG20" s="61" t="s">
        <v>245</v>
      </c>
      <c r="AH20" s="27" t="s">
        <v>241</v>
      </c>
      <c r="AI20" s="40" t="str">
        <f t="shared" si="4"/>
        <v>CUMPLIDA</v>
      </c>
      <c r="AJ20" s="28" t="s">
        <v>246</v>
      </c>
      <c r="AK20" s="40" t="s">
        <v>127</v>
      </c>
      <c r="AL20" s="40" t="s">
        <v>247</v>
      </c>
    </row>
  </sheetData>
  <sheetProtection formatCells="0" formatColumns="0"/>
  <mergeCells count="49">
    <mergeCell ref="R7:R8"/>
    <mergeCell ref="C7:C8"/>
    <mergeCell ref="AI7:AI8"/>
    <mergeCell ref="AE7:AE9"/>
    <mergeCell ref="D7:D8"/>
    <mergeCell ref="AK7:AK8"/>
    <mergeCell ref="AG7:AG8"/>
    <mergeCell ref="M7:M8"/>
    <mergeCell ref="L7:L8"/>
    <mergeCell ref="E7:E8"/>
    <mergeCell ref="W7:W8"/>
    <mergeCell ref="T7:T8"/>
    <mergeCell ref="U7:U8"/>
    <mergeCell ref="V7:V8"/>
    <mergeCell ref="F7:F8"/>
    <mergeCell ref="I7:J7"/>
    <mergeCell ref="H7:H8"/>
    <mergeCell ref="AI1:AK1"/>
    <mergeCell ref="AL1:AL4"/>
    <mergeCell ref="AI2:AK2"/>
    <mergeCell ref="AI3:AK3"/>
    <mergeCell ref="AI4:AK4"/>
    <mergeCell ref="Z6:AH6"/>
    <mergeCell ref="AI6:AL6"/>
    <mergeCell ref="Z7:Z8"/>
    <mergeCell ref="AA7:AA8"/>
    <mergeCell ref="AB7:AB8"/>
    <mergeCell ref="AC7:AC8"/>
    <mergeCell ref="AD7:AD9"/>
    <mergeCell ref="AH7:AH8"/>
    <mergeCell ref="AJ7:AJ8"/>
    <mergeCell ref="AL7:AL8"/>
    <mergeCell ref="AF7:AF8"/>
    <mergeCell ref="D1:AH4"/>
    <mergeCell ref="O7:O8"/>
    <mergeCell ref="A1:C4"/>
    <mergeCell ref="N7:N8"/>
    <mergeCell ref="T6:Y6"/>
    <mergeCell ref="H6:S6"/>
    <mergeCell ref="G7:G8"/>
    <mergeCell ref="A6:G6"/>
    <mergeCell ref="Y7:Y8"/>
    <mergeCell ref="Q7:Q8"/>
    <mergeCell ref="X7:X8"/>
    <mergeCell ref="S7:S8"/>
    <mergeCell ref="P7:P8"/>
    <mergeCell ref="K7:K8"/>
    <mergeCell ref="A7:A8"/>
    <mergeCell ref="B7:B8"/>
  </mergeCells>
  <phoneticPr fontId="11" type="noConversion"/>
  <conditionalFormatting sqref="W10:W20">
    <cfRule type="containsText" dxfId="13" priority="1" operator="containsText" text="INCUMPLIDA">
      <formula>NOT(ISERROR(SEARCH("INCUMPLIDA",W10)))</formula>
    </cfRule>
    <cfRule type="containsText" dxfId="12" priority="2" operator="containsText" text="TERMINADA EXTEMPORÁNEA">
      <formula>NOT(ISERROR(SEARCH("TERMINADA EXTEMPORÁNEA",W10)))</formula>
    </cfRule>
    <cfRule type="containsText" dxfId="11" priority="3" operator="containsText" text="TERMINADA">
      <formula>NOT(ISERROR(SEARCH("TERMINADA",W10)))</formula>
    </cfRule>
    <cfRule type="containsText" dxfId="10" priority="4" operator="containsText" text="EN PROCESO">
      <formula>NOT(ISERROR(SEARCH("EN PROCESO",W10)))</formula>
    </cfRule>
    <cfRule type="containsText" dxfId="9" priority="5" operator="containsText" text="SIN INICIAR">
      <formula>NOT(ISERROR(SEARCH("SIN INICIAR",W10)))</formula>
    </cfRule>
  </conditionalFormatting>
  <conditionalFormatting sqref="AF10:AF20">
    <cfRule type="containsText" dxfId="8" priority="53" operator="containsText" text="INCUMPLIDA">
      <formula>NOT(ISERROR(SEARCH("INCUMPLIDA",AF10)))</formula>
    </cfRule>
    <cfRule type="containsText" dxfId="7" priority="54" operator="containsText" text="TERMINADA EXTEMPORÁNEA">
      <formula>NOT(ISERROR(SEARCH("TERMINADA EXTEMPORÁNEA",AF10)))</formula>
    </cfRule>
    <cfRule type="containsText" dxfId="6" priority="55" operator="containsText" text="TERMINADA">
      <formula>NOT(ISERROR(SEARCH("TERMINADA",AF10)))</formula>
    </cfRule>
    <cfRule type="containsText" dxfId="5" priority="56" operator="containsText" text="EN PROCESO">
      <formula>NOT(ISERROR(SEARCH("EN PROCESO",AF10)))</formula>
    </cfRule>
    <cfRule type="containsText" dxfId="4" priority="57" operator="containsText" text="SIN INICIAR">
      <formula>NOT(ISERROR(SEARCH("SIN INICIAR",AF10)))</formula>
    </cfRule>
  </conditionalFormatting>
  <conditionalFormatting sqref="AI10:AI20">
    <cfRule type="containsText" dxfId="3" priority="60" operator="containsText" text="PENDIENTE">
      <formula>NOT(ISERROR(SEARCH("PENDIENTE",AI10)))</formula>
    </cfRule>
    <cfRule type="containsText" dxfId="2" priority="61" operator="containsText" text="CUMPLIDA">
      <formula>NOT(ISERROR(SEARCH("CUMPLIDA",AI10)))</formula>
    </cfRule>
  </conditionalFormatting>
  <conditionalFormatting sqref="AK10:AK20">
    <cfRule type="containsText" dxfId="1" priority="58" operator="containsText" text="CERRADA">
      <formula>NOT(ISERROR(SEARCH("CERRADA",AK10)))</formula>
    </cfRule>
    <cfRule type="containsText" dxfId="0" priority="59" operator="containsText" text="ABIERTA">
      <formula>NOT(ISERROR(SEARCH("ABIERTA",AK10)))</formula>
    </cfRule>
  </conditionalFormatting>
  <dataValidations count="1">
    <dataValidation type="decimal" allowBlank="1" showInputMessage="1" showErrorMessage="1" errorTitle="Entrada no válida" error="Por favor escriba un número" promptTitle="Escriba un número en esta casilla" sqref="M10:M20" xr:uid="{00000000-0002-0000-0000-000000000000}">
      <formula1>-999999</formula1>
      <formula2>999999</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F11"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Datos.!$I$3:$I$13</xm:f>
          </x14:formula1>
          <xm:sqref>N10:N18</xm:sqref>
        </x14:dataValidation>
        <x14:dataValidation type="list" allowBlank="1" showInputMessage="1" showErrorMessage="1" xr:uid="{00000000-0002-0000-0000-000002000000}">
          <x14:formula1>
            <xm:f>Datos.!$C$3:$C$4</xm:f>
          </x14:formula1>
          <xm:sqref>C10:C20</xm:sqref>
        </x14:dataValidation>
        <x14:dataValidation type="list" allowBlank="1" showInputMessage="1" showErrorMessage="1" xr:uid="{00000000-0002-0000-0000-000003000000}">
          <x14:formula1>
            <xm:f>Datos.!$E$3:$E$6</xm:f>
          </x14:formula1>
          <xm:sqref>K10:K20</xm:sqref>
        </x14:dataValidation>
        <x14:dataValidation type="list" allowBlank="1" showInputMessage="1" showErrorMessage="1" xr:uid="{00000000-0002-0000-0000-000004000000}">
          <x14:formula1>
            <xm:f>Datos.!$N$3:$N$4</xm:f>
          </x14:formula1>
          <xm:sqref>AK10:AK20</xm:sqref>
        </x14:dataValidation>
        <x14:dataValidation type="list" allowBlank="1" showInputMessage="1" showErrorMessage="1" xr:uid="{00000000-0002-0000-0000-000005000000}">
          <x14:formula1>
            <xm:f>Datos.!$K$3:$K$25</xm:f>
          </x14:formula1>
          <xm:sqref>AB10:AB20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F062-3E55-41D5-8D90-750B87FD3266}">
  <dimension ref="B2:D4"/>
  <sheetViews>
    <sheetView workbookViewId="0">
      <selection activeCell="E12" sqref="E12"/>
    </sheetView>
  </sheetViews>
  <sheetFormatPr baseColWidth="10" defaultRowHeight="14.4" x14ac:dyDescent="0.3"/>
  <cols>
    <col min="4" max="4" width="11.5546875" style="62"/>
  </cols>
  <sheetData>
    <row r="2" spans="2:3" x14ac:dyDescent="0.3">
      <c r="B2" t="s">
        <v>136</v>
      </c>
      <c r="C2" s="62" t="s">
        <v>141</v>
      </c>
    </row>
    <row r="3" spans="2:3" x14ac:dyDescent="0.3">
      <c r="B3" t="s">
        <v>248</v>
      </c>
      <c r="C3" s="62">
        <v>0.18</v>
      </c>
    </row>
    <row r="4" spans="2:3" x14ac:dyDescent="0.3">
      <c r="B4" t="s">
        <v>142</v>
      </c>
      <c r="C4" s="62">
        <v>0.82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
  <sheetViews>
    <sheetView workbookViewId="0">
      <selection activeCell="B21" sqref="B21"/>
    </sheetView>
  </sheetViews>
  <sheetFormatPr baseColWidth="10" defaultColWidth="11.5546875" defaultRowHeight="10.199999999999999" x14ac:dyDescent="0.2"/>
  <cols>
    <col min="1" max="1" width="11.5546875" style="30"/>
    <col min="2" max="2" width="17.33203125" style="30" bestFit="1" customWidth="1"/>
    <col min="3" max="3" width="11.5546875" style="17"/>
    <col min="4" max="4" width="11.5546875" style="31"/>
    <col min="5" max="16384" width="11.5546875" style="30"/>
  </cols>
  <sheetData>
    <row r="2" spans="2:4" x14ac:dyDescent="0.2">
      <c r="B2" s="17" t="s">
        <v>136</v>
      </c>
      <c r="C2" s="17" t="s">
        <v>140</v>
      </c>
      <c r="D2" s="31" t="s">
        <v>141</v>
      </c>
    </row>
    <row r="3" spans="2:4" x14ac:dyDescent="0.2">
      <c r="B3" s="30" t="s">
        <v>142</v>
      </c>
      <c r="C3" s="17">
        <v>2</v>
      </c>
      <c r="D3" s="31">
        <f>C3/$C$6</f>
        <v>0.33333333333333331</v>
      </c>
    </row>
    <row r="4" spans="2:4" x14ac:dyDescent="0.2">
      <c r="B4" s="30" t="s">
        <v>143</v>
      </c>
      <c r="C4" s="17">
        <v>3</v>
      </c>
      <c r="D4" s="31">
        <f t="shared" ref="D4:D5" si="0">C4/$C$6</f>
        <v>0.5</v>
      </c>
    </row>
    <row r="5" spans="2:4" x14ac:dyDescent="0.2">
      <c r="B5" s="30" t="s">
        <v>144</v>
      </c>
      <c r="C5" s="17">
        <v>1</v>
      </c>
      <c r="D5" s="31">
        <f t="shared" si="0"/>
        <v>0.16666666666666666</v>
      </c>
    </row>
    <row r="6" spans="2:4" x14ac:dyDescent="0.2">
      <c r="C6" s="17">
        <f>SUM(C3:C5)</f>
        <v>6</v>
      </c>
      <c r="D6" s="31">
        <f>SUM(D3:D5)</f>
        <v>0.99999999999999989</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2" customWidth="1"/>
    <col min="8" max="8" width="42.109375" style="4"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5"/>
      <c r="J1" s="5"/>
      <c r="K1" s="5"/>
      <c r="L1" s="1"/>
    </row>
    <row r="2" spans="2:14" s="6" customFormat="1" x14ac:dyDescent="0.3">
      <c r="B2" s="6" t="s">
        <v>65</v>
      </c>
      <c r="C2" s="6" t="s">
        <v>66</v>
      </c>
      <c r="D2" s="6" t="s">
        <v>67</v>
      </c>
      <c r="E2" s="6" t="s">
        <v>68</v>
      </c>
      <c r="F2" s="6" t="s">
        <v>69</v>
      </c>
      <c r="G2" s="6" t="s">
        <v>70</v>
      </c>
      <c r="H2" s="6" t="s">
        <v>71</v>
      </c>
      <c r="I2" s="7" t="s">
        <v>72</v>
      </c>
      <c r="J2" s="7" t="s">
        <v>32</v>
      </c>
      <c r="K2" s="7" t="s">
        <v>73</v>
      </c>
      <c r="L2" s="6" t="s">
        <v>74</v>
      </c>
      <c r="M2" s="6" t="s">
        <v>75</v>
      </c>
      <c r="N2" s="6" t="s">
        <v>76</v>
      </c>
    </row>
    <row r="3" spans="2:14" x14ac:dyDescent="0.25">
      <c r="B3" s="1">
        <v>1</v>
      </c>
      <c r="C3" s="2" t="s">
        <v>77</v>
      </c>
      <c r="D3" s="8" t="s">
        <v>78</v>
      </c>
      <c r="E3" s="9" t="s">
        <v>17</v>
      </c>
      <c r="F3" s="9" t="s">
        <v>42</v>
      </c>
      <c r="G3" s="9" t="s">
        <v>44</v>
      </c>
      <c r="H3" s="9" t="s">
        <v>79</v>
      </c>
      <c r="I3" s="5">
        <v>0.5</v>
      </c>
      <c r="J3" s="1">
        <v>0</v>
      </c>
      <c r="K3" s="1">
        <v>0</v>
      </c>
      <c r="L3" s="1" t="s">
        <v>80</v>
      </c>
      <c r="M3" s="2" t="s">
        <v>16</v>
      </c>
      <c r="N3" s="1" t="s">
        <v>127</v>
      </c>
    </row>
    <row r="4" spans="2:14" x14ac:dyDescent="0.25">
      <c r="B4" s="1">
        <v>2</v>
      </c>
      <c r="C4" s="2" t="s">
        <v>15</v>
      </c>
      <c r="D4" s="8" t="s">
        <v>81</v>
      </c>
      <c r="E4" s="9" t="s">
        <v>18</v>
      </c>
      <c r="F4" s="9" t="s">
        <v>42</v>
      </c>
      <c r="G4" s="9" t="s">
        <v>45</v>
      </c>
      <c r="H4" s="9" t="s">
        <v>43</v>
      </c>
      <c r="I4" s="5">
        <v>0.55000000000000004</v>
      </c>
      <c r="J4" s="10">
        <v>1</v>
      </c>
      <c r="K4" s="1">
        <v>0.3</v>
      </c>
      <c r="L4" s="1" t="s">
        <v>82</v>
      </c>
      <c r="M4" s="2" t="s">
        <v>83</v>
      </c>
      <c r="N4" s="1" t="s">
        <v>128</v>
      </c>
    </row>
    <row r="5" spans="2:14" x14ac:dyDescent="0.25">
      <c r="B5" s="1">
        <v>3</v>
      </c>
      <c r="D5" s="11" t="s">
        <v>84</v>
      </c>
      <c r="E5" s="9" t="s">
        <v>19</v>
      </c>
      <c r="F5" s="9" t="s">
        <v>34</v>
      </c>
      <c r="G5" s="9" t="s">
        <v>28</v>
      </c>
      <c r="H5" s="9" t="s">
        <v>85</v>
      </c>
      <c r="I5" s="5">
        <v>0.6</v>
      </c>
      <c r="J5" s="10">
        <v>2</v>
      </c>
      <c r="K5" s="1">
        <v>0.5</v>
      </c>
      <c r="L5" s="1"/>
      <c r="M5" s="2" t="s">
        <v>86</v>
      </c>
      <c r="N5" s="1"/>
    </row>
    <row r="6" spans="2:14" x14ac:dyDescent="0.25">
      <c r="B6" s="1">
        <v>4</v>
      </c>
      <c r="D6" s="8" t="s">
        <v>87</v>
      </c>
      <c r="E6" s="12" t="s">
        <v>31</v>
      </c>
      <c r="F6" s="9" t="s">
        <v>34</v>
      </c>
      <c r="G6" s="9" t="s">
        <v>46</v>
      </c>
      <c r="H6" s="9" t="s">
        <v>59</v>
      </c>
      <c r="I6" s="5">
        <v>0.65</v>
      </c>
      <c r="J6" s="10">
        <v>3</v>
      </c>
      <c r="K6" s="10">
        <v>1</v>
      </c>
      <c r="L6" s="1"/>
      <c r="M6" s="2" t="s">
        <v>88</v>
      </c>
    </row>
    <row r="7" spans="2:14" x14ac:dyDescent="0.25">
      <c r="B7" s="1">
        <v>5</v>
      </c>
      <c r="D7" s="8" t="s">
        <v>89</v>
      </c>
      <c r="F7" s="9" t="s">
        <v>34</v>
      </c>
      <c r="G7" s="9" t="s">
        <v>47</v>
      </c>
      <c r="H7" s="9" t="s">
        <v>34</v>
      </c>
      <c r="I7" s="5">
        <v>0.7</v>
      </c>
      <c r="J7" s="10">
        <v>4</v>
      </c>
      <c r="K7" s="10">
        <v>2</v>
      </c>
      <c r="L7" s="1"/>
      <c r="M7" s="2" t="s">
        <v>90</v>
      </c>
    </row>
    <row r="8" spans="2:14" x14ac:dyDescent="0.25">
      <c r="B8" s="1">
        <v>6</v>
      </c>
      <c r="D8" s="8" t="s">
        <v>91</v>
      </c>
      <c r="F8" s="9" t="s">
        <v>34</v>
      </c>
      <c r="G8" s="9" t="s">
        <v>48</v>
      </c>
      <c r="H8" s="9" t="s">
        <v>39</v>
      </c>
      <c r="I8" s="5">
        <v>0.75</v>
      </c>
      <c r="J8" s="10">
        <v>5</v>
      </c>
      <c r="K8" s="10">
        <v>3</v>
      </c>
      <c r="L8" s="1"/>
      <c r="M8" s="2" t="s">
        <v>60</v>
      </c>
    </row>
    <row r="9" spans="2:14" x14ac:dyDescent="0.25">
      <c r="B9" s="1">
        <v>7</v>
      </c>
      <c r="D9" s="8" t="s">
        <v>92</v>
      </c>
      <c r="F9" s="9" t="s">
        <v>35</v>
      </c>
      <c r="G9" s="9" t="s">
        <v>49</v>
      </c>
      <c r="H9" s="9" t="s">
        <v>56</v>
      </c>
      <c r="I9" s="5">
        <v>0.8</v>
      </c>
      <c r="J9" s="10">
        <v>6</v>
      </c>
      <c r="K9" s="10">
        <v>4</v>
      </c>
      <c r="L9" s="1"/>
    </row>
    <row r="10" spans="2:14" x14ac:dyDescent="0.25">
      <c r="B10" s="1">
        <v>8</v>
      </c>
      <c r="D10" s="8" t="s">
        <v>93</v>
      </c>
      <c r="F10" s="9" t="s">
        <v>39</v>
      </c>
      <c r="G10" s="9" t="s">
        <v>50</v>
      </c>
      <c r="H10" s="9" t="s">
        <v>40</v>
      </c>
      <c r="I10" s="5">
        <v>0.85</v>
      </c>
      <c r="J10" s="10">
        <v>7</v>
      </c>
      <c r="K10" s="10">
        <v>5</v>
      </c>
      <c r="L10" s="1"/>
    </row>
    <row r="11" spans="2:14" ht="12.75" customHeight="1" x14ac:dyDescent="0.25">
      <c r="B11" s="1">
        <v>9</v>
      </c>
      <c r="D11" s="11" t="s">
        <v>94</v>
      </c>
      <c r="F11" s="9" t="s">
        <v>37</v>
      </c>
      <c r="G11" s="9" t="s">
        <v>51</v>
      </c>
      <c r="H11" s="9" t="s">
        <v>41</v>
      </c>
      <c r="I11" s="5">
        <v>0.9</v>
      </c>
      <c r="J11" s="10">
        <v>8</v>
      </c>
      <c r="K11" s="10">
        <v>6</v>
      </c>
      <c r="L11" s="1"/>
    </row>
    <row r="12" spans="2:14" x14ac:dyDescent="0.25">
      <c r="B12" s="1">
        <v>10</v>
      </c>
      <c r="D12" s="8" t="s">
        <v>95</v>
      </c>
      <c r="F12" s="9" t="s">
        <v>37</v>
      </c>
      <c r="G12" s="9" t="s">
        <v>52</v>
      </c>
      <c r="H12" s="9" t="s">
        <v>96</v>
      </c>
      <c r="I12" s="5">
        <v>0.95</v>
      </c>
      <c r="J12" s="10">
        <v>9</v>
      </c>
      <c r="K12" s="10">
        <v>7</v>
      </c>
      <c r="L12" s="1"/>
    </row>
    <row r="13" spans="2:14" x14ac:dyDescent="0.25">
      <c r="B13" s="1">
        <v>11</v>
      </c>
      <c r="D13" s="8" t="s">
        <v>97</v>
      </c>
      <c r="F13" s="9" t="s">
        <v>39</v>
      </c>
      <c r="G13" s="9" t="s">
        <v>98</v>
      </c>
      <c r="H13" s="9" t="s">
        <v>36</v>
      </c>
      <c r="I13" s="5">
        <v>1</v>
      </c>
      <c r="J13" s="10">
        <v>10</v>
      </c>
      <c r="K13" s="10">
        <v>8</v>
      </c>
      <c r="L13" s="1"/>
    </row>
    <row r="14" spans="2:14" x14ac:dyDescent="0.25">
      <c r="B14" s="1">
        <v>12</v>
      </c>
      <c r="D14" s="11" t="s">
        <v>99</v>
      </c>
      <c r="F14" s="9" t="s">
        <v>43</v>
      </c>
      <c r="G14" s="9" t="s">
        <v>53</v>
      </c>
      <c r="H14" s="9" t="s">
        <v>35</v>
      </c>
      <c r="I14" s="5"/>
      <c r="J14" s="10"/>
      <c r="K14" s="10">
        <v>9</v>
      </c>
      <c r="L14" s="1"/>
    </row>
    <row r="15" spans="2:14" ht="15" customHeight="1" x14ac:dyDescent="0.25">
      <c r="B15" s="1">
        <v>13</v>
      </c>
      <c r="D15" s="11" t="s">
        <v>100</v>
      </c>
      <c r="F15" s="9" t="s">
        <v>42</v>
      </c>
      <c r="G15" s="9" t="s">
        <v>54</v>
      </c>
      <c r="H15" s="9" t="s">
        <v>37</v>
      </c>
      <c r="I15" s="5"/>
      <c r="J15" s="10"/>
      <c r="K15" s="10">
        <v>10</v>
      </c>
      <c r="L15" s="1"/>
    </row>
    <row r="16" spans="2:14" ht="14.25" customHeight="1" x14ac:dyDescent="0.25">
      <c r="B16" s="1">
        <v>14</v>
      </c>
      <c r="D16" s="11" t="s">
        <v>101</v>
      </c>
      <c r="F16" s="9" t="s">
        <v>34</v>
      </c>
      <c r="G16" s="9" t="s">
        <v>24</v>
      </c>
      <c r="H16" s="9" t="s">
        <v>102</v>
      </c>
      <c r="I16" s="5"/>
      <c r="J16" s="10"/>
      <c r="K16" s="10">
        <v>11</v>
      </c>
      <c r="L16" s="1"/>
    </row>
    <row r="17" spans="2:12" x14ac:dyDescent="0.25">
      <c r="B17" s="1">
        <v>15</v>
      </c>
      <c r="G17" s="9" t="s">
        <v>25</v>
      </c>
      <c r="H17" s="9" t="s">
        <v>103</v>
      </c>
      <c r="I17" s="5"/>
      <c r="J17" s="10"/>
      <c r="K17" s="10">
        <v>12</v>
      </c>
      <c r="L17" s="1"/>
    </row>
    <row r="18" spans="2:12" x14ac:dyDescent="0.25">
      <c r="B18" s="1">
        <v>16</v>
      </c>
      <c r="G18" s="9" t="s">
        <v>26</v>
      </c>
      <c r="H18" s="9" t="s">
        <v>104</v>
      </c>
      <c r="I18" s="5"/>
      <c r="J18" s="10"/>
      <c r="K18" s="10">
        <v>13</v>
      </c>
      <c r="L18" s="1"/>
    </row>
    <row r="19" spans="2:12" x14ac:dyDescent="0.25">
      <c r="B19" s="1">
        <v>17</v>
      </c>
      <c r="G19" s="9" t="s">
        <v>105</v>
      </c>
      <c r="H19" s="9" t="s">
        <v>106</v>
      </c>
      <c r="I19" s="5"/>
      <c r="J19" s="10"/>
      <c r="K19" s="10">
        <v>14</v>
      </c>
      <c r="L19" s="1"/>
    </row>
    <row r="20" spans="2:12" x14ac:dyDescent="0.25">
      <c r="B20" s="1">
        <v>18</v>
      </c>
      <c r="G20" s="9" t="s">
        <v>107</v>
      </c>
      <c r="H20" s="9" t="s">
        <v>108</v>
      </c>
      <c r="I20" s="5"/>
      <c r="J20" s="10"/>
      <c r="K20" s="10">
        <v>15</v>
      </c>
      <c r="L20" s="1"/>
    </row>
    <row r="21" spans="2:12" x14ac:dyDescent="0.25">
      <c r="B21" s="1">
        <v>19</v>
      </c>
      <c r="G21" s="9" t="s">
        <v>27</v>
      </c>
      <c r="H21" s="9" t="s">
        <v>109</v>
      </c>
      <c r="I21" s="5"/>
      <c r="J21" s="10"/>
      <c r="K21" s="10">
        <v>16</v>
      </c>
      <c r="L21" s="1"/>
    </row>
    <row r="22" spans="2:12" x14ac:dyDescent="0.25">
      <c r="B22" s="1">
        <v>20</v>
      </c>
      <c r="G22" s="9" t="s">
        <v>55</v>
      </c>
      <c r="H22" s="9" t="s">
        <v>38</v>
      </c>
      <c r="I22" s="5"/>
      <c r="J22" s="10"/>
      <c r="K22" s="10">
        <v>17</v>
      </c>
      <c r="L22" s="1"/>
    </row>
    <row r="23" spans="2:12" x14ac:dyDescent="0.25">
      <c r="B23" s="1">
        <v>21</v>
      </c>
      <c r="G23" s="9" t="s">
        <v>61</v>
      </c>
      <c r="H23" s="9" t="s">
        <v>110</v>
      </c>
      <c r="J23" s="10"/>
      <c r="K23" s="10">
        <v>18</v>
      </c>
    </row>
    <row r="24" spans="2:12" x14ac:dyDescent="0.25">
      <c r="B24" s="1">
        <v>22</v>
      </c>
      <c r="G24" s="9" t="s">
        <v>111</v>
      </c>
      <c r="H24" s="9" t="s">
        <v>112</v>
      </c>
      <c r="J24" s="10"/>
      <c r="K24" s="10">
        <v>19</v>
      </c>
    </row>
    <row r="25" spans="2:12" x14ac:dyDescent="0.25">
      <c r="B25" s="1">
        <v>23</v>
      </c>
      <c r="J25" s="10"/>
      <c r="K25" s="10">
        <v>20</v>
      </c>
    </row>
    <row r="26" spans="2:12" x14ac:dyDescent="0.25">
      <c r="B26" s="1">
        <v>24</v>
      </c>
      <c r="J26" s="10"/>
      <c r="K26" s="10"/>
    </row>
    <row r="27" spans="2:12" x14ac:dyDescent="0.25">
      <c r="B27" s="1">
        <v>25</v>
      </c>
      <c r="D27" s="6" t="s">
        <v>67</v>
      </c>
      <c r="E27" s="6" t="s">
        <v>69</v>
      </c>
      <c r="G27" s="6" t="s">
        <v>70</v>
      </c>
      <c r="H27" s="13" t="s">
        <v>114</v>
      </c>
      <c r="J27" s="6" t="s">
        <v>70</v>
      </c>
      <c r="K27" s="6" t="s">
        <v>113</v>
      </c>
    </row>
    <row r="28" spans="2:12" x14ac:dyDescent="0.25">
      <c r="B28" s="1">
        <v>26</v>
      </c>
      <c r="D28" s="8" t="s">
        <v>78</v>
      </c>
      <c r="E28" s="9" t="s">
        <v>42</v>
      </c>
      <c r="G28" s="9" t="s">
        <v>44</v>
      </c>
      <c r="H28" s="4" t="s">
        <v>42</v>
      </c>
      <c r="J28" s="9" t="s">
        <v>44</v>
      </c>
      <c r="K28" s="9" t="s">
        <v>79</v>
      </c>
    </row>
    <row r="29" spans="2:12" x14ac:dyDescent="0.25">
      <c r="B29" s="1">
        <v>27</v>
      </c>
      <c r="D29" s="8" t="s">
        <v>81</v>
      </c>
      <c r="E29" s="9" t="s">
        <v>42</v>
      </c>
      <c r="G29" s="9" t="s">
        <v>45</v>
      </c>
      <c r="H29" s="4" t="s">
        <v>115</v>
      </c>
      <c r="J29" s="9" t="s">
        <v>45</v>
      </c>
      <c r="K29" s="9" t="s">
        <v>43</v>
      </c>
    </row>
    <row r="30" spans="2:12" x14ac:dyDescent="0.25">
      <c r="B30" s="1">
        <v>28</v>
      </c>
      <c r="D30" s="11" t="s">
        <v>84</v>
      </c>
      <c r="E30" s="9" t="s">
        <v>34</v>
      </c>
      <c r="G30" s="9" t="s">
        <v>28</v>
      </c>
      <c r="H30" s="4" t="s">
        <v>42</v>
      </c>
      <c r="J30" s="9" t="s">
        <v>28</v>
      </c>
      <c r="K30" s="9" t="s">
        <v>85</v>
      </c>
    </row>
    <row r="31" spans="2:12" x14ac:dyDescent="0.25">
      <c r="B31" s="1">
        <v>29</v>
      </c>
      <c r="D31" s="8" t="s">
        <v>87</v>
      </c>
      <c r="E31" s="9" t="s">
        <v>34</v>
      </c>
      <c r="G31" s="9" t="s">
        <v>46</v>
      </c>
      <c r="H31" s="4" t="s">
        <v>42</v>
      </c>
      <c r="J31" s="9" t="s">
        <v>46</v>
      </c>
      <c r="K31" s="9" t="s">
        <v>59</v>
      </c>
    </row>
    <row r="32" spans="2:12" x14ac:dyDescent="0.25">
      <c r="B32" s="1">
        <v>30</v>
      </c>
      <c r="D32" s="8" t="s">
        <v>89</v>
      </c>
      <c r="E32" s="9" t="s">
        <v>34</v>
      </c>
      <c r="G32" s="9" t="s">
        <v>47</v>
      </c>
      <c r="H32" s="4" t="s">
        <v>34</v>
      </c>
      <c r="J32" s="9" t="s">
        <v>47</v>
      </c>
      <c r="K32" s="9" t="s">
        <v>34</v>
      </c>
    </row>
    <row r="33" spans="4:11" x14ac:dyDescent="0.25">
      <c r="D33" s="8" t="s">
        <v>91</v>
      </c>
      <c r="E33" s="9" t="s">
        <v>34</v>
      </c>
      <c r="G33" s="9" t="s">
        <v>48</v>
      </c>
      <c r="H33" s="4" t="s">
        <v>39</v>
      </c>
      <c r="J33" s="9" t="s">
        <v>48</v>
      </c>
      <c r="K33" s="9" t="s">
        <v>39</v>
      </c>
    </row>
    <row r="34" spans="4:11" x14ac:dyDescent="0.25">
      <c r="D34" s="8" t="s">
        <v>92</v>
      </c>
      <c r="E34" s="9" t="s">
        <v>35</v>
      </c>
      <c r="G34" s="9" t="s">
        <v>49</v>
      </c>
      <c r="H34" s="4" t="s">
        <v>116</v>
      </c>
      <c r="J34" s="9" t="s">
        <v>49</v>
      </c>
      <c r="K34" s="9" t="s">
        <v>56</v>
      </c>
    </row>
    <row r="35" spans="4:11" x14ac:dyDescent="0.25">
      <c r="D35" s="8" t="s">
        <v>93</v>
      </c>
      <c r="E35" s="9" t="s">
        <v>39</v>
      </c>
      <c r="G35" s="9" t="s">
        <v>50</v>
      </c>
      <c r="H35" s="4" t="s">
        <v>116</v>
      </c>
      <c r="J35" s="9" t="s">
        <v>50</v>
      </c>
      <c r="K35" s="9" t="s">
        <v>40</v>
      </c>
    </row>
    <row r="36" spans="4:11" ht="26.4" x14ac:dyDescent="0.25">
      <c r="D36" s="11" t="s">
        <v>94</v>
      </c>
      <c r="E36" s="9" t="s">
        <v>37</v>
      </c>
      <c r="G36" s="9" t="s">
        <v>51</v>
      </c>
      <c r="H36" s="4" t="s">
        <v>116</v>
      </c>
      <c r="J36" s="9" t="s">
        <v>51</v>
      </c>
      <c r="K36" s="9" t="s">
        <v>41</v>
      </c>
    </row>
    <row r="37" spans="4:11" x14ac:dyDescent="0.25">
      <c r="D37" s="8" t="s">
        <v>95</v>
      </c>
      <c r="E37" s="9" t="s">
        <v>37</v>
      </c>
      <c r="G37" s="9" t="s">
        <v>52</v>
      </c>
      <c r="H37" s="4" t="s">
        <v>116</v>
      </c>
      <c r="J37" s="9" t="s">
        <v>52</v>
      </c>
      <c r="K37" s="9" t="s">
        <v>96</v>
      </c>
    </row>
    <row r="38" spans="4:11" x14ac:dyDescent="0.25">
      <c r="D38" s="8" t="s">
        <v>97</v>
      </c>
      <c r="E38" s="9" t="s">
        <v>39</v>
      </c>
      <c r="G38" s="9" t="s">
        <v>98</v>
      </c>
      <c r="H38" s="4" t="s">
        <v>39</v>
      </c>
      <c r="J38" s="9" t="s">
        <v>98</v>
      </c>
      <c r="K38" s="9" t="s">
        <v>36</v>
      </c>
    </row>
    <row r="39" spans="4:11" x14ac:dyDescent="0.25">
      <c r="D39" s="11" t="s">
        <v>99</v>
      </c>
      <c r="E39" s="9" t="s">
        <v>43</v>
      </c>
      <c r="G39" s="9" t="s">
        <v>53</v>
      </c>
      <c r="H39" s="4" t="s">
        <v>35</v>
      </c>
      <c r="J39" s="9" t="s">
        <v>53</v>
      </c>
      <c r="K39" s="9" t="s">
        <v>35</v>
      </c>
    </row>
    <row r="40" spans="4:11" x14ac:dyDescent="0.25">
      <c r="D40" s="11" t="s">
        <v>100</v>
      </c>
      <c r="E40" s="9" t="s">
        <v>42</v>
      </c>
      <c r="G40" s="9" t="s">
        <v>54</v>
      </c>
      <c r="H40" s="4" t="s">
        <v>57</v>
      </c>
      <c r="J40" s="9" t="s">
        <v>54</v>
      </c>
      <c r="K40" s="9" t="s">
        <v>37</v>
      </c>
    </row>
    <row r="41" spans="4:11" x14ac:dyDescent="0.25">
      <c r="D41" s="11" t="s">
        <v>101</v>
      </c>
      <c r="E41" s="9" t="s">
        <v>34</v>
      </c>
      <c r="G41" s="9" t="s">
        <v>24</v>
      </c>
      <c r="H41" s="4" t="s">
        <v>35</v>
      </c>
      <c r="J41" s="9" t="s">
        <v>24</v>
      </c>
      <c r="K41" s="9" t="s">
        <v>102</v>
      </c>
    </row>
    <row r="42" spans="4:11" x14ac:dyDescent="0.25">
      <c r="G42" s="9" t="s">
        <v>25</v>
      </c>
      <c r="H42" s="4" t="s">
        <v>35</v>
      </c>
      <c r="J42" s="9" t="s">
        <v>25</v>
      </c>
      <c r="K42" s="9" t="s">
        <v>103</v>
      </c>
    </row>
    <row r="43" spans="4:11" x14ac:dyDescent="0.25">
      <c r="G43" s="9" t="s">
        <v>26</v>
      </c>
      <c r="H43" s="4" t="s">
        <v>35</v>
      </c>
      <c r="J43" s="9" t="s">
        <v>26</v>
      </c>
      <c r="K43" s="9" t="s">
        <v>104</v>
      </c>
    </row>
    <row r="44" spans="4:11" x14ac:dyDescent="0.25">
      <c r="G44" s="9" t="s">
        <v>105</v>
      </c>
      <c r="H44" s="4" t="s">
        <v>35</v>
      </c>
      <c r="J44" s="9" t="s">
        <v>105</v>
      </c>
      <c r="K44" s="9" t="s">
        <v>106</v>
      </c>
    </row>
    <row r="45" spans="4:11" x14ac:dyDescent="0.25">
      <c r="G45" s="9" t="s">
        <v>107</v>
      </c>
      <c r="H45" s="4" t="s">
        <v>57</v>
      </c>
      <c r="J45" s="9" t="s">
        <v>107</v>
      </c>
      <c r="K45" s="9" t="s">
        <v>108</v>
      </c>
    </row>
    <row r="46" spans="4:11" x14ac:dyDescent="0.25">
      <c r="G46" s="9" t="s">
        <v>27</v>
      </c>
      <c r="H46" s="4" t="s">
        <v>57</v>
      </c>
      <c r="J46" s="9" t="s">
        <v>27</v>
      </c>
      <c r="K46" s="9" t="s">
        <v>109</v>
      </c>
    </row>
    <row r="47" spans="4:11" x14ac:dyDescent="0.25">
      <c r="G47" s="9" t="s">
        <v>55</v>
      </c>
      <c r="H47" s="4" t="s">
        <v>57</v>
      </c>
      <c r="J47" s="9" t="s">
        <v>55</v>
      </c>
      <c r="K47" s="9" t="s">
        <v>38</v>
      </c>
    </row>
    <row r="48" spans="4:11" x14ac:dyDescent="0.25">
      <c r="G48" s="9" t="s">
        <v>61</v>
      </c>
      <c r="H48" s="4" t="s">
        <v>39</v>
      </c>
      <c r="J48" s="9" t="s">
        <v>61</v>
      </c>
      <c r="K48" s="9" t="s">
        <v>125</v>
      </c>
    </row>
    <row r="49" spans="7:11" x14ac:dyDescent="0.25">
      <c r="G49" s="9" t="s">
        <v>111</v>
      </c>
      <c r="H49" s="4" t="s">
        <v>57</v>
      </c>
      <c r="J49" s="9" t="s">
        <v>111</v>
      </c>
      <c r="K49" s="9" t="s">
        <v>126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CCSE-FT-019_PM</vt:lpstr>
      <vt:lpstr>Hoja2</vt:lpstr>
      <vt:lpstr>Hoja1</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2020-09-29T19:09:33Z</cp:lastPrinted>
  <dcterms:created xsi:type="dcterms:W3CDTF">2013-10-03T17:21:56Z</dcterms:created>
  <dcterms:modified xsi:type="dcterms:W3CDTF">2024-02-26T14:05:08Z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