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defaultThemeVersion="124226"/>
  <mc:AlternateContent xmlns:mc="http://schemas.openxmlformats.org/markup-compatibility/2006">
    <mc:Choice Requires="x15">
      <x15ac:absPath xmlns:x15ac="http://schemas.microsoft.com/office/spreadsheetml/2010/11/ac" url="D:\Users\Jizeth\Documents\JIZETH\CANAL CAPITAL_2023\PMI_2CUAT_2023\"/>
    </mc:Choice>
  </mc:AlternateContent>
  <xr:revisionPtr revIDLastSave="0" documentId="8_{88EB13D1-91C7-437C-8D57-0B7C2BDE7F5C}" xr6:coauthVersionLast="41" xr6:coauthVersionMax="41" xr10:uidLastSave="{00000000-0000-0000-0000-000000000000}"/>
  <bookViews>
    <workbookView xWindow="-108" yWindow="-108" windowWidth="23256" windowHeight="12456" tabRatio="743" xr2:uid="{00000000-000D-0000-FFFF-FFFF00000000}"/>
  </bookViews>
  <sheets>
    <sheet name="CCSE-FT-019_PM" sheetId="1" r:id="rId1"/>
    <sheet name="Hoja1" sheetId="4" state="hidden" r:id="rId2"/>
    <sheet name="Datos." sheetId="3" state="hidden" r:id="rId3"/>
  </sheets>
  <externalReferences>
    <externalReference r:id="rId4"/>
  </externalReferences>
  <definedNames>
    <definedName name="_xlnm._FilterDatabase" localSheetId="0" hidden="1">'CCSE-FT-019_PM'!$A$9:$AL$21</definedName>
    <definedName name="origen">[1]Datos!$B$3:$B$19</definedName>
    <definedName name="_xlnm.Print_Titles" localSheetId="0">'CCSE-FT-019_PM'!$1:$9</definedName>
  </definedNames>
  <calcPr calcId="191029"/>
</workbook>
</file>

<file path=xl/calcChain.xml><?xml version="1.0" encoding="utf-8"?>
<calcChain xmlns="http://schemas.openxmlformats.org/spreadsheetml/2006/main">
  <c r="AD19" i="1" l="1"/>
  <c r="AD18" i="1"/>
  <c r="AD17" i="1"/>
  <c r="AD16" i="1"/>
  <c r="AD15" i="1"/>
  <c r="AD12" i="1"/>
  <c r="AD11" i="1"/>
  <c r="AD14" i="1"/>
  <c r="AD13" i="1"/>
  <c r="AD21" i="1" l="1"/>
  <c r="AC12" i="1"/>
  <c r="AE12" i="1" s="1"/>
  <c r="AF12" i="1" s="1"/>
  <c r="AC13" i="1"/>
  <c r="AE13" i="1" s="1"/>
  <c r="AF13" i="1" s="1"/>
  <c r="AC14" i="1"/>
  <c r="AE14" i="1" s="1"/>
  <c r="AF14" i="1" s="1"/>
  <c r="AC15" i="1"/>
  <c r="AE15" i="1" s="1"/>
  <c r="AF15" i="1" s="1"/>
  <c r="AC16" i="1"/>
  <c r="AE16" i="1" s="1"/>
  <c r="AF16" i="1" s="1"/>
  <c r="AC17" i="1"/>
  <c r="AE17" i="1" s="1"/>
  <c r="AF17" i="1" s="1"/>
  <c r="AC18" i="1"/>
  <c r="AE18" i="1" s="1"/>
  <c r="AF18" i="1" s="1"/>
  <c r="AC19" i="1"/>
  <c r="AE19" i="1" s="1"/>
  <c r="AF19" i="1" s="1"/>
  <c r="AC20" i="1"/>
  <c r="AC21" i="1"/>
  <c r="AE21" i="1" s="1"/>
  <c r="AF21" i="1" s="1"/>
  <c r="AC11" i="1"/>
  <c r="AE11" i="1" s="1"/>
  <c r="AF11" i="1" s="1"/>
  <c r="AC10" i="1"/>
  <c r="AE20" i="1" l="1"/>
  <c r="AF20" i="1" s="1"/>
  <c r="AD20" i="1"/>
  <c r="AI11" i="1" l="1"/>
  <c r="AI12" i="1"/>
  <c r="AI13" i="1"/>
  <c r="AI14" i="1"/>
  <c r="AI15" i="1"/>
  <c r="AI16" i="1"/>
  <c r="AI17" i="1"/>
  <c r="AI18" i="1"/>
  <c r="AI19" i="1"/>
  <c r="AI20" i="1"/>
  <c r="AI21" i="1"/>
  <c r="AE10" i="1" l="1"/>
  <c r="AI10" i="1"/>
  <c r="AD10" i="1" l="1"/>
  <c r="AF10" i="1" s="1"/>
  <c r="C6" i="4"/>
  <c r="D4" i="4" s="1"/>
  <c r="D5" i="4" l="1"/>
  <c r="D3" i="4"/>
  <c r="D6" i="4" l="1"/>
</calcChain>
</file>

<file path=xl/sharedStrings.xml><?xml version="1.0" encoding="utf-8"?>
<sst xmlns="http://schemas.openxmlformats.org/spreadsheetml/2006/main" count="534" uniqueCount="264">
  <si>
    <t>No. solicitud</t>
  </si>
  <si>
    <t>fecha de solicitud</t>
  </si>
  <si>
    <t>Detalle de la fuente</t>
  </si>
  <si>
    <t>Código o capítulo</t>
  </si>
  <si>
    <t>(DD-MM-AA)</t>
  </si>
  <si>
    <t>(Seleccione de la lista desplegable)</t>
  </si>
  <si>
    <t>(Utilice cualquier técnica: 5 ¿por qué?, espina pescado, lluvia de ideas etc.)</t>
  </si>
  <si>
    <t>ESTABLECIMIENTO ACCIONES DE MEJORA</t>
  </si>
  <si>
    <t>ACCIÓN</t>
  </si>
  <si>
    <t>(Cantidad de actividades de la acción - Columna J).</t>
  </si>
  <si>
    <t>Tipo de acción Propuesta</t>
  </si>
  <si>
    <t>Área responsable de ejecución</t>
  </si>
  <si>
    <t>Fórmula del indicador</t>
  </si>
  <si>
    <t>(Información automática)</t>
  </si>
  <si>
    <t>(Formule acorde con cantidad de actividades de la Columna K)</t>
  </si>
  <si>
    <t>Origen Externo</t>
  </si>
  <si>
    <t>Ente externo</t>
  </si>
  <si>
    <t>Corrección</t>
  </si>
  <si>
    <t>Correctiva</t>
  </si>
  <si>
    <t>Preventiva</t>
  </si>
  <si>
    <t>% que se espera alcanzar de la meta</t>
  </si>
  <si>
    <t>Fecha terminación</t>
  </si>
  <si>
    <t>Fecha de inicio</t>
  </si>
  <si>
    <t>(Asignado por la Oficina de Control Interno)</t>
  </si>
  <si>
    <t>Contabilidad</t>
  </si>
  <si>
    <t>Tesorería</t>
  </si>
  <si>
    <t>Presupuesto</t>
  </si>
  <si>
    <t>Sistemas</t>
  </si>
  <si>
    <t>Planeación</t>
  </si>
  <si>
    <t>(Cálculo automático)</t>
  </si>
  <si>
    <t>(Información del análisis adelantado por el auditor que realizó el seguimiento)</t>
  </si>
  <si>
    <t>De mejora</t>
  </si>
  <si>
    <t>Universo</t>
  </si>
  <si>
    <t>Detalle de Actividades para ejecutar la acción</t>
  </si>
  <si>
    <t>Director Operativo</t>
  </si>
  <si>
    <t>Subdirector Financiero</t>
  </si>
  <si>
    <t>Coordinador Jurídico</t>
  </si>
  <si>
    <t xml:space="preserve">Subdirector Administrativo </t>
  </si>
  <si>
    <t>Técnico de Servicios Administrativos</t>
  </si>
  <si>
    <t>Secretario General</t>
  </si>
  <si>
    <t>Coordinador de Programación</t>
  </si>
  <si>
    <t>Coordinador Técnico</t>
  </si>
  <si>
    <t>Gerente General</t>
  </si>
  <si>
    <t>Jefe Oficina de Control Interno</t>
  </si>
  <si>
    <t>Gerencia General</t>
  </si>
  <si>
    <t>Oficina de Control Interno</t>
  </si>
  <si>
    <t>Coordinación de Prensa y Comunicaciones</t>
  </si>
  <si>
    <t>Dirección Operativa</t>
  </si>
  <si>
    <t>Secretaría General</t>
  </si>
  <si>
    <t>Coordinación de Producción</t>
  </si>
  <si>
    <t>Coordinación de Programación</t>
  </si>
  <si>
    <t>Coordinación Técnica</t>
  </si>
  <si>
    <t>Ventas y Mercadeo</t>
  </si>
  <si>
    <t>Subdirección Financiera</t>
  </si>
  <si>
    <t>Subdirección Administrativa</t>
  </si>
  <si>
    <t>Servicios Administrativos</t>
  </si>
  <si>
    <t>Coordinador de Producción</t>
  </si>
  <si>
    <t>Subdirector Administrativo</t>
  </si>
  <si>
    <t>Cargo del Líder proceso</t>
  </si>
  <si>
    <t>Coordinador de Prensa y Comunicaciones</t>
  </si>
  <si>
    <t>Nelson Jairo Rincón Martínez</t>
  </si>
  <si>
    <t>Atención al Ciudadano</t>
  </si>
  <si>
    <t>Cargo del responsable de ejecución</t>
  </si>
  <si>
    <t>Meta de la acción</t>
  </si>
  <si>
    <t>(Detalle el resultado que se espera obtener)</t>
  </si>
  <si>
    <t xml:space="preserve">No. Solicitud </t>
  </si>
  <si>
    <t>Fuente de Hallazgo</t>
  </si>
  <si>
    <t>Proceso</t>
  </si>
  <si>
    <t xml:space="preserve">Tipo de acción </t>
  </si>
  <si>
    <t xml:space="preserve">Lider del Proceso </t>
  </si>
  <si>
    <t xml:space="preserve">Área responsable </t>
  </si>
  <si>
    <t xml:space="preserve">Cargo del líder de área responsable </t>
  </si>
  <si>
    <t>Meta</t>
  </si>
  <si>
    <t xml:space="preserve">Actividades </t>
  </si>
  <si>
    <t>Acción Fomulada</t>
  </si>
  <si>
    <t xml:space="preserve">Auditor </t>
  </si>
  <si>
    <t xml:space="preserve">Cierre Hallazgo </t>
  </si>
  <si>
    <t xml:space="preserve">Origen Interno </t>
  </si>
  <si>
    <t>Planeación Estratégica</t>
  </si>
  <si>
    <t>Gerente</t>
  </si>
  <si>
    <t>Si</t>
  </si>
  <si>
    <t>Gestión de Comunicaciones</t>
  </si>
  <si>
    <t>No</t>
  </si>
  <si>
    <t>Néstor Fernando Avella Avella</t>
  </si>
  <si>
    <t>Diseño y Creación de Contenidos</t>
  </si>
  <si>
    <t>Profesional Universitario de Planeación</t>
  </si>
  <si>
    <t xml:space="preserve">José Leonardo Ibarra Quiroga </t>
  </si>
  <si>
    <t>Comercialización</t>
  </si>
  <si>
    <t>Gloria Marcela Morales Páez</t>
  </si>
  <si>
    <t>Producción de Televisión</t>
  </si>
  <si>
    <t xml:space="preserve">Jizeth Hael González Ramírez </t>
  </si>
  <si>
    <t>Emisión de Contenidos</t>
  </si>
  <si>
    <t>Gestión Financiera y Facturación</t>
  </si>
  <si>
    <t>Gestión Jurídica y Contractual</t>
  </si>
  <si>
    <t>Gestión de Recursos y Administración de la Información</t>
  </si>
  <si>
    <t>Gestión de Talento Humano</t>
  </si>
  <si>
    <t>Profesional Universitario de Ventas y Mercadeo</t>
  </si>
  <si>
    <t>Atención al Usuario y Defensor del Televidente</t>
  </si>
  <si>
    <t>Coordinación Jurídica</t>
  </si>
  <si>
    <t>Control, Seguimiento y Evaluación</t>
  </si>
  <si>
    <t>Proceso de Participación Ciudadana y Control Social</t>
  </si>
  <si>
    <t>Prestación/Emisión Servicio de Televisión</t>
  </si>
  <si>
    <t>Profesional Universitario de Contabilidad</t>
  </si>
  <si>
    <t>Profesional Universitario de Tesoreria</t>
  </si>
  <si>
    <t>Profesional Universitario de Presupuesto</t>
  </si>
  <si>
    <t>Facturación</t>
  </si>
  <si>
    <t>Profesional Universitario de Facturación</t>
  </si>
  <si>
    <t xml:space="preserve">Talento Humano </t>
  </si>
  <si>
    <t>Profesional Universitario de Recursos Humanos</t>
  </si>
  <si>
    <t>Profesional Universitario de Sistemas</t>
  </si>
  <si>
    <t>Delegado para la Atención al Ciudadano</t>
  </si>
  <si>
    <t>Archivo</t>
  </si>
  <si>
    <t>Responsable de Archivo</t>
  </si>
  <si>
    <t xml:space="preserve">Cargo responsable </t>
  </si>
  <si>
    <t>Líder responsable</t>
  </si>
  <si>
    <t>Jefe Oficina de Control Interno Interno</t>
  </si>
  <si>
    <t xml:space="preserve">Director Operativo </t>
  </si>
  <si>
    <t>IDENTIFICACIÓN DE LA OBSERVACIÓN Y/O HALLAZGO</t>
  </si>
  <si>
    <t>Fuente de la Observación y/o hallazgo</t>
  </si>
  <si>
    <t>(Nombre completo del informe origen de la observación y/o hallazgo)</t>
  </si>
  <si>
    <t>(Identificación de la observación y/o hallazgo, en el informe)</t>
  </si>
  <si>
    <t>Observación y/o Hallazgo detectado</t>
  </si>
  <si>
    <t>(Transcripción de la observación y/o hallazgo)</t>
  </si>
  <si>
    <t>(Detalle todas las actividades que ejecutarán para eliminar la(s) causa(s) de la(s) observación(es) y/o hallazgo(s))</t>
  </si>
  <si>
    <t>Causa(s) de la observación y/o hallazgo</t>
  </si>
  <si>
    <t>Auxiliar de Atención al Ciudadano</t>
  </si>
  <si>
    <t xml:space="preserve">Líder Gestión Doumental </t>
  </si>
  <si>
    <t>ABIERTA</t>
  </si>
  <si>
    <t>CERRADA</t>
  </si>
  <si>
    <t>Fecha de la observación y/o hallazgo</t>
  </si>
  <si>
    <t>Secretaria General</t>
  </si>
  <si>
    <t>(Nombre del auditor)</t>
  </si>
  <si>
    <t>Fecha seguimiento</t>
  </si>
  <si>
    <t>Análisis - Seguimiento OCI</t>
  </si>
  <si>
    <t>% avance en ejecución de la meta</t>
  </si>
  <si>
    <t>Alerta</t>
  </si>
  <si>
    <t>Estado</t>
  </si>
  <si>
    <t>Auditor que realizó el seguimiento</t>
  </si>
  <si>
    <t>Informe Final Auditoría de Regularidad PAD 2021</t>
  </si>
  <si>
    <t>3.2.4.1</t>
  </si>
  <si>
    <t>3.3.3.1.3</t>
  </si>
  <si>
    <t>Elaborar cronograma de modificaciones presupuestales que requieran aprobación del CONFIS.</t>
  </si>
  <si>
    <t>Hallazgo administrativo, por no registrar la reducción al presupuesto de rentas e ingresos en el mes de diciembre de 2020 de Canal Capital.</t>
  </si>
  <si>
    <t>Cronograma realizado y socializado / 1</t>
  </si>
  <si>
    <t>No incorporación de la reducción presupuestal aprobada mediante Acuerdo JAR No. 05 de 2020, en el sistema presupuestal BogData</t>
  </si>
  <si>
    <t>EN PROCESO</t>
  </si>
  <si>
    <t>Cant.</t>
  </si>
  <si>
    <t>%</t>
  </si>
  <si>
    <t>Terminada</t>
  </si>
  <si>
    <t>Terminada Extemporánea</t>
  </si>
  <si>
    <t>Incumplida</t>
  </si>
  <si>
    <t>3.1.1.1</t>
  </si>
  <si>
    <t>3.1.1.2</t>
  </si>
  <si>
    <t>3.2.3.1</t>
  </si>
  <si>
    <t>3.3.1.4.1</t>
  </si>
  <si>
    <t>3.3.3.1.2</t>
  </si>
  <si>
    <t>Informe Final Auditoría de Regularidad PAD 2022</t>
  </si>
  <si>
    <t>Hallazgo administrativo con presunta incidencia disciplinaria, por la suscripción de contratos interadministrativos, con objeto contractual que no se relaciona con la misión institucional de canal capital.</t>
  </si>
  <si>
    <t>Hallazgo administrativo por fallas en la supervisión de los contratos de prestación de servicios 268 de 2021 y 120 del 2020.</t>
  </si>
  <si>
    <t>Suscripción de acuerdos interadministrativos con objeto contractual que no se relaciona con la misión institucional de canal capital</t>
  </si>
  <si>
    <t>Número de contratos interadministrativos sometidos a análisis y verificación / Número de contratos interadministrativos aprobados para suscripción.</t>
  </si>
  <si>
    <t>Área de Ventas y Mercadeo- Proyectos Estratégicos</t>
  </si>
  <si>
    <t>Líder de Ventas y Mercadeo- Proyectos Estratégicos</t>
  </si>
  <si>
    <t>Fallas en el almacenamiento del expediente del contrato en cuanto a la información relacionada con adición y algunos soportes.</t>
  </si>
  <si>
    <t>Revisar y/o ajustar el certificado de cierre contractual verificando el envío de los documentos generados en la etapa contractual al expediente contractual.</t>
  </si>
  <si>
    <t>Acta de revisión/1</t>
  </si>
  <si>
    <t>Secretaría General - Área Jurídica</t>
  </si>
  <si>
    <t>Área Jurídica</t>
  </si>
  <si>
    <t>Falta de rigurosidad y procedimientos claros en la consolidación y reporte de soportes de la supervisión del contrato.</t>
  </si>
  <si>
    <t>Circular dirigida a supervisores y sus apoyos con instrucciones relacionadas con el manejo documental de los expedientes</t>
  </si>
  <si>
    <t>Hallazgo administrativo, con presunta incidencia disciplinaria, por falencias en la implementación de indicadores de gestión que permitan medir de manera cualitativa y cuantitativa y de forma transversal, la incidencia de las ODS en la ejecución de los proyectos de inversión de canal capital, incumpliendo lo dispuesto en el artículo 3º del acuerdo 761 de 2020.</t>
  </si>
  <si>
    <t>Falencias en la implementación de indicadores de gestión que permitan medir de manera cualitativa y cuantitativa y de forma transversal, la incidencia de las ODS en la ejecución de los proyectos de inversión de canal capital, incumpliendo lo dispuesto en el artículo 3º del acuerdo 761 de 2020.</t>
  </si>
  <si>
    <t>Elaborar un instrumento al interior de la entidad para la medición cualitativa y cuantitativa sobre la incidencia de los ODS en la ejecución de los proyectos de inversión, en alineación con la guía metodológica para el monitoreo y seguimiento de los ODS (socializada mediante circular 040-2022 de la sdp) y las indicaciones de la SCRD como cabeza del sector.</t>
  </si>
  <si>
    <t>Un (1) instrumento de medición elaborado.</t>
  </si>
  <si>
    <t>Área de Planeación</t>
  </si>
  <si>
    <t>Profesional de Planeación</t>
  </si>
  <si>
    <t>Realizar un ejercicio de medición a lo largo de la vigencia.</t>
  </si>
  <si>
    <t>Un (1) ejercicio de medición adelantado.</t>
  </si>
  <si>
    <t>Hallazgo administrativo, por concepto del pago de la sentencia judicial proferida por el juzgado 13 laboral del circuito de descongestión de Bogotá D.C., dentro del proceso ordinario N°. 279 - 2011.</t>
  </si>
  <si>
    <t>Inadecuado ejercicio de la supervisión contractual que desvirtúa la modalidad de contratación de prestación de servicios y configura un contrato de trabajo.</t>
  </si>
  <si>
    <t>No se ha presentado análisis, del pago realizado a juan Carlos Molano, que le permita al comité de conciliación y daño antijurídico decidir si iniciar o no la acción de repetición.</t>
  </si>
  <si>
    <t>Capacitar a supervisores y personal de planta en relación con las facultades y deberes que les asisten cuando ejercen la labor de verificación y seguimiento a las obligaciones del contratista, a la luz de la jurisprudencia colombiana en materia de contrato realidad.</t>
  </si>
  <si>
    <t>Capacitaciones aplicadas en la vigencia 2023 / 2</t>
  </si>
  <si>
    <t>Ficha de análisis procesos judiciales /1 acta comité de conciliación / 1</t>
  </si>
  <si>
    <t>Realizar una revisión de la política de defensa judicial del canal y en caso de ser necesario adelantar los ajustes resultado de ese análisis.</t>
  </si>
  <si>
    <t>Hallazgo administrativo por inconsistencia en los saldos reportados con operaciones recíprocas por valor de $2.292.967 entre canal capital y la fundación gilberto álzate Avendaño- fuga.</t>
  </si>
  <si>
    <t>Hallazgo administrativo con presunta incidencia disciplinaria, de carácter presupuestal, al aprobarse un presupuesto de ingresos corrientes vs gastos de funcionamiento, con una relación del 81.3%, contraviniendo lo dispuesto en la ley 617 de 2000, que regula la austeridad en el gasto público.</t>
  </si>
  <si>
    <t>Diferencias al cierre de la vigencia fiscal 2021 con las entidades con las cuales se presentan operaciones recíprocas, en especial con la fundación Gilberto Álzate Avendaño las cuales no se realizó su conciliación con antelación a la fecha de reporte.</t>
  </si>
  <si>
    <t>Diferencias en la interpretación de la aplicación de la ley 617 de 2000, que regula la austeridad en el gasto público.</t>
  </si>
  <si>
    <t>Generar sobre un modelo proforma de correo electrónico la circularización de información para conciliación de saldos, que permita llevar la trazabilidad de las gestiones realizadas en las cuentas reportadas como recíprocas, con las diferentes entidades que se tengan operaciones</t>
  </si>
  <si>
    <t>Garantizar que en el presupuesto de la vigencia 2023 de canal capital los gastos de funcionamiento no sobre pasen el 50% de los ingresos corrientes</t>
  </si>
  <si>
    <t>Proforma correo electrónico ejecutada / 1</t>
  </si>
  <si>
    <t>Gastos de funcionamiento /ingresos corrientes * 100</t>
  </si>
  <si>
    <t>Subdirección Financiera - Contabilidad</t>
  </si>
  <si>
    <t>Profesional de Contabilidad</t>
  </si>
  <si>
    <t>Profesional de Presupuesto</t>
  </si>
  <si>
    <r>
      <rPr>
        <b/>
        <sz val="8"/>
        <rFont val="Tahoma"/>
        <family val="2"/>
      </rPr>
      <t>Reporte Proyectos Estratégicos:</t>
    </r>
    <r>
      <rPr>
        <sz val="8"/>
        <rFont val="Tahoma"/>
        <family val="2"/>
      </rPr>
      <t xml:space="preserve"> En lo corrido del primer cuatrimestre de 2023, no se ha participado en ningún proceso de cotización para licitar ni se ha suscrito ningún contrato interadministrativo asociado a BTL, razón por la que no se ha requerido presentar al Equipo Directivo posibles contratos interadministrativos en esta línea de venta para la revisión técnica o jurídica.
</t>
    </r>
    <r>
      <rPr>
        <b/>
        <sz val="8"/>
        <rFont val="Tahoma"/>
        <family val="2"/>
      </rPr>
      <t>Análisis OCI:</t>
    </r>
    <r>
      <rPr>
        <sz val="8"/>
        <rFont val="Tahoma"/>
        <family val="2"/>
      </rPr>
      <t xml:space="preserve"> De acuerdo con el avance presentado, la acción de mejora suscrita y el plazo, se califica como </t>
    </r>
    <r>
      <rPr>
        <b/>
        <sz val="8"/>
        <rFont val="Tahoma"/>
        <family val="2"/>
      </rPr>
      <t xml:space="preserve"> "Sin iniciar"</t>
    </r>
    <r>
      <rPr>
        <sz val="8"/>
        <rFont val="Tahoma"/>
        <family val="2"/>
      </rPr>
      <t xml:space="preserve">.  </t>
    </r>
  </si>
  <si>
    <t>Henry Beltrán</t>
  </si>
  <si>
    <r>
      <rPr>
        <b/>
        <sz val="8"/>
        <rFont val="Tahoma"/>
        <family val="2"/>
      </rPr>
      <t xml:space="preserve">Reporte area jurídica: </t>
    </r>
    <r>
      <rPr>
        <sz val="8"/>
        <rFont val="Tahoma"/>
        <family val="2"/>
      </rPr>
      <t xml:space="preserve">No se adelantado actividad alguna.
</t>
    </r>
    <r>
      <rPr>
        <b/>
        <sz val="8"/>
        <rFont val="Tahoma"/>
        <family val="2"/>
      </rPr>
      <t xml:space="preserve">Análisis OCI: </t>
    </r>
    <r>
      <rPr>
        <sz val="8"/>
        <rFont val="Tahoma"/>
        <family val="2"/>
      </rPr>
      <t xml:space="preserve">En atención a la fecha de inicio y terminación de la acción, se califica </t>
    </r>
    <r>
      <rPr>
        <b/>
        <sz val="8"/>
        <rFont val="Tahoma"/>
        <family val="2"/>
      </rPr>
      <t xml:space="preserve">sin iniciar. </t>
    </r>
  </si>
  <si>
    <r>
      <rPr>
        <b/>
        <sz val="8"/>
        <rFont val="Tahoma"/>
        <family val="2"/>
      </rPr>
      <t xml:space="preserve">Reporte area jurídica: </t>
    </r>
    <r>
      <rPr>
        <sz val="8"/>
        <rFont val="Tahoma"/>
        <family val="2"/>
      </rPr>
      <t xml:space="preserve">Mediante la Circular 010 del 30 de diciembre de  2022 se dieron lineamientos sobre la prevalencia del expediente contractual digital.
</t>
    </r>
    <r>
      <rPr>
        <b/>
        <sz val="8"/>
        <rFont val="Tahoma"/>
        <family val="2"/>
      </rPr>
      <t xml:space="preserve">Análisis OCI: </t>
    </r>
    <r>
      <rPr>
        <sz val="8"/>
        <rFont val="Tahoma"/>
        <family val="2"/>
      </rPr>
      <t xml:space="preserve">El documento aportado, Circular 010 del 30 de diciembre de 2022, contiene la directrices y lineamientos para la conformación del expediente digital asi como las publicaciones en SECOP II. La acción formulada contemplaba una circular con directrices para el manejo documental de los expedientes contractuales. Se tiene entonces que se dio cumplimiento a lo propuesto en el plan de mejoramiento. Se califica como </t>
    </r>
    <r>
      <rPr>
        <b/>
        <sz val="8"/>
        <rFont val="Tahoma"/>
        <family val="2"/>
      </rPr>
      <t>terminada</t>
    </r>
  </si>
  <si>
    <r>
      <rPr>
        <b/>
        <sz val="8"/>
        <rFont val="Tahoma"/>
        <family val="2"/>
      </rPr>
      <t xml:space="preserve">Reporte Sub Financiera: </t>
    </r>
    <r>
      <rPr>
        <sz val="8"/>
        <rFont val="Tahoma"/>
        <family val="2"/>
      </rPr>
      <t xml:space="preserve">Se esta trabajando en el modelo proforma de correo electrónico la circularización de información para conciliación de saldos  de acuerdo con la Normatividad expedida por la CGN relacionado con las Operaciones Recíprocas, sin embargo se están realizando los cruces, para ello se adjunta el reporte de Excel de la labor realizado por el Profesional de Contabilidad. Para el próximo seguimiento se enviaran los soportes pertinentes. 
</t>
    </r>
    <r>
      <rPr>
        <b/>
        <sz val="8"/>
        <rFont val="Tahoma"/>
        <family val="2"/>
      </rPr>
      <t>Análisis OCI:</t>
    </r>
    <r>
      <rPr>
        <sz val="8"/>
        <rFont val="Tahoma"/>
        <family val="2"/>
      </rPr>
      <t xml:space="preserve"> De acuerdo con el indicador y la meta propuesta, que corresponde a la proforma de correo electrónico y conforme al soporte y reporte de avance, se califica como </t>
    </r>
    <r>
      <rPr>
        <b/>
        <sz val="8"/>
        <rFont val="Tahoma"/>
        <family val="2"/>
      </rPr>
      <t xml:space="preserve"> "Sin iniciar"</t>
    </r>
    <r>
      <rPr>
        <sz val="8"/>
        <rFont val="Tahoma"/>
        <family val="2"/>
      </rPr>
      <t xml:space="preserve">. </t>
    </r>
  </si>
  <si>
    <r>
      <rPr>
        <b/>
        <sz val="8"/>
        <rFont val="Tahoma"/>
        <family val="2"/>
      </rPr>
      <t xml:space="preserve">Reporte planeación: </t>
    </r>
    <r>
      <rPr>
        <sz val="8"/>
        <rFont val="Tahoma"/>
        <family val="2"/>
      </rPr>
      <t xml:space="preserve">Teniendo en cuenta lo observado por la contraloría en relación con los ODS, se avanzó en la construcción de una matriz en la cual se hace relación entre las metas de los ODS y los proyectos de inversión de la entidad, con el fin de determinar la manera en que se da cumplimiento de los mismos.
 Dicho instrumento será presentado en el marco del Comité Institucional de Gestión y Desempeño - CIGD, junto con los indicadores propuestos, para conocimiento del equipo directivo y para dar inicio a las mediciones programadas.
</t>
    </r>
    <r>
      <rPr>
        <b/>
        <sz val="8"/>
        <rFont val="Tahoma"/>
        <family val="2"/>
      </rPr>
      <t xml:space="preserve">Análisis OCI: </t>
    </r>
    <r>
      <rPr>
        <sz val="8"/>
        <rFont val="Tahoma"/>
        <family val="2"/>
      </rPr>
      <t xml:space="preserve">El documento reportado por el area consta de un formato Excel donde se relacionan los Objetivos de Desarrollo Sostenible. De un total de 04 objetivos formulados se registran 06 indicadores sin que tengan reporte en la columna de seguimiento a la espera de su presentación al CIGD. Se califica la acción como </t>
    </r>
    <r>
      <rPr>
        <b/>
        <sz val="8"/>
        <rFont val="Tahoma"/>
        <family val="2"/>
      </rPr>
      <t xml:space="preserve">"En proceso" </t>
    </r>
    <r>
      <rPr>
        <sz val="8"/>
        <rFont val="Tahoma"/>
        <family val="2"/>
      </rPr>
      <t xml:space="preserve">con el objetivo de poder consultar en el próximo seguimiento el uso de la herramienta para el reporte de los indicadores. </t>
    </r>
  </si>
  <si>
    <r>
      <rPr>
        <b/>
        <sz val="8"/>
        <rFont val="Tahoma"/>
        <family val="2"/>
      </rPr>
      <t>Reporte planeación</t>
    </r>
    <r>
      <rPr>
        <sz val="8"/>
        <rFont val="Tahoma"/>
        <family val="2"/>
      </rPr>
      <t xml:space="preserve"> La matriz de interrelación entre ODS y Proyectos de Inversión será presentado en el marco del Comité Institucional de Gestión y Desempeño - CIGD, junto con los indicadores propuestos, para conocimiento del equipo directivo y para dar inicio a las mediciones programadas.
</t>
    </r>
    <r>
      <rPr>
        <b/>
        <sz val="8"/>
        <rFont val="Tahoma"/>
        <family val="2"/>
      </rPr>
      <t>Análisis OC</t>
    </r>
    <r>
      <rPr>
        <sz val="8"/>
        <rFont val="Tahoma"/>
        <family val="2"/>
      </rPr>
      <t xml:space="preserve">I:  El documento reportado por el area consta de un formato Excel donde se relacionan los Objetivos de Desarrollo Sostenible. De un total de 04 objetivos formulados se registran 06 indicadores sin que tengan reporte en la columna de seguimiento a la espera de su presentación al CIGD. Se califica la acción como </t>
    </r>
    <r>
      <rPr>
        <b/>
        <sz val="8"/>
        <rFont val="Tahoma"/>
        <family val="2"/>
      </rPr>
      <t>"Sin iniciar"</t>
    </r>
    <r>
      <rPr>
        <sz val="8"/>
        <rFont val="Tahoma"/>
        <family val="2"/>
      </rPr>
      <t xml:space="preserve"> con el objetivo de poder consultar en el próximo seguimiento el uso de la herramienta para el reporte de los indicadores de acuerdo con lo señalado en la respectiva acción. </t>
    </r>
  </si>
  <si>
    <r>
      <rPr>
        <b/>
        <sz val="8"/>
        <rFont val="Tahoma"/>
        <family val="2"/>
      </rPr>
      <t xml:space="preserve">Reporte area jurídica: </t>
    </r>
    <r>
      <rPr>
        <sz val="8"/>
        <rFont val="Tahoma"/>
        <family val="2"/>
      </rPr>
      <t xml:space="preserve">Se agendó capacitación para el 14 de marzo, dirigida a los supervisores y apoyos a la supervisión que abordaría los temas relacionados con la supervisión de los contratos de prestación de servicios, dando los lineamientos necesarios para que las instrucciones impartidas a los contratistas en cuanto a horarios, directrices específicas, entre otras, no lleguen a inferirse como una subordinación o la posible configuración de un contrato realidad; sin embargo no fue posible llevarla a cabo por disponibilidad en la agenda. Por tal razón, la misma se programará para el próximo trimestre. 
</t>
    </r>
    <r>
      <rPr>
        <b/>
        <sz val="8"/>
        <rFont val="Tahoma"/>
        <family val="2"/>
      </rPr>
      <t xml:space="preserve">Análisis OCI: </t>
    </r>
    <r>
      <rPr>
        <sz val="8"/>
        <rFont val="Tahoma"/>
        <family val="2"/>
      </rPr>
      <t xml:space="preserve">La actividad formulada para el cumplimiento del plan de mejoramiento inicio con el agendamiento de la capacitación para el 14 de marzo. Sin embargo no se adelanto, tal como reporta el area. Se tiene entonces que de las dos capacitaciones esperadas, al momento de este seguimiento, están pendientes ambas jornadas. Se recuerda que para evidenciar el cumplimiento de capacitaciones o socializaciones, se requiere aportar el contenido comunicado. Por lo anterior se califica </t>
    </r>
    <r>
      <rPr>
        <b/>
        <sz val="8"/>
        <rFont val="Tahoma"/>
        <family val="2"/>
      </rPr>
      <t xml:space="preserve">"Sin Iniciar". </t>
    </r>
  </si>
  <si>
    <r>
      <rPr>
        <b/>
        <sz val="8"/>
        <rFont val="Tahoma"/>
        <family val="2"/>
      </rPr>
      <t xml:space="preserve">Reporte Secretaria General: </t>
    </r>
    <r>
      <rPr>
        <sz val="8"/>
        <rFont val="Tahoma"/>
        <family val="2"/>
      </rPr>
      <t xml:space="preserve">Durante el primer trimestre, se llevó a cabo el análisis por parte del equipo de defensa judicial la procedencia o no de la acción de repetición dentro del proceso ordinario laboral 11001310501420110027901 a nombre de Juan Carlos Molano Borráez.
La ficha del comité de conciliación se someterá a estudio de los miembros del comité, durante el próximo trimestre, teniendo en cuenta que la entidad se encuentra dentro del plazo establecido por la Ley para ello y que este finaliza el próximo 22 junio.
</t>
    </r>
    <r>
      <rPr>
        <b/>
        <sz val="8"/>
        <rFont val="Tahoma"/>
        <family val="2"/>
      </rPr>
      <t xml:space="preserve">Análisis OCI: </t>
    </r>
    <r>
      <rPr>
        <sz val="8"/>
        <rFont val="Tahoma"/>
        <family val="2"/>
      </rPr>
      <t xml:space="preserve">Se pudo consultar el documento reportado por el area. En el correo se hace mención de la ficha de estudio del caso sobre acción de repetición - juan Carlos molano Borráez. Sin embargo, la acción contempla la ficha de análisis y el acta del comité de conciliación. 
De conformidad con lo mencionado por el area y a la fecha establecida para el cumplimiento de la acción, se califica </t>
    </r>
    <r>
      <rPr>
        <b/>
        <sz val="8"/>
        <rFont val="Tahoma"/>
        <family val="2"/>
      </rPr>
      <t xml:space="preserve">"En proceso". </t>
    </r>
    <r>
      <rPr>
        <sz val="8"/>
        <rFont val="Tahoma"/>
        <family val="2"/>
      </rPr>
      <t xml:space="preserve">Esta pendiente la sesión de comité donde se analice el caso. </t>
    </r>
  </si>
  <si>
    <r>
      <rPr>
        <b/>
        <sz val="8"/>
        <color rgb="FF000000"/>
        <rFont val="Tahoma"/>
        <family val="2"/>
      </rPr>
      <t xml:space="preserve">Reporte Secretaria General: </t>
    </r>
    <r>
      <rPr>
        <sz val="8"/>
        <color rgb="FF000000"/>
        <rFont val="Tahoma"/>
        <family val="2"/>
      </rPr>
      <t xml:space="preserve">Se tiene previsto realizar una revisión a la política de defensa judicial durante el siguiente trimestre, con el fin de verificar si es necesario realizar alguna actualización a la misma.
</t>
    </r>
    <r>
      <rPr>
        <b/>
        <sz val="8"/>
        <color rgb="FF000000"/>
        <rFont val="Tahoma"/>
        <family val="2"/>
      </rPr>
      <t xml:space="preserve">Análisis OCI: </t>
    </r>
    <r>
      <rPr>
        <sz val="8"/>
        <color rgb="FF000000"/>
        <rFont val="Tahoma"/>
        <family val="2"/>
      </rPr>
      <t xml:space="preserve">Con observancia al reporte  y de acuerdo a la fecha de la acción, se califica </t>
    </r>
    <r>
      <rPr>
        <b/>
        <sz val="8"/>
        <color rgb="FF000000"/>
        <rFont val="Tahoma"/>
        <family val="2"/>
      </rPr>
      <t xml:space="preserve">"Sin iniciar". </t>
    </r>
  </si>
  <si>
    <t>Presentar al equipo directivo los posibles contratos interadministrativos a suscribir en los que se incluyan servicios de BTL, a efectos de analizar y verificar, desde el punto de vista técnico y jurídico, la viabilidad de obligarse a la prestación de los mismos teniendo en cuenta la naturaleza y el objeto social de la entidad; de la decisión tomada se dejará constancia.</t>
  </si>
  <si>
    <t>Realizar el análisis que permita determinar si iniciar o  la acción de repetición y ponerla a consideración del comité de conciliación para adelantar las acciones que se consideren pertinentes.</t>
  </si>
  <si>
    <r>
      <rPr>
        <b/>
        <sz val="8"/>
        <rFont val="Tahoma"/>
        <family val="2"/>
      </rPr>
      <t xml:space="preserve">Reporte Sub Financiera: </t>
    </r>
    <r>
      <rPr>
        <sz val="8"/>
        <rFont val="Tahoma"/>
        <family val="2"/>
      </rPr>
      <t xml:space="preserve">Al cierre del mes de abril de 2023, la apropiación de ingresos corrientes es de $41.006 millones de pesos frente a la apropiación de gastos de funcionamiento que es de $ 12.875 millones de pesos, equivalente a una relación de 31%
</t>
    </r>
    <r>
      <rPr>
        <b/>
        <sz val="8"/>
        <rFont val="Tahoma"/>
        <family val="2"/>
      </rPr>
      <t>Análisis OCI:</t>
    </r>
    <r>
      <rPr>
        <sz val="8"/>
        <rFont val="Tahoma"/>
        <family val="2"/>
      </rPr>
      <t xml:space="preserve"> Se realizó la verificación de los valores frente a la Ejecución presupuestal del mes señalado corroborando los porcentajes y valores presentados sin embargo es recomendable soportar el cumplimiento de la acción con los reportes del sistema de información o informes de gestión presupuestal (para el próximo seguimiento del primer y segundo cuatrimestre).  De acuerdo con lo anterior y el plazo fijado para la acción, se califica como </t>
    </r>
    <r>
      <rPr>
        <b/>
        <sz val="8"/>
        <rFont val="Tahoma"/>
        <family val="2"/>
      </rPr>
      <t xml:space="preserve"> "En proceso"</t>
    </r>
    <r>
      <rPr>
        <sz val="8"/>
        <rFont val="Tahoma"/>
        <family val="2"/>
      </rPr>
      <t xml:space="preserve">. </t>
    </r>
  </si>
  <si>
    <t>INCUMPLIDA</t>
  </si>
  <si>
    <t>SIN INICIAR</t>
  </si>
  <si>
    <t>TERMINADA</t>
  </si>
  <si>
    <t>RESUMEN PRIMER SEGUIMIENTO 2023</t>
  </si>
  <si>
    <t>CÓDIGO: CCSE-FT-019</t>
  </si>
  <si>
    <t>VERSIÓN: 10</t>
  </si>
  <si>
    <t>FECHA DE APROBACIÓN: 19/10/2021</t>
  </si>
  <si>
    <t>RESPONSABLE: CONTROL INTERNO</t>
  </si>
  <si>
    <t>CIERRES ACCIÓN / OBSERVACIÓN Y/O HALLAZGO</t>
  </si>
  <si>
    <t>Evidencias o soportes ejecución acción de mejora</t>
  </si>
  <si>
    <t>Actividades realizadas  a la fecha</t>
  </si>
  <si>
    <t>Fechas (previas al seguimiento)</t>
  </si>
  <si>
    <t>Fechas (seguimiento vigente)</t>
  </si>
  <si>
    <t>Análisis del seguimiento</t>
  </si>
  <si>
    <t>Estado de la acción</t>
  </si>
  <si>
    <t>Observaciones</t>
  </si>
  <si>
    <t>Cierre de la observación y/o hallazgo</t>
  </si>
  <si>
    <t>Auditor que cierra la observación y/o hallazgo</t>
  </si>
  <si>
    <t>(Relacione los documentos  que soportan y evidencian avances de ejecución)</t>
  </si>
  <si>
    <t>(No. actividades realizadas de las indicadas en la columna K).</t>
  </si>
  <si>
    <t>(Información del análisis adelantado por el auditor que realizó el seguimiento - OCI)</t>
  </si>
  <si>
    <t>(Nombre)</t>
  </si>
  <si>
    <t>(Resultado automático)</t>
  </si>
  <si>
    <t>(Información del análisis del estado de la acción)</t>
  </si>
  <si>
    <t>(Nombre Jefe Oficina de Control Interno)</t>
  </si>
  <si>
    <t>SEGUIMIENTO PLAN DE MEJORAMIENTO</t>
  </si>
  <si>
    <t>SEGUNDO SEGUIMIENTO DE 2023</t>
  </si>
  <si>
    <r>
      <rPr>
        <b/>
        <sz val="8"/>
        <rFont val="Tahoma"/>
        <family val="2"/>
      </rPr>
      <t xml:space="preserve">Reporte Sub Financiera: </t>
    </r>
    <r>
      <rPr>
        <sz val="8"/>
        <rFont val="Tahoma"/>
        <family val="2"/>
      </rPr>
      <t xml:space="preserve">Esta acción corresponde al Plan de Mejoramiento realizado en 2021, con vencimiento en diciembre de 2022, por lo cual consideramos ya se debe eliminar.
</t>
    </r>
    <r>
      <rPr>
        <b/>
        <sz val="8"/>
        <rFont val="Tahoma"/>
        <family val="2"/>
      </rPr>
      <t>Análisis OCI:</t>
    </r>
    <r>
      <rPr>
        <sz val="8"/>
        <rFont val="Tahoma"/>
        <family val="2"/>
      </rPr>
      <t xml:space="preserve"> Se recomienda atender las observaciones presentadas en los anteriores seguimientos, correspondientes a generar el control que permite eliminar la causa que generó el hallazgo administrativo. 
- Se observó en los anteriores seguimientos  una hoja de Excel presentada como cronograma, sin embargo, no tenía fechas de plazo para incorporación en el sistema presupuestal BogData de las modificaciones presupuestales aprobadas por la JAR de Canal Capital, así mismo no se observó la socialización, como quedó establecido en la acción de mejora. 
Así haya finalizado el plazo de la acción se verificará la eficacia de la acción, por lo cual se recomienda tener en cuenta que el cronograma de la vigencia 2023 se plantee atendiendo las observaciones presentadas y se realice su respectiva socialización en la entidad para que las demás áreas ajusten se articulen con la programación propuesta. De acuerdo con lo anterior, se califica como </t>
    </r>
    <r>
      <rPr>
        <b/>
        <sz val="8"/>
        <rFont val="Tahoma"/>
        <family val="2"/>
      </rPr>
      <t xml:space="preserve"> "Incumplida"</t>
    </r>
    <r>
      <rPr>
        <sz val="8"/>
        <rFont val="Tahoma"/>
        <family val="2"/>
      </rPr>
      <t xml:space="preserve">. </t>
    </r>
  </si>
  <si>
    <t>Mónica Virgüéz</t>
  </si>
  <si>
    <t>1. Publicación cronograma de modificaciones presupuestales que requieren CONFIS</t>
  </si>
  <si>
    <t>1. Ficha "contrato Alcaldía: eventos ciudad Navidad 2023" y correo electrónico enviado al Equipo directivo
2. Ficha "Secretaría Distrital de Cultura, recreación y deporte" y correo electrónico enviado al Equipo directivo
3. Contrato Alcaldía 41400006952023
4. Contrato Secretaría Distrital de Cultura, recreación y deporte 753 del 2023</t>
  </si>
  <si>
    <r>
      <rPr>
        <b/>
        <sz val="8"/>
        <rFont val="Tahoma"/>
        <family val="2"/>
      </rPr>
      <t xml:space="preserve">Reporte Sub Financiera: </t>
    </r>
    <r>
      <rPr>
        <sz val="8"/>
        <rFont val="Tahoma"/>
        <family val="2"/>
      </rPr>
      <t>PDF del correo y la pieza comunicativa</t>
    </r>
    <r>
      <rPr>
        <b/>
        <sz val="8"/>
        <rFont val="Tahoma"/>
        <family val="2"/>
      </rPr>
      <t xml:space="preserve">
</t>
    </r>
    <r>
      <rPr>
        <sz val="8"/>
        <rFont val="Tahoma"/>
        <family val="2"/>
      </rPr>
      <t xml:space="preserve">
</t>
    </r>
    <r>
      <rPr>
        <b/>
        <sz val="8"/>
        <rFont val="Tahoma"/>
        <family val="2"/>
      </rPr>
      <t>Análisis OCI:</t>
    </r>
    <r>
      <rPr>
        <sz val="8"/>
        <rFont val="Tahoma"/>
        <family val="2"/>
      </rPr>
      <t xml:space="preserve"> Se evidenció el cronograma del segundo semestre de 2023 y su respectiva socialización a través del comunicado interno No. 36 del 23 de junio de 2023. En el mismo, se realizan algunas precisiones sobre las modificaciones presupuestales que deben ser aprobadas por el CONFIS, como quedó establecido en la acción de mejora. De acuerdo con lo anterior, se califica como </t>
    </r>
    <r>
      <rPr>
        <b/>
        <sz val="8"/>
        <rFont val="Tahoma"/>
        <family val="2"/>
      </rPr>
      <t xml:space="preserve"> "Terminada extemporánea"</t>
    </r>
    <r>
      <rPr>
        <sz val="8"/>
        <rFont val="Tahoma"/>
        <family val="2"/>
      </rPr>
      <t xml:space="preserve">. </t>
    </r>
  </si>
  <si>
    <t>No se reportan avances ni soportes.</t>
  </si>
  <si>
    <t>1. Ejecución Presupuestal abril de 2023
2. Ejecución Presupuestal agosto de 2023</t>
  </si>
  <si>
    <t>Documento soporte que consolida el avance "Hallazgo 3.1.1.2 de 2022", este se cargó en la carpeta habilitada, en ella se podrá encontrar:
Enlace del documento revisado</t>
  </si>
  <si>
    <t>Documento soporte que consolida el avance "Hallazgo 3.1.1.2 de 2022 expediente", este se cargó en la carpeta habilitada, en ella se podrá encontrar:
1. Agendamiento capacitación
2. Grabación de la reunión</t>
  </si>
  <si>
    <t>Correos electrónicos de reporte de las áreas
 Soportes consolidados en drive, en la ruta: https://drive.google.com/drive/folders/10Dq2FbrOCc74Kka7LYg8O-PpvWP0HbNd
 Instrumento de medición ODS con resultados consolidados al primer semestre.
 Documento "Informe Plan de acción, Proyectos de Inversión y ODS - Semestre 1 2023"
 Acta y presentación CIGD sesión 2</t>
  </si>
  <si>
    <t>Documento soporte que consolida el avance "Hallazgo 3.2.4.1 ficha y acta", este se cargó en la carpeta habilitada, en ella se podrá encontrar:
1. Acta de comité de conciliación 
2. Ficha de análisis caso Juan Carlos Molano Borráez
3. Ficha de análisis caso Ángela María Peluha 
4. Ficha de análisis caso Víctor Hugo Fernández
5. Ficha de análisis caso Luis Gustavo Fonseca</t>
  </si>
  <si>
    <t xml:space="preserve">Henry Beltrán </t>
  </si>
  <si>
    <r>
      <rPr>
        <b/>
        <sz val="8"/>
        <color theme="1"/>
        <rFont val="Tahoma"/>
        <family val="2"/>
      </rPr>
      <t xml:space="preserve">reporte jurídica: </t>
    </r>
    <r>
      <rPr>
        <sz val="8"/>
        <color theme="1"/>
        <rFont val="Tahoma"/>
        <family val="2"/>
      </rPr>
      <t xml:space="preserve">Se gestionó el espacio de transferencia de información denominado "Lineamientos para la radicación de expedientes contractuales", el cual se desarrolló el 11 de julio de 2023. 
</t>
    </r>
    <r>
      <rPr>
        <b/>
        <sz val="8"/>
        <color theme="1"/>
        <rFont val="Tahoma"/>
        <family val="2"/>
      </rPr>
      <t xml:space="preserve">Análisis OCI: </t>
    </r>
    <r>
      <rPr>
        <sz val="8"/>
        <color theme="1"/>
        <rFont val="Tahoma"/>
        <family val="2"/>
      </rPr>
      <t xml:space="preserve">Se mantiene la calificación dada en el anterior seguimiento. Se evidencia adicionalmente capacitación sobre el tema tratado en la circular emitida. </t>
    </r>
  </si>
  <si>
    <t xml:space="preserve">Pendiente la remisión de los soportes requeridos. </t>
  </si>
  <si>
    <t>Documento soporte que consolida el avance "Hallazgo 3.2.4.1 contrato realidad", este se cargó en la carpeta habilitada, en ella se podrá encontrar:
1. Correos electrónicos de gestión
2. Documentos soporte de la capacitación
3. Material de capacitación
4. Grabación de la capacitación</t>
  </si>
  <si>
    <t xml:space="preserve">Documento soporte que consolida el avance "Hallazgo 3.2.4.1 política", este se cargó en la carpeta habilitada, en ella se podrá encontrar las Acta del comité de conciliación </t>
  </si>
  <si>
    <r>
      <rPr>
        <b/>
        <sz val="8"/>
        <rFont val="Tahoma"/>
        <family val="2"/>
      </rPr>
      <t>Reporte Proyectos Estratégicos:</t>
    </r>
    <r>
      <rPr>
        <sz val="8"/>
        <rFont val="Tahoma"/>
        <family val="2"/>
      </rPr>
      <t xml:space="preserve"> Se presentaron al Equipo directivo dos (2) fichas de las posibles contrataciones que incluye servicios BTL para el análisis, de los cuales se adelantaron los dos contratos interadministrativos.
</t>
    </r>
    <r>
      <rPr>
        <b/>
        <sz val="8"/>
        <rFont val="Tahoma"/>
        <family val="2"/>
      </rPr>
      <t>Análisis OCI:</t>
    </r>
    <r>
      <rPr>
        <sz val="8"/>
        <rFont val="Tahoma"/>
        <family val="2"/>
      </rPr>
      <t xml:space="preserve"> De acuerdo con el avance presentado, se evidencian correos y presentaciones de las fichas, sin embargo no se evidencia acta u otro acto administrativo que evidencie la aprobación de la suscripción de los contratos interadministrativos referenciados. Se califica como</t>
    </r>
    <r>
      <rPr>
        <b/>
        <sz val="8"/>
        <rFont val="Tahoma"/>
        <family val="2"/>
      </rPr>
      <t xml:space="preserve"> "En Proceso", </t>
    </r>
    <r>
      <rPr>
        <sz val="8"/>
        <rFont val="Tahoma"/>
        <family val="2"/>
      </rPr>
      <t xml:space="preserve">sin embargo es recomendable soportar el cumplimiento de la acción con los documentos en los que se aprobó la suscripción, como actas o documentos similares. en los que sea posible evidenciar el análisis que realiza el equipo directivo de las contrataciones propuestas de acuerdo a los términos señalados en  la acción propuesta: </t>
    </r>
    <r>
      <rPr>
        <i/>
        <sz val="8"/>
        <rFont val="Tahoma"/>
        <family val="2"/>
      </rPr>
      <t>Presentar al equipo directivo los posibles contratos interadministrativos a suscribir en los que se incluyan servicios de BTL, a efectos de analizar y verificar, desde el punto de vista técnico y jurídico, la viabilidad de obligarse a la prestación de los mismos.</t>
    </r>
    <r>
      <rPr>
        <sz val="8"/>
        <rFont val="Tahoma"/>
        <family val="2"/>
      </rPr>
      <t>..</t>
    </r>
  </si>
  <si>
    <r>
      <rPr>
        <b/>
        <sz val="8"/>
        <rFont val="Tahoma"/>
        <family val="2"/>
      </rPr>
      <t>Reporte Proyectos Estratégicos:</t>
    </r>
    <r>
      <rPr>
        <sz val="8"/>
        <rFont val="Tahoma"/>
        <family val="2"/>
      </rPr>
      <t xml:space="preserve"> Se presentaron al Equipo directivo dos (2) fichas de las posibles contrataciones que incluye servicios BTL para el análisis, de los cuales se adelantaron los dos contratos interadministrativos.
</t>
    </r>
    <r>
      <rPr>
        <b/>
        <sz val="8"/>
        <rFont val="Tahoma"/>
        <family val="2"/>
      </rPr>
      <t>Análisis OCI:</t>
    </r>
    <r>
      <rPr>
        <sz val="8"/>
        <rFont val="Tahoma"/>
        <family val="2"/>
      </rPr>
      <t xml:space="preserve"> De acuerdo con el avance presentado, se evidencian correos y presentaciones de las fichas, sin embargo no se evidencia acta u otro acto administrativo que evidencie la aprobación de la suscripción de los contratos interadministrativos referenciados. Se califica como</t>
    </r>
    <r>
      <rPr>
        <b/>
        <sz val="8"/>
        <rFont val="Tahoma"/>
        <family val="2"/>
      </rPr>
      <t xml:space="preserve"> "En Proceso", </t>
    </r>
    <r>
      <rPr>
        <sz val="8"/>
        <rFont val="Tahoma"/>
        <family val="2"/>
      </rPr>
      <t xml:space="preserve">sin embargo es recomendable soportar el cumplimiento de la acción con los documentos en los que se aprobó la suscripción, como actas o documentos similares. en los que sea posible evidenciar el análisis que realiza el equipo directivo de las contrataciones propuestas de acuerdo a los términos señalados en  la acción propuesta: </t>
    </r>
    <r>
      <rPr>
        <i/>
        <sz val="8"/>
        <rFont val="Tahoma"/>
        <family val="2"/>
      </rPr>
      <t>Presentar al equipo directivo los posibles contratos interadministrativos a suscribir en los que se incluyan servicios de BTL, a efectos de analizar y verificar, desde el punto de vista técnico y jurídico, la viabilidad de obligarse a la prestación de los mismos...</t>
    </r>
  </si>
  <si>
    <r>
      <rPr>
        <b/>
        <sz val="8"/>
        <rFont val="Tahoma"/>
        <family val="2"/>
      </rPr>
      <t xml:space="preserve">Reporte Sub Financiera: </t>
    </r>
    <r>
      <rPr>
        <sz val="8"/>
        <rFont val="Tahoma"/>
        <family val="2"/>
      </rPr>
      <t xml:space="preserve">Se hará entrega de la implementación para el ultimo cuatrimestre.
</t>
    </r>
    <r>
      <rPr>
        <b/>
        <sz val="8"/>
        <rFont val="Tahoma"/>
        <family val="2"/>
      </rPr>
      <t>Análisis OCI:</t>
    </r>
    <r>
      <rPr>
        <sz val="8"/>
        <rFont val="Tahoma"/>
        <family val="2"/>
      </rPr>
      <t xml:space="preserve"> De acuerdo con el indicador y la meta propuesta, que corresponde a la proforma de correo electrónico y conforme al reporte de avance, se califica como </t>
    </r>
    <r>
      <rPr>
        <b/>
        <sz val="8"/>
        <rFont val="Tahoma"/>
        <family val="2"/>
      </rPr>
      <t xml:space="preserve"> "Sin iniciar"</t>
    </r>
    <r>
      <rPr>
        <sz val="8"/>
        <rFont val="Tahoma"/>
        <family val="2"/>
      </rPr>
      <t xml:space="preserve">.  Se recomienda a la Subdirección Financiera tener en cuenta que la acción de mejora está dirigida e eliminar o minimizar las diferencias al cierre de la vigencia fiscal con las entidades con las cuales se presentan operaciones recíprocas, por lo cual es importante implementar de manera rápida y en todo caso realizar los procesos de conciliación de manera permanente. Hay que tener en cuenta que la fecha final de la acción esta para </t>
    </r>
    <r>
      <rPr>
        <b/>
        <sz val="8"/>
        <rFont val="Tahoma"/>
        <family val="2"/>
      </rPr>
      <t>25 de diciembre de 2023.</t>
    </r>
  </si>
  <si>
    <r>
      <t xml:space="preserve">Reporte Jurídica: </t>
    </r>
    <r>
      <rPr>
        <sz val="8"/>
        <color theme="1"/>
        <rFont val="Tahoma"/>
        <family val="2"/>
      </rPr>
      <t xml:space="preserve">Se realizó la revisión del formato y se incluyeron las directrices relacionadas con los documentos generados en la etapa contractual al expediente contractual.
</t>
    </r>
    <r>
      <rPr>
        <b/>
        <sz val="8"/>
        <color theme="1"/>
        <rFont val="Tahoma"/>
        <family val="2"/>
      </rPr>
      <t xml:space="preserve">Análisis OCI: </t>
    </r>
    <r>
      <rPr>
        <sz val="8"/>
        <color theme="1"/>
        <rFont val="Tahoma"/>
        <family val="2"/>
      </rPr>
      <t xml:space="preserve">Se avisa e informa al area que posterior a la revisión adelantada al soporte remitido en contraste con lo reportado, se concluye que la actividad no cuenta con el documento esperado como meta de la acción. De acuerdo a la formulación del acción, se daría la revisión o actualización del formato del acta de cierre en caso de requerir la actualización. En el primer escenario y conforme a la meta propuesta, el soporte esperado es un acta de reunión. En el segundo escenario, seria el formato ajustado. En este caso no se aportaron ninguna de las dos. Por lo tanto se califica con alerta de </t>
    </r>
    <r>
      <rPr>
        <b/>
        <sz val="8"/>
        <color theme="1"/>
        <rFont val="Tahoma"/>
        <family val="2"/>
      </rPr>
      <t xml:space="preserve">"Sin Iniciar" </t>
    </r>
    <r>
      <rPr>
        <sz val="8"/>
        <color theme="1"/>
        <rFont val="Tahoma"/>
        <family val="2"/>
      </rPr>
      <t xml:space="preserve"> en atención a la fecha programada. Y se recomienda al área adelantar la revisión de la acción y ejecutarla de acuerdo con el respectivo plan. </t>
    </r>
  </si>
  <si>
    <r>
      <rPr>
        <b/>
        <sz val="8"/>
        <color theme="1"/>
        <rFont val="Tahoma"/>
        <family val="2"/>
      </rPr>
      <t xml:space="preserve">Reporte planeación: </t>
    </r>
    <r>
      <rPr>
        <sz val="8"/>
        <color theme="1"/>
        <rFont val="Tahoma"/>
        <family val="2"/>
      </rPr>
      <t xml:space="preserve">Se adelantó la medición de la incidencia de los Objetivos de Desarrollo Sostenible - ODS en el marco de los proyectos de inversión de la entidad con corte al primer semestre de la vigencia. Desde planeación se realizó la consolidación del reporte suministrado por las áreas y se presentaron los resultados de dicho seguimiento en sesión del Comité Institucional de Gestión y Desempeño - CIGD realizado el 08 de agosto. En complemento, se consolidó un informe semestral con resultados de seguimiento a la gestión que incluye la medición de ODS, se publicó en página web y en la intranet institucional y se socializó con los líderes de los procesos.
</t>
    </r>
    <r>
      <rPr>
        <b/>
        <sz val="8"/>
        <color theme="1"/>
        <rFont val="Tahoma"/>
        <family val="2"/>
      </rPr>
      <t xml:space="preserve">Análisis OCI: </t>
    </r>
    <r>
      <rPr>
        <sz val="8"/>
        <color theme="1"/>
        <rFont val="Tahoma"/>
        <family val="2"/>
      </rPr>
      <t xml:space="preserve">Se da cuenta del reporte y de los soportes presentados por el area. Se puede evidenciar el uso de la herramienta diseñada para el seguimiento y medición de los indicadores ODS. De igual manera se pudo evidenciar los soportes de los resultados reportados en el comité institucional de gestión y desempeño del 08 de agosto de 2023. Por lo anterior se califica </t>
    </r>
    <r>
      <rPr>
        <b/>
        <sz val="8"/>
        <color theme="1"/>
        <rFont val="Tahoma"/>
        <family val="2"/>
      </rPr>
      <t>"Terminada".</t>
    </r>
  </si>
  <si>
    <r>
      <rPr>
        <b/>
        <sz val="8"/>
        <color theme="1"/>
        <rFont val="Tahoma"/>
        <family val="2"/>
      </rPr>
      <t xml:space="preserve">Reporte Jurídica: </t>
    </r>
    <r>
      <rPr>
        <sz val="8"/>
        <color theme="1"/>
        <rFont val="Tahoma"/>
        <family val="2"/>
      </rPr>
      <t xml:space="preserve">Durante el periodo de reporte se gestionó y realizó capacitación de contrato realidad el 23 de junio de 2023.
</t>
    </r>
    <r>
      <rPr>
        <b/>
        <sz val="8"/>
        <color theme="1"/>
        <rFont val="Tahoma"/>
        <family val="2"/>
      </rPr>
      <t xml:space="preserve">Análisis OCI: </t>
    </r>
    <r>
      <rPr>
        <sz val="8"/>
        <color theme="1"/>
        <rFont val="Tahoma"/>
        <family val="2"/>
      </rPr>
      <t xml:space="preserve">Revisado los soportes presentados por el area jurídica y de acuerdo al reporte, se avisa que la actividad informada esta enmarcada dentro la acción formulada. No obstante, la acción propuesta tiene como meta dos capacitaciones sobre el tema de ejercicio de la supervisión y seguimiento en los contratos de prestación de servicios para evitar la materialización del contrato realidad. Con la actividad reportada queda pendiente una capacitación más. Por lo anterior se califica </t>
    </r>
    <r>
      <rPr>
        <b/>
        <sz val="8"/>
        <color theme="1"/>
        <rFont val="Tahoma"/>
        <family val="2"/>
      </rPr>
      <t xml:space="preserve">"En Proceso". </t>
    </r>
  </si>
  <si>
    <r>
      <rPr>
        <b/>
        <sz val="8"/>
        <color theme="1"/>
        <rFont val="Tahoma"/>
        <family val="2"/>
      </rPr>
      <t xml:space="preserve">Reporte jurídica: </t>
    </r>
    <r>
      <rPr>
        <sz val="8"/>
        <color theme="1"/>
        <rFont val="Tahoma"/>
        <family val="2"/>
      </rPr>
      <t xml:space="preserve">Durante el periodo de reporte se realizó el análisis o estudio de la acción de repetición correspondiente a Juan Carlos Molano Borráez fue analizado en el marco del Comité de Conciliación en la sesión del 27 de mayo 2023, se tiene como soporte el acta del comité y la ficha de análisis.
Así mismo se realizó el análisis o estudio de la acción de repetición correspondiente a Ángela María Peluha, Víctor Hugo Fernández y Luis Gustavo Fonseca fue analizado en el marco del Comité de Conciliación en la sesión del 27 de mayo 2023
</t>
    </r>
    <r>
      <rPr>
        <b/>
        <sz val="8"/>
        <color theme="1"/>
        <rFont val="Tahoma"/>
        <family val="2"/>
      </rPr>
      <t xml:space="preserve">Análisis OCI: </t>
    </r>
    <r>
      <rPr>
        <sz val="8"/>
        <color theme="1"/>
        <rFont val="Tahoma"/>
        <family val="2"/>
      </rPr>
      <t xml:space="preserve">se da cuenta de los análisis efectuados en los casos reportados donde se analizó lo contemplado en la acción formulada. Se califica </t>
    </r>
    <r>
      <rPr>
        <b/>
        <sz val="8"/>
        <color theme="1"/>
        <rFont val="Tahoma"/>
        <family val="2"/>
      </rPr>
      <t xml:space="preserve">"En Proceso" </t>
    </r>
    <r>
      <rPr>
        <sz val="8"/>
        <color theme="1"/>
        <rFont val="Tahoma"/>
        <family val="2"/>
      </rPr>
      <t xml:space="preserve">toda vez que la fecha de terminación vence el 31 de diciembre y todavía se pueden presentar casos de estudio. </t>
    </r>
  </si>
  <si>
    <r>
      <rPr>
        <b/>
        <sz val="8"/>
        <color theme="1"/>
        <rFont val="Tahoma"/>
        <family val="2"/>
      </rPr>
      <t xml:space="preserve">Reporte Jurídica: </t>
    </r>
    <r>
      <rPr>
        <sz val="8"/>
        <color theme="1"/>
        <rFont val="Tahoma"/>
        <family val="2"/>
      </rPr>
      <t xml:space="preserve">Se realizó reunión en el 17 de mayo con asesores internos y externos del equipo jurídico y reunión en el 26 de mayo con el Comité de Conciliación 
</t>
    </r>
    <r>
      <rPr>
        <b/>
        <sz val="8"/>
        <color theme="1"/>
        <rFont val="Tahoma"/>
        <family val="2"/>
      </rPr>
      <t xml:space="preserve">Análisis OCI: </t>
    </r>
    <r>
      <rPr>
        <sz val="8"/>
        <color theme="1"/>
        <rFont val="Tahoma"/>
        <family val="2"/>
      </rPr>
      <t xml:space="preserve">verificados los soportes frente a lo reportado por el area se concluye que se llevo a cabo la acción de mejoramiento formulada. por lo anterior  se califica </t>
    </r>
    <r>
      <rPr>
        <b/>
        <sz val="8"/>
        <color theme="1"/>
        <rFont val="Tahoma"/>
        <family val="2"/>
      </rPr>
      <t>"Terminada".</t>
    </r>
  </si>
  <si>
    <r>
      <rPr>
        <b/>
        <sz val="8"/>
        <rFont val="Tahoma"/>
        <family val="2"/>
      </rPr>
      <t xml:space="preserve">Reporte Sub Financiera: </t>
    </r>
    <r>
      <rPr>
        <sz val="8"/>
        <rFont val="Tahoma"/>
        <family val="2"/>
      </rPr>
      <t xml:space="preserve">Al corte del mes de agosto de 2023, la apropiación de ingresos corrientes es de $43.393 millones de pesos frente a la apropiación de gastos de funcionamiento que es de $ 13.930 millones de pesos, equivalente a una relación de 32%
</t>
    </r>
    <r>
      <rPr>
        <b/>
        <sz val="8"/>
        <rFont val="Tahoma"/>
        <family val="2"/>
      </rPr>
      <t>Análisis OCI:</t>
    </r>
    <r>
      <rPr>
        <sz val="8"/>
        <rFont val="Tahoma"/>
        <family val="2"/>
      </rPr>
      <t xml:space="preserve"> Se realizó la verificación de los valores frente a la Ejecución presupuestal del mes señalado corroborando los porcentajes y valores presentado, sin embargo es recomendable soportar el cumplimiento de la acción con los reportes del sistema de información o informes de gestión presupuestal (para el próximo seguimiento del primer y segundo cuatrimestre).  De acuerdo con lo anterior y el plazo fijado para la acción, se califica como </t>
    </r>
    <r>
      <rPr>
        <b/>
        <sz val="8"/>
        <rFont val="Tahoma"/>
        <family val="2"/>
      </rPr>
      <t xml:space="preserve"> "En Proceso"</t>
    </r>
    <r>
      <rPr>
        <sz val="8"/>
        <rFont val="Tahoma"/>
        <family val="2"/>
      </rPr>
      <t xml:space="preserve">. </t>
    </r>
  </si>
  <si>
    <t>Se dio cumplimiento a la acción propuesta.</t>
  </si>
  <si>
    <t>Néstor Avella</t>
  </si>
  <si>
    <t xml:space="preserve">Teniendo en cuenta que se cuenta con tiempo, se mantiene abierta con el fin de verificar el uso de los indicadores propuestos.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</si>
</sst>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yyyy\-mm\-dd;@"/>
  </numFmts>
  <fonts count="23" x14ac:knownFonts="1">
    <font>
      <sz val="11"/>
      <color theme="1"/>
      <name val="Calibri"/>
      <family val="2"/>
      <scheme val="minor"/>
    </font>
    <font>
      <sz val="11"/>
      <color theme="1"/>
      <name val="Calibri"/>
      <family val="2"/>
      <scheme val="minor"/>
    </font>
    <font>
      <sz val="10"/>
      <name val="Arial"/>
      <family val="2"/>
    </font>
    <font>
      <sz val="9"/>
      <color theme="1"/>
      <name val="Tahoma"/>
      <family val="2"/>
    </font>
    <font>
      <sz val="11"/>
      <color theme="1"/>
      <name val="Tahoma"/>
      <family val="2"/>
    </font>
    <font>
      <sz val="10"/>
      <name val="Tahoma"/>
      <family val="2"/>
    </font>
    <font>
      <b/>
      <sz val="9"/>
      <color theme="0"/>
      <name val="Tahoma"/>
      <family val="2"/>
    </font>
    <font>
      <sz val="10"/>
      <color theme="1"/>
      <name val="Tahoma"/>
      <family val="2"/>
    </font>
    <font>
      <b/>
      <sz val="10"/>
      <color theme="1"/>
      <name val="Tahoma"/>
      <family val="2"/>
    </font>
    <font>
      <sz val="10"/>
      <color indexed="8"/>
      <name val="Tahoma"/>
      <family val="2"/>
    </font>
    <font>
      <b/>
      <sz val="14"/>
      <color theme="1"/>
      <name val="Tahoma"/>
      <family val="2"/>
    </font>
    <font>
      <sz val="8"/>
      <name val="Calibri"/>
      <family val="2"/>
      <scheme val="minor"/>
    </font>
    <font>
      <sz val="8"/>
      <color theme="1"/>
      <name val="Tahoma"/>
      <family val="2"/>
    </font>
    <font>
      <sz val="8"/>
      <color indexed="8"/>
      <name val="Tahoma"/>
      <family val="2"/>
    </font>
    <font>
      <b/>
      <sz val="8"/>
      <color theme="1"/>
      <name val="Tahoma"/>
      <family val="2"/>
    </font>
    <font>
      <sz val="8"/>
      <color rgb="FF000000"/>
      <name val="Tahoma"/>
      <family val="2"/>
    </font>
    <font>
      <b/>
      <sz val="8"/>
      <color theme="0"/>
      <name val="Tahoma"/>
      <family val="2"/>
    </font>
    <font>
      <sz val="8"/>
      <name val="Tahoma"/>
      <family val="2"/>
    </font>
    <font>
      <b/>
      <sz val="8"/>
      <name val="Tahoma"/>
      <family val="2"/>
    </font>
    <font>
      <b/>
      <sz val="8"/>
      <color rgb="FF000000"/>
      <name val="Tahoma"/>
      <family val="2"/>
    </font>
    <font>
      <b/>
      <sz val="9"/>
      <color theme="1"/>
      <name val="Tahoma"/>
      <family val="2"/>
    </font>
    <font>
      <sz val="7"/>
      <color theme="1"/>
      <name val="Tahoma"/>
      <family val="2"/>
    </font>
    <font>
      <i/>
      <sz val="8"/>
      <name val="Tahoma"/>
      <family val="2"/>
    </font>
  </fonts>
  <fills count="20">
    <fill>
      <patternFill patternType="none"/>
    </fill>
    <fill>
      <patternFill patternType="gray125"/>
    </fill>
    <fill>
      <patternFill patternType="solid">
        <fgColor theme="3" tint="0.39997558519241921"/>
        <bgColor indexed="64"/>
      </patternFill>
    </fill>
    <fill>
      <patternFill patternType="solid">
        <fgColor theme="5" tint="0.39997558519241921"/>
        <bgColor indexed="64"/>
      </patternFill>
    </fill>
    <fill>
      <patternFill patternType="solid">
        <fgColor theme="5" tint="-0.499984740745262"/>
        <bgColor indexed="64"/>
      </patternFill>
    </fill>
    <fill>
      <patternFill patternType="solid">
        <fgColor rgb="FF002060"/>
        <bgColor indexed="64"/>
      </patternFill>
    </fill>
    <fill>
      <patternFill patternType="solid">
        <fgColor theme="0" tint="-4.9989318521683403E-2"/>
        <bgColor indexed="64"/>
      </patternFill>
    </fill>
    <fill>
      <patternFill patternType="solid">
        <fgColor theme="8" tint="-0.499984740745262"/>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8" tint="-0.249977111117893"/>
        <bgColor indexed="64"/>
      </patternFill>
    </fill>
    <fill>
      <patternFill patternType="solid">
        <fgColor rgb="FFE8F5F8"/>
        <bgColor indexed="64"/>
      </patternFill>
    </fill>
    <fill>
      <patternFill patternType="solid">
        <fgColor rgb="FFC00000"/>
        <bgColor indexed="64"/>
      </patternFill>
    </fill>
    <fill>
      <patternFill patternType="solid">
        <fgColor theme="2" tint="-0.749992370372631"/>
        <bgColor indexed="64"/>
      </patternFill>
    </fill>
    <fill>
      <patternFill patternType="solid">
        <fgColor theme="0" tint="-0.499984740745262"/>
        <bgColor indexed="64"/>
      </patternFill>
    </fill>
    <fill>
      <patternFill patternType="solid">
        <fgColor theme="2" tint="-0.249977111117893"/>
        <bgColor indexed="64"/>
      </patternFill>
    </fill>
    <fill>
      <patternFill patternType="solid">
        <fgColor theme="7" tint="0.59999389629810485"/>
        <bgColor indexed="64"/>
      </patternFill>
    </fill>
    <fill>
      <patternFill patternType="solid">
        <fgColor theme="0" tint="-0.14999847407452621"/>
        <bgColor indexed="64"/>
      </patternFill>
    </fill>
    <fill>
      <patternFill patternType="solid">
        <fgColor theme="2" tint="-9.9978637043366805E-2"/>
        <bgColor indexed="64"/>
      </patternFill>
    </fill>
    <fill>
      <patternFill patternType="solid">
        <fgColor rgb="FFFFFFFF"/>
        <bgColor indexed="64"/>
      </patternFill>
    </fill>
  </fills>
  <borders count="54">
    <border>
      <left/>
      <right/>
      <top/>
      <bottom/>
      <diagonal/>
    </border>
    <border>
      <left/>
      <right/>
      <top style="medium">
        <color indexed="64"/>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style="medium">
        <color indexed="64"/>
      </right>
      <top style="thin">
        <color theme="0"/>
      </top>
      <bottom style="thin">
        <color theme="0"/>
      </bottom>
      <diagonal/>
    </border>
    <border>
      <left style="thin">
        <color theme="1" tint="0.499984740745262"/>
      </left>
      <right style="thin">
        <color theme="1" tint="0.499984740745262"/>
      </right>
      <top/>
      <bottom/>
      <diagonal/>
    </border>
    <border>
      <left style="medium">
        <color indexed="64"/>
      </left>
      <right style="thin">
        <color theme="0"/>
      </right>
      <top/>
      <bottom style="thin">
        <color theme="0"/>
      </bottom>
      <diagonal/>
    </border>
    <border>
      <left style="thin">
        <color theme="0"/>
      </left>
      <right style="thin">
        <color theme="0"/>
      </right>
      <top/>
      <bottom style="thin">
        <color theme="0"/>
      </bottom>
      <diagonal/>
    </border>
    <border>
      <left style="thin">
        <color theme="0"/>
      </left>
      <right style="medium">
        <color indexed="64"/>
      </right>
      <top/>
      <bottom style="thin">
        <color theme="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theme="0"/>
      </left>
      <right style="thin">
        <color theme="0"/>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style="medium">
        <color indexed="64"/>
      </left>
      <right style="thin">
        <color theme="0"/>
      </right>
      <top style="medium">
        <color indexed="64"/>
      </top>
      <bottom/>
      <diagonal/>
    </border>
    <border>
      <left style="medium">
        <color indexed="64"/>
      </left>
      <right style="thin">
        <color theme="0"/>
      </right>
      <top style="thin">
        <color theme="0"/>
      </top>
      <bottom style="medium">
        <color indexed="64"/>
      </bottom>
      <diagonal/>
    </border>
    <border>
      <left style="thin">
        <color theme="0"/>
      </left>
      <right style="thin">
        <color theme="0"/>
      </right>
      <top style="thin">
        <color theme="0"/>
      </top>
      <bottom style="medium">
        <color indexed="64"/>
      </bottom>
      <diagonal/>
    </border>
    <border>
      <left style="thin">
        <color theme="0"/>
      </left>
      <right style="medium">
        <color indexed="64"/>
      </right>
      <top style="thin">
        <color theme="0"/>
      </top>
      <bottom style="medium">
        <color indexed="64"/>
      </bottom>
      <diagonal/>
    </border>
    <border>
      <left style="thin">
        <color theme="0"/>
      </left>
      <right/>
      <top/>
      <bottom style="thin">
        <color theme="0"/>
      </bottom>
      <diagonal/>
    </border>
    <border>
      <left style="thin">
        <color theme="0"/>
      </left>
      <right/>
      <top style="thin">
        <color theme="0"/>
      </top>
      <bottom style="thin">
        <color theme="0"/>
      </bottom>
      <diagonal/>
    </border>
    <border>
      <left style="thin">
        <color theme="0"/>
      </left>
      <right/>
      <top style="thin">
        <color theme="0"/>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right style="medium">
        <color indexed="64"/>
      </right>
      <top/>
      <bottom style="thin">
        <color theme="0"/>
      </bottom>
      <diagonal/>
    </border>
    <border>
      <left/>
      <right/>
      <top style="thin">
        <color theme="0"/>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theme="0"/>
      </right>
      <top style="medium">
        <color indexed="64"/>
      </top>
      <bottom style="medium">
        <color indexed="64"/>
      </bottom>
      <diagonal/>
    </border>
    <border>
      <left style="thin">
        <color theme="0"/>
      </left>
      <right style="thin">
        <color theme="0"/>
      </right>
      <top style="medium">
        <color indexed="64"/>
      </top>
      <bottom style="medium">
        <color indexed="64"/>
      </bottom>
      <diagonal/>
    </border>
    <border>
      <left style="thin">
        <color theme="0"/>
      </left>
      <right style="medium">
        <color indexed="64"/>
      </right>
      <top style="medium">
        <color indexed="64"/>
      </top>
      <bottom style="medium">
        <color indexed="64"/>
      </bottom>
      <diagonal/>
    </border>
    <border>
      <left/>
      <right style="thin">
        <color theme="0"/>
      </right>
      <top/>
      <bottom style="thin">
        <color theme="0"/>
      </bottom>
      <diagonal/>
    </border>
    <border>
      <left/>
      <right style="thin">
        <color theme="0"/>
      </right>
      <top style="thin">
        <color theme="0"/>
      </top>
      <bottom style="thin">
        <color theme="0"/>
      </bottom>
      <diagonal/>
    </border>
    <border>
      <left style="thin">
        <color theme="0"/>
      </left>
      <right style="thin">
        <color theme="0"/>
      </right>
      <top/>
      <bottom/>
      <diagonal/>
    </border>
    <border>
      <left/>
      <right style="thin">
        <color theme="0"/>
      </right>
      <top style="thin">
        <color theme="0"/>
      </top>
      <bottom style="medium">
        <color indexed="64"/>
      </bottom>
      <diagonal/>
    </border>
    <border>
      <left style="thin">
        <color theme="0"/>
      </left>
      <right style="thin">
        <color theme="0"/>
      </right>
      <top/>
      <bottom style="medium">
        <color indexed="64"/>
      </bottom>
      <diagonal/>
    </border>
  </borders>
  <cellStyleXfs count="7">
    <xf numFmtId="0" fontId="0" fillId="0" borderId="0"/>
    <xf numFmtId="9" fontId="1"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cellStyleXfs>
  <cellXfs count="164">
    <xf numFmtId="0" fontId="0" fillId="0" borderId="0" xfId="0"/>
    <xf numFmtId="0" fontId="7" fillId="0" borderId="0" xfId="0" applyFont="1" applyAlignment="1">
      <alignment horizontal="center" vertical="center"/>
    </xf>
    <xf numFmtId="0" fontId="7" fillId="0" borderId="0" xfId="0" applyFont="1"/>
    <xf numFmtId="0" fontId="7" fillId="0" borderId="0" xfId="0" applyFont="1" applyAlignment="1">
      <alignment vertical="center"/>
    </xf>
    <xf numFmtId="0" fontId="7" fillId="0" borderId="0" xfId="0" applyFont="1" applyFill="1"/>
    <xf numFmtId="9" fontId="7" fillId="0" borderId="0" xfId="1" applyFont="1" applyFill="1" applyAlignment="1">
      <alignment horizontal="center" vertical="center"/>
    </xf>
    <xf numFmtId="9" fontId="7" fillId="0" borderId="0" xfId="1" applyFont="1" applyAlignment="1">
      <alignment horizontal="center" vertical="center"/>
    </xf>
    <xf numFmtId="0" fontId="8" fillId="0" borderId="0" xfId="0" applyFont="1" applyAlignment="1">
      <alignment horizontal="center" vertical="center"/>
    </xf>
    <xf numFmtId="9" fontId="8" fillId="0" borderId="0" xfId="1" applyFont="1" applyAlignment="1">
      <alignment horizontal="center" vertical="center"/>
    </xf>
    <xf numFmtId="0" fontId="9" fillId="0" borderId="0" xfId="2" applyFont="1" applyFill="1" applyBorder="1" applyAlignment="1">
      <alignment vertical="center"/>
    </xf>
    <xf numFmtId="0" fontId="9" fillId="0" borderId="0" xfId="2" applyFont="1" applyFill="1" applyBorder="1" applyAlignment="1"/>
    <xf numFmtId="0" fontId="9" fillId="0" borderId="0" xfId="2" applyFont="1" applyFill="1" applyBorder="1"/>
    <xf numFmtId="1" fontId="7" fillId="0" borderId="0" xfId="1" applyNumberFormat="1" applyFont="1" applyAlignment="1">
      <alignment horizontal="center" vertical="center"/>
    </xf>
    <xf numFmtId="0" fontId="9" fillId="0" borderId="0" xfId="2" applyFont="1" applyFill="1" applyBorder="1" applyAlignment="1">
      <alignment vertical="center" wrapText="1"/>
    </xf>
    <xf numFmtId="0" fontId="5" fillId="0" borderId="0" xfId="2" applyFont="1"/>
    <xf numFmtId="9" fontId="8" fillId="0" borderId="0" xfId="1" applyFont="1" applyFill="1" applyAlignment="1">
      <alignment horizontal="center" vertical="center"/>
    </xf>
    <xf numFmtId="0" fontId="7" fillId="0" borderId="0" xfId="0" applyFont="1" applyAlignment="1" applyProtection="1">
      <alignment horizontal="center" vertical="center"/>
    </xf>
    <xf numFmtId="0" fontId="4" fillId="0" borderId="0" xfId="0" applyFont="1" applyBorder="1" applyAlignment="1" applyProtection="1">
      <alignment horizontal="center" vertical="center"/>
    </xf>
    <xf numFmtId="0" fontId="4" fillId="0" borderId="0" xfId="0" applyFont="1" applyAlignment="1" applyProtection="1">
      <alignment horizontal="center" vertical="center"/>
    </xf>
    <xf numFmtId="0" fontId="3" fillId="0" borderId="0" xfId="0" applyFont="1" applyAlignment="1" applyProtection="1">
      <alignment horizontal="center" vertical="center"/>
    </xf>
    <xf numFmtId="164" fontId="7" fillId="0" borderId="0" xfId="1" applyNumberFormat="1" applyFont="1" applyAlignment="1" applyProtection="1">
      <alignment horizontal="center" vertical="center"/>
    </xf>
    <xf numFmtId="0" fontId="12" fillId="0" borderId="0" xfId="0" applyFont="1" applyAlignment="1" applyProtection="1">
      <alignment horizontal="center" vertical="center"/>
    </xf>
    <xf numFmtId="15" fontId="12" fillId="0" borderId="3" xfId="0" applyNumberFormat="1" applyFont="1" applyBorder="1" applyAlignment="1" applyProtection="1">
      <alignment horizontal="center" vertical="center" wrapText="1"/>
    </xf>
    <xf numFmtId="0" fontId="12" fillId="0" borderId="3" xfId="0" applyFont="1" applyBorder="1" applyAlignment="1" applyProtection="1">
      <alignment horizontal="center" vertical="center" wrapText="1"/>
    </xf>
    <xf numFmtId="0" fontId="12" fillId="0" borderId="3" xfId="0" applyFont="1" applyFill="1" applyBorder="1" applyAlignment="1" applyProtection="1">
      <alignment horizontal="center" vertical="center" wrapText="1"/>
    </xf>
    <xf numFmtId="164" fontId="12" fillId="0" borderId="3" xfId="1" applyNumberFormat="1" applyFont="1" applyFill="1" applyBorder="1" applyAlignment="1" applyProtection="1">
      <alignment horizontal="center" vertical="center" wrapText="1"/>
    </xf>
    <xf numFmtId="164" fontId="12" fillId="0" borderId="3" xfId="1" applyNumberFormat="1" applyFont="1" applyFill="1" applyBorder="1" applyAlignment="1" applyProtection="1">
      <alignment horizontal="center" vertical="center"/>
    </xf>
    <xf numFmtId="0" fontId="12" fillId="0" borderId="3" xfId="0" applyFont="1" applyBorder="1" applyAlignment="1" applyProtection="1">
      <alignment horizontal="center" vertical="center"/>
      <protection locked="0"/>
    </xf>
    <xf numFmtId="0" fontId="12" fillId="6" borderId="3" xfId="0" applyFont="1" applyFill="1" applyBorder="1" applyAlignment="1" applyProtection="1">
      <alignment horizontal="center" vertical="center"/>
    </xf>
    <xf numFmtId="0" fontId="12" fillId="0" borderId="22" xfId="0" applyFont="1" applyBorder="1" applyAlignment="1" applyProtection="1">
      <alignment horizontal="center" vertical="center" wrapText="1"/>
    </xf>
    <xf numFmtId="0" fontId="7" fillId="0" borderId="0" xfId="0" applyFont="1" applyFill="1" applyBorder="1" applyAlignment="1" applyProtection="1">
      <alignment horizontal="center" vertical="center"/>
    </xf>
    <xf numFmtId="0" fontId="15" fillId="0" borderId="3" xfId="0" applyFont="1" applyBorder="1" applyAlignment="1" applyProtection="1">
      <alignment horizontal="center" vertical="center"/>
      <protection locked="0"/>
    </xf>
    <xf numFmtId="0" fontId="12" fillId="0" borderId="3" xfId="0" applyFont="1" applyBorder="1" applyAlignment="1" applyProtection="1">
      <alignment vertical="center" wrapText="1"/>
      <protection locked="0"/>
    </xf>
    <xf numFmtId="0" fontId="12" fillId="0" borderId="3" xfId="0" applyFont="1" applyBorder="1" applyAlignment="1">
      <alignment horizontal="center" vertical="center"/>
    </xf>
    <xf numFmtId="0" fontId="12" fillId="0" borderId="17" xfId="0" applyFont="1" applyBorder="1" applyAlignment="1" applyProtection="1">
      <alignment horizontal="center" vertical="center" wrapText="1"/>
    </xf>
    <xf numFmtId="165" fontId="13" fillId="0" borderId="3" xfId="0" applyNumberFormat="1" applyFont="1" applyFill="1" applyBorder="1" applyAlignment="1" applyProtection="1">
      <alignment horizontal="center" vertical="center" wrapText="1"/>
    </xf>
    <xf numFmtId="0" fontId="12" fillId="0" borderId="0" xfId="0" applyFont="1"/>
    <xf numFmtId="0" fontId="12" fillId="0" borderId="0" xfId="0" applyFont="1" applyAlignment="1">
      <alignment horizontal="center" vertical="center"/>
    </xf>
    <xf numFmtId="164" fontId="12" fillId="0" borderId="0" xfId="1" applyNumberFormat="1" applyFont="1" applyAlignment="1">
      <alignment horizontal="center" vertical="center"/>
    </xf>
    <xf numFmtId="0" fontId="12" fillId="0" borderId="3" xfId="0" applyFont="1" applyBorder="1" applyAlignment="1" applyProtection="1">
      <alignment horizontal="center" vertical="center"/>
    </xf>
    <xf numFmtId="0" fontId="12" fillId="0" borderId="3" xfId="0" applyFont="1" applyBorder="1" applyAlignment="1" applyProtection="1">
      <alignment horizontal="justify" vertical="center" wrapText="1"/>
    </xf>
    <xf numFmtId="0" fontId="12" fillId="0" borderId="30" xfId="0" applyFont="1" applyBorder="1" applyAlignment="1" applyProtection="1">
      <alignment vertical="center" wrapText="1"/>
      <protection locked="0"/>
    </xf>
    <xf numFmtId="0" fontId="12" fillId="0" borderId="31" xfId="0" applyFont="1" applyBorder="1" applyAlignment="1" applyProtection="1">
      <alignment horizontal="center" vertical="center" wrapText="1"/>
      <protection locked="0"/>
    </xf>
    <xf numFmtId="0" fontId="12" fillId="0" borderId="3" xfId="0" applyFont="1" applyBorder="1" applyAlignment="1" applyProtection="1">
      <alignment horizontal="center" vertical="center" wrapText="1"/>
      <protection locked="0"/>
    </xf>
    <xf numFmtId="165" fontId="13" fillId="0" borderId="30" xfId="0" applyNumberFormat="1" applyFont="1" applyFill="1" applyBorder="1" applyAlignment="1" applyProtection="1">
      <alignment horizontal="center" vertical="center" wrapText="1"/>
    </xf>
    <xf numFmtId="164" fontId="12" fillId="0" borderId="31" xfId="1" applyNumberFormat="1" applyFont="1" applyFill="1" applyBorder="1" applyAlignment="1" applyProtection="1">
      <alignment horizontal="center" vertical="center" wrapText="1"/>
    </xf>
    <xf numFmtId="0" fontId="12" fillId="0" borderId="30" xfId="0" applyFont="1" applyBorder="1" applyAlignment="1" applyProtection="1">
      <alignment horizontal="center" vertical="center"/>
      <protection locked="0"/>
    </xf>
    <xf numFmtId="0" fontId="12" fillId="0" borderId="30" xfId="0" applyFont="1" applyFill="1" applyBorder="1" applyAlignment="1" applyProtection="1">
      <alignment horizontal="center" vertical="center" wrapText="1"/>
    </xf>
    <xf numFmtId="0" fontId="12" fillId="0" borderId="32" xfId="0" applyFont="1" applyBorder="1" applyAlignment="1" applyProtection="1">
      <alignment horizontal="center" vertical="center"/>
    </xf>
    <xf numFmtId="0" fontId="12" fillId="0" borderId="32" xfId="0" applyFont="1" applyBorder="1" applyAlignment="1" applyProtection="1">
      <alignment vertical="center" wrapText="1"/>
      <protection locked="0"/>
    </xf>
    <xf numFmtId="0" fontId="12" fillId="0" borderId="35" xfId="0" applyFont="1" applyBorder="1" applyAlignment="1" applyProtection="1">
      <alignment horizontal="center" vertical="center"/>
    </xf>
    <xf numFmtId="15" fontId="12" fillId="0" borderId="36" xfId="0" applyNumberFormat="1" applyFont="1" applyBorder="1" applyAlignment="1" applyProtection="1">
      <alignment horizontal="center" vertical="center" wrapText="1"/>
    </xf>
    <xf numFmtId="0" fontId="12" fillId="0" borderId="36" xfId="0" applyFont="1" applyBorder="1" applyAlignment="1" applyProtection="1">
      <alignment horizontal="center" vertical="center" wrapText="1"/>
    </xf>
    <xf numFmtId="15" fontId="12" fillId="0" borderId="37" xfId="0" applyNumberFormat="1" applyFont="1" applyBorder="1" applyAlignment="1" applyProtection="1">
      <alignment horizontal="center" vertical="center" wrapText="1"/>
    </xf>
    <xf numFmtId="0" fontId="15" fillId="0" borderId="36" xfId="0" applyFont="1" applyBorder="1" applyAlignment="1" applyProtection="1">
      <alignment horizontal="center" vertical="center"/>
      <protection locked="0"/>
    </xf>
    <xf numFmtId="0" fontId="12" fillId="0" borderId="17" xfId="0" applyFont="1" applyBorder="1" applyAlignment="1" applyProtection="1">
      <alignment horizontal="justify" vertical="center" wrapText="1"/>
    </xf>
    <xf numFmtId="0" fontId="16" fillId="12" borderId="3" xfId="0" applyFont="1" applyFill="1" applyBorder="1" applyAlignment="1" applyProtection="1">
      <alignment horizontal="center" vertical="center"/>
    </xf>
    <xf numFmtId="0" fontId="14" fillId="3" borderId="5" xfId="0" applyFont="1" applyFill="1" applyBorder="1" applyAlignment="1" applyProtection="1">
      <alignment horizontal="center" vertical="center" wrapText="1"/>
    </xf>
    <xf numFmtId="0" fontId="7" fillId="0" borderId="0" xfId="0" applyFont="1" applyAlignment="1">
      <alignment horizontal="left" vertical="center" wrapText="1"/>
    </xf>
    <xf numFmtId="164" fontId="7" fillId="0" borderId="0" xfId="1" applyNumberFormat="1" applyFont="1" applyAlignment="1">
      <alignment horizontal="center" vertical="center"/>
    </xf>
    <xf numFmtId="15" fontId="12" fillId="0" borderId="17" xfId="0" applyNumberFormat="1" applyFont="1" applyBorder="1" applyAlignment="1">
      <alignment horizontal="center" vertical="center"/>
    </xf>
    <xf numFmtId="0" fontId="12" fillId="19" borderId="3" xfId="0" applyFont="1" applyFill="1" applyBorder="1" applyAlignment="1">
      <alignment vertical="center" wrapText="1"/>
    </xf>
    <xf numFmtId="0" fontId="12" fillId="0" borderId="17" xfId="0" applyFont="1" applyBorder="1" applyAlignment="1">
      <alignment horizontal="center" vertical="center"/>
    </xf>
    <xf numFmtId="0" fontId="12" fillId="0" borderId="17" xfId="0" applyFont="1" applyBorder="1" applyAlignment="1">
      <alignment horizontal="center" vertical="center" wrapText="1"/>
    </xf>
    <xf numFmtId="0" fontId="21" fillId="9" borderId="24" xfId="0" applyFont="1" applyFill="1" applyBorder="1" applyAlignment="1" applyProtection="1">
      <alignment horizontal="center" vertical="center" wrapText="1"/>
    </xf>
    <xf numFmtId="0" fontId="21" fillId="9" borderId="25" xfId="0" applyFont="1" applyFill="1" applyBorder="1" applyAlignment="1" applyProtection="1">
      <alignment horizontal="center" vertical="center" wrapText="1"/>
    </xf>
    <xf numFmtId="0" fontId="21" fillId="9" borderId="26" xfId="0" applyFont="1" applyFill="1" applyBorder="1" applyAlignment="1" applyProtection="1">
      <alignment horizontal="center" vertical="center" wrapText="1"/>
    </xf>
    <xf numFmtId="0" fontId="21" fillId="8" borderId="24" xfId="0" applyFont="1" applyFill="1" applyBorder="1" applyAlignment="1" applyProtection="1">
      <alignment horizontal="center" vertical="center" wrapText="1"/>
    </xf>
    <xf numFmtId="0" fontId="21" fillId="8" borderId="25" xfId="0" applyFont="1" applyFill="1" applyBorder="1" applyAlignment="1" applyProtection="1">
      <alignment horizontal="center" vertical="center" wrapText="1"/>
    </xf>
    <xf numFmtId="0" fontId="21" fillId="8" borderId="29" xfId="0" applyFont="1" applyFill="1" applyBorder="1" applyAlignment="1" applyProtection="1">
      <alignment horizontal="center" vertical="center" wrapText="1"/>
    </xf>
    <xf numFmtId="0" fontId="21" fillId="11" borderId="24" xfId="0" applyFont="1" applyFill="1" applyBorder="1" applyAlignment="1">
      <alignment horizontal="center" vertical="center" wrapText="1"/>
    </xf>
    <xf numFmtId="0" fontId="21" fillId="11" borderId="25" xfId="0" applyFont="1" applyFill="1" applyBorder="1" applyAlignment="1">
      <alignment horizontal="center" vertical="center" wrapText="1"/>
    </xf>
    <xf numFmtId="0" fontId="21" fillId="11" borderId="34" xfId="0" applyFont="1" applyFill="1" applyBorder="1" applyAlignment="1">
      <alignment horizontal="center" vertical="center" wrapText="1"/>
    </xf>
    <xf numFmtId="0" fontId="21" fillId="18" borderId="24" xfId="0" applyFont="1" applyFill="1" applyBorder="1" applyAlignment="1">
      <alignment horizontal="center" vertical="center" wrapText="1"/>
    </xf>
    <xf numFmtId="0" fontId="21" fillId="18" borderId="25" xfId="0" applyFont="1" applyFill="1" applyBorder="1" applyAlignment="1">
      <alignment horizontal="center" vertical="center" wrapText="1"/>
    </xf>
    <xf numFmtId="0" fontId="21" fillId="18" borderId="52" xfId="0" applyFont="1" applyFill="1" applyBorder="1" applyAlignment="1">
      <alignment horizontal="center" vertical="center" wrapText="1"/>
    </xf>
    <xf numFmtId="0" fontId="21" fillId="6" borderId="24" xfId="0" applyFont="1" applyFill="1" applyBorder="1" applyAlignment="1">
      <alignment horizontal="center" vertical="center" wrapText="1"/>
    </xf>
    <xf numFmtId="0" fontId="21" fillId="6" borderId="52" xfId="0" applyFont="1" applyFill="1" applyBorder="1" applyAlignment="1">
      <alignment horizontal="center" vertical="center" wrapText="1"/>
    </xf>
    <xf numFmtId="0" fontId="21" fillId="6" borderId="26" xfId="0" applyFont="1" applyFill="1" applyBorder="1" applyAlignment="1">
      <alignment horizontal="center" vertical="center" wrapText="1"/>
    </xf>
    <xf numFmtId="0" fontId="21" fillId="0" borderId="0" xfId="0" applyFont="1" applyAlignment="1" applyProtection="1">
      <alignment horizontal="center" vertical="center"/>
    </xf>
    <xf numFmtId="0" fontId="17" fillId="0" borderId="17" xfId="0" applyFont="1" applyBorder="1" applyAlignment="1" applyProtection="1">
      <alignment horizontal="justify" vertical="center" wrapText="1"/>
      <protection hidden="1"/>
    </xf>
    <xf numFmtId="0" fontId="15" fillId="0" borderId="17" xfId="0" applyFont="1" applyBorder="1" applyAlignment="1" applyProtection="1">
      <alignment horizontal="justify" vertical="center" wrapText="1"/>
      <protection hidden="1"/>
    </xf>
    <xf numFmtId="9" fontId="12" fillId="0" borderId="17" xfId="1" applyFont="1" applyBorder="1" applyAlignment="1">
      <alignment horizontal="center" vertical="center" wrapText="1"/>
    </xf>
    <xf numFmtId="0" fontId="14" fillId="17" borderId="9" xfId="0" applyFont="1" applyFill="1" applyBorder="1" applyAlignment="1">
      <alignment horizontal="center" vertical="center" wrapText="1"/>
    </xf>
    <xf numFmtId="0" fontId="14" fillId="17" borderId="5" xfId="0" applyFont="1" applyFill="1" applyBorder="1" applyAlignment="1">
      <alignment horizontal="center" vertical="center" wrapText="1"/>
    </xf>
    <xf numFmtId="0" fontId="14" fillId="15" borderId="9" xfId="0" applyFont="1" applyFill="1" applyBorder="1" applyAlignment="1">
      <alignment horizontal="center" vertical="center" wrapText="1"/>
    </xf>
    <xf numFmtId="0" fontId="14" fillId="15" borderId="5" xfId="0" applyFont="1" applyFill="1" applyBorder="1" applyAlignment="1">
      <alignment horizontal="center" vertical="center" wrapText="1"/>
    </xf>
    <xf numFmtId="0" fontId="14" fillId="3" borderId="7" xfId="0" applyFont="1" applyFill="1" applyBorder="1" applyAlignment="1" applyProtection="1">
      <alignment horizontal="center" vertical="center" wrapText="1"/>
    </xf>
    <xf numFmtId="0" fontId="14" fillId="3" borderId="9" xfId="0" applyFont="1" applyFill="1" applyBorder="1" applyAlignment="1" applyProtection="1">
      <alignment horizontal="center" vertical="center" wrapText="1"/>
    </xf>
    <xf numFmtId="0" fontId="14" fillId="3" borderId="5" xfId="0" applyFont="1" applyFill="1" applyBorder="1" applyAlignment="1" applyProtection="1">
      <alignment horizontal="center" vertical="center" wrapText="1"/>
    </xf>
    <xf numFmtId="0" fontId="14" fillId="2" borderId="9" xfId="0" applyFont="1" applyFill="1" applyBorder="1" applyAlignment="1" applyProtection="1">
      <alignment horizontal="center" vertical="center" wrapText="1"/>
    </xf>
    <xf numFmtId="0" fontId="14" fillId="2" borderId="5" xfId="0" applyFont="1" applyFill="1" applyBorder="1" applyAlignment="1" applyProtection="1">
      <alignment horizontal="center" vertical="center" wrapText="1"/>
    </xf>
    <xf numFmtId="0" fontId="16" fillId="10" borderId="18" xfId="0" applyFont="1" applyFill="1" applyBorder="1" applyAlignment="1">
      <alignment horizontal="center" vertical="center" wrapText="1"/>
    </xf>
    <xf numFmtId="0" fontId="16" fillId="10" borderId="9" xfId="0" applyFont="1" applyFill="1" applyBorder="1" applyAlignment="1">
      <alignment horizontal="center" vertical="center" wrapText="1"/>
    </xf>
    <xf numFmtId="0" fontId="16" fillId="10" borderId="23" xfId="0" applyFont="1" applyFill="1" applyBorder="1" applyAlignment="1">
      <alignment horizontal="center" vertical="center" wrapText="1"/>
    </xf>
    <xf numFmtId="0" fontId="16" fillId="10" borderId="8" xfId="0" applyFont="1" applyFill="1" applyBorder="1" applyAlignment="1">
      <alignment horizontal="center" vertical="center" wrapText="1"/>
    </xf>
    <xf numFmtId="0" fontId="14" fillId="3" borderId="9" xfId="0" applyFont="1" applyFill="1" applyBorder="1" applyAlignment="1" applyProtection="1">
      <alignment horizontal="center" vertical="center"/>
    </xf>
    <xf numFmtId="0" fontId="14" fillId="3" borderId="8" xfId="0" applyFont="1" applyFill="1" applyBorder="1" applyAlignment="1" applyProtection="1">
      <alignment horizontal="center" vertical="center" wrapText="1"/>
    </xf>
    <xf numFmtId="0" fontId="14" fillId="3" borderId="4" xfId="0" applyFont="1" applyFill="1" applyBorder="1" applyAlignment="1" applyProtection="1">
      <alignment horizontal="center" vertical="center" wrapText="1"/>
    </xf>
    <xf numFmtId="0" fontId="14" fillId="15" borderId="49" xfId="0" applyFont="1" applyFill="1" applyBorder="1" applyAlignment="1">
      <alignment horizontal="center" vertical="center" wrapText="1"/>
    </xf>
    <xf numFmtId="0" fontId="14" fillId="15" borderId="50" xfId="0" applyFont="1" applyFill="1" applyBorder="1" applyAlignment="1">
      <alignment horizontal="center" vertical="center" wrapText="1"/>
    </xf>
    <xf numFmtId="0" fontId="10" fillId="0" borderId="13" xfId="0" applyFont="1" applyFill="1" applyBorder="1" applyAlignment="1" applyProtection="1">
      <alignment horizontal="center" vertical="center" wrapText="1"/>
    </xf>
    <xf numFmtId="0" fontId="10" fillId="0" borderId="1" xfId="0" applyFont="1" applyFill="1" applyBorder="1" applyAlignment="1" applyProtection="1">
      <alignment horizontal="center" vertical="center" wrapText="1"/>
    </xf>
    <xf numFmtId="0" fontId="10" fillId="0" borderId="19" xfId="0" applyFont="1" applyFill="1" applyBorder="1" applyAlignment="1" applyProtection="1">
      <alignment horizontal="center" vertical="center" wrapText="1"/>
    </xf>
    <xf numFmtId="0" fontId="10" fillId="0" borderId="14" xfId="0" applyFont="1" applyFill="1" applyBorder="1" applyAlignment="1" applyProtection="1">
      <alignment horizontal="center" vertical="center" wrapText="1"/>
    </xf>
    <xf numFmtId="0" fontId="10" fillId="0" borderId="0" xfId="0" applyFont="1" applyFill="1" applyBorder="1" applyAlignment="1" applyProtection="1">
      <alignment horizontal="center" vertical="center" wrapText="1"/>
    </xf>
    <xf numFmtId="0" fontId="10" fillId="0" borderId="20" xfId="0" applyFont="1" applyFill="1" applyBorder="1" applyAlignment="1" applyProtection="1">
      <alignment horizontal="center" vertical="center" wrapText="1"/>
    </xf>
    <xf numFmtId="0" fontId="10" fillId="0" borderId="15" xfId="0" applyFont="1" applyFill="1" applyBorder="1" applyAlignment="1" applyProtection="1">
      <alignment horizontal="center" vertical="center" wrapText="1"/>
    </xf>
    <xf numFmtId="0" fontId="10" fillId="0" borderId="2" xfId="0" applyFont="1" applyFill="1" applyBorder="1" applyAlignment="1" applyProtection="1">
      <alignment horizontal="center" vertical="center" wrapText="1"/>
    </xf>
    <xf numFmtId="0" fontId="10" fillId="0" borderId="21" xfId="0" applyFont="1" applyFill="1" applyBorder="1" applyAlignment="1" applyProtection="1">
      <alignment horizontal="center" vertical="center" wrapText="1"/>
    </xf>
    <xf numFmtId="0" fontId="14" fillId="17" borderId="8" xfId="0" applyFont="1" applyFill="1" applyBorder="1" applyAlignment="1">
      <alignment horizontal="center" vertical="center" wrapText="1"/>
    </xf>
    <xf numFmtId="0" fontId="14" fillId="17" borderId="4" xfId="0" applyFont="1" applyFill="1" applyBorder="1" applyAlignment="1">
      <alignment horizontal="center" vertical="center" wrapText="1"/>
    </xf>
    <xf numFmtId="0" fontId="14" fillId="17" borderId="10" xfId="0" applyFont="1" applyFill="1" applyBorder="1" applyAlignment="1">
      <alignment horizontal="center" vertical="center" wrapText="1"/>
    </xf>
    <xf numFmtId="0" fontId="14" fillId="17" borderId="6" xfId="0" applyFont="1" applyFill="1" applyBorder="1" applyAlignment="1">
      <alignment horizontal="center" vertical="center" wrapText="1"/>
    </xf>
    <xf numFmtId="0" fontId="14" fillId="0" borderId="38" xfId="0" applyFont="1" applyBorder="1" applyAlignment="1">
      <alignment horizontal="left" vertical="center"/>
    </xf>
    <xf numFmtId="0" fontId="14" fillId="0" borderId="39" xfId="0" applyFont="1" applyBorder="1" applyAlignment="1">
      <alignment horizontal="left" vertical="center"/>
    </xf>
    <xf numFmtId="0" fontId="14" fillId="0" borderId="40" xfId="0" applyFont="1" applyBorder="1" applyAlignment="1">
      <alignment horizontal="left" vertical="center"/>
    </xf>
    <xf numFmtId="0" fontId="7" fillId="0" borderId="19" xfId="0" applyFont="1" applyBorder="1" applyAlignment="1">
      <alignment horizontal="center" vertical="center"/>
    </xf>
    <xf numFmtId="0" fontId="7" fillId="0" borderId="20" xfId="0" applyFont="1" applyBorder="1" applyAlignment="1">
      <alignment horizontal="center" vertical="center"/>
    </xf>
    <xf numFmtId="0" fontId="7" fillId="0" borderId="21" xfId="0" applyFont="1" applyBorder="1" applyAlignment="1">
      <alignment horizontal="center" vertical="center"/>
    </xf>
    <xf numFmtId="0" fontId="14" fillId="0" borderId="41" xfId="0" applyFont="1" applyBorder="1" applyAlignment="1">
      <alignment horizontal="left" vertical="center"/>
    </xf>
    <xf numFmtId="0" fontId="14" fillId="0" borderId="3" xfId="0" applyFont="1" applyBorder="1" applyAlignment="1">
      <alignment horizontal="left" vertical="center"/>
    </xf>
    <xf numFmtId="0" fontId="14" fillId="0" borderId="42" xfId="0" applyFont="1" applyBorder="1" applyAlignment="1">
      <alignment horizontal="left" vertical="center"/>
    </xf>
    <xf numFmtId="0" fontId="14" fillId="0" borderId="43" xfId="0" applyFont="1" applyBorder="1" applyAlignment="1">
      <alignment horizontal="left" vertical="center"/>
    </xf>
    <xf numFmtId="0" fontId="14" fillId="0" borderId="44" xfId="0" applyFont="1" applyBorder="1" applyAlignment="1">
      <alignment horizontal="left" vertical="center"/>
    </xf>
    <xf numFmtId="0" fontId="14" fillId="0" borderId="45" xfId="0" applyFont="1" applyBorder="1" applyAlignment="1">
      <alignment horizontal="left" vertical="center"/>
    </xf>
    <xf numFmtId="0" fontId="6" fillId="13" borderId="46" xfId="0" applyFont="1" applyFill="1" applyBorder="1" applyAlignment="1">
      <alignment horizontal="center" vertical="center" wrapText="1"/>
    </xf>
    <xf numFmtId="0" fontId="6" fillId="13" borderId="47" xfId="0" applyFont="1" applyFill="1" applyBorder="1" applyAlignment="1">
      <alignment horizontal="center" vertical="center" wrapText="1"/>
    </xf>
    <xf numFmtId="0" fontId="6" fillId="14" borderId="46" xfId="0" applyFont="1" applyFill="1" applyBorder="1" applyAlignment="1">
      <alignment horizontal="center" vertical="center"/>
    </xf>
    <xf numFmtId="0" fontId="6" fillId="14" borderId="47" xfId="0" applyFont="1" applyFill="1" applyBorder="1" applyAlignment="1">
      <alignment horizontal="center" vertical="center"/>
    </xf>
    <xf numFmtId="0" fontId="6" fillId="14" borderId="48" xfId="0" applyFont="1" applyFill="1" applyBorder="1" applyAlignment="1">
      <alignment horizontal="center" vertical="center"/>
    </xf>
    <xf numFmtId="0" fontId="14" fillId="15" borderId="23" xfId="0" applyFont="1" applyFill="1" applyBorder="1" applyAlignment="1">
      <alignment horizontal="center" vertical="center" wrapText="1"/>
    </xf>
    <xf numFmtId="0" fontId="14" fillId="15" borderId="8" xfId="0" applyFont="1" applyFill="1" applyBorder="1" applyAlignment="1">
      <alignment horizontal="center" vertical="center" wrapText="1"/>
    </xf>
    <xf numFmtId="0" fontId="20" fillId="16" borderId="18" xfId="0" applyFont="1" applyFill="1" applyBorder="1" applyAlignment="1">
      <alignment horizontal="center" vertical="center" wrapText="1"/>
    </xf>
    <xf numFmtId="0" fontId="20" fillId="16" borderId="51" xfId="0" applyFont="1" applyFill="1" applyBorder="1" applyAlignment="1">
      <alignment horizontal="center" vertical="center" wrapText="1"/>
    </xf>
    <xf numFmtId="0" fontId="20" fillId="16" borderId="53" xfId="0" applyFont="1" applyFill="1" applyBorder="1" applyAlignment="1">
      <alignment horizontal="center" vertical="center" wrapText="1"/>
    </xf>
    <xf numFmtId="0" fontId="7" fillId="0" borderId="13" xfId="0" applyFont="1" applyFill="1" applyBorder="1" applyAlignment="1" applyProtection="1">
      <alignment horizontal="center" vertical="center"/>
    </xf>
    <xf numFmtId="0" fontId="7" fillId="0" borderId="1" xfId="0" applyFont="1" applyFill="1" applyBorder="1" applyAlignment="1" applyProtection="1">
      <alignment horizontal="center" vertical="center"/>
    </xf>
    <xf numFmtId="0" fontId="7" fillId="0" borderId="19" xfId="0" applyFont="1" applyFill="1" applyBorder="1" applyAlignment="1" applyProtection="1">
      <alignment horizontal="center" vertical="center"/>
    </xf>
    <xf numFmtId="0" fontId="7" fillId="0" borderId="14" xfId="0" applyFont="1" applyFill="1" applyBorder="1" applyAlignment="1" applyProtection="1">
      <alignment horizontal="center" vertical="center"/>
    </xf>
    <xf numFmtId="0" fontId="7" fillId="0" borderId="0" xfId="0" applyFont="1" applyFill="1" applyBorder="1" applyAlignment="1" applyProtection="1">
      <alignment horizontal="center" vertical="center"/>
    </xf>
    <xf numFmtId="0" fontId="7" fillId="0" borderId="20" xfId="0" applyFont="1" applyFill="1" applyBorder="1" applyAlignment="1" applyProtection="1">
      <alignment horizontal="center" vertical="center"/>
    </xf>
    <xf numFmtId="0" fontId="7" fillId="0" borderId="15" xfId="0" applyFont="1" applyFill="1" applyBorder="1" applyAlignment="1" applyProtection="1">
      <alignment horizontal="center" vertical="center"/>
    </xf>
    <xf numFmtId="0" fontId="7" fillId="0" borderId="2" xfId="0" applyFont="1" applyFill="1" applyBorder="1" applyAlignment="1" applyProtection="1">
      <alignment horizontal="center" vertical="center"/>
    </xf>
    <xf numFmtId="0" fontId="7" fillId="0" borderId="21" xfId="0" applyFont="1" applyFill="1" applyBorder="1" applyAlignment="1" applyProtection="1">
      <alignment horizontal="center" vertical="center"/>
    </xf>
    <xf numFmtId="0" fontId="6" fillId="7" borderId="11" xfId="0" applyFont="1" applyFill="1" applyBorder="1" applyAlignment="1">
      <alignment horizontal="center" vertical="center" wrapText="1"/>
    </xf>
    <xf numFmtId="0" fontId="6" fillId="7" borderId="12" xfId="0" applyFont="1" applyFill="1" applyBorder="1" applyAlignment="1">
      <alignment horizontal="center" vertical="center" wrapText="1"/>
    </xf>
    <xf numFmtId="0" fontId="6" fillId="7" borderId="16" xfId="0" applyFont="1" applyFill="1" applyBorder="1" applyAlignment="1">
      <alignment horizontal="center" vertical="center" wrapText="1"/>
    </xf>
    <xf numFmtId="0" fontId="6" fillId="4" borderId="11" xfId="0" applyFont="1" applyFill="1" applyBorder="1" applyAlignment="1" applyProtection="1">
      <alignment horizontal="center" vertical="center" wrapText="1"/>
    </xf>
    <xf numFmtId="0" fontId="6" fillId="4" borderId="12" xfId="0" applyFont="1" applyFill="1" applyBorder="1" applyAlignment="1" applyProtection="1">
      <alignment horizontal="center" vertical="center" wrapText="1"/>
    </xf>
    <xf numFmtId="0" fontId="14" fillId="2" borderId="10" xfId="0" applyFont="1" applyFill="1" applyBorder="1" applyAlignment="1" applyProtection="1">
      <alignment horizontal="center" vertical="center" wrapText="1"/>
    </xf>
    <xf numFmtId="0" fontId="14" fillId="2" borderId="6" xfId="0" applyFont="1" applyFill="1" applyBorder="1" applyAlignment="1" applyProtection="1">
      <alignment horizontal="center" vertical="center" wrapText="1"/>
    </xf>
    <xf numFmtId="0" fontId="6" fillId="5" borderId="11" xfId="0" applyFont="1" applyFill="1" applyBorder="1" applyAlignment="1" applyProtection="1">
      <alignment horizontal="center" vertical="center" wrapText="1"/>
    </xf>
    <xf numFmtId="0" fontId="6" fillId="5" borderId="12" xfId="0" applyFont="1" applyFill="1" applyBorder="1" applyAlignment="1" applyProtection="1">
      <alignment horizontal="center" vertical="center" wrapText="1"/>
    </xf>
    <xf numFmtId="0" fontId="6" fillId="5" borderId="16" xfId="0" applyFont="1" applyFill="1" applyBorder="1" applyAlignment="1" applyProtection="1">
      <alignment horizontal="center" vertical="center" wrapText="1"/>
    </xf>
    <xf numFmtId="0" fontId="16" fillId="10" borderId="19" xfId="0" applyFont="1" applyFill="1" applyBorder="1" applyAlignment="1">
      <alignment horizontal="center" vertical="center" wrapText="1"/>
    </xf>
    <xf numFmtId="0" fontId="16" fillId="10" borderId="33" xfId="0" applyFont="1" applyFill="1" applyBorder="1" applyAlignment="1">
      <alignment horizontal="center" vertical="center" wrapText="1"/>
    </xf>
    <xf numFmtId="0" fontId="14" fillId="3" borderId="27" xfId="0" applyFont="1" applyFill="1" applyBorder="1" applyAlignment="1" applyProtection="1">
      <alignment horizontal="center" vertical="center" wrapText="1"/>
    </xf>
    <xf numFmtId="0" fontId="14" fillId="3" borderId="28" xfId="0" applyFont="1" applyFill="1" applyBorder="1" applyAlignment="1" applyProtection="1">
      <alignment horizontal="center" vertical="center" wrapText="1"/>
    </xf>
    <xf numFmtId="0" fontId="14" fillId="2" borderId="8" xfId="0" applyFont="1" applyFill="1" applyBorder="1" applyAlignment="1" applyProtection="1">
      <alignment horizontal="center" vertical="center" wrapText="1"/>
    </xf>
    <xf numFmtId="0" fontId="14" fillId="2" borderId="4" xfId="0" applyFont="1" applyFill="1" applyBorder="1" applyAlignment="1" applyProtection="1">
      <alignment horizontal="center" vertical="center" wrapText="1"/>
    </xf>
    <xf numFmtId="0" fontId="17" fillId="0" borderId="17" xfId="0" applyFont="1" applyFill="1" applyBorder="1" applyAlignment="1" applyProtection="1">
      <alignment horizontal="justify" vertical="center" wrapText="1"/>
      <protection hidden="1"/>
    </xf>
    <xf numFmtId="0" fontId="14" fillId="0" borderId="17" xfId="0" applyFont="1" applyFill="1" applyBorder="1" applyAlignment="1">
      <alignment horizontal="justify" vertical="center" wrapText="1"/>
    </xf>
    <xf numFmtId="0" fontId="12" fillId="0" borderId="17" xfId="0" applyFont="1" applyFill="1" applyBorder="1" applyAlignment="1">
      <alignment horizontal="justify" vertical="center" wrapText="1"/>
    </xf>
  </cellXfs>
  <cellStyles count="7">
    <cellStyle name="Normal" xfId="0" builtinId="0"/>
    <cellStyle name="Normal 2" xfId="2" xr:uid="{00000000-0005-0000-0000-000001000000}"/>
    <cellStyle name="Normal 2 2" xfId="3" xr:uid="{00000000-0005-0000-0000-000002000000}"/>
    <cellStyle name="Normal 3" xfId="5" xr:uid="{00000000-0005-0000-0000-000003000000}"/>
    <cellStyle name="Normal 5" xfId="4" xr:uid="{00000000-0005-0000-0000-000004000000}"/>
    <cellStyle name="Porcentaje" xfId="1" builtinId="5"/>
    <cellStyle name="Porcentual 10" xfId="6" xr:uid="{00000000-0005-0000-0000-000006000000}"/>
  </cellStyles>
  <dxfs count="48">
    <dxf>
      <font>
        <b/>
        <i val="0"/>
        <color theme="0"/>
      </font>
      <fill>
        <patternFill>
          <bgColor rgb="FFC00000"/>
        </patternFill>
      </fill>
    </dxf>
    <dxf>
      <font>
        <b/>
        <i val="0"/>
        <color theme="0"/>
      </font>
      <fill>
        <patternFill>
          <bgColor theme="6" tint="-0.499984740745262"/>
        </patternFill>
      </fill>
    </dxf>
    <dxf>
      <font>
        <b/>
        <i val="0"/>
        <color theme="0"/>
      </font>
      <fill>
        <patternFill>
          <bgColor rgb="FFC00000"/>
        </patternFill>
      </fill>
    </dxf>
    <dxf>
      <font>
        <b/>
        <i val="0"/>
        <color theme="0"/>
      </font>
      <fill>
        <patternFill>
          <bgColor theme="6" tint="-0.499984740745262"/>
        </patternFill>
      </fill>
    </dxf>
    <dxf>
      <font>
        <b/>
        <i val="0"/>
        <color theme="0"/>
      </font>
      <fill>
        <patternFill>
          <bgColor rgb="FFFF3300"/>
        </patternFill>
      </fill>
    </dxf>
    <dxf>
      <font>
        <b/>
        <i val="0"/>
        <color auto="1"/>
      </font>
      <fill>
        <patternFill>
          <bgColor rgb="FFFFC000"/>
        </patternFill>
      </fill>
    </dxf>
    <dxf>
      <font>
        <b/>
        <i val="0"/>
        <color theme="0"/>
      </font>
      <fill>
        <patternFill>
          <bgColor theme="6" tint="-0.24994659260841701"/>
        </patternFill>
      </fill>
    </dxf>
    <dxf>
      <font>
        <b/>
        <i val="0"/>
        <color theme="0"/>
      </font>
      <fill>
        <patternFill>
          <bgColor theme="6" tint="-0.499984740745262"/>
        </patternFill>
      </fill>
    </dxf>
    <dxf>
      <font>
        <b/>
        <i val="0"/>
        <color theme="0"/>
      </font>
      <fill>
        <patternFill>
          <bgColor rgb="FFC00000"/>
        </patternFill>
      </fill>
    </dxf>
    <dxf>
      <font>
        <b/>
        <i val="0"/>
        <color theme="0"/>
      </font>
      <fill>
        <patternFill>
          <bgColor rgb="FFFF3300"/>
        </patternFill>
      </fill>
    </dxf>
    <dxf>
      <font>
        <b/>
        <i val="0"/>
        <color auto="1"/>
      </font>
      <fill>
        <patternFill>
          <bgColor rgb="FFFFC000"/>
        </patternFill>
      </fill>
    </dxf>
    <dxf>
      <font>
        <b/>
        <i val="0"/>
        <color theme="0"/>
      </font>
      <fill>
        <patternFill>
          <bgColor theme="6" tint="-0.24994659260841701"/>
        </patternFill>
      </fill>
    </dxf>
    <dxf>
      <font>
        <b/>
        <i val="0"/>
        <color theme="0"/>
      </font>
      <fill>
        <patternFill>
          <bgColor theme="6" tint="-0.499984740745262"/>
        </patternFill>
      </fill>
    </dxf>
    <dxf>
      <font>
        <b/>
        <i val="0"/>
        <color theme="0"/>
      </font>
      <fill>
        <patternFill>
          <bgColor rgb="FFC00000"/>
        </patternFill>
      </fill>
    </dxf>
    <dxf>
      <font>
        <b/>
        <i val="0"/>
        <color theme="0"/>
      </font>
      <fill>
        <patternFill>
          <bgColor rgb="FFFF3300"/>
        </patternFill>
      </fill>
    </dxf>
    <dxf>
      <font>
        <b/>
        <i val="0"/>
        <color auto="1"/>
      </font>
      <fill>
        <patternFill>
          <bgColor rgb="FFFFC000"/>
        </patternFill>
      </fill>
    </dxf>
    <dxf>
      <font>
        <b/>
        <i val="0"/>
        <color theme="0"/>
      </font>
      <fill>
        <patternFill>
          <bgColor theme="6" tint="-0.24994659260841701"/>
        </patternFill>
      </fill>
    </dxf>
    <dxf>
      <font>
        <b/>
        <i val="0"/>
        <color theme="0"/>
      </font>
      <fill>
        <patternFill>
          <bgColor theme="6" tint="-0.499984740745262"/>
        </patternFill>
      </fill>
    </dxf>
    <dxf>
      <font>
        <b/>
        <i val="0"/>
        <color theme="0"/>
      </font>
      <fill>
        <patternFill>
          <bgColor rgb="FFC00000"/>
        </patternFill>
      </fill>
    </dxf>
    <dxf>
      <font>
        <b/>
        <i val="0"/>
        <color theme="0"/>
      </font>
      <fill>
        <patternFill>
          <bgColor rgb="FFFF3300"/>
        </patternFill>
      </fill>
    </dxf>
    <dxf>
      <font>
        <b/>
        <i val="0"/>
        <color auto="1"/>
      </font>
      <fill>
        <patternFill>
          <bgColor rgb="FFFFC000"/>
        </patternFill>
      </fill>
    </dxf>
    <dxf>
      <font>
        <b/>
        <i val="0"/>
        <color theme="0"/>
      </font>
      <fill>
        <patternFill>
          <bgColor theme="6" tint="-0.24994659260841701"/>
        </patternFill>
      </fill>
    </dxf>
    <dxf>
      <font>
        <b/>
        <i val="0"/>
        <color theme="0"/>
      </font>
      <fill>
        <patternFill>
          <bgColor theme="6" tint="-0.499984740745262"/>
        </patternFill>
      </fill>
    </dxf>
    <dxf>
      <font>
        <b/>
        <i val="0"/>
        <color theme="0"/>
      </font>
      <fill>
        <patternFill>
          <bgColor rgb="FFC00000"/>
        </patternFill>
      </fill>
    </dxf>
    <dxf>
      <font>
        <b/>
        <i val="0"/>
        <color theme="0"/>
      </font>
      <fill>
        <patternFill>
          <bgColor rgb="FFFF3300"/>
        </patternFill>
      </fill>
    </dxf>
    <dxf>
      <font>
        <b/>
        <i val="0"/>
        <color auto="1"/>
      </font>
      <fill>
        <patternFill>
          <bgColor rgb="FFFFC000"/>
        </patternFill>
      </fill>
    </dxf>
    <dxf>
      <font>
        <b/>
        <i val="0"/>
        <color theme="0"/>
      </font>
      <fill>
        <patternFill>
          <bgColor theme="6" tint="-0.24994659260841701"/>
        </patternFill>
      </fill>
    </dxf>
    <dxf>
      <font>
        <b/>
        <i val="0"/>
        <color theme="0"/>
      </font>
      <fill>
        <patternFill>
          <bgColor theme="6" tint="-0.499984740745262"/>
        </patternFill>
      </fill>
    </dxf>
    <dxf>
      <font>
        <b/>
        <i val="0"/>
        <color theme="0"/>
      </font>
      <fill>
        <patternFill>
          <bgColor rgb="FFC00000"/>
        </patternFill>
      </fill>
    </dxf>
    <dxf>
      <font>
        <b/>
        <i val="0"/>
        <color theme="0"/>
      </font>
      <fill>
        <patternFill>
          <bgColor rgb="FFFF3300"/>
        </patternFill>
      </fill>
    </dxf>
    <dxf>
      <font>
        <b/>
        <i val="0"/>
        <color auto="1"/>
      </font>
      <fill>
        <patternFill>
          <bgColor rgb="FFFFC000"/>
        </patternFill>
      </fill>
    </dxf>
    <dxf>
      <font>
        <b/>
        <i val="0"/>
        <color theme="0"/>
      </font>
      <fill>
        <patternFill>
          <bgColor theme="6" tint="-0.24994659260841701"/>
        </patternFill>
      </fill>
    </dxf>
    <dxf>
      <font>
        <b/>
        <i val="0"/>
        <color theme="0"/>
      </font>
      <fill>
        <patternFill>
          <bgColor theme="6" tint="-0.499984740745262"/>
        </patternFill>
      </fill>
    </dxf>
    <dxf>
      <font>
        <b/>
        <i val="0"/>
        <color theme="0"/>
      </font>
      <fill>
        <patternFill>
          <bgColor rgb="FFC00000"/>
        </patternFill>
      </fill>
    </dxf>
    <dxf>
      <font>
        <b/>
        <i val="0"/>
        <color theme="0"/>
      </font>
      <fill>
        <patternFill>
          <bgColor rgb="FFC00000"/>
        </patternFill>
      </fill>
    </dxf>
    <dxf>
      <font>
        <b/>
        <i val="0"/>
        <color theme="0"/>
      </font>
      <fill>
        <patternFill>
          <bgColor theme="6" tint="-0.499984740745262"/>
        </patternFill>
      </fill>
    </dxf>
    <dxf>
      <font>
        <b/>
        <i val="0"/>
        <color theme="0"/>
      </font>
      <fill>
        <patternFill>
          <bgColor theme="6" tint="-0.499984740745262"/>
        </patternFill>
      </fill>
    </dxf>
    <dxf>
      <font>
        <b/>
        <i val="0"/>
        <color theme="0"/>
      </font>
      <fill>
        <patternFill>
          <bgColor rgb="FFC00000"/>
        </patternFill>
      </fill>
    </dxf>
    <dxf>
      <font>
        <b/>
        <i val="0"/>
        <color theme="0"/>
      </font>
      <fill>
        <patternFill>
          <bgColor rgb="FFFF3300"/>
        </patternFill>
      </fill>
    </dxf>
    <dxf>
      <font>
        <b/>
        <i val="0"/>
      </font>
      <fill>
        <patternFill>
          <bgColor rgb="FFFFC000"/>
        </patternFill>
      </fill>
    </dxf>
    <dxf>
      <font>
        <b/>
        <i val="0"/>
        <color theme="0"/>
      </font>
      <fill>
        <patternFill>
          <bgColor theme="6" tint="-0.24994659260841701"/>
        </patternFill>
      </fill>
    </dxf>
    <dxf>
      <font>
        <b/>
        <i val="0"/>
        <color theme="0"/>
      </font>
      <fill>
        <patternFill>
          <bgColor theme="6" tint="-0.499984740745262"/>
        </patternFill>
      </fill>
    </dxf>
    <dxf>
      <font>
        <b/>
        <i val="0"/>
        <color theme="0"/>
      </font>
      <fill>
        <patternFill>
          <bgColor rgb="FFC00000"/>
        </patternFill>
      </fill>
    </dxf>
    <dxf>
      <font>
        <b/>
        <i val="0"/>
        <color theme="0"/>
      </font>
      <fill>
        <patternFill>
          <bgColor rgb="FFFF3300"/>
        </patternFill>
      </fill>
    </dxf>
    <dxf>
      <font>
        <b/>
        <i val="0"/>
      </font>
      <fill>
        <patternFill>
          <bgColor rgb="FFFFC000"/>
        </patternFill>
      </fill>
    </dxf>
    <dxf>
      <font>
        <b/>
        <i val="0"/>
        <color theme="0"/>
      </font>
      <fill>
        <patternFill>
          <bgColor theme="6" tint="-0.24994659260841701"/>
        </patternFill>
      </fill>
    </dxf>
    <dxf>
      <font>
        <b/>
        <i val="0"/>
        <color theme="0"/>
      </font>
      <fill>
        <patternFill>
          <bgColor theme="6" tint="-0.499984740745262"/>
        </patternFill>
      </fill>
    </dxf>
    <dxf>
      <font>
        <b/>
        <i val="0"/>
        <color theme="0"/>
      </font>
      <fill>
        <patternFill>
          <bgColor rgb="FFC00000"/>
        </patternFill>
      </fill>
    </dxf>
  </dxfs>
  <tableStyles count="0" defaultTableStyle="TableStyleMedium9" defaultPivotStyle="PivotStyleLight16"/>
  <colors>
    <mruColors>
      <color rgb="FFFF3300"/>
      <color rgb="FFCCC3DB"/>
      <color rgb="FF003300"/>
      <color rgb="FF00A29E"/>
      <color rgb="FF0066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6.6738845144356962E-2"/>
          <c:y val="7.7419354838709681E-2"/>
          <c:w val="0.91659448818897649"/>
          <c:h val="0.77555566844467028"/>
        </c:manualLayout>
      </c:layout>
      <c:pie3DChart>
        <c:varyColors val="1"/>
        <c:ser>
          <c:idx val="0"/>
          <c:order val="0"/>
          <c:tx>
            <c:strRef>
              <c:f>Hoja1!$C$2</c:f>
              <c:strCache>
                <c:ptCount val="1"/>
                <c:pt idx="0">
                  <c:v>Cant.</c:v>
                </c:pt>
              </c:strCache>
            </c:strRef>
          </c:tx>
          <c:dPt>
            <c:idx val="0"/>
            <c:bubble3D val="0"/>
            <c:explosion val="13"/>
            <c:spPr>
              <a:solidFill>
                <a:schemeClr val="accent3">
                  <a:lumMod val="75000"/>
                </a:schemeClr>
              </a:soli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5-0286-4BFB-B462-F6C68BB81C97}"/>
              </c:ext>
            </c:extLst>
          </c:dPt>
          <c:dPt>
            <c:idx val="1"/>
            <c:bubble3D val="0"/>
            <c:explosion val="28"/>
            <c:spPr>
              <a:solidFill>
                <a:schemeClr val="accent3">
                  <a:lumMod val="50000"/>
                </a:schemeClr>
              </a:soli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6-0286-4BFB-B462-F6C68BB81C97}"/>
              </c:ext>
            </c:extLst>
          </c:dPt>
          <c:dPt>
            <c:idx val="2"/>
            <c:bubble3D val="0"/>
            <c:explosion val="17"/>
            <c:spPr>
              <a:solidFill>
                <a:srgbClr val="C00000"/>
              </a:soli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7-0286-4BFB-B462-F6C68BB81C97}"/>
              </c:ext>
            </c:extLst>
          </c:dPt>
          <c:dLbls>
            <c:dLbl>
              <c:idx val="0"/>
              <c:layout>
                <c:manualLayout>
                  <c:x val="1.6666666666666642E-2"/>
                  <c:y val="-4.166666666666666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0286-4BFB-B462-F6C68BB81C97}"/>
                </c:ext>
              </c:extLst>
            </c:dLbl>
            <c:dLbl>
              <c:idx val="1"/>
              <c:layout>
                <c:manualLayout>
                  <c:x val="-4.1666666666666692E-2"/>
                  <c:y val="-1.950419100838217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0286-4BFB-B462-F6C68BB81C97}"/>
                </c:ext>
              </c:extLst>
            </c:dLbl>
            <c:dLbl>
              <c:idx val="2"/>
              <c:layout>
                <c:manualLayout>
                  <c:x val="1.1111111111111009E-2"/>
                  <c:y val="-4.62962962962962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0286-4BFB-B462-F6C68BB81C97}"/>
                </c:ext>
              </c:extLst>
            </c:dLbl>
            <c:spPr>
              <a:noFill/>
              <a:ln>
                <a:noFill/>
              </a:ln>
              <a:effectLst/>
            </c:spPr>
            <c:txPr>
              <a:bodyPr rot="0" spcFirstLastPara="1" vertOverflow="ellipsis" vert="horz" wrap="square" anchor="ctr" anchorCtr="1"/>
              <a:lstStyle/>
              <a:p>
                <a:pPr>
                  <a:defRPr sz="800" b="1" i="0" u="none" strike="noStrike" kern="1200" baseline="0">
                    <a:solidFill>
                      <a:sysClr val="windowText" lastClr="000000"/>
                    </a:solidFill>
                    <a:latin typeface="Tahoma" panose="020B0604030504040204" pitchFamily="34" charset="0"/>
                    <a:ea typeface="Tahoma" panose="020B0604030504040204" pitchFamily="34" charset="0"/>
                    <a:cs typeface="Tahoma" panose="020B0604030504040204" pitchFamily="34" charset="0"/>
                  </a:defRPr>
                </a:pPr>
                <a:endParaRPr lang="es-CO"/>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Hoja1!$B$3:$B$5</c:f>
              <c:strCache>
                <c:ptCount val="3"/>
                <c:pt idx="0">
                  <c:v>Terminada</c:v>
                </c:pt>
                <c:pt idx="1">
                  <c:v>Terminada Extemporánea</c:v>
                </c:pt>
                <c:pt idx="2">
                  <c:v>Incumplida</c:v>
                </c:pt>
              </c:strCache>
            </c:strRef>
          </c:cat>
          <c:val>
            <c:numRef>
              <c:f>Hoja1!$C$3:$C$5</c:f>
              <c:numCache>
                <c:formatCode>General</c:formatCode>
                <c:ptCount val="3"/>
                <c:pt idx="0">
                  <c:v>2</c:v>
                </c:pt>
                <c:pt idx="1">
                  <c:v>3</c:v>
                </c:pt>
                <c:pt idx="2">
                  <c:v>1</c:v>
                </c:pt>
              </c:numCache>
            </c:numRef>
          </c:val>
          <c:extLst>
            <c:ext xmlns:c16="http://schemas.microsoft.com/office/drawing/2014/chart" uri="{C3380CC4-5D6E-409C-BE32-E72D297353CC}">
              <c16:uniqueId val="{00000000-0286-4BFB-B462-F6C68BB81C97}"/>
            </c:ext>
          </c:extLst>
        </c:ser>
        <c:ser>
          <c:idx val="1"/>
          <c:order val="1"/>
          <c:tx>
            <c:strRef>
              <c:f>Hoja1!$D$2</c:f>
              <c:strCache>
                <c:ptCount val="1"/>
                <c:pt idx="0">
                  <c:v>%</c:v>
                </c:pt>
              </c:strCache>
            </c:strRef>
          </c:tx>
          <c:dPt>
            <c:idx val="0"/>
            <c:bubble3D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2-0286-4BFB-B462-F6C68BB81C97}"/>
              </c:ext>
            </c:extLst>
          </c:dPt>
          <c:dPt>
            <c:idx val="1"/>
            <c:bubble3D val="0"/>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3-0286-4BFB-B462-F6C68BB81C97}"/>
              </c:ext>
            </c:extLst>
          </c:dPt>
          <c:dPt>
            <c:idx val="2"/>
            <c:bubble3D val="0"/>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4-0286-4BFB-B462-F6C68BB81C97}"/>
              </c:ext>
            </c:extLst>
          </c:dPt>
          <c:dLbls>
            <c:dLbl>
              <c:idx val="0"/>
              <c:layout>
                <c:manualLayout>
                  <c:x val="2.7777777777777776E-2"/>
                  <c:y val="-1.851851851851860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286-4BFB-B462-F6C68BB81C97}"/>
                </c:ext>
              </c:extLst>
            </c:dLbl>
            <c:dLbl>
              <c:idx val="1"/>
              <c:layout>
                <c:manualLayout>
                  <c:x val="3.0555555555555555E-2"/>
                  <c:y val="-2.314814814814823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0286-4BFB-B462-F6C68BB81C97}"/>
                </c:ext>
              </c:extLst>
            </c:dLbl>
            <c:dLbl>
              <c:idx val="2"/>
              <c:layout>
                <c:manualLayout>
                  <c:x val="2.7777777777777776E-2"/>
                  <c:y val="-3.703703703703703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0286-4BFB-B462-F6C68BB81C97}"/>
                </c:ext>
              </c:extLst>
            </c:dLbl>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Tahoma" panose="020B0604030504040204" pitchFamily="34" charset="0"/>
                    <a:ea typeface="Tahoma" panose="020B0604030504040204" pitchFamily="34" charset="0"/>
                    <a:cs typeface="Tahoma" panose="020B0604030504040204" pitchFamily="34" charset="0"/>
                  </a:defRPr>
                </a:pPr>
                <a:endParaRPr lang="es-CO"/>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Hoja1!$B$3:$B$5</c:f>
              <c:strCache>
                <c:ptCount val="3"/>
                <c:pt idx="0">
                  <c:v>Terminada</c:v>
                </c:pt>
                <c:pt idx="1">
                  <c:v>Terminada Extemporánea</c:v>
                </c:pt>
                <c:pt idx="2">
                  <c:v>Incumplida</c:v>
                </c:pt>
              </c:strCache>
            </c:strRef>
          </c:cat>
          <c:val>
            <c:numRef>
              <c:f>Hoja1!$D$3:$D$5</c:f>
              <c:numCache>
                <c:formatCode>0.0%</c:formatCode>
                <c:ptCount val="3"/>
                <c:pt idx="0">
                  <c:v>0.33333333333333331</c:v>
                </c:pt>
                <c:pt idx="1">
                  <c:v>0.5</c:v>
                </c:pt>
                <c:pt idx="2">
                  <c:v>0.16666666666666666</c:v>
                </c:pt>
              </c:numCache>
            </c:numRef>
          </c:val>
          <c:extLst>
            <c:ext xmlns:c16="http://schemas.microsoft.com/office/drawing/2014/chart" uri="{C3380CC4-5D6E-409C-BE32-E72D297353CC}">
              <c16:uniqueId val="{00000001-0286-4BFB-B462-F6C68BB81C97}"/>
            </c:ext>
          </c:extLst>
        </c:ser>
        <c:dLbls>
          <c:showLegendKey val="0"/>
          <c:showVal val="0"/>
          <c:showCatName val="0"/>
          <c:showSerName val="0"/>
          <c:showPercent val="0"/>
          <c:showBubbleSize val="0"/>
          <c:showLeaderLines val="1"/>
        </c:dLbls>
      </c:pie3DChart>
      <c:spPr>
        <a:noFill/>
        <a:ln>
          <a:noFill/>
        </a:ln>
        <a:effectLst/>
      </c:spPr>
    </c:plotArea>
    <c:legend>
      <c:legendPos val="b"/>
      <c:overlay val="0"/>
      <c:spPr>
        <a:noFill/>
        <a:ln>
          <a:noFill/>
        </a:ln>
        <a:effectLst/>
      </c:spPr>
      <c:txPr>
        <a:bodyPr rot="0" spcFirstLastPara="1" vertOverflow="ellipsis" vert="horz" wrap="square" anchor="ctr" anchorCtr="1"/>
        <a:lstStyle/>
        <a:p>
          <a:pPr>
            <a:defRPr sz="800" b="1" i="0" u="none" strike="noStrike" kern="1200" baseline="0">
              <a:solidFill>
                <a:sysClr val="windowText" lastClr="000000"/>
              </a:solidFill>
              <a:latin typeface="Tahoma" panose="020B0604030504040204" pitchFamily="34" charset="0"/>
              <a:ea typeface="Tahoma" panose="020B0604030504040204" pitchFamily="34" charset="0"/>
              <a:cs typeface="Tahoma" panose="020B0604030504040204" pitchFamily="34" charset="0"/>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800">
          <a:solidFill>
            <a:sysClr val="windowText" lastClr="000000"/>
          </a:solidFill>
          <a:latin typeface="Tahoma" panose="020B0604030504040204" pitchFamily="34" charset="0"/>
          <a:ea typeface="Tahoma" panose="020B0604030504040204" pitchFamily="34" charset="0"/>
          <a:cs typeface="Tahoma" panose="020B0604030504040204" pitchFamily="34" charset="0"/>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45">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0</xdr:col>
      <xdr:colOff>598170</xdr:colOff>
      <xdr:row>0</xdr:row>
      <xdr:rowOff>144780</xdr:rowOff>
    </xdr:from>
    <xdr:to>
      <xdr:col>2</xdr:col>
      <xdr:colOff>243839</xdr:colOff>
      <xdr:row>3</xdr:row>
      <xdr:rowOff>121920</xdr:rowOff>
    </xdr:to>
    <xdr:pic>
      <xdr:nvPicPr>
        <xdr:cNvPr id="4" name="Imagen 3" descr="C:\Users\john.garcia\Desktop\LOGO CAPITAL LETRA NEGRA.png">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8170" y="144780"/>
          <a:ext cx="1261109" cy="777240"/>
        </a:xfrm>
        <a:prstGeom prst="rect">
          <a:avLst/>
        </a:prstGeom>
        <a:noFill/>
        <a:ln>
          <a:noFill/>
        </a:ln>
      </xdr:spPr>
    </xdr:pic>
    <xdr:clientData/>
  </xdr:twoCellAnchor>
  <xdr:twoCellAnchor editAs="oneCell">
    <xdr:from>
      <xdr:col>37</xdr:col>
      <xdr:colOff>304800</xdr:colOff>
      <xdr:row>0</xdr:row>
      <xdr:rowOff>151191</xdr:rowOff>
    </xdr:from>
    <xdr:to>
      <xdr:col>37</xdr:col>
      <xdr:colOff>1158240</xdr:colOff>
      <xdr:row>3</xdr:row>
      <xdr:rowOff>130202</xdr:rowOff>
    </xdr:to>
    <xdr:pic>
      <xdr:nvPicPr>
        <xdr:cNvPr id="6" name="3 Imagen" descr="C:\Users\john.garcia\Desktop\2020-01-08.png">
          <a:extLst>
            <a:ext uri="{FF2B5EF4-FFF2-40B4-BE49-F238E27FC236}">
              <a16:creationId xmlns:a16="http://schemas.microsoft.com/office/drawing/2014/main" id="{B1863CB1-7600-4393-885C-BCB2477A544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4902100" y="151191"/>
          <a:ext cx="853440" cy="7791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361950</xdr:colOff>
      <xdr:row>8</xdr:row>
      <xdr:rowOff>7620</xdr:rowOff>
    </xdr:from>
    <xdr:to>
      <xdr:col>8</xdr:col>
      <xdr:colOff>179070</xdr:colOff>
      <xdr:row>30</xdr:row>
      <xdr:rowOff>110490</xdr:rowOff>
    </xdr:to>
    <xdr:graphicFrame macro="">
      <xdr:nvGraphicFramePr>
        <xdr:cNvPr id="2" name="Gráfico 1">
          <a:extLst>
            <a:ext uri="{FF2B5EF4-FFF2-40B4-BE49-F238E27FC236}">
              <a16:creationId xmlns:a16="http://schemas.microsoft.com/office/drawing/2014/main" id="{FEE4172D-8123-42DB-BC66-030032CB148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intranet.canalcapital.gov.co/Users/cgarzon/Documents/UAECOBB1/Auditor&#237;as%202013/Plan%20de%20mejoramiento/Plan%20mejoramiento-0110201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PM"/>
      <sheetName val="formulas"/>
      <sheetName val="cerradas"/>
    </sheetNames>
    <sheetDataSet>
      <sheetData sheetId="0">
        <row r="3">
          <cell r="B3" t="str">
            <v>Acto inseguro</v>
          </cell>
        </row>
        <row r="4">
          <cell r="B4" t="str">
            <v>Análisis de indicadores</v>
          </cell>
        </row>
        <row r="5">
          <cell r="B5" t="str">
            <v>Auditoria Externa</v>
          </cell>
        </row>
        <row r="6">
          <cell r="B6" t="str">
            <v>Auditoría interna</v>
          </cell>
        </row>
        <row r="7">
          <cell r="B7" t="str">
            <v>Encuestas de satisfacción del cliente</v>
          </cell>
        </row>
        <row r="8">
          <cell r="B8" t="str">
            <v>Incidente de trabajo</v>
          </cell>
        </row>
        <row r="9">
          <cell r="B9" t="str">
            <v>Informe de Inspecciones planeadas</v>
          </cell>
        </row>
        <row r="10">
          <cell r="B10" t="str">
            <v>Informe del producto y/o servicio no conforme</v>
          </cell>
        </row>
        <row r="11">
          <cell r="B11" t="str">
            <v>Mapa de Riesgos</v>
          </cell>
        </row>
        <row r="12">
          <cell r="B12" t="str">
            <v>No conformidades reportadas por los responsables de la prestación del servicio</v>
          </cell>
        </row>
        <row r="13">
          <cell r="B13" t="str">
            <v>Prestación de servicios o procesos</v>
          </cell>
        </row>
        <row r="14">
          <cell r="B14" t="str">
            <v>Quejas, reclamos o sugerencias</v>
          </cell>
        </row>
        <row r="15">
          <cell r="B15" t="str">
            <v>Resultados de auto evaluaciones</v>
          </cell>
        </row>
        <row r="16">
          <cell r="B16" t="str">
            <v>Revisiones de la dirección</v>
          </cell>
        </row>
        <row r="17">
          <cell r="B17" t="str">
            <v>Casos de estudio</v>
          </cell>
        </row>
        <row r="18">
          <cell r="B18" t="str">
            <v>Evaluación de servicios</v>
          </cell>
        </row>
        <row r="19">
          <cell r="B19" t="str">
            <v>Plan de Acción</v>
          </cell>
        </row>
      </sheetData>
      <sheetData sheetId="1"/>
      <sheetData sheetId="2"/>
      <sheetData sheetId="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L21"/>
  <sheetViews>
    <sheetView tabSelected="1" zoomScaleNormal="100" workbookViewId="0">
      <selection activeCell="H10" sqref="H10"/>
    </sheetView>
  </sheetViews>
  <sheetFormatPr baseColWidth="10" defaultColWidth="11.44140625" defaultRowHeight="13.8" x14ac:dyDescent="0.25"/>
  <cols>
    <col min="1" max="1" width="10.88671875" style="16" customWidth="1"/>
    <col min="2" max="3" width="12.6640625" style="16" customWidth="1"/>
    <col min="4" max="4" width="22.33203125" style="16" customWidth="1"/>
    <col min="5" max="5" width="13.44140625" style="16" customWidth="1"/>
    <col min="6" max="6" width="14.88671875" style="19" customWidth="1"/>
    <col min="7" max="7" width="37.5546875" style="16" customWidth="1"/>
    <col min="8" max="8" width="31.6640625" style="16" customWidth="1"/>
    <col min="9" max="9" width="35.6640625" style="16" customWidth="1"/>
    <col min="10" max="11" width="13.6640625" style="16" customWidth="1"/>
    <col min="12" max="12" width="19.44140625" style="16" customWidth="1"/>
    <col min="13" max="13" width="17.88671875" style="18" customWidth="1"/>
    <col min="14" max="14" width="15" style="16" customWidth="1"/>
    <col min="15" max="15" width="13" style="16" customWidth="1"/>
    <col min="16" max="16" width="12.33203125" style="16" customWidth="1"/>
    <col min="17" max="19" width="18.6640625" style="16" customWidth="1"/>
    <col min="20" max="20" width="15.6640625" style="16" customWidth="1"/>
    <col min="21" max="21" width="75.6640625" style="16" customWidth="1"/>
    <col min="22" max="22" width="15.6640625" style="20" customWidth="1"/>
    <col min="23" max="25" width="15.6640625" style="16" customWidth="1"/>
    <col min="26" max="26" width="18" style="2" customWidth="1"/>
    <col min="27" max="27" width="49.6640625" style="58" customWidth="1"/>
    <col min="28" max="28" width="18" style="1" customWidth="1"/>
    <col min="29" max="29" width="18" style="59" customWidth="1"/>
    <col min="30" max="31" width="17.6640625" style="1" hidden="1" customWidth="1"/>
    <col min="32" max="32" width="18" style="1" customWidth="1"/>
    <col min="33" max="33" width="85.6640625" style="3" customWidth="1"/>
    <col min="34" max="35" width="18" style="1" customWidth="1"/>
    <col min="36" max="37" width="23" style="1" customWidth="1"/>
    <col min="38" max="38" width="20.88671875" style="1" customWidth="1"/>
    <col min="39" max="16384" width="11.44140625" style="16"/>
  </cols>
  <sheetData>
    <row r="1" spans="1:38" s="30" customFormat="1" ht="21" customHeight="1" x14ac:dyDescent="0.3">
      <c r="A1" s="136"/>
      <c r="B1" s="137"/>
      <c r="C1" s="138"/>
      <c r="D1" s="101" t="s">
        <v>234</v>
      </c>
      <c r="E1" s="102"/>
      <c r="F1" s="102"/>
      <c r="G1" s="102"/>
      <c r="H1" s="102"/>
      <c r="I1" s="102"/>
      <c r="J1" s="102"/>
      <c r="K1" s="102"/>
      <c r="L1" s="102"/>
      <c r="M1" s="102"/>
      <c r="N1" s="102"/>
      <c r="O1" s="102"/>
      <c r="P1" s="102"/>
      <c r="Q1" s="102"/>
      <c r="R1" s="102"/>
      <c r="S1" s="102"/>
      <c r="T1" s="102"/>
      <c r="U1" s="102"/>
      <c r="V1" s="102"/>
      <c r="W1" s="102"/>
      <c r="X1" s="102"/>
      <c r="Y1" s="102"/>
      <c r="Z1" s="102"/>
      <c r="AA1" s="102"/>
      <c r="AB1" s="102"/>
      <c r="AC1" s="102"/>
      <c r="AD1" s="102"/>
      <c r="AE1" s="102"/>
      <c r="AF1" s="102"/>
      <c r="AG1" s="102"/>
      <c r="AH1" s="103"/>
      <c r="AI1" s="114" t="s">
        <v>213</v>
      </c>
      <c r="AJ1" s="115"/>
      <c r="AK1" s="116"/>
      <c r="AL1" s="117"/>
    </row>
    <row r="2" spans="1:38" s="30" customFormat="1" ht="21" customHeight="1" x14ac:dyDescent="0.3">
      <c r="A2" s="139"/>
      <c r="B2" s="140"/>
      <c r="C2" s="141"/>
      <c r="D2" s="104"/>
      <c r="E2" s="105"/>
      <c r="F2" s="105"/>
      <c r="G2" s="105"/>
      <c r="H2" s="105"/>
      <c r="I2" s="105"/>
      <c r="J2" s="105"/>
      <c r="K2" s="105"/>
      <c r="L2" s="105"/>
      <c r="M2" s="105"/>
      <c r="N2" s="105"/>
      <c r="O2" s="105"/>
      <c r="P2" s="105"/>
      <c r="Q2" s="105"/>
      <c r="R2" s="105"/>
      <c r="S2" s="105"/>
      <c r="T2" s="105"/>
      <c r="U2" s="105"/>
      <c r="V2" s="105"/>
      <c r="W2" s="105"/>
      <c r="X2" s="105"/>
      <c r="Y2" s="105"/>
      <c r="Z2" s="105"/>
      <c r="AA2" s="105"/>
      <c r="AB2" s="105"/>
      <c r="AC2" s="105"/>
      <c r="AD2" s="105"/>
      <c r="AE2" s="105"/>
      <c r="AF2" s="105"/>
      <c r="AG2" s="105"/>
      <c r="AH2" s="106"/>
      <c r="AI2" s="120" t="s">
        <v>214</v>
      </c>
      <c r="AJ2" s="121"/>
      <c r="AK2" s="122"/>
      <c r="AL2" s="118"/>
    </row>
    <row r="3" spans="1:38" s="30" customFormat="1" ht="21" customHeight="1" x14ac:dyDescent="0.3">
      <c r="A3" s="139"/>
      <c r="B3" s="140"/>
      <c r="C3" s="141"/>
      <c r="D3" s="104"/>
      <c r="E3" s="105"/>
      <c r="F3" s="105"/>
      <c r="G3" s="105"/>
      <c r="H3" s="105"/>
      <c r="I3" s="105"/>
      <c r="J3" s="105"/>
      <c r="K3" s="105"/>
      <c r="L3" s="105"/>
      <c r="M3" s="105"/>
      <c r="N3" s="105"/>
      <c r="O3" s="105"/>
      <c r="P3" s="105"/>
      <c r="Q3" s="105"/>
      <c r="R3" s="105"/>
      <c r="S3" s="105"/>
      <c r="T3" s="105"/>
      <c r="U3" s="105"/>
      <c r="V3" s="105"/>
      <c r="W3" s="105"/>
      <c r="X3" s="105"/>
      <c r="Y3" s="105"/>
      <c r="Z3" s="105"/>
      <c r="AA3" s="105"/>
      <c r="AB3" s="105"/>
      <c r="AC3" s="105"/>
      <c r="AD3" s="105"/>
      <c r="AE3" s="105"/>
      <c r="AF3" s="105"/>
      <c r="AG3" s="105"/>
      <c r="AH3" s="106"/>
      <c r="AI3" s="120" t="s">
        <v>215</v>
      </c>
      <c r="AJ3" s="121"/>
      <c r="AK3" s="122"/>
      <c r="AL3" s="118"/>
    </row>
    <row r="4" spans="1:38" s="30" customFormat="1" ht="21" customHeight="1" thickBot="1" x14ac:dyDescent="0.35">
      <c r="A4" s="142"/>
      <c r="B4" s="143"/>
      <c r="C4" s="144"/>
      <c r="D4" s="107"/>
      <c r="E4" s="108"/>
      <c r="F4" s="108"/>
      <c r="G4" s="108"/>
      <c r="H4" s="108"/>
      <c r="I4" s="108"/>
      <c r="J4" s="108"/>
      <c r="K4" s="108"/>
      <c r="L4" s="108"/>
      <c r="M4" s="108"/>
      <c r="N4" s="108"/>
      <c r="O4" s="108"/>
      <c r="P4" s="108"/>
      <c r="Q4" s="108"/>
      <c r="R4" s="108"/>
      <c r="S4" s="108"/>
      <c r="T4" s="108"/>
      <c r="U4" s="108"/>
      <c r="V4" s="108"/>
      <c r="W4" s="108"/>
      <c r="X4" s="108"/>
      <c r="Y4" s="108"/>
      <c r="Z4" s="108"/>
      <c r="AA4" s="108"/>
      <c r="AB4" s="108"/>
      <c r="AC4" s="108"/>
      <c r="AD4" s="108"/>
      <c r="AE4" s="108"/>
      <c r="AF4" s="108"/>
      <c r="AG4" s="108"/>
      <c r="AH4" s="109"/>
      <c r="AI4" s="123" t="s">
        <v>216</v>
      </c>
      <c r="AJ4" s="124"/>
      <c r="AK4" s="125"/>
      <c r="AL4" s="119"/>
    </row>
    <row r="5" spans="1:38" ht="6" customHeight="1" thickBot="1" x14ac:dyDescent="0.3">
      <c r="M5" s="17"/>
    </row>
    <row r="6" spans="1:38" s="19" customFormat="1" ht="22.5" customHeight="1" thickBot="1" x14ac:dyDescent="0.35">
      <c r="A6" s="152" t="s">
        <v>117</v>
      </c>
      <c r="B6" s="153"/>
      <c r="C6" s="153"/>
      <c r="D6" s="153"/>
      <c r="E6" s="153"/>
      <c r="F6" s="153"/>
      <c r="G6" s="154"/>
      <c r="H6" s="148" t="s">
        <v>7</v>
      </c>
      <c r="I6" s="149"/>
      <c r="J6" s="149"/>
      <c r="K6" s="149"/>
      <c r="L6" s="149"/>
      <c r="M6" s="149"/>
      <c r="N6" s="149"/>
      <c r="O6" s="149"/>
      <c r="P6" s="149"/>
      <c r="Q6" s="149"/>
      <c r="R6" s="149"/>
      <c r="S6" s="149"/>
      <c r="T6" s="145" t="s">
        <v>212</v>
      </c>
      <c r="U6" s="146"/>
      <c r="V6" s="146"/>
      <c r="W6" s="146"/>
      <c r="X6" s="146"/>
      <c r="Y6" s="147"/>
      <c r="Z6" s="126" t="s">
        <v>235</v>
      </c>
      <c r="AA6" s="127"/>
      <c r="AB6" s="127"/>
      <c r="AC6" s="127"/>
      <c r="AD6" s="127"/>
      <c r="AE6" s="127"/>
      <c r="AF6" s="127"/>
      <c r="AG6" s="127"/>
      <c r="AH6" s="127"/>
      <c r="AI6" s="128" t="s">
        <v>217</v>
      </c>
      <c r="AJ6" s="129"/>
      <c r="AK6" s="129"/>
      <c r="AL6" s="130"/>
    </row>
    <row r="7" spans="1:38" s="21" customFormat="1" ht="21" customHeight="1" x14ac:dyDescent="0.3">
      <c r="A7" s="159" t="s">
        <v>0</v>
      </c>
      <c r="B7" s="90" t="s">
        <v>1</v>
      </c>
      <c r="C7" s="90" t="s">
        <v>118</v>
      </c>
      <c r="D7" s="90" t="s">
        <v>2</v>
      </c>
      <c r="E7" s="90" t="s">
        <v>129</v>
      </c>
      <c r="F7" s="90" t="s">
        <v>3</v>
      </c>
      <c r="G7" s="150" t="s">
        <v>121</v>
      </c>
      <c r="H7" s="97" t="s">
        <v>124</v>
      </c>
      <c r="I7" s="96" t="s">
        <v>8</v>
      </c>
      <c r="J7" s="96"/>
      <c r="K7" s="88" t="s">
        <v>10</v>
      </c>
      <c r="L7" s="88" t="s">
        <v>12</v>
      </c>
      <c r="M7" s="87" t="s">
        <v>63</v>
      </c>
      <c r="N7" s="88" t="s">
        <v>20</v>
      </c>
      <c r="O7" s="88" t="s">
        <v>22</v>
      </c>
      <c r="P7" s="88" t="s">
        <v>21</v>
      </c>
      <c r="Q7" s="88" t="s">
        <v>11</v>
      </c>
      <c r="R7" s="88" t="s">
        <v>58</v>
      </c>
      <c r="S7" s="157" t="s">
        <v>62</v>
      </c>
      <c r="T7" s="94" t="s">
        <v>132</v>
      </c>
      <c r="U7" s="92" t="s">
        <v>133</v>
      </c>
      <c r="V7" s="92" t="s">
        <v>134</v>
      </c>
      <c r="W7" s="92" t="s">
        <v>135</v>
      </c>
      <c r="X7" s="92" t="s">
        <v>136</v>
      </c>
      <c r="Y7" s="155" t="s">
        <v>137</v>
      </c>
      <c r="Z7" s="131" t="s">
        <v>132</v>
      </c>
      <c r="AA7" s="85" t="s">
        <v>218</v>
      </c>
      <c r="AB7" s="85" t="s">
        <v>219</v>
      </c>
      <c r="AC7" s="99" t="s">
        <v>134</v>
      </c>
      <c r="AD7" s="133" t="s">
        <v>220</v>
      </c>
      <c r="AE7" s="133" t="s">
        <v>221</v>
      </c>
      <c r="AF7" s="99" t="s">
        <v>135</v>
      </c>
      <c r="AG7" s="85" t="s">
        <v>222</v>
      </c>
      <c r="AH7" s="99" t="s">
        <v>137</v>
      </c>
      <c r="AI7" s="110" t="s">
        <v>223</v>
      </c>
      <c r="AJ7" s="83" t="s">
        <v>224</v>
      </c>
      <c r="AK7" s="83" t="s">
        <v>225</v>
      </c>
      <c r="AL7" s="112" t="s">
        <v>226</v>
      </c>
    </row>
    <row r="8" spans="1:38" s="21" customFormat="1" ht="19.2" customHeight="1" x14ac:dyDescent="0.3">
      <c r="A8" s="160"/>
      <c r="B8" s="91"/>
      <c r="C8" s="91"/>
      <c r="D8" s="91"/>
      <c r="E8" s="91"/>
      <c r="F8" s="91"/>
      <c r="G8" s="151"/>
      <c r="H8" s="98"/>
      <c r="I8" s="57" t="s">
        <v>33</v>
      </c>
      <c r="J8" s="57" t="s">
        <v>32</v>
      </c>
      <c r="K8" s="89"/>
      <c r="L8" s="89"/>
      <c r="M8" s="87"/>
      <c r="N8" s="89"/>
      <c r="O8" s="89"/>
      <c r="P8" s="89"/>
      <c r="Q8" s="89"/>
      <c r="R8" s="89"/>
      <c r="S8" s="158"/>
      <c r="T8" s="95"/>
      <c r="U8" s="93"/>
      <c r="V8" s="93"/>
      <c r="W8" s="93"/>
      <c r="X8" s="93"/>
      <c r="Y8" s="156"/>
      <c r="Z8" s="132"/>
      <c r="AA8" s="86"/>
      <c r="AB8" s="86"/>
      <c r="AC8" s="100"/>
      <c r="AD8" s="134"/>
      <c r="AE8" s="134"/>
      <c r="AF8" s="100"/>
      <c r="AG8" s="86"/>
      <c r="AH8" s="100"/>
      <c r="AI8" s="111"/>
      <c r="AJ8" s="84"/>
      <c r="AK8" s="84"/>
      <c r="AL8" s="113"/>
    </row>
    <row r="9" spans="1:38" s="79" customFormat="1" ht="33.6" customHeight="1" thickBot="1" x14ac:dyDescent="0.35">
      <c r="A9" s="64" t="s">
        <v>23</v>
      </c>
      <c r="B9" s="65" t="s">
        <v>4</v>
      </c>
      <c r="C9" s="65" t="s">
        <v>5</v>
      </c>
      <c r="D9" s="65" t="s">
        <v>119</v>
      </c>
      <c r="E9" s="65" t="s">
        <v>4</v>
      </c>
      <c r="F9" s="65" t="s">
        <v>120</v>
      </c>
      <c r="G9" s="66" t="s">
        <v>122</v>
      </c>
      <c r="H9" s="67" t="s">
        <v>6</v>
      </c>
      <c r="I9" s="68" t="s">
        <v>123</v>
      </c>
      <c r="J9" s="68" t="s">
        <v>9</v>
      </c>
      <c r="K9" s="68" t="s">
        <v>5</v>
      </c>
      <c r="L9" s="68" t="s">
        <v>14</v>
      </c>
      <c r="M9" s="68" t="s">
        <v>64</v>
      </c>
      <c r="N9" s="68" t="s">
        <v>5</v>
      </c>
      <c r="O9" s="68" t="s">
        <v>4</v>
      </c>
      <c r="P9" s="68" t="s">
        <v>4</v>
      </c>
      <c r="Q9" s="68" t="s">
        <v>5</v>
      </c>
      <c r="R9" s="68" t="s">
        <v>13</v>
      </c>
      <c r="S9" s="69" t="s">
        <v>13</v>
      </c>
      <c r="T9" s="70" t="s">
        <v>4</v>
      </c>
      <c r="U9" s="71" t="s">
        <v>30</v>
      </c>
      <c r="V9" s="71" t="s">
        <v>29</v>
      </c>
      <c r="W9" s="71" t="s">
        <v>13</v>
      </c>
      <c r="X9" s="71" t="s">
        <v>13</v>
      </c>
      <c r="Y9" s="72" t="s">
        <v>131</v>
      </c>
      <c r="Z9" s="73" t="s">
        <v>4</v>
      </c>
      <c r="AA9" s="74" t="s">
        <v>227</v>
      </c>
      <c r="AB9" s="74" t="s">
        <v>228</v>
      </c>
      <c r="AC9" s="75" t="s">
        <v>29</v>
      </c>
      <c r="AD9" s="135"/>
      <c r="AE9" s="135"/>
      <c r="AF9" s="75" t="s">
        <v>13</v>
      </c>
      <c r="AG9" s="74" t="s">
        <v>229</v>
      </c>
      <c r="AH9" s="75" t="s">
        <v>230</v>
      </c>
      <c r="AI9" s="76" t="s">
        <v>231</v>
      </c>
      <c r="AJ9" s="77" t="s">
        <v>232</v>
      </c>
      <c r="AK9" s="77" t="s">
        <v>5</v>
      </c>
      <c r="AL9" s="78" t="s">
        <v>233</v>
      </c>
    </row>
    <row r="10" spans="1:38" ht="142.80000000000001" x14ac:dyDescent="0.3">
      <c r="A10" s="50">
        <v>167</v>
      </c>
      <c r="B10" s="51">
        <v>44552</v>
      </c>
      <c r="C10" s="52" t="s">
        <v>15</v>
      </c>
      <c r="D10" s="52" t="s">
        <v>138</v>
      </c>
      <c r="E10" s="53">
        <v>44552</v>
      </c>
      <c r="F10" s="54" t="s">
        <v>140</v>
      </c>
      <c r="G10" s="55" t="s">
        <v>142</v>
      </c>
      <c r="H10" s="49" t="s">
        <v>144</v>
      </c>
      <c r="I10" s="41" t="s">
        <v>141</v>
      </c>
      <c r="J10" s="48">
        <v>1</v>
      </c>
      <c r="K10" s="47" t="s">
        <v>18</v>
      </c>
      <c r="L10" s="42" t="s">
        <v>143</v>
      </c>
      <c r="M10" s="46">
        <v>1</v>
      </c>
      <c r="N10" s="45">
        <v>1</v>
      </c>
      <c r="O10" s="44">
        <v>44576</v>
      </c>
      <c r="P10" s="44">
        <v>44915</v>
      </c>
      <c r="Q10" s="29" t="s">
        <v>26</v>
      </c>
      <c r="R10" s="29" t="s">
        <v>35</v>
      </c>
      <c r="S10" s="29" t="s">
        <v>104</v>
      </c>
      <c r="T10" s="22">
        <v>45046</v>
      </c>
      <c r="U10" s="80" t="s">
        <v>236</v>
      </c>
      <c r="V10" s="26">
        <v>0.3</v>
      </c>
      <c r="W10" s="34" t="s">
        <v>209</v>
      </c>
      <c r="X10" s="28"/>
      <c r="Y10" s="33" t="s">
        <v>237</v>
      </c>
      <c r="Z10" s="60">
        <v>45169</v>
      </c>
      <c r="AA10" s="61" t="s">
        <v>238</v>
      </c>
      <c r="AB10" s="62">
        <v>1</v>
      </c>
      <c r="AC10" s="82">
        <f t="shared" ref="AC10:AC21" si="0">IF(OR(AB10="",AB10=""),"",IF(OR(AB10=0,AB10=0),0,IF((AB10*100%)/J10&gt;100%,100%,(AB10*100%)/J10)))</f>
        <v>1</v>
      </c>
      <c r="AD10" s="63" t="str">
        <f>IF(AB10="","",IF(Z10&gt;O10,IF(AC10&lt;100%,"INCUMPLIDA",IF(AC10=100%,"TERMINADA EXTEMPORÁNEA"))))</f>
        <v>TERMINADA EXTEMPORÁNEA</v>
      </c>
      <c r="AE10" s="63" t="b">
        <f>IF(AB10="","",IF(Z10&lt;O10,IF(AC10=0%,"SIN INICIAR",IF(AC10=100%,"TERMINADA",IF(AC10&gt;0%,"EN PROCESO")))))</f>
        <v>0</v>
      </c>
      <c r="AF10" s="63" t="str">
        <f>IF(AB10="","",IF(Z10&gt;O10,AD10,IF(Z10&lt;O10,AE10)))</f>
        <v>TERMINADA EXTEMPORÁNEA</v>
      </c>
      <c r="AG10" s="161" t="s">
        <v>240</v>
      </c>
      <c r="AH10" s="33" t="s">
        <v>237</v>
      </c>
      <c r="AI10" s="62" t="str">
        <f>IF(AC10="","",IF(OR(AC10=100%),"CUMPLIDA","PENDIENTE"))</f>
        <v>CUMPLIDA</v>
      </c>
      <c r="AJ10" s="63" t="s">
        <v>261</v>
      </c>
      <c r="AK10" s="62" t="s">
        <v>128</v>
      </c>
      <c r="AL10" s="62" t="s">
        <v>262</v>
      </c>
    </row>
    <row r="11" spans="1:38" ht="108" customHeight="1" x14ac:dyDescent="0.3">
      <c r="A11" s="39">
        <v>168</v>
      </c>
      <c r="B11" s="22">
        <v>44918</v>
      </c>
      <c r="C11" s="23" t="s">
        <v>15</v>
      </c>
      <c r="D11" s="23" t="s">
        <v>156</v>
      </c>
      <c r="E11" s="22">
        <v>44918</v>
      </c>
      <c r="F11" s="31" t="s">
        <v>151</v>
      </c>
      <c r="G11" s="40" t="s">
        <v>157</v>
      </c>
      <c r="H11" s="32" t="s">
        <v>159</v>
      </c>
      <c r="I11" s="32" t="s">
        <v>206</v>
      </c>
      <c r="J11" s="39">
        <v>1</v>
      </c>
      <c r="K11" s="24" t="s">
        <v>18</v>
      </c>
      <c r="L11" s="43" t="s">
        <v>160</v>
      </c>
      <c r="M11" s="27">
        <v>1</v>
      </c>
      <c r="N11" s="25">
        <v>1</v>
      </c>
      <c r="O11" s="35">
        <v>44958</v>
      </c>
      <c r="P11" s="35">
        <v>45285</v>
      </c>
      <c r="Q11" s="43" t="s">
        <v>161</v>
      </c>
      <c r="R11" s="43" t="s">
        <v>44</v>
      </c>
      <c r="S11" s="43" t="s">
        <v>162</v>
      </c>
      <c r="T11" s="22">
        <v>45046</v>
      </c>
      <c r="U11" s="80" t="s">
        <v>196</v>
      </c>
      <c r="V11" s="26">
        <v>0</v>
      </c>
      <c r="W11" s="34" t="s">
        <v>210</v>
      </c>
      <c r="X11" s="28"/>
      <c r="Y11" s="33" t="s">
        <v>237</v>
      </c>
      <c r="Z11" s="60">
        <v>45169</v>
      </c>
      <c r="AA11" s="61" t="s">
        <v>239</v>
      </c>
      <c r="AB11" s="62">
        <v>0.5</v>
      </c>
      <c r="AC11" s="82">
        <f t="shared" si="0"/>
        <v>0.5</v>
      </c>
      <c r="AD11" s="63" t="b">
        <f t="shared" ref="AD11:AD21" si="1">IF(AB11="","",IF(Z11&lt;O11,IF(AC11&lt;100%,"INCUMPLIDA",IF(AC11=100%,"TERMINADA EXTEMPORÁNEA"))))</f>
        <v>0</v>
      </c>
      <c r="AE11" s="63" t="str">
        <f t="shared" ref="AE11:AE21" si="2">IF(AB11="","",IF(Z11&gt;O11,IF(AC11=0%,"SIN INICIAR",IF(AC11=100%,"TERMINADA",IF(AC11&gt;0%,"EN PROCESO")))))</f>
        <v>EN PROCESO</v>
      </c>
      <c r="AF11" s="63" t="str">
        <f t="shared" ref="AF11:AF21" si="3">IF(AB11="","",IF(Z11&lt;O11,AD11,IF(Z11&gt;O11,AE11)))</f>
        <v>EN PROCESO</v>
      </c>
      <c r="AG11" s="161" t="s">
        <v>252</v>
      </c>
      <c r="AH11" s="33" t="s">
        <v>237</v>
      </c>
      <c r="AI11" s="62" t="str">
        <f t="shared" ref="AI11:AI21" si="4">IF(AC11="","",IF(OR(AC11=100%),"CUMPLIDA","PENDIENTE"))</f>
        <v>PENDIENTE</v>
      </c>
      <c r="AJ11" s="62"/>
      <c r="AK11" s="62"/>
      <c r="AL11" s="62"/>
    </row>
    <row r="12" spans="1:38" ht="108.6" customHeight="1" x14ac:dyDescent="0.3">
      <c r="A12" s="39">
        <v>169</v>
      </c>
      <c r="B12" s="22">
        <v>44918</v>
      </c>
      <c r="C12" s="23" t="s">
        <v>15</v>
      </c>
      <c r="D12" s="23" t="s">
        <v>156</v>
      </c>
      <c r="E12" s="22">
        <v>44918</v>
      </c>
      <c r="F12" s="31" t="s">
        <v>151</v>
      </c>
      <c r="G12" s="40" t="s">
        <v>157</v>
      </c>
      <c r="H12" s="32" t="s">
        <v>159</v>
      </c>
      <c r="I12" s="32" t="s">
        <v>206</v>
      </c>
      <c r="J12" s="39">
        <v>1</v>
      </c>
      <c r="K12" s="24" t="s">
        <v>18</v>
      </c>
      <c r="L12" s="43" t="s">
        <v>160</v>
      </c>
      <c r="M12" s="27">
        <v>1</v>
      </c>
      <c r="N12" s="25">
        <v>1</v>
      </c>
      <c r="O12" s="35">
        <v>44958</v>
      </c>
      <c r="P12" s="35">
        <v>45285</v>
      </c>
      <c r="Q12" s="43" t="s">
        <v>161</v>
      </c>
      <c r="R12" s="43" t="s">
        <v>44</v>
      </c>
      <c r="S12" s="43" t="s">
        <v>162</v>
      </c>
      <c r="T12" s="22">
        <v>45046</v>
      </c>
      <c r="U12" s="80" t="s">
        <v>196</v>
      </c>
      <c r="V12" s="26">
        <v>0</v>
      </c>
      <c r="W12" s="34" t="s">
        <v>210</v>
      </c>
      <c r="X12" s="28"/>
      <c r="Y12" s="33" t="s">
        <v>237</v>
      </c>
      <c r="Z12" s="60">
        <v>45169</v>
      </c>
      <c r="AA12" s="61" t="s">
        <v>239</v>
      </c>
      <c r="AB12" s="62">
        <v>0.5</v>
      </c>
      <c r="AC12" s="82">
        <f t="shared" si="0"/>
        <v>0.5</v>
      </c>
      <c r="AD12" s="63" t="b">
        <f t="shared" si="1"/>
        <v>0</v>
      </c>
      <c r="AE12" s="63" t="str">
        <f t="shared" si="2"/>
        <v>EN PROCESO</v>
      </c>
      <c r="AF12" s="63" t="str">
        <f t="shared" si="3"/>
        <v>EN PROCESO</v>
      </c>
      <c r="AG12" s="161" t="s">
        <v>253</v>
      </c>
      <c r="AH12" s="33" t="s">
        <v>237</v>
      </c>
      <c r="AI12" s="62" t="str">
        <f t="shared" si="4"/>
        <v>PENDIENTE</v>
      </c>
      <c r="AJ12" s="62"/>
      <c r="AK12" s="62"/>
      <c r="AL12" s="62"/>
    </row>
    <row r="13" spans="1:38" ht="97.8" customHeight="1" x14ac:dyDescent="0.3">
      <c r="A13" s="39">
        <v>170</v>
      </c>
      <c r="B13" s="22">
        <v>44918</v>
      </c>
      <c r="C13" s="23" t="s">
        <v>15</v>
      </c>
      <c r="D13" s="23" t="s">
        <v>156</v>
      </c>
      <c r="E13" s="22">
        <v>44918</v>
      </c>
      <c r="F13" s="31" t="s">
        <v>152</v>
      </c>
      <c r="G13" s="32" t="s">
        <v>158</v>
      </c>
      <c r="H13" s="32" t="s">
        <v>163</v>
      </c>
      <c r="I13" s="32" t="s">
        <v>164</v>
      </c>
      <c r="J13" s="39">
        <v>1</v>
      </c>
      <c r="K13" s="24" t="s">
        <v>18</v>
      </c>
      <c r="L13" s="43" t="s">
        <v>165</v>
      </c>
      <c r="M13" s="27">
        <v>1</v>
      </c>
      <c r="N13" s="25">
        <v>1</v>
      </c>
      <c r="O13" s="35">
        <v>44927</v>
      </c>
      <c r="P13" s="35">
        <v>45285</v>
      </c>
      <c r="Q13" s="43" t="s">
        <v>166</v>
      </c>
      <c r="R13" s="43" t="s">
        <v>130</v>
      </c>
      <c r="S13" s="43" t="s">
        <v>167</v>
      </c>
      <c r="T13" s="22">
        <v>45046</v>
      </c>
      <c r="U13" s="80" t="s">
        <v>198</v>
      </c>
      <c r="V13" s="26">
        <v>0</v>
      </c>
      <c r="W13" s="34" t="s">
        <v>210</v>
      </c>
      <c r="X13" s="28"/>
      <c r="Y13" s="33" t="s">
        <v>197</v>
      </c>
      <c r="Z13" s="60">
        <v>45169</v>
      </c>
      <c r="AA13" s="61" t="s">
        <v>243</v>
      </c>
      <c r="AB13" s="62">
        <v>0</v>
      </c>
      <c r="AC13" s="82">
        <f t="shared" si="0"/>
        <v>0</v>
      </c>
      <c r="AD13" s="63" t="b">
        <f t="shared" si="1"/>
        <v>0</v>
      </c>
      <c r="AE13" s="63" t="str">
        <f t="shared" si="2"/>
        <v>SIN INICIAR</v>
      </c>
      <c r="AF13" s="63" t="str">
        <f t="shared" si="3"/>
        <v>SIN INICIAR</v>
      </c>
      <c r="AG13" s="162" t="s">
        <v>255</v>
      </c>
      <c r="AH13" s="62" t="s">
        <v>247</v>
      </c>
      <c r="AI13" s="62" t="str">
        <f t="shared" si="4"/>
        <v>PENDIENTE</v>
      </c>
      <c r="AJ13" s="62"/>
      <c r="AK13" s="62"/>
      <c r="AL13" s="62"/>
    </row>
    <row r="14" spans="1:38" ht="81.599999999999994" x14ac:dyDescent="0.3">
      <c r="A14" s="39">
        <v>171</v>
      </c>
      <c r="B14" s="22">
        <v>44918</v>
      </c>
      <c r="C14" s="23" t="s">
        <v>15</v>
      </c>
      <c r="D14" s="23" t="s">
        <v>156</v>
      </c>
      <c r="E14" s="22">
        <v>44918</v>
      </c>
      <c r="F14" s="31" t="s">
        <v>152</v>
      </c>
      <c r="G14" s="32" t="s">
        <v>158</v>
      </c>
      <c r="H14" s="32" t="s">
        <v>168</v>
      </c>
      <c r="I14" s="32" t="s">
        <v>169</v>
      </c>
      <c r="J14" s="39">
        <v>1</v>
      </c>
      <c r="K14" s="24" t="s">
        <v>18</v>
      </c>
      <c r="L14" s="43" t="s">
        <v>165</v>
      </c>
      <c r="M14" s="27">
        <v>1</v>
      </c>
      <c r="N14" s="25">
        <v>1</v>
      </c>
      <c r="O14" s="35">
        <v>44927</v>
      </c>
      <c r="P14" s="35">
        <v>45285</v>
      </c>
      <c r="Q14" s="43" t="s">
        <v>166</v>
      </c>
      <c r="R14" s="43" t="s">
        <v>130</v>
      </c>
      <c r="S14" s="43" t="s">
        <v>167</v>
      </c>
      <c r="T14" s="22">
        <v>45046</v>
      </c>
      <c r="U14" s="80" t="s">
        <v>199</v>
      </c>
      <c r="V14" s="26">
        <v>1</v>
      </c>
      <c r="W14" s="34" t="s">
        <v>211</v>
      </c>
      <c r="X14" s="56" t="s">
        <v>127</v>
      </c>
      <c r="Y14" s="33" t="s">
        <v>197</v>
      </c>
      <c r="Z14" s="60">
        <v>45169</v>
      </c>
      <c r="AA14" s="61" t="s">
        <v>244</v>
      </c>
      <c r="AB14" s="62">
        <v>1</v>
      </c>
      <c r="AC14" s="82">
        <f t="shared" si="0"/>
        <v>1</v>
      </c>
      <c r="AD14" s="63" t="b">
        <f t="shared" si="1"/>
        <v>0</v>
      </c>
      <c r="AE14" s="63" t="str">
        <f t="shared" si="2"/>
        <v>TERMINADA</v>
      </c>
      <c r="AF14" s="63" t="str">
        <f t="shared" si="3"/>
        <v>TERMINADA</v>
      </c>
      <c r="AG14" s="163" t="s">
        <v>248</v>
      </c>
      <c r="AH14" s="62" t="s">
        <v>247</v>
      </c>
      <c r="AI14" s="62" t="str">
        <f t="shared" si="4"/>
        <v>CUMPLIDA</v>
      </c>
      <c r="AJ14" s="63" t="s">
        <v>249</v>
      </c>
      <c r="AK14" s="62" t="s">
        <v>127</v>
      </c>
      <c r="AL14" s="62" t="s">
        <v>262</v>
      </c>
    </row>
    <row r="15" spans="1:38" ht="132.6" x14ac:dyDescent="0.3">
      <c r="A15" s="39">
        <v>172</v>
      </c>
      <c r="B15" s="22">
        <v>44918</v>
      </c>
      <c r="C15" s="23" t="s">
        <v>15</v>
      </c>
      <c r="D15" s="23" t="s">
        <v>156</v>
      </c>
      <c r="E15" s="22">
        <v>44918</v>
      </c>
      <c r="F15" s="31" t="s">
        <v>153</v>
      </c>
      <c r="G15" s="32" t="s">
        <v>170</v>
      </c>
      <c r="H15" s="32" t="s">
        <v>171</v>
      </c>
      <c r="I15" s="32" t="s">
        <v>172</v>
      </c>
      <c r="J15" s="39">
        <v>1</v>
      </c>
      <c r="K15" s="24" t="s">
        <v>18</v>
      </c>
      <c r="L15" s="43" t="s">
        <v>173</v>
      </c>
      <c r="M15" s="27">
        <v>1</v>
      </c>
      <c r="N15" s="25">
        <v>1</v>
      </c>
      <c r="O15" s="35">
        <v>44958</v>
      </c>
      <c r="P15" s="35">
        <v>45285</v>
      </c>
      <c r="Q15" s="43" t="s">
        <v>174</v>
      </c>
      <c r="R15" s="43" t="s">
        <v>44</v>
      </c>
      <c r="S15" s="43" t="s">
        <v>175</v>
      </c>
      <c r="T15" s="22">
        <v>45046</v>
      </c>
      <c r="U15" s="80" t="s">
        <v>201</v>
      </c>
      <c r="V15" s="26">
        <v>0.5</v>
      </c>
      <c r="W15" s="34" t="s">
        <v>145</v>
      </c>
      <c r="X15" s="28"/>
      <c r="Y15" s="33" t="s">
        <v>197</v>
      </c>
      <c r="Z15" s="60">
        <v>45169</v>
      </c>
      <c r="AA15" s="61" t="s">
        <v>245</v>
      </c>
      <c r="AB15" s="62">
        <v>1</v>
      </c>
      <c r="AC15" s="82">
        <f t="shared" si="0"/>
        <v>1</v>
      </c>
      <c r="AD15" s="63" t="b">
        <f t="shared" si="1"/>
        <v>0</v>
      </c>
      <c r="AE15" s="63" t="str">
        <f t="shared" si="2"/>
        <v>TERMINADA</v>
      </c>
      <c r="AF15" s="63" t="str">
        <f t="shared" si="3"/>
        <v>TERMINADA</v>
      </c>
      <c r="AG15" s="163" t="s">
        <v>256</v>
      </c>
      <c r="AH15" s="62" t="s">
        <v>247</v>
      </c>
      <c r="AI15" s="62" t="str">
        <f t="shared" si="4"/>
        <v>CUMPLIDA</v>
      </c>
      <c r="AJ15" s="63" t="s">
        <v>263</v>
      </c>
      <c r="AK15" s="62" t="s">
        <v>127</v>
      </c>
      <c r="AL15" s="62" t="s">
        <v>262</v>
      </c>
    </row>
    <row r="16" spans="1:38" ht="132.6" x14ac:dyDescent="0.3">
      <c r="A16" s="39">
        <v>173</v>
      </c>
      <c r="B16" s="22">
        <v>44918</v>
      </c>
      <c r="C16" s="23" t="s">
        <v>15</v>
      </c>
      <c r="D16" s="23" t="s">
        <v>156</v>
      </c>
      <c r="E16" s="22">
        <v>44918</v>
      </c>
      <c r="F16" s="31" t="s">
        <v>153</v>
      </c>
      <c r="G16" s="32" t="s">
        <v>170</v>
      </c>
      <c r="H16" s="32" t="s">
        <v>171</v>
      </c>
      <c r="I16" s="32" t="s">
        <v>176</v>
      </c>
      <c r="J16" s="39">
        <v>1</v>
      </c>
      <c r="K16" s="24" t="s">
        <v>18</v>
      </c>
      <c r="L16" s="43" t="s">
        <v>177</v>
      </c>
      <c r="M16" s="27">
        <v>1</v>
      </c>
      <c r="N16" s="25">
        <v>1</v>
      </c>
      <c r="O16" s="35">
        <v>44958</v>
      </c>
      <c r="P16" s="35">
        <v>45285</v>
      </c>
      <c r="Q16" s="43" t="s">
        <v>174</v>
      </c>
      <c r="R16" s="43" t="s">
        <v>44</v>
      </c>
      <c r="S16" s="43" t="s">
        <v>175</v>
      </c>
      <c r="T16" s="22">
        <v>45046</v>
      </c>
      <c r="U16" s="80" t="s">
        <v>202</v>
      </c>
      <c r="V16" s="26">
        <v>0</v>
      </c>
      <c r="W16" s="34" t="s">
        <v>210</v>
      </c>
      <c r="X16" s="28"/>
      <c r="Y16" s="33" t="s">
        <v>197</v>
      </c>
      <c r="Z16" s="60">
        <v>45169</v>
      </c>
      <c r="AA16" s="61" t="s">
        <v>245</v>
      </c>
      <c r="AB16" s="62">
        <v>1</v>
      </c>
      <c r="AC16" s="82">
        <f t="shared" si="0"/>
        <v>1</v>
      </c>
      <c r="AD16" s="63" t="b">
        <f t="shared" si="1"/>
        <v>0</v>
      </c>
      <c r="AE16" s="63" t="str">
        <f t="shared" si="2"/>
        <v>TERMINADA</v>
      </c>
      <c r="AF16" s="63" t="str">
        <f t="shared" si="3"/>
        <v>TERMINADA</v>
      </c>
      <c r="AG16" s="163" t="s">
        <v>256</v>
      </c>
      <c r="AH16" s="62" t="s">
        <v>247</v>
      </c>
      <c r="AI16" s="62" t="str">
        <f t="shared" si="4"/>
        <v>CUMPLIDA</v>
      </c>
      <c r="AJ16" s="63" t="s">
        <v>263</v>
      </c>
      <c r="AK16" s="62" t="s">
        <v>127</v>
      </c>
      <c r="AL16" s="62" t="s">
        <v>262</v>
      </c>
    </row>
    <row r="17" spans="1:38" ht="122.4" x14ac:dyDescent="0.3">
      <c r="A17" s="39">
        <v>174</v>
      </c>
      <c r="B17" s="22">
        <v>44918</v>
      </c>
      <c r="C17" s="23" t="s">
        <v>15</v>
      </c>
      <c r="D17" s="23" t="s">
        <v>156</v>
      </c>
      <c r="E17" s="22">
        <v>44918</v>
      </c>
      <c r="F17" s="31" t="s">
        <v>139</v>
      </c>
      <c r="G17" s="32" t="s">
        <v>178</v>
      </c>
      <c r="H17" s="32" t="s">
        <v>179</v>
      </c>
      <c r="I17" s="32" t="s">
        <v>181</v>
      </c>
      <c r="J17" s="39">
        <v>1</v>
      </c>
      <c r="K17" s="24" t="s">
        <v>18</v>
      </c>
      <c r="L17" s="43" t="s">
        <v>182</v>
      </c>
      <c r="M17" s="27">
        <v>1</v>
      </c>
      <c r="N17" s="25">
        <v>1</v>
      </c>
      <c r="O17" s="35">
        <v>44958</v>
      </c>
      <c r="P17" s="35">
        <v>45285</v>
      </c>
      <c r="Q17" s="43" t="s">
        <v>167</v>
      </c>
      <c r="R17" s="43" t="s">
        <v>130</v>
      </c>
      <c r="S17" s="43" t="s">
        <v>167</v>
      </c>
      <c r="T17" s="22">
        <v>45046</v>
      </c>
      <c r="U17" s="80" t="s">
        <v>203</v>
      </c>
      <c r="V17" s="26">
        <v>0</v>
      </c>
      <c r="W17" s="34" t="s">
        <v>210</v>
      </c>
      <c r="X17" s="28"/>
      <c r="Y17" s="33" t="s">
        <v>197</v>
      </c>
      <c r="Z17" s="60">
        <v>45169</v>
      </c>
      <c r="AA17" s="61" t="s">
        <v>250</v>
      </c>
      <c r="AB17" s="62">
        <v>0.5</v>
      </c>
      <c r="AC17" s="82">
        <f t="shared" si="0"/>
        <v>0.5</v>
      </c>
      <c r="AD17" s="63" t="b">
        <f t="shared" si="1"/>
        <v>0</v>
      </c>
      <c r="AE17" s="63" t="str">
        <f t="shared" si="2"/>
        <v>EN PROCESO</v>
      </c>
      <c r="AF17" s="63" t="str">
        <f t="shared" si="3"/>
        <v>EN PROCESO</v>
      </c>
      <c r="AG17" s="163" t="s">
        <v>257</v>
      </c>
      <c r="AH17" s="62" t="s">
        <v>247</v>
      </c>
      <c r="AI17" s="62" t="str">
        <f t="shared" si="4"/>
        <v>PENDIENTE</v>
      </c>
      <c r="AJ17" s="62"/>
      <c r="AK17" s="62"/>
      <c r="AL17" s="62"/>
    </row>
    <row r="18" spans="1:38" ht="142.80000000000001" x14ac:dyDescent="0.3">
      <c r="A18" s="39">
        <v>175</v>
      </c>
      <c r="B18" s="22">
        <v>44918</v>
      </c>
      <c r="C18" s="23" t="s">
        <v>15</v>
      </c>
      <c r="D18" s="23" t="s">
        <v>156</v>
      </c>
      <c r="E18" s="22">
        <v>44918</v>
      </c>
      <c r="F18" s="31" t="s">
        <v>139</v>
      </c>
      <c r="G18" s="32" t="s">
        <v>178</v>
      </c>
      <c r="H18" s="32" t="s">
        <v>180</v>
      </c>
      <c r="I18" s="32" t="s">
        <v>207</v>
      </c>
      <c r="J18" s="39">
        <v>1</v>
      </c>
      <c r="K18" s="24" t="s">
        <v>18</v>
      </c>
      <c r="L18" s="43" t="s">
        <v>183</v>
      </c>
      <c r="M18" s="27">
        <v>1</v>
      </c>
      <c r="N18" s="25">
        <v>1</v>
      </c>
      <c r="O18" s="35">
        <v>44958</v>
      </c>
      <c r="P18" s="35">
        <v>45285</v>
      </c>
      <c r="Q18" s="43" t="s">
        <v>48</v>
      </c>
      <c r="R18" s="43" t="s">
        <v>130</v>
      </c>
      <c r="S18" s="43" t="s">
        <v>48</v>
      </c>
      <c r="T18" s="22">
        <v>45046</v>
      </c>
      <c r="U18" s="80" t="s">
        <v>204</v>
      </c>
      <c r="V18" s="26">
        <v>0.5</v>
      </c>
      <c r="W18" s="34" t="s">
        <v>145</v>
      </c>
      <c r="X18" s="28"/>
      <c r="Y18" s="33" t="s">
        <v>197</v>
      </c>
      <c r="Z18" s="60">
        <v>45169</v>
      </c>
      <c r="AA18" s="61" t="s">
        <v>246</v>
      </c>
      <c r="AB18" s="62">
        <v>0.5</v>
      </c>
      <c r="AC18" s="82">
        <f t="shared" si="0"/>
        <v>0.5</v>
      </c>
      <c r="AD18" s="63" t="b">
        <f t="shared" si="1"/>
        <v>0</v>
      </c>
      <c r="AE18" s="63" t="str">
        <f t="shared" si="2"/>
        <v>EN PROCESO</v>
      </c>
      <c r="AF18" s="63" t="str">
        <f t="shared" si="3"/>
        <v>EN PROCESO</v>
      </c>
      <c r="AG18" s="163" t="s">
        <v>258</v>
      </c>
      <c r="AH18" s="62" t="s">
        <v>247</v>
      </c>
      <c r="AI18" s="62" t="str">
        <f t="shared" si="4"/>
        <v>PENDIENTE</v>
      </c>
      <c r="AJ18" s="62"/>
      <c r="AK18" s="62"/>
      <c r="AL18" s="62"/>
    </row>
    <row r="19" spans="1:38" ht="56.4" customHeight="1" x14ac:dyDescent="0.3">
      <c r="A19" s="39">
        <v>176</v>
      </c>
      <c r="B19" s="22">
        <v>44918</v>
      </c>
      <c r="C19" s="23" t="s">
        <v>15</v>
      </c>
      <c r="D19" s="23" t="s">
        <v>156</v>
      </c>
      <c r="E19" s="22">
        <v>44918</v>
      </c>
      <c r="F19" s="31" t="s">
        <v>139</v>
      </c>
      <c r="G19" s="32" t="s">
        <v>178</v>
      </c>
      <c r="H19" s="32" t="s">
        <v>180</v>
      </c>
      <c r="I19" s="32" t="s">
        <v>184</v>
      </c>
      <c r="J19" s="39">
        <v>1</v>
      </c>
      <c r="K19" s="24" t="s">
        <v>18</v>
      </c>
      <c r="L19" s="43" t="s">
        <v>165</v>
      </c>
      <c r="M19" s="27">
        <v>1</v>
      </c>
      <c r="N19" s="25">
        <v>1</v>
      </c>
      <c r="O19" s="35">
        <v>44958</v>
      </c>
      <c r="P19" s="35">
        <v>45285</v>
      </c>
      <c r="Q19" s="43" t="s">
        <v>48</v>
      </c>
      <c r="R19" s="43" t="s">
        <v>130</v>
      </c>
      <c r="S19" s="43" t="s">
        <v>48</v>
      </c>
      <c r="T19" s="22">
        <v>45046</v>
      </c>
      <c r="U19" s="81" t="s">
        <v>205</v>
      </c>
      <c r="V19" s="26">
        <v>0</v>
      </c>
      <c r="W19" s="34" t="s">
        <v>210</v>
      </c>
      <c r="X19" s="28"/>
      <c r="Y19" s="33" t="s">
        <v>197</v>
      </c>
      <c r="Z19" s="60">
        <v>45169</v>
      </c>
      <c r="AA19" s="61" t="s">
        <v>251</v>
      </c>
      <c r="AB19" s="62">
        <v>1</v>
      </c>
      <c r="AC19" s="82">
        <f t="shared" si="0"/>
        <v>1</v>
      </c>
      <c r="AD19" s="63" t="b">
        <f t="shared" si="1"/>
        <v>0</v>
      </c>
      <c r="AE19" s="63" t="str">
        <f t="shared" si="2"/>
        <v>TERMINADA</v>
      </c>
      <c r="AF19" s="63" t="str">
        <f t="shared" si="3"/>
        <v>TERMINADA</v>
      </c>
      <c r="AG19" s="163" t="s">
        <v>259</v>
      </c>
      <c r="AH19" s="62" t="s">
        <v>247</v>
      </c>
      <c r="AI19" s="62" t="str">
        <f t="shared" si="4"/>
        <v>CUMPLIDA</v>
      </c>
      <c r="AJ19" s="63" t="s">
        <v>249</v>
      </c>
      <c r="AK19" s="62" t="s">
        <v>127</v>
      </c>
      <c r="AL19" s="62" t="s">
        <v>262</v>
      </c>
    </row>
    <row r="20" spans="1:38" ht="81.599999999999994" x14ac:dyDescent="0.3">
      <c r="A20" s="39">
        <v>177</v>
      </c>
      <c r="B20" s="22">
        <v>44918</v>
      </c>
      <c r="C20" s="23" t="s">
        <v>15</v>
      </c>
      <c r="D20" s="23" t="s">
        <v>156</v>
      </c>
      <c r="E20" s="22">
        <v>44918</v>
      </c>
      <c r="F20" s="31" t="s">
        <v>154</v>
      </c>
      <c r="G20" s="32" t="s">
        <v>185</v>
      </c>
      <c r="H20" s="32" t="s">
        <v>187</v>
      </c>
      <c r="I20" s="32" t="s">
        <v>189</v>
      </c>
      <c r="J20" s="39">
        <v>1</v>
      </c>
      <c r="K20" s="24" t="s">
        <v>18</v>
      </c>
      <c r="L20" s="43" t="s">
        <v>191</v>
      </c>
      <c r="M20" s="27">
        <v>1</v>
      </c>
      <c r="N20" s="25">
        <v>1</v>
      </c>
      <c r="O20" s="35">
        <v>44927</v>
      </c>
      <c r="P20" s="35">
        <v>45285</v>
      </c>
      <c r="Q20" s="43" t="s">
        <v>193</v>
      </c>
      <c r="R20" s="29" t="s">
        <v>35</v>
      </c>
      <c r="S20" s="43" t="s">
        <v>194</v>
      </c>
      <c r="T20" s="22">
        <v>45046</v>
      </c>
      <c r="U20" s="80" t="s">
        <v>200</v>
      </c>
      <c r="V20" s="26">
        <v>0</v>
      </c>
      <c r="W20" s="34" t="s">
        <v>210</v>
      </c>
      <c r="X20" s="28"/>
      <c r="Y20" s="33" t="s">
        <v>237</v>
      </c>
      <c r="Z20" s="60">
        <v>45169</v>
      </c>
      <c r="AA20" s="61" t="s">
        <v>241</v>
      </c>
      <c r="AB20" s="62">
        <v>0</v>
      </c>
      <c r="AC20" s="82">
        <f t="shared" si="0"/>
        <v>0</v>
      </c>
      <c r="AD20" s="63" t="b">
        <f t="shared" si="1"/>
        <v>0</v>
      </c>
      <c r="AE20" s="63" t="str">
        <f t="shared" si="2"/>
        <v>SIN INICIAR</v>
      </c>
      <c r="AF20" s="63" t="str">
        <f t="shared" si="3"/>
        <v>SIN INICIAR</v>
      </c>
      <c r="AG20" s="161" t="s">
        <v>254</v>
      </c>
      <c r="AH20" s="33" t="s">
        <v>237</v>
      </c>
      <c r="AI20" s="62" t="str">
        <f t="shared" si="4"/>
        <v>PENDIENTE</v>
      </c>
      <c r="AJ20" s="62"/>
      <c r="AK20" s="62"/>
      <c r="AL20" s="62"/>
    </row>
    <row r="21" spans="1:38" ht="91.8" x14ac:dyDescent="0.3">
      <c r="A21" s="39">
        <v>178</v>
      </c>
      <c r="B21" s="22">
        <v>44918</v>
      </c>
      <c r="C21" s="23" t="s">
        <v>15</v>
      </c>
      <c r="D21" s="23" t="s">
        <v>156</v>
      </c>
      <c r="E21" s="22">
        <v>44918</v>
      </c>
      <c r="F21" s="31" t="s">
        <v>155</v>
      </c>
      <c r="G21" s="32" t="s">
        <v>186</v>
      </c>
      <c r="H21" s="32" t="s">
        <v>188</v>
      </c>
      <c r="I21" s="32" t="s">
        <v>190</v>
      </c>
      <c r="J21" s="39">
        <v>1</v>
      </c>
      <c r="K21" s="24" t="s">
        <v>18</v>
      </c>
      <c r="L21" s="43" t="s">
        <v>192</v>
      </c>
      <c r="M21" s="27">
        <v>1</v>
      </c>
      <c r="N21" s="25">
        <v>0.5</v>
      </c>
      <c r="O21" s="35">
        <v>44927</v>
      </c>
      <c r="P21" s="35">
        <v>45285</v>
      </c>
      <c r="Q21" s="43" t="s">
        <v>26</v>
      </c>
      <c r="R21" s="29" t="s">
        <v>35</v>
      </c>
      <c r="S21" s="29" t="s">
        <v>195</v>
      </c>
      <c r="T21" s="22">
        <v>45046</v>
      </c>
      <c r="U21" s="80" t="s">
        <v>208</v>
      </c>
      <c r="V21" s="26">
        <v>0.5</v>
      </c>
      <c r="W21" s="34" t="s">
        <v>145</v>
      </c>
      <c r="X21" s="28"/>
      <c r="Y21" s="33" t="s">
        <v>237</v>
      </c>
      <c r="Z21" s="60">
        <v>45169</v>
      </c>
      <c r="AA21" s="61" t="s">
        <v>242</v>
      </c>
      <c r="AB21" s="62">
        <v>0.5</v>
      </c>
      <c r="AC21" s="82">
        <f t="shared" si="0"/>
        <v>0.5</v>
      </c>
      <c r="AD21" s="63" t="b">
        <f t="shared" si="1"/>
        <v>0</v>
      </c>
      <c r="AE21" s="63" t="str">
        <f t="shared" si="2"/>
        <v>EN PROCESO</v>
      </c>
      <c r="AF21" s="63" t="str">
        <f t="shared" si="3"/>
        <v>EN PROCESO</v>
      </c>
      <c r="AG21" s="161" t="s">
        <v>260</v>
      </c>
      <c r="AH21" s="33" t="s">
        <v>237</v>
      </c>
      <c r="AI21" s="62" t="str">
        <f t="shared" si="4"/>
        <v>PENDIENTE</v>
      </c>
      <c r="AJ21" s="62"/>
      <c r="AK21" s="62"/>
      <c r="AL21" s="62"/>
    </row>
  </sheetData>
  <sheetProtection formatCells="0" formatColumns="0"/>
  <autoFilter ref="A9:AL21" xr:uid="{00000000-0001-0000-0000-000000000000}"/>
  <mergeCells count="49">
    <mergeCell ref="A1:C4"/>
    <mergeCell ref="N7:N8"/>
    <mergeCell ref="T6:Y6"/>
    <mergeCell ref="H6:S6"/>
    <mergeCell ref="G7:G8"/>
    <mergeCell ref="A6:G6"/>
    <mergeCell ref="Y7:Y8"/>
    <mergeCell ref="Q7:Q8"/>
    <mergeCell ref="X7:X8"/>
    <mergeCell ref="S7:S8"/>
    <mergeCell ref="P7:P8"/>
    <mergeCell ref="K7:K8"/>
    <mergeCell ref="A7:A8"/>
    <mergeCell ref="B7:B8"/>
    <mergeCell ref="R7:R8"/>
    <mergeCell ref="AL7:AL8"/>
    <mergeCell ref="C7:C8"/>
    <mergeCell ref="AI1:AK1"/>
    <mergeCell ref="AL1:AL4"/>
    <mergeCell ref="AI2:AK2"/>
    <mergeCell ref="AI3:AK3"/>
    <mergeCell ref="AI4:AK4"/>
    <mergeCell ref="Z6:AH6"/>
    <mergeCell ref="AI6:AL6"/>
    <mergeCell ref="Z7:Z8"/>
    <mergeCell ref="AA7:AA8"/>
    <mergeCell ref="AB7:AB8"/>
    <mergeCell ref="AC7:AC8"/>
    <mergeCell ref="AD7:AD9"/>
    <mergeCell ref="AE7:AE9"/>
    <mergeCell ref="O7:O8"/>
    <mergeCell ref="D1:AH4"/>
    <mergeCell ref="AH7:AH8"/>
    <mergeCell ref="AI7:AI8"/>
    <mergeCell ref="AJ7:AJ8"/>
    <mergeCell ref="D7:D8"/>
    <mergeCell ref="AK7:AK8"/>
    <mergeCell ref="AG7:AG8"/>
    <mergeCell ref="M7:M8"/>
    <mergeCell ref="L7:L8"/>
    <mergeCell ref="E7:E8"/>
    <mergeCell ref="W7:W8"/>
    <mergeCell ref="T7:T8"/>
    <mergeCell ref="U7:U8"/>
    <mergeCell ref="V7:V8"/>
    <mergeCell ref="F7:F8"/>
    <mergeCell ref="I7:J7"/>
    <mergeCell ref="H7:H8"/>
    <mergeCell ref="AF7:AF8"/>
  </mergeCells>
  <phoneticPr fontId="11" type="noConversion"/>
  <conditionalFormatting sqref="W10">
    <cfRule type="containsText" dxfId="47" priority="52" operator="containsText" text="INCUMPLIDA">
      <formula>NOT(ISERROR(SEARCH("INCUMPLIDA",W10)))</formula>
    </cfRule>
    <cfRule type="containsText" dxfId="46" priority="53" operator="containsText" text="TERMINADA EXTEMPORÁNEA">
      <formula>NOT(ISERROR(SEARCH("TERMINADA EXTEMPORÁNEA",W10)))</formula>
    </cfRule>
    <cfRule type="containsText" dxfId="45" priority="54" operator="containsText" text="TERMINADA">
      <formula>NOT(ISERROR(SEARCH("TERMINADA",W10)))</formula>
    </cfRule>
    <cfRule type="containsText" dxfId="44" priority="55" operator="containsText" text="EN PROCESO">
      <formula>NOT(ISERROR(SEARCH("EN PROCESO",W10)))</formula>
    </cfRule>
    <cfRule type="containsText" dxfId="43" priority="56" operator="containsText" text="SIN INICIAR">
      <formula>NOT(ISERROR(SEARCH("SIN INICIAR",W10)))</formula>
    </cfRule>
  </conditionalFormatting>
  <conditionalFormatting sqref="W11:W21">
    <cfRule type="containsText" dxfId="42" priority="47" operator="containsText" text="INCUMPLIDA">
      <formula>NOT(ISERROR(SEARCH("INCUMPLIDA",W11)))</formula>
    </cfRule>
    <cfRule type="containsText" dxfId="41" priority="48" operator="containsText" text="TERMINADA EXTEMPORÁNEA">
      <formula>NOT(ISERROR(SEARCH("TERMINADA EXTEMPORÁNEA",W11)))</formula>
    </cfRule>
    <cfRule type="containsText" dxfId="40" priority="49" operator="containsText" text="TERMINADA">
      <formula>NOT(ISERROR(SEARCH("TERMINADA",W11)))</formula>
    </cfRule>
    <cfRule type="containsText" dxfId="39" priority="50" operator="containsText" text="EN PROCESO">
      <formula>NOT(ISERROR(SEARCH("EN PROCESO",W11)))</formula>
    </cfRule>
    <cfRule type="containsText" dxfId="38" priority="51" operator="containsText" text="SIN INICIAR">
      <formula>NOT(ISERROR(SEARCH("SIN INICIAR",W11)))</formula>
    </cfRule>
  </conditionalFormatting>
  <conditionalFormatting sqref="AI10:AI21">
    <cfRule type="containsText" dxfId="37" priority="45" operator="containsText" text="PENDIENTE">
      <formula>NOT(ISERROR(SEARCH("PENDIENTE",AI10)))</formula>
    </cfRule>
    <cfRule type="containsText" dxfId="36" priority="46" operator="containsText" text="CUMPLIDA">
      <formula>NOT(ISERROR(SEARCH("CUMPLIDA",AI10)))</formula>
    </cfRule>
  </conditionalFormatting>
  <conditionalFormatting sqref="AK10:AK15 AK17:AK18 AK20:AK21">
    <cfRule type="containsText" dxfId="35" priority="43" operator="containsText" text="CERRADA">
      <formula>NOT(ISERROR(SEARCH("CERRADA",AK10)))</formula>
    </cfRule>
    <cfRule type="containsText" dxfId="34" priority="44" operator="containsText" text="ABIERTA">
      <formula>NOT(ISERROR(SEARCH("ABIERTA",AK10)))</formula>
    </cfRule>
  </conditionalFormatting>
  <conditionalFormatting sqref="AF10:AF14 AF20:AF21">
    <cfRule type="containsText" dxfId="33" priority="38" operator="containsText" text="INCUMPLIDA">
      <formula>NOT(ISERROR(SEARCH("INCUMPLIDA",AF10)))</formula>
    </cfRule>
    <cfRule type="containsText" dxfId="32" priority="39" operator="containsText" text="TERMINADA EXTEMPORÁNEA">
      <formula>NOT(ISERROR(SEARCH("TERMINADA EXTEMPORÁNEA",AF10)))</formula>
    </cfRule>
    <cfRule type="containsText" dxfId="31" priority="40" operator="containsText" text="TERMINADA">
      <formula>NOT(ISERROR(SEARCH("TERMINADA",AF10)))</formula>
    </cfRule>
    <cfRule type="containsText" dxfId="30" priority="41" operator="containsText" text="EN PROCESO">
      <formula>NOT(ISERROR(SEARCH("EN PROCESO",AF10)))</formula>
    </cfRule>
    <cfRule type="containsText" dxfId="29" priority="42" operator="containsText" text="SIN INICIAR">
      <formula>NOT(ISERROR(SEARCH("SIN INICIAR",AF10)))</formula>
    </cfRule>
  </conditionalFormatting>
  <conditionalFormatting sqref="AF15">
    <cfRule type="containsText" dxfId="28" priority="25" operator="containsText" text="INCUMPLIDA">
      <formula>NOT(ISERROR(SEARCH("INCUMPLIDA",AF15)))</formula>
    </cfRule>
    <cfRule type="containsText" dxfId="27" priority="26" operator="containsText" text="TERMINADA EXTEMPORÁNEA">
      <formula>NOT(ISERROR(SEARCH("TERMINADA EXTEMPORÁNEA",AF15)))</formula>
    </cfRule>
    <cfRule type="containsText" dxfId="26" priority="27" operator="containsText" text="TERMINADA">
      <formula>NOT(ISERROR(SEARCH("TERMINADA",AF15)))</formula>
    </cfRule>
    <cfRule type="containsText" dxfId="25" priority="28" operator="containsText" text="EN PROCESO">
      <formula>NOT(ISERROR(SEARCH("EN PROCESO",AF15)))</formula>
    </cfRule>
    <cfRule type="containsText" dxfId="24" priority="29" operator="containsText" text="SIN INICIAR">
      <formula>NOT(ISERROR(SEARCH("SIN INICIAR",AF15)))</formula>
    </cfRule>
  </conditionalFormatting>
  <conditionalFormatting sqref="AF16">
    <cfRule type="containsText" dxfId="23" priority="20" operator="containsText" text="INCUMPLIDA">
      <formula>NOT(ISERROR(SEARCH("INCUMPLIDA",AF16)))</formula>
    </cfRule>
    <cfRule type="containsText" dxfId="22" priority="21" operator="containsText" text="TERMINADA EXTEMPORÁNEA">
      <formula>NOT(ISERROR(SEARCH("TERMINADA EXTEMPORÁNEA",AF16)))</formula>
    </cfRule>
    <cfRule type="containsText" dxfId="21" priority="22" operator="containsText" text="TERMINADA">
      <formula>NOT(ISERROR(SEARCH("TERMINADA",AF16)))</formula>
    </cfRule>
    <cfRule type="containsText" dxfId="20" priority="23" operator="containsText" text="EN PROCESO">
      <formula>NOT(ISERROR(SEARCH("EN PROCESO",AF16)))</formula>
    </cfRule>
    <cfRule type="containsText" dxfId="19" priority="24" operator="containsText" text="SIN INICIAR">
      <formula>NOT(ISERROR(SEARCH("SIN INICIAR",AF16)))</formula>
    </cfRule>
  </conditionalFormatting>
  <conditionalFormatting sqref="AF17">
    <cfRule type="containsText" dxfId="18" priority="15" operator="containsText" text="INCUMPLIDA">
      <formula>NOT(ISERROR(SEARCH("INCUMPLIDA",AF17)))</formula>
    </cfRule>
    <cfRule type="containsText" dxfId="17" priority="16" operator="containsText" text="TERMINADA EXTEMPORÁNEA">
      <formula>NOT(ISERROR(SEARCH("TERMINADA EXTEMPORÁNEA",AF17)))</formula>
    </cfRule>
    <cfRule type="containsText" dxfId="16" priority="17" operator="containsText" text="TERMINADA">
      <formula>NOT(ISERROR(SEARCH("TERMINADA",AF17)))</formula>
    </cfRule>
    <cfRule type="containsText" dxfId="15" priority="18" operator="containsText" text="EN PROCESO">
      <formula>NOT(ISERROR(SEARCH("EN PROCESO",AF17)))</formula>
    </cfRule>
    <cfRule type="containsText" dxfId="14" priority="19" operator="containsText" text="SIN INICIAR">
      <formula>NOT(ISERROR(SEARCH("SIN INICIAR",AF17)))</formula>
    </cfRule>
  </conditionalFormatting>
  <conditionalFormatting sqref="AF18">
    <cfRule type="containsText" dxfId="13" priority="10" operator="containsText" text="INCUMPLIDA">
      <formula>NOT(ISERROR(SEARCH("INCUMPLIDA",AF18)))</formula>
    </cfRule>
    <cfRule type="containsText" dxfId="12" priority="11" operator="containsText" text="TERMINADA EXTEMPORÁNEA">
      <formula>NOT(ISERROR(SEARCH("TERMINADA EXTEMPORÁNEA",AF18)))</formula>
    </cfRule>
    <cfRule type="containsText" dxfId="11" priority="12" operator="containsText" text="TERMINADA">
      <formula>NOT(ISERROR(SEARCH("TERMINADA",AF18)))</formula>
    </cfRule>
    <cfRule type="containsText" dxfId="10" priority="13" operator="containsText" text="EN PROCESO">
      <formula>NOT(ISERROR(SEARCH("EN PROCESO",AF18)))</formula>
    </cfRule>
    <cfRule type="containsText" dxfId="9" priority="14" operator="containsText" text="SIN INICIAR">
      <formula>NOT(ISERROR(SEARCH("SIN INICIAR",AF18)))</formula>
    </cfRule>
  </conditionalFormatting>
  <conditionalFormatting sqref="AF19">
    <cfRule type="containsText" dxfId="8" priority="5" operator="containsText" text="INCUMPLIDA">
      <formula>NOT(ISERROR(SEARCH("INCUMPLIDA",AF19)))</formula>
    </cfRule>
    <cfRule type="containsText" dxfId="7" priority="6" operator="containsText" text="TERMINADA EXTEMPORÁNEA">
      <formula>NOT(ISERROR(SEARCH("TERMINADA EXTEMPORÁNEA",AF19)))</formula>
    </cfRule>
    <cfRule type="containsText" dxfId="6" priority="7" operator="containsText" text="TERMINADA">
      <formula>NOT(ISERROR(SEARCH("TERMINADA",AF19)))</formula>
    </cfRule>
    <cfRule type="containsText" dxfId="5" priority="8" operator="containsText" text="EN PROCESO">
      <formula>NOT(ISERROR(SEARCH("EN PROCESO",AF19)))</formula>
    </cfRule>
    <cfRule type="containsText" dxfId="4" priority="9" operator="containsText" text="SIN INICIAR">
      <formula>NOT(ISERROR(SEARCH("SIN INICIAR",AF19)))</formula>
    </cfRule>
  </conditionalFormatting>
  <conditionalFormatting sqref="AK16">
    <cfRule type="containsText" dxfId="3" priority="3" operator="containsText" text="CERRADA">
      <formula>NOT(ISERROR(SEARCH("CERRADA",AK16)))</formula>
    </cfRule>
    <cfRule type="containsText" dxfId="2" priority="4" operator="containsText" text="ABIERTA">
      <formula>NOT(ISERROR(SEARCH("ABIERTA",AK16)))</formula>
    </cfRule>
  </conditionalFormatting>
  <conditionalFormatting sqref="AK19">
    <cfRule type="containsText" dxfId="1" priority="1" operator="containsText" text="CERRADA">
      <formula>NOT(ISERROR(SEARCH("CERRADA",AK19)))</formula>
    </cfRule>
    <cfRule type="containsText" dxfId="0" priority="2" operator="containsText" text="ABIERTA">
      <formula>NOT(ISERROR(SEARCH("ABIERTA",AK19)))</formula>
    </cfRule>
  </conditionalFormatting>
  <dataValidations count="6">
    <dataValidation type="textLength" allowBlank="1" showInputMessage="1" showErrorMessage="1" errorTitle="Entrada no válida" error="Escriba un texto  Maximo 100 Caracteres" promptTitle="Cualquier contenido Maximo 100 Caracteres" sqref="I10" xr:uid="{00000000-0002-0000-0000-000000000000}">
      <formula1>0</formula1>
      <formula2>100</formula2>
    </dataValidation>
    <dataValidation type="textLength" allowBlank="1" showInputMessage="1" showErrorMessage="1" errorTitle="Entrada no válida" error="Escriba un texto  Maximo 500 Caracteres" promptTitle="Cualquier contenido Maximo 500 Caracteres" sqref="H10" xr:uid="{00000000-0002-0000-0000-000001000000}">
      <formula1>0</formula1>
      <formula2>500</formula2>
    </dataValidation>
    <dataValidation type="textLength" allowBlank="1" showInputMessage="1" showErrorMessage="1" errorTitle="Entrada no válida" error="Escriba un texto  Maximo 200 Caracteres" promptTitle="Cualquier contenido Maximo 200 Caracteres" sqref="L10" xr:uid="{00000000-0002-0000-0000-000002000000}">
      <formula1>0</formula1>
      <formula2>200</formula2>
    </dataValidation>
    <dataValidation type="textLength" allowBlank="1" showInputMessage="1" showErrorMessage="1" errorTitle="Entrada no válida" error="Escriba un texto  Maximo 20 Caracteres" promptTitle="Cualquier contenido Maximo 20 Caracteres" sqref="F10" xr:uid="{00000000-0002-0000-0000-000003000000}">
      <formula1>0</formula1>
      <formula2>20</formula2>
    </dataValidation>
    <dataValidation type="decimal" allowBlank="1" showInputMessage="1" showErrorMessage="1" errorTitle="Entrada no válida" error="Por favor escriba un número" promptTitle="Escriba un número en esta casilla" sqref="M10:M21" xr:uid="{00000000-0002-0000-0000-000004000000}">
      <formula1>-999999</formula1>
      <formula2>999999</formula2>
    </dataValidation>
    <dataValidation type="date" allowBlank="1" showInputMessage="1" errorTitle="Entrada no válida" error="Por favor escriba una fecha válida (AAAA/MM/DD)" promptTitle="Ingrese una fecha (AAAA/MM/DD)" sqref="O10:P10" xr:uid="{00000000-0002-0000-0000-000005000000}">
      <formula1>1900/1/1</formula1>
      <formula2>3000/1/1</formula2>
    </dataValidation>
  </dataValidations>
  <pageMargins left="0.39370078740157483" right="0.39370078740157483" top="0.59055118110236227" bottom="0.59055118110236227" header="0" footer="0"/>
  <pageSetup paperSize="5" scale="18" pageOrder="overThenDown" orientation="landscape" r:id="rId1"/>
  <headerFooter>
    <oddFooter>&amp;R&amp;"Tahoma,Normal"&amp;8Página &amp;P de &amp;N</oddFooter>
  </headerFooter>
  <ignoredErrors>
    <ignoredError sqref="AF20 AF13 AF11" formula="1"/>
  </ignoredErrors>
  <drawing r:id="rId2"/>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000-000006000000}">
          <x14:formula1>
            <xm:f>Datos.!$I$3:$I$13</xm:f>
          </x14:formula1>
          <xm:sqref>N10:N19</xm:sqref>
        </x14:dataValidation>
        <x14:dataValidation type="list" allowBlank="1" showInputMessage="1" showErrorMessage="1" xr:uid="{00000000-0002-0000-0000-000007000000}">
          <x14:formula1>
            <xm:f>Datos.!$C$3:$C$4</xm:f>
          </x14:formula1>
          <xm:sqref>C10:C21</xm:sqref>
        </x14:dataValidation>
        <x14:dataValidation type="list" allowBlank="1" showInputMessage="1" showErrorMessage="1" xr:uid="{00000000-0002-0000-0000-000008000000}">
          <x14:formula1>
            <xm:f>Datos.!$E$3:$E$6</xm:f>
          </x14:formula1>
          <xm:sqref>K10:K21</xm:sqref>
        </x14:dataValidation>
        <x14:dataValidation type="list" allowBlank="1" showInputMessage="1" showErrorMessage="1" xr:uid="{57BE95A7-EF13-43D5-8906-04B47922AF04}">
          <x14:formula1>
            <xm:f>Datos.!$N$3:$N$4</xm:f>
          </x14:formula1>
          <xm:sqref>AK10:AK21</xm:sqref>
        </x14:dataValidation>
        <x14:dataValidation type="list" allowBlank="1" showInputMessage="1" showErrorMessage="1" xr:uid="{0B666F22-FD0D-45D3-BCDB-B1826C90800A}">
          <x14:formula1>
            <xm:f>Datos.!$K$3:$K$25</xm:f>
          </x14:formula1>
          <xm:sqref>AB10:AB21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D6"/>
  <sheetViews>
    <sheetView workbookViewId="0">
      <selection activeCell="B21" sqref="B21"/>
    </sheetView>
  </sheetViews>
  <sheetFormatPr baseColWidth="10" defaultColWidth="11.5546875" defaultRowHeight="10.199999999999999" x14ac:dyDescent="0.2"/>
  <cols>
    <col min="1" max="1" width="11.5546875" style="36"/>
    <col min="2" max="2" width="17.33203125" style="36" bestFit="1" customWidth="1"/>
    <col min="3" max="3" width="11.5546875" style="37"/>
    <col min="4" max="4" width="11.5546875" style="38"/>
    <col min="5" max="16384" width="11.5546875" style="36"/>
  </cols>
  <sheetData>
    <row r="2" spans="2:4" x14ac:dyDescent="0.2">
      <c r="B2" s="37" t="s">
        <v>136</v>
      </c>
      <c r="C2" s="37" t="s">
        <v>146</v>
      </c>
      <c r="D2" s="38" t="s">
        <v>147</v>
      </c>
    </row>
    <row r="3" spans="2:4" x14ac:dyDescent="0.2">
      <c r="B3" s="36" t="s">
        <v>148</v>
      </c>
      <c r="C3" s="37">
        <v>2</v>
      </c>
      <c r="D3" s="38">
        <f>C3/$C$6</f>
        <v>0.33333333333333331</v>
      </c>
    </row>
    <row r="4" spans="2:4" x14ac:dyDescent="0.2">
      <c r="B4" s="36" t="s">
        <v>149</v>
      </c>
      <c r="C4" s="37">
        <v>3</v>
      </c>
      <c r="D4" s="38">
        <f t="shared" ref="D4:D5" si="0">C4/$C$6</f>
        <v>0.5</v>
      </c>
    </row>
    <row r="5" spans="2:4" x14ac:dyDescent="0.2">
      <c r="B5" s="36" t="s">
        <v>150</v>
      </c>
      <c r="C5" s="37">
        <v>1</v>
      </c>
      <c r="D5" s="38">
        <f t="shared" si="0"/>
        <v>0.16666666666666666</v>
      </c>
    </row>
    <row r="6" spans="2:4" x14ac:dyDescent="0.2">
      <c r="C6" s="37">
        <f>SUM(C3:C5)</f>
        <v>6</v>
      </c>
      <c r="D6" s="38">
        <f>SUM(D3:D5)</f>
        <v>0.99999999999999989</v>
      </c>
    </row>
  </sheetData>
  <pageMargins left="0.7" right="0.7" top="0.75" bottom="0.75" header="0.3" footer="0.3"/>
  <pageSetup paperSize="9" orientation="portrait" horizontalDpi="1200"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N49"/>
  <sheetViews>
    <sheetView topLeftCell="I1" workbookViewId="0">
      <selection activeCell="K5" sqref="K5"/>
    </sheetView>
  </sheetViews>
  <sheetFormatPr baseColWidth="10" defaultColWidth="11.44140625" defaultRowHeight="13.2" x14ac:dyDescent="0.25"/>
  <cols>
    <col min="1" max="1" width="1.44140625" style="2" customWidth="1"/>
    <col min="2" max="2" width="13.109375" style="1" customWidth="1"/>
    <col min="3" max="3" width="19.109375" style="2" customWidth="1"/>
    <col min="4" max="4" width="47.5546875" style="3" customWidth="1"/>
    <col min="5" max="5" width="18.88671875" style="2" customWidth="1"/>
    <col min="6" max="6" width="27.109375" style="2" customWidth="1"/>
    <col min="7" max="7" width="42.109375" style="4" customWidth="1"/>
    <col min="8" max="8" width="42.109375" style="5" customWidth="1"/>
    <col min="9" max="9" width="55.33203125" style="1" customWidth="1"/>
    <col min="10" max="10" width="39.88671875" style="1" customWidth="1"/>
    <col min="11" max="11" width="47.44140625" style="1" customWidth="1"/>
    <col min="12" max="12" width="17.5546875" style="2" customWidth="1"/>
    <col min="13" max="13" width="27.33203125" style="2" customWidth="1"/>
    <col min="14" max="14" width="17.88671875" style="2" customWidth="1"/>
    <col min="15" max="16384" width="11.44140625" style="2"/>
  </cols>
  <sheetData>
    <row r="1" spans="2:14" x14ac:dyDescent="0.25">
      <c r="I1" s="6"/>
      <c r="J1" s="6"/>
      <c r="K1" s="6"/>
      <c r="L1" s="1"/>
    </row>
    <row r="2" spans="2:14" s="7" customFormat="1" x14ac:dyDescent="0.3">
      <c r="B2" s="7" t="s">
        <v>65</v>
      </c>
      <c r="C2" s="7" t="s">
        <v>66</v>
      </c>
      <c r="D2" s="7" t="s">
        <v>67</v>
      </c>
      <c r="E2" s="7" t="s">
        <v>68</v>
      </c>
      <c r="F2" s="7" t="s">
        <v>69</v>
      </c>
      <c r="G2" s="7" t="s">
        <v>70</v>
      </c>
      <c r="H2" s="7" t="s">
        <v>71</v>
      </c>
      <c r="I2" s="8" t="s">
        <v>72</v>
      </c>
      <c r="J2" s="8" t="s">
        <v>32</v>
      </c>
      <c r="K2" s="8" t="s">
        <v>73</v>
      </c>
      <c r="L2" s="7" t="s">
        <v>74</v>
      </c>
      <c r="M2" s="7" t="s">
        <v>75</v>
      </c>
      <c r="N2" s="7" t="s">
        <v>76</v>
      </c>
    </row>
    <row r="3" spans="2:14" x14ac:dyDescent="0.25">
      <c r="B3" s="1">
        <v>1</v>
      </c>
      <c r="C3" s="2" t="s">
        <v>77</v>
      </c>
      <c r="D3" s="9" t="s">
        <v>78</v>
      </c>
      <c r="E3" s="10" t="s">
        <v>17</v>
      </c>
      <c r="F3" s="10" t="s">
        <v>42</v>
      </c>
      <c r="G3" s="11" t="s">
        <v>44</v>
      </c>
      <c r="H3" s="10" t="s">
        <v>79</v>
      </c>
      <c r="I3" s="6">
        <v>0.5</v>
      </c>
      <c r="J3" s="1">
        <v>0</v>
      </c>
      <c r="K3" s="1">
        <v>0</v>
      </c>
      <c r="L3" s="1" t="s">
        <v>80</v>
      </c>
      <c r="M3" s="2" t="s">
        <v>16</v>
      </c>
      <c r="N3" s="1" t="s">
        <v>127</v>
      </c>
    </row>
    <row r="4" spans="2:14" x14ac:dyDescent="0.25">
      <c r="B4" s="1">
        <v>2</v>
      </c>
      <c r="C4" s="2" t="s">
        <v>15</v>
      </c>
      <c r="D4" s="9" t="s">
        <v>81</v>
      </c>
      <c r="E4" s="10" t="s">
        <v>18</v>
      </c>
      <c r="F4" s="10" t="s">
        <v>42</v>
      </c>
      <c r="G4" s="11" t="s">
        <v>45</v>
      </c>
      <c r="H4" s="10" t="s">
        <v>43</v>
      </c>
      <c r="I4" s="6">
        <v>0.55000000000000004</v>
      </c>
      <c r="J4" s="12">
        <v>1</v>
      </c>
      <c r="K4" s="1">
        <v>0.3</v>
      </c>
      <c r="L4" s="1" t="s">
        <v>82</v>
      </c>
      <c r="M4" s="2" t="s">
        <v>83</v>
      </c>
      <c r="N4" s="1" t="s">
        <v>128</v>
      </c>
    </row>
    <row r="5" spans="2:14" x14ac:dyDescent="0.25">
      <c r="B5" s="1">
        <v>3</v>
      </c>
      <c r="D5" s="13" t="s">
        <v>84</v>
      </c>
      <c r="E5" s="10" t="s">
        <v>19</v>
      </c>
      <c r="F5" s="10" t="s">
        <v>34</v>
      </c>
      <c r="G5" s="11" t="s">
        <v>28</v>
      </c>
      <c r="H5" s="10" t="s">
        <v>85</v>
      </c>
      <c r="I5" s="6">
        <v>0.6</v>
      </c>
      <c r="J5" s="12">
        <v>2</v>
      </c>
      <c r="K5" s="1">
        <v>0.5</v>
      </c>
      <c r="L5" s="1"/>
      <c r="M5" s="2" t="s">
        <v>86</v>
      </c>
      <c r="N5" s="1"/>
    </row>
    <row r="6" spans="2:14" x14ac:dyDescent="0.25">
      <c r="B6" s="1">
        <v>4</v>
      </c>
      <c r="D6" s="9" t="s">
        <v>87</v>
      </c>
      <c r="E6" s="14" t="s">
        <v>31</v>
      </c>
      <c r="F6" s="10" t="s">
        <v>34</v>
      </c>
      <c r="G6" s="11" t="s">
        <v>46</v>
      </c>
      <c r="H6" s="10" t="s">
        <v>59</v>
      </c>
      <c r="I6" s="6">
        <v>0.65</v>
      </c>
      <c r="J6" s="12">
        <v>3</v>
      </c>
      <c r="K6" s="12">
        <v>1</v>
      </c>
      <c r="L6" s="1"/>
      <c r="M6" s="2" t="s">
        <v>88</v>
      </c>
    </row>
    <row r="7" spans="2:14" x14ac:dyDescent="0.25">
      <c r="B7" s="1">
        <v>5</v>
      </c>
      <c r="D7" s="9" t="s">
        <v>89</v>
      </c>
      <c r="F7" s="10" t="s">
        <v>34</v>
      </c>
      <c r="G7" s="11" t="s">
        <v>47</v>
      </c>
      <c r="H7" s="10" t="s">
        <v>34</v>
      </c>
      <c r="I7" s="6">
        <v>0.7</v>
      </c>
      <c r="J7" s="12">
        <v>4</v>
      </c>
      <c r="K7" s="12">
        <v>2</v>
      </c>
      <c r="L7" s="1"/>
      <c r="M7" s="2" t="s">
        <v>90</v>
      </c>
    </row>
    <row r="8" spans="2:14" x14ac:dyDescent="0.25">
      <c r="B8" s="1">
        <v>6</v>
      </c>
      <c r="D8" s="9" t="s">
        <v>91</v>
      </c>
      <c r="F8" s="10" t="s">
        <v>34</v>
      </c>
      <c r="G8" s="11" t="s">
        <v>48</v>
      </c>
      <c r="H8" s="11" t="s">
        <v>39</v>
      </c>
      <c r="I8" s="6">
        <v>0.75</v>
      </c>
      <c r="J8" s="12">
        <v>5</v>
      </c>
      <c r="K8" s="12">
        <v>3</v>
      </c>
      <c r="L8" s="1"/>
      <c r="M8" s="2" t="s">
        <v>60</v>
      </c>
    </row>
    <row r="9" spans="2:14" x14ac:dyDescent="0.25">
      <c r="B9" s="1">
        <v>7</v>
      </c>
      <c r="D9" s="9" t="s">
        <v>92</v>
      </c>
      <c r="F9" s="10" t="s">
        <v>35</v>
      </c>
      <c r="G9" s="11" t="s">
        <v>49</v>
      </c>
      <c r="H9" s="11" t="s">
        <v>56</v>
      </c>
      <c r="I9" s="6">
        <v>0.8</v>
      </c>
      <c r="J9" s="12">
        <v>6</v>
      </c>
      <c r="K9" s="12">
        <v>4</v>
      </c>
      <c r="L9" s="1"/>
    </row>
    <row r="10" spans="2:14" x14ac:dyDescent="0.25">
      <c r="B10" s="1">
        <v>8</v>
      </c>
      <c r="D10" s="9" t="s">
        <v>93</v>
      </c>
      <c r="F10" s="11" t="s">
        <v>39</v>
      </c>
      <c r="G10" s="11" t="s">
        <v>50</v>
      </c>
      <c r="H10" s="10" t="s">
        <v>40</v>
      </c>
      <c r="I10" s="6">
        <v>0.85</v>
      </c>
      <c r="J10" s="12">
        <v>7</v>
      </c>
      <c r="K10" s="12">
        <v>5</v>
      </c>
      <c r="L10" s="1"/>
    </row>
    <row r="11" spans="2:14" ht="12.75" customHeight="1" x14ac:dyDescent="0.25">
      <c r="B11" s="1">
        <v>9</v>
      </c>
      <c r="D11" s="13" t="s">
        <v>94</v>
      </c>
      <c r="F11" s="11" t="s">
        <v>37</v>
      </c>
      <c r="G11" s="11" t="s">
        <v>51</v>
      </c>
      <c r="H11" s="10" t="s">
        <v>41</v>
      </c>
      <c r="I11" s="6">
        <v>0.9</v>
      </c>
      <c r="J11" s="12">
        <v>8</v>
      </c>
      <c r="K11" s="12">
        <v>6</v>
      </c>
      <c r="L11" s="1"/>
    </row>
    <row r="12" spans="2:14" x14ac:dyDescent="0.25">
      <c r="B12" s="1">
        <v>10</v>
      </c>
      <c r="D12" s="9" t="s">
        <v>95</v>
      </c>
      <c r="F12" s="11" t="s">
        <v>37</v>
      </c>
      <c r="G12" s="11" t="s">
        <v>52</v>
      </c>
      <c r="H12" s="11" t="s">
        <v>96</v>
      </c>
      <c r="I12" s="6">
        <v>0.95</v>
      </c>
      <c r="J12" s="12">
        <v>9</v>
      </c>
      <c r="K12" s="12">
        <v>7</v>
      </c>
      <c r="L12" s="1"/>
    </row>
    <row r="13" spans="2:14" x14ac:dyDescent="0.25">
      <c r="B13" s="1">
        <v>11</v>
      </c>
      <c r="D13" s="9" t="s">
        <v>97</v>
      </c>
      <c r="F13" s="11" t="s">
        <v>39</v>
      </c>
      <c r="G13" s="11" t="s">
        <v>98</v>
      </c>
      <c r="H13" s="11" t="s">
        <v>36</v>
      </c>
      <c r="I13" s="6">
        <v>1</v>
      </c>
      <c r="J13" s="12">
        <v>10</v>
      </c>
      <c r="K13" s="12">
        <v>8</v>
      </c>
      <c r="L13" s="1"/>
    </row>
    <row r="14" spans="2:14" x14ac:dyDescent="0.25">
      <c r="B14" s="1">
        <v>12</v>
      </c>
      <c r="D14" s="13" t="s">
        <v>99</v>
      </c>
      <c r="F14" s="10" t="s">
        <v>43</v>
      </c>
      <c r="G14" s="11" t="s">
        <v>53</v>
      </c>
      <c r="H14" s="11" t="s">
        <v>35</v>
      </c>
      <c r="I14" s="6"/>
      <c r="J14" s="12"/>
      <c r="K14" s="12">
        <v>9</v>
      </c>
      <c r="L14" s="1"/>
    </row>
    <row r="15" spans="2:14" ht="15" customHeight="1" x14ac:dyDescent="0.25">
      <c r="B15" s="1">
        <v>13</v>
      </c>
      <c r="D15" s="13" t="s">
        <v>100</v>
      </c>
      <c r="F15" s="10" t="s">
        <v>42</v>
      </c>
      <c r="G15" s="11" t="s">
        <v>54</v>
      </c>
      <c r="H15" s="11" t="s">
        <v>37</v>
      </c>
      <c r="I15" s="6"/>
      <c r="J15" s="12"/>
      <c r="K15" s="12">
        <v>10</v>
      </c>
      <c r="L15" s="1"/>
    </row>
    <row r="16" spans="2:14" ht="14.25" customHeight="1" x14ac:dyDescent="0.25">
      <c r="B16" s="1">
        <v>14</v>
      </c>
      <c r="D16" s="13" t="s">
        <v>101</v>
      </c>
      <c r="F16" s="10" t="s">
        <v>34</v>
      </c>
      <c r="G16" s="11" t="s">
        <v>24</v>
      </c>
      <c r="H16" s="10" t="s">
        <v>102</v>
      </c>
      <c r="I16" s="6"/>
      <c r="J16" s="12"/>
      <c r="K16" s="12">
        <v>11</v>
      </c>
      <c r="L16" s="1"/>
    </row>
    <row r="17" spans="2:12" x14ac:dyDescent="0.25">
      <c r="B17" s="1">
        <v>15</v>
      </c>
      <c r="G17" s="11" t="s">
        <v>25</v>
      </c>
      <c r="H17" s="11" t="s">
        <v>103</v>
      </c>
      <c r="I17" s="6"/>
      <c r="J17" s="12"/>
      <c r="K17" s="12">
        <v>12</v>
      </c>
      <c r="L17" s="1"/>
    </row>
    <row r="18" spans="2:12" x14ac:dyDescent="0.25">
      <c r="B18" s="1">
        <v>16</v>
      </c>
      <c r="G18" s="11" t="s">
        <v>26</v>
      </c>
      <c r="H18" s="11" t="s">
        <v>104</v>
      </c>
      <c r="I18" s="6"/>
      <c r="J18" s="12"/>
      <c r="K18" s="12">
        <v>13</v>
      </c>
      <c r="L18" s="1"/>
    </row>
    <row r="19" spans="2:12" x14ac:dyDescent="0.25">
      <c r="B19" s="1">
        <v>17</v>
      </c>
      <c r="G19" s="11" t="s">
        <v>105</v>
      </c>
      <c r="H19" s="11" t="s">
        <v>106</v>
      </c>
      <c r="I19" s="6"/>
      <c r="J19" s="12"/>
      <c r="K19" s="12">
        <v>14</v>
      </c>
      <c r="L19" s="1"/>
    </row>
    <row r="20" spans="2:12" x14ac:dyDescent="0.25">
      <c r="B20" s="1">
        <v>18</v>
      </c>
      <c r="G20" s="11" t="s">
        <v>107</v>
      </c>
      <c r="H20" s="11" t="s">
        <v>108</v>
      </c>
      <c r="I20" s="6"/>
      <c r="J20" s="12"/>
      <c r="K20" s="12">
        <v>15</v>
      </c>
      <c r="L20" s="1"/>
    </row>
    <row r="21" spans="2:12" x14ac:dyDescent="0.25">
      <c r="B21" s="1">
        <v>19</v>
      </c>
      <c r="G21" s="11" t="s">
        <v>27</v>
      </c>
      <c r="H21" s="11" t="s">
        <v>109</v>
      </c>
      <c r="I21" s="6"/>
      <c r="J21" s="12"/>
      <c r="K21" s="12">
        <v>16</v>
      </c>
      <c r="L21" s="1"/>
    </row>
    <row r="22" spans="2:12" x14ac:dyDescent="0.25">
      <c r="B22" s="1">
        <v>20</v>
      </c>
      <c r="G22" s="11" t="s">
        <v>55</v>
      </c>
      <c r="H22" s="11" t="s">
        <v>38</v>
      </c>
      <c r="I22" s="6"/>
      <c r="J22" s="12"/>
      <c r="K22" s="12">
        <v>17</v>
      </c>
      <c r="L22" s="1"/>
    </row>
    <row r="23" spans="2:12" x14ac:dyDescent="0.25">
      <c r="B23" s="1">
        <v>21</v>
      </c>
      <c r="G23" s="11" t="s">
        <v>61</v>
      </c>
      <c r="H23" s="11" t="s">
        <v>110</v>
      </c>
      <c r="J23" s="12"/>
      <c r="K23" s="12">
        <v>18</v>
      </c>
    </row>
    <row r="24" spans="2:12" x14ac:dyDescent="0.25">
      <c r="B24" s="1">
        <v>22</v>
      </c>
      <c r="G24" s="11" t="s">
        <v>111</v>
      </c>
      <c r="H24" s="10" t="s">
        <v>112</v>
      </c>
      <c r="J24" s="12"/>
      <c r="K24" s="12">
        <v>19</v>
      </c>
    </row>
    <row r="25" spans="2:12" x14ac:dyDescent="0.25">
      <c r="B25" s="1">
        <v>23</v>
      </c>
      <c r="J25" s="12"/>
      <c r="K25" s="12">
        <v>20</v>
      </c>
    </row>
    <row r="26" spans="2:12" x14ac:dyDescent="0.25">
      <c r="B26" s="1">
        <v>24</v>
      </c>
      <c r="J26" s="12"/>
      <c r="K26" s="12"/>
    </row>
    <row r="27" spans="2:12" x14ac:dyDescent="0.25">
      <c r="B27" s="1">
        <v>25</v>
      </c>
      <c r="D27" s="7" t="s">
        <v>67</v>
      </c>
      <c r="E27" s="7" t="s">
        <v>69</v>
      </c>
      <c r="G27" s="7" t="s">
        <v>70</v>
      </c>
      <c r="H27" s="15" t="s">
        <v>114</v>
      </c>
      <c r="J27" s="7" t="s">
        <v>70</v>
      </c>
      <c r="K27" s="7" t="s">
        <v>113</v>
      </c>
    </row>
    <row r="28" spans="2:12" x14ac:dyDescent="0.25">
      <c r="B28" s="1">
        <v>26</v>
      </c>
      <c r="D28" s="9" t="s">
        <v>78</v>
      </c>
      <c r="E28" s="10" t="s">
        <v>42</v>
      </c>
      <c r="G28" s="11" t="s">
        <v>44</v>
      </c>
      <c r="H28" s="5" t="s">
        <v>42</v>
      </c>
      <c r="J28" s="11" t="s">
        <v>44</v>
      </c>
      <c r="K28" s="10" t="s">
        <v>79</v>
      </c>
    </row>
    <row r="29" spans="2:12" x14ac:dyDescent="0.25">
      <c r="B29" s="1">
        <v>27</v>
      </c>
      <c r="D29" s="9" t="s">
        <v>81</v>
      </c>
      <c r="E29" s="10" t="s">
        <v>42</v>
      </c>
      <c r="G29" s="11" t="s">
        <v>45</v>
      </c>
      <c r="H29" s="5" t="s">
        <v>115</v>
      </c>
      <c r="J29" s="11" t="s">
        <v>45</v>
      </c>
      <c r="K29" s="10" t="s">
        <v>43</v>
      </c>
    </row>
    <row r="30" spans="2:12" x14ac:dyDescent="0.25">
      <c r="B30" s="1">
        <v>28</v>
      </c>
      <c r="D30" s="13" t="s">
        <v>84</v>
      </c>
      <c r="E30" s="10" t="s">
        <v>34</v>
      </c>
      <c r="G30" s="11" t="s">
        <v>28</v>
      </c>
      <c r="H30" s="5" t="s">
        <v>42</v>
      </c>
      <c r="J30" s="11" t="s">
        <v>28</v>
      </c>
      <c r="K30" s="10" t="s">
        <v>85</v>
      </c>
    </row>
    <row r="31" spans="2:12" x14ac:dyDescent="0.25">
      <c r="B31" s="1">
        <v>29</v>
      </c>
      <c r="D31" s="9" t="s">
        <v>87</v>
      </c>
      <c r="E31" s="10" t="s">
        <v>34</v>
      </c>
      <c r="G31" s="11" t="s">
        <v>46</v>
      </c>
      <c r="H31" s="5" t="s">
        <v>42</v>
      </c>
      <c r="J31" s="11" t="s">
        <v>46</v>
      </c>
      <c r="K31" s="10" t="s">
        <v>59</v>
      </c>
    </row>
    <row r="32" spans="2:12" x14ac:dyDescent="0.25">
      <c r="B32" s="1">
        <v>30</v>
      </c>
      <c r="D32" s="9" t="s">
        <v>89</v>
      </c>
      <c r="E32" s="10" t="s">
        <v>34</v>
      </c>
      <c r="G32" s="11" t="s">
        <v>47</v>
      </c>
      <c r="H32" s="5" t="s">
        <v>34</v>
      </c>
      <c r="J32" s="11" t="s">
        <v>47</v>
      </c>
      <c r="K32" s="10" t="s">
        <v>34</v>
      </c>
    </row>
    <row r="33" spans="4:11" x14ac:dyDescent="0.25">
      <c r="D33" s="9" t="s">
        <v>91</v>
      </c>
      <c r="E33" s="10" t="s">
        <v>34</v>
      </c>
      <c r="G33" s="11" t="s">
        <v>48</v>
      </c>
      <c r="H33" s="5" t="s">
        <v>39</v>
      </c>
      <c r="J33" s="11" t="s">
        <v>48</v>
      </c>
      <c r="K33" s="11" t="s">
        <v>39</v>
      </c>
    </row>
    <row r="34" spans="4:11" x14ac:dyDescent="0.25">
      <c r="D34" s="9" t="s">
        <v>92</v>
      </c>
      <c r="E34" s="10" t="s">
        <v>35</v>
      </c>
      <c r="G34" s="11" t="s">
        <v>49</v>
      </c>
      <c r="H34" s="5" t="s">
        <v>116</v>
      </c>
      <c r="J34" s="11" t="s">
        <v>49</v>
      </c>
      <c r="K34" s="11" t="s">
        <v>56</v>
      </c>
    </row>
    <row r="35" spans="4:11" x14ac:dyDescent="0.25">
      <c r="D35" s="9" t="s">
        <v>93</v>
      </c>
      <c r="E35" s="11" t="s">
        <v>39</v>
      </c>
      <c r="G35" s="11" t="s">
        <v>50</v>
      </c>
      <c r="H35" s="5" t="s">
        <v>116</v>
      </c>
      <c r="J35" s="11" t="s">
        <v>50</v>
      </c>
      <c r="K35" s="10" t="s">
        <v>40</v>
      </c>
    </row>
    <row r="36" spans="4:11" ht="26.4" x14ac:dyDescent="0.25">
      <c r="D36" s="13" t="s">
        <v>94</v>
      </c>
      <c r="E36" s="11" t="s">
        <v>37</v>
      </c>
      <c r="G36" s="11" t="s">
        <v>51</v>
      </c>
      <c r="H36" s="5" t="s">
        <v>116</v>
      </c>
      <c r="J36" s="11" t="s">
        <v>51</v>
      </c>
      <c r="K36" s="10" t="s">
        <v>41</v>
      </c>
    </row>
    <row r="37" spans="4:11" x14ac:dyDescent="0.25">
      <c r="D37" s="9" t="s">
        <v>95</v>
      </c>
      <c r="E37" s="11" t="s">
        <v>37</v>
      </c>
      <c r="G37" s="11" t="s">
        <v>52</v>
      </c>
      <c r="H37" s="5" t="s">
        <v>116</v>
      </c>
      <c r="J37" s="11" t="s">
        <v>52</v>
      </c>
      <c r="K37" s="11" t="s">
        <v>96</v>
      </c>
    </row>
    <row r="38" spans="4:11" x14ac:dyDescent="0.25">
      <c r="D38" s="9" t="s">
        <v>97</v>
      </c>
      <c r="E38" s="11" t="s">
        <v>39</v>
      </c>
      <c r="G38" s="11" t="s">
        <v>98</v>
      </c>
      <c r="H38" s="5" t="s">
        <v>39</v>
      </c>
      <c r="J38" s="11" t="s">
        <v>98</v>
      </c>
      <c r="K38" s="11" t="s">
        <v>36</v>
      </c>
    </row>
    <row r="39" spans="4:11" x14ac:dyDescent="0.25">
      <c r="D39" s="13" t="s">
        <v>99</v>
      </c>
      <c r="E39" s="10" t="s">
        <v>43</v>
      </c>
      <c r="G39" s="11" t="s">
        <v>53</v>
      </c>
      <c r="H39" s="5" t="s">
        <v>35</v>
      </c>
      <c r="J39" s="11" t="s">
        <v>53</v>
      </c>
      <c r="K39" s="11" t="s">
        <v>35</v>
      </c>
    </row>
    <row r="40" spans="4:11" x14ac:dyDescent="0.25">
      <c r="D40" s="13" t="s">
        <v>100</v>
      </c>
      <c r="E40" s="10" t="s">
        <v>42</v>
      </c>
      <c r="G40" s="11" t="s">
        <v>54</v>
      </c>
      <c r="H40" s="5" t="s">
        <v>57</v>
      </c>
      <c r="J40" s="11" t="s">
        <v>54</v>
      </c>
      <c r="K40" s="11" t="s">
        <v>37</v>
      </c>
    </row>
    <row r="41" spans="4:11" x14ac:dyDescent="0.25">
      <c r="D41" s="13" t="s">
        <v>101</v>
      </c>
      <c r="E41" s="10" t="s">
        <v>34</v>
      </c>
      <c r="G41" s="11" t="s">
        <v>24</v>
      </c>
      <c r="H41" s="5" t="s">
        <v>35</v>
      </c>
      <c r="J41" s="11" t="s">
        <v>24</v>
      </c>
      <c r="K41" s="10" t="s">
        <v>102</v>
      </c>
    </row>
    <row r="42" spans="4:11" x14ac:dyDescent="0.25">
      <c r="G42" s="11" t="s">
        <v>25</v>
      </c>
      <c r="H42" s="5" t="s">
        <v>35</v>
      </c>
      <c r="J42" s="11" t="s">
        <v>25</v>
      </c>
      <c r="K42" s="11" t="s">
        <v>103</v>
      </c>
    </row>
    <row r="43" spans="4:11" x14ac:dyDescent="0.25">
      <c r="G43" s="11" t="s">
        <v>26</v>
      </c>
      <c r="H43" s="5" t="s">
        <v>35</v>
      </c>
      <c r="J43" s="11" t="s">
        <v>26</v>
      </c>
      <c r="K43" s="11" t="s">
        <v>104</v>
      </c>
    </row>
    <row r="44" spans="4:11" x14ac:dyDescent="0.25">
      <c r="G44" s="11" t="s">
        <v>105</v>
      </c>
      <c r="H44" s="5" t="s">
        <v>35</v>
      </c>
      <c r="J44" s="11" t="s">
        <v>105</v>
      </c>
      <c r="K44" s="11" t="s">
        <v>106</v>
      </c>
    </row>
    <row r="45" spans="4:11" x14ac:dyDescent="0.25">
      <c r="G45" s="11" t="s">
        <v>107</v>
      </c>
      <c r="H45" s="5" t="s">
        <v>57</v>
      </c>
      <c r="J45" s="11" t="s">
        <v>107</v>
      </c>
      <c r="K45" s="11" t="s">
        <v>108</v>
      </c>
    </row>
    <row r="46" spans="4:11" x14ac:dyDescent="0.25">
      <c r="G46" s="11" t="s">
        <v>27</v>
      </c>
      <c r="H46" s="5" t="s">
        <v>57</v>
      </c>
      <c r="J46" s="11" t="s">
        <v>27</v>
      </c>
      <c r="K46" s="11" t="s">
        <v>109</v>
      </c>
    </row>
    <row r="47" spans="4:11" x14ac:dyDescent="0.25">
      <c r="G47" s="11" t="s">
        <v>55</v>
      </c>
      <c r="H47" s="5" t="s">
        <v>57</v>
      </c>
      <c r="J47" s="11" t="s">
        <v>55</v>
      </c>
      <c r="K47" s="11" t="s">
        <v>38</v>
      </c>
    </row>
    <row r="48" spans="4:11" x14ac:dyDescent="0.25">
      <c r="G48" s="11" t="s">
        <v>61</v>
      </c>
      <c r="H48" s="5" t="s">
        <v>39</v>
      </c>
      <c r="J48" s="11" t="s">
        <v>61</v>
      </c>
      <c r="K48" s="11" t="s">
        <v>125</v>
      </c>
    </row>
    <row r="49" spans="7:11" x14ac:dyDescent="0.25">
      <c r="G49" s="11" t="s">
        <v>111</v>
      </c>
      <c r="H49" s="5" t="s">
        <v>57</v>
      </c>
      <c r="J49" s="11" t="s">
        <v>111</v>
      </c>
      <c r="K49" s="10" t="s">
        <v>126</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5BED37AF6C363544B04697721CAE4A56" ma:contentTypeVersion="0" ma:contentTypeDescription="Crear nuevo documento." ma:contentTypeScope="" ma:versionID="5d23d79be8b5ca16ee7a9159ca836410">
  <xsd:schema xmlns:xsd="http://www.w3.org/2001/XMLSchema" xmlns:xs="http://www.w3.org/2001/XMLSchema" xmlns:p="http://schemas.microsoft.com/office/2006/metadata/properties" targetNamespace="http://schemas.microsoft.com/office/2006/metadata/properties" ma:root="true" ma:fieldsID="ebba8a198e9bb40c3eeca6d0bd41257a">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B7E2677-5752-4F57-84D3-EBF4E2E6154A}">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98B75182-D1F9-4C9A-817E-C3CA7942F8DC}">
  <ds:schemaRefs>
    <ds:schemaRef ds:uri="http://schemas.microsoft.com/office/2006/metadata/contentType"/>
    <ds:schemaRef ds:uri="http://schemas.microsoft.com/office/2006/metadata/properties/metaAttributes"/>
    <ds:schemaRef ds:uri="http://www.w3.org/2000/xmln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8185A117-0A74-4F0C-BEAC-4703DE70DD9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CCSE-FT-019_PM</vt:lpstr>
      <vt:lpstr>Hoja1</vt:lpstr>
      <vt:lpstr>Datos.</vt:lpstr>
      <vt:lpstr>'CCSE-FT-019_PM'!Títulos_a_imprimir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Jizeth Hael Gonzalez Ramirez</dc:creator>
  <cp:lastModifiedBy>JIZETH</cp:lastModifiedBy>
  <cp:lastPrinted>2020-09-29T19:09:33Z</cp:lastPrinted>
  <dcterms:created xsi:type="dcterms:W3CDTF">2013-10-03T17:21:56Z</dcterms:created>
  <dcterms:modified xsi:type="dcterms:W3CDTF">2023-11-02T15:11:52Z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0x0101005BED37AF6C363544B04697721CAE4A56</vt:lpwstr>
  </property>
</Properties>
</file>