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D:\Users\Jizeth\Documents\JIZETH\CANAL CAPITAL_2023\PMP_3CUAT_2023\"/>
    </mc:Choice>
  </mc:AlternateContent>
  <xr:revisionPtr revIDLastSave="0" documentId="8_{4CE47D06-BCDB-4441-AAAF-3E4B2EA0A2C6}" xr6:coauthVersionLast="47" xr6:coauthVersionMax="47" xr10:uidLastSave="{00000000-0000-0000-0000-000000000000}"/>
  <bookViews>
    <workbookView xWindow="-108" yWindow="-108" windowWidth="23256" windowHeight="12456" tabRatio="827" xr2:uid="{00000000-000D-0000-FFFF-FFFF00000000}"/>
  </bookViews>
  <sheets>
    <sheet name="CCSE-FT-019_PM" sheetId="1" r:id="rId1"/>
    <sheet name="Datos"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'CCSE-FT-019_PM'!$A$9:$AM$99</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1" l="1"/>
  <c r="AE49" i="1"/>
  <c r="AE51" i="1"/>
  <c r="AE88" i="1" l="1"/>
  <c r="AE86" i="1"/>
  <c r="AE85" i="1"/>
  <c r="AE84" i="1"/>
  <c r="AE83" i="1"/>
  <c r="AE82" i="1"/>
  <c r="AE29" i="1" l="1"/>
  <c r="AE28" i="1"/>
  <c r="AE75" i="1"/>
  <c r="AE72" i="1"/>
  <c r="AF50" i="1"/>
  <c r="AE37" i="1"/>
  <c r="AE98" i="1"/>
  <c r="AE97" i="1"/>
  <c r="AE47" i="1"/>
  <c r="AE18" i="1"/>
  <c r="AE17" i="1"/>
  <c r="AF14" i="1"/>
  <c r="AF15" i="1"/>
  <c r="AF16" i="1"/>
  <c r="AF19" i="1"/>
  <c r="AF20" i="1"/>
  <c r="AF21" i="1"/>
  <c r="AF22" i="1"/>
  <c r="AF23" i="1"/>
  <c r="AF24" i="1"/>
  <c r="AF25" i="1"/>
  <c r="AF26" i="1"/>
  <c r="AF27" i="1"/>
  <c r="AF30" i="1"/>
  <c r="AF31" i="1"/>
  <c r="AF32" i="1"/>
  <c r="AF33" i="1"/>
  <c r="AF34" i="1"/>
  <c r="AF35" i="1"/>
  <c r="AF36" i="1"/>
  <c r="AF38" i="1"/>
  <c r="AF39" i="1"/>
  <c r="AF40" i="1"/>
  <c r="AF41" i="1"/>
  <c r="AF42" i="1"/>
  <c r="AF43" i="1"/>
  <c r="AE99" i="1"/>
  <c r="AF95" i="1"/>
  <c r="AF94" i="1"/>
  <c r="AE92" i="1"/>
  <c r="AF93" i="1"/>
  <c r="AE77" i="1"/>
  <c r="AE76" i="1"/>
  <c r="AF69" i="1"/>
  <c r="AF68" i="1"/>
  <c r="AF67" i="1"/>
  <c r="AF66" i="1"/>
  <c r="AF65" i="1"/>
  <c r="AF64" i="1"/>
  <c r="AE63" i="1"/>
  <c r="AE70" i="1"/>
  <c r="AE71" i="1"/>
  <c r="AE73" i="1"/>
  <c r="AE74" i="1"/>
  <c r="AE78" i="1"/>
  <c r="AE79" i="1"/>
  <c r="AE80" i="1"/>
  <c r="AE81" i="1"/>
  <c r="AE87" i="1"/>
  <c r="AE89" i="1"/>
  <c r="AE90" i="1"/>
  <c r="AE91" i="1"/>
  <c r="AE96" i="1"/>
  <c r="AE62" i="1" l="1"/>
  <c r="AF44" i="1"/>
  <c r="AF12" i="1"/>
  <c r="AF11" i="1"/>
  <c r="AD11" i="1"/>
  <c r="AE11" i="1" s="1"/>
  <c r="AG11" i="1" s="1"/>
  <c r="AD12" i="1"/>
  <c r="AE12" i="1" s="1"/>
  <c r="AG12" i="1" s="1"/>
  <c r="AD13" i="1"/>
  <c r="AF13" i="1" s="1"/>
  <c r="AD14" i="1"/>
  <c r="AE14" i="1" s="1"/>
  <c r="AG14" i="1" s="1"/>
  <c r="AD15" i="1"/>
  <c r="AE15" i="1" s="1"/>
  <c r="AG15" i="1" s="1"/>
  <c r="AD16" i="1"/>
  <c r="AE16" i="1" s="1"/>
  <c r="AG16" i="1" s="1"/>
  <c r="AD17" i="1"/>
  <c r="AF17" i="1" s="1"/>
  <c r="AG17" i="1" s="1"/>
  <c r="AD18" i="1"/>
  <c r="AF18" i="1" s="1"/>
  <c r="AG18" i="1" s="1"/>
  <c r="AD19" i="1"/>
  <c r="AE19" i="1" s="1"/>
  <c r="AG19" i="1" s="1"/>
  <c r="AD20" i="1"/>
  <c r="AE20" i="1" s="1"/>
  <c r="AG20" i="1" s="1"/>
  <c r="AD21" i="1"/>
  <c r="AE21" i="1" s="1"/>
  <c r="AG21" i="1" s="1"/>
  <c r="AD22" i="1"/>
  <c r="AE22" i="1" s="1"/>
  <c r="AG22" i="1" s="1"/>
  <c r="AD23" i="1"/>
  <c r="AE23" i="1" s="1"/>
  <c r="AG23" i="1" s="1"/>
  <c r="AD24" i="1"/>
  <c r="AE24" i="1" s="1"/>
  <c r="AG24" i="1" s="1"/>
  <c r="AD25" i="1"/>
  <c r="AE25" i="1" s="1"/>
  <c r="AG25" i="1" s="1"/>
  <c r="AD26" i="1"/>
  <c r="AE26" i="1" s="1"/>
  <c r="AG26" i="1" s="1"/>
  <c r="AD27" i="1"/>
  <c r="AE27" i="1" s="1"/>
  <c r="AG27" i="1" s="1"/>
  <c r="AD28" i="1"/>
  <c r="AF28" i="1" s="1"/>
  <c r="AG28" i="1" s="1"/>
  <c r="AD29" i="1"/>
  <c r="AF29" i="1" s="1"/>
  <c r="AG29" i="1" s="1"/>
  <c r="AD30" i="1"/>
  <c r="AE30" i="1" s="1"/>
  <c r="AG30" i="1" s="1"/>
  <c r="AD31" i="1"/>
  <c r="AE31" i="1" s="1"/>
  <c r="AG31" i="1" s="1"/>
  <c r="AD32" i="1"/>
  <c r="AE32" i="1" s="1"/>
  <c r="AG32" i="1" s="1"/>
  <c r="AD33" i="1"/>
  <c r="AE33" i="1" s="1"/>
  <c r="AG33" i="1" s="1"/>
  <c r="AD34" i="1"/>
  <c r="AE34" i="1" s="1"/>
  <c r="AG34" i="1" s="1"/>
  <c r="AD35" i="1"/>
  <c r="AE35" i="1" s="1"/>
  <c r="AG35" i="1" s="1"/>
  <c r="AD36" i="1"/>
  <c r="AE36" i="1" s="1"/>
  <c r="AG36" i="1" s="1"/>
  <c r="AD37" i="1"/>
  <c r="AF37" i="1" s="1"/>
  <c r="AG37" i="1" s="1"/>
  <c r="AD38" i="1"/>
  <c r="AE38" i="1" s="1"/>
  <c r="AG38" i="1" s="1"/>
  <c r="AD39" i="1"/>
  <c r="AE39" i="1" s="1"/>
  <c r="AG39" i="1" s="1"/>
  <c r="AD40" i="1"/>
  <c r="AE40" i="1" s="1"/>
  <c r="AG40" i="1" s="1"/>
  <c r="AD41" i="1"/>
  <c r="AE41" i="1" s="1"/>
  <c r="AG41" i="1" s="1"/>
  <c r="AD42" i="1"/>
  <c r="AE42" i="1" s="1"/>
  <c r="AG42" i="1" s="1"/>
  <c r="AD43" i="1"/>
  <c r="AE43" i="1" s="1"/>
  <c r="AG43" i="1" s="1"/>
  <c r="AD44" i="1"/>
  <c r="AE44" i="1" s="1"/>
  <c r="AG44" i="1" s="1"/>
  <c r="AD45" i="1"/>
  <c r="AD46" i="1"/>
  <c r="AD47" i="1"/>
  <c r="AF47" i="1" s="1"/>
  <c r="AG47" i="1" s="1"/>
  <c r="AD48" i="1"/>
  <c r="AF48" i="1" s="1"/>
  <c r="AG48" i="1" s="1"/>
  <c r="AD49" i="1"/>
  <c r="AF49" i="1" s="1"/>
  <c r="AG49" i="1" s="1"/>
  <c r="AD50" i="1"/>
  <c r="AE50" i="1" s="1"/>
  <c r="AG50" i="1" s="1"/>
  <c r="AD51" i="1"/>
  <c r="AF51" i="1" s="1"/>
  <c r="AG51" i="1" s="1"/>
  <c r="AD52" i="1"/>
  <c r="AD53" i="1"/>
  <c r="AF53" i="1" s="1"/>
  <c r="AG53" i="1" s="1"/>
  <c r="AE53" i="1"/>
  <c r="AD54" i="1"/>
  <c r="AD55" i="1"/>
  <c r="AD56" i="1"/>
  <c r="AD57" i="1"/>
  <c r="AD58" i="1"/>
  <c r="AF58" i="1" s="1"/>
  <c r="AG58" i="1" s="1"/>
  <c r="AE58" i="1"/>
  <c r="AD59" i="1"/>
  <c r="AD60" i="1"/>
  <c r="AD61" i="1"/>
  <c r="AD62" i="1"/>
  <c r="AF62" i="1" s="1"/>
  <c r="AG62" i="1" s="1"/>
  <c r="AD63" i="1"/>
  <c r="AF63" i="1" s="1"/>
  <c r="AG63" i="1" s="1"/>
  <c r="AD64" i="1"/>
  <c r="AE64" i="1" s="1"/>
  <c r="AG64" i="1" s="1"/>
  <c r="AD65" i="1"/>
  <c r="AE65" i="1" s="1"/>
  <c r="AG65" i="1" s="1"/>
  <c r="AD66" i="1"/>
  <c r="AE66" i="1" s="1"/>
  <c r="AG66" i="1" s="1"/>
  <c r="AD67" i="1"/>
  <c r="AE67" i="1" s="1"/>
  <c r="AG67" i="1" s="1"/>
  <c r="AD68" i="1"/>
  <c r="AE68" i="1" s="1"/>
  <c r="AG68" i="1" s="1"/>
  <c r="AD69" i="1"/>
  <c r="AE69" i="1" s="1"/>
  <c r="AG69" i="1" s="1"/>
  <c r="AD70" i="1"/>
  <c r="AF70" i="1" s="1"/>
  <c r="AG70" i="1" s="1"/>
  <c r="AD71" i="1"/>
  <c r="AF71" i="1" s="1"/>
  <c r="AG71" i="1" s="1"/>
  <c r="AD72" i="1"/>
  <c r="AF72" i="1" s="1"/>
  <c r="AG72" i="1" s="1"/>
  <c r="AD73" i="1"/>
  <c r="AF73" i="1" s="1"/>
  <c r="AG73" i="1" s="1"/>
  <c r="AD74" i="1"/>
  <c r="AF74" i="1" s="1"/>
  <c r="AG74" i="1" s="1"/>
  <c r="AD75" i="1"/>
  <c r="AF75" i="1" s="1"/>
  <c r="AG75" i="1" s="1"/>
  <c r="AD76" i="1"/>
  <c r="AF76" i="1" s="1"/>
  <c r="AG76" i="1" s="1"/>
  <c r="AD77" i="1"/>
  <c r="AF77" i="1" s="1"/>
  <c r="AG77" i="1" s="1"/>
  <c r="AD78" i="1"/>
  <c r="AF78" i="1" s="1"/>
  <c r="AG78" i="1" s="1"/>
  <c r="AD79" i="1"/>
  <c r="AF79" i="1" s="1"/>
  <c r="AG79" i="1" s="1"/>
  <c r="AD80" i="1"/>
  <c r="AF80" i="1" s="1"/>
  <c r="AG80" i="1" s="1"/>
  <c r="AD81" i="1"/>
  <c r="AF81" i="1" s="1"/>
  <c r="AG81" i="1" s="1"/>
  <c r="AD82" i="1"/>
  <c r="AF82" i="1" s="1"/>
  <c r="AG82" i="1" s="1"/>
  <c r="AD83" i="1"/>
  <c r="AF83" i="1" s="1"/>
  <c r="AG83" i="1" s="1"/>
  <c r="AD84" i="1"/>
  <c r="AF84" i="1" s="1"/>
  <c r="AG84" i="1" s="1"/>
  <c r="AD85" i="1"/>
  <c r="AF85" i="1" s="1"/>
  <c r="AG85" i="1" s="1"/>
  <c r="AD86" i="1"/>
  <c r="AF86" i="1" s="1"/>
  <c r="AG86" i="1" s="1"/>
  <c r="AD87" i="1"/>
  <c r="AF87" i="1" s="1"/>
  <c r="AG87" i="1" s="1"/>
  <c r="AD88" i="1"/>
  <c r="AF88" i="1" s="1"/>
  <c r="AG88" i="1" s="1"/>
  <c r="AD89" i="1"/>
  <c r="AF89" i="1" s="1"/>
  <c r="AG89" i="1" s="1"/>
  <c r="AD90" i="1"/>
  <c r="AF90" i="1" s="1"/>
  <c r="AG90" i="1" s="1"/>
  <c r="AD91" i="1"/>
  <c r="AF91" i="1" s="1"/>
  <c r="AG91" i="1" s="1"/>
  <c r="AD92" i="1"/>
  <c r="AF92" i="1" s="1"/>
  <c r="AG92" i="1" s="1"/>
  <c r="AD93" i="1"/>
  <c r="AE93" i="1" s="1"/>
  <c r="AG93" i="1" s="1"/>
  <c r="AD94" i="1"/>
  <c r="AE94" i="1" s="1"/>
  <c r="AG94" i="1" s="1"/>
  <c r="AD95" i="1"/>
  <c r="AE95" i="1" s="1"/>
  <c r="AG95" i="1" s="1"/>
  <c r="AD96" i="1"/>
  <c r="AF96" i="1" s="1"/>
  <c r="AG96" i="1" s="1"/>
  <c r="AD97" i="1"/>
  <c r="AF97" i="1" s="1"/>
  <c r="AG97" i="1" s="1"/>
  <c r="AD98" i="1"/>
  <c r="AF98" i="1" s="1"/>
  <c r="AG98" i="1" s="1"/>
  <c r="AD99" i="1"/>
  <c r="AF99" i="1" s="1"/>
  <c r="AG99" i="1" s="1"/>
  <c r="AF46" i="1" l="1"/>
  <c r="AE46" i="1"/>
  <c r="AG46" i="1" s="1"/>
  <c r="AE54" i="1"/>
  <c r="AG54" i="1" s="1"/>
  <c r="AF54" i="1"/>
  <c r="AE45" i="1"/>
  <c r="AG45" i="1" s="1"/>
  <c r="AF45" i="1"/>
  <c r="AE52" i="1"/>
  <c r="AG52" i="1" s="1"/>
  <c r="AF52" i="1"/>
  <c r="AE57" i="1"/>
  <c r="AG57" i="1" s="1"/>
  <c r="AF57" i="1"/>
  <c r="AF55" i="1"/>
  <c r="AG55" i="1" s="1"/>
  <c r="AE55" i="1"/>
  <c r="AF56" i="1"/>
  <c r="AE56" i="1"/>
  <c r="AE61" i="1"/>
  <c r="AG61" i="1" s="1"/>
  <c r="AF61" i="1"/>
  <c r="AF59" i="1"/>
  <c r="AE59" i="1"/>
  <c r="AG59" i="1" s="1"/>
  <c r="AE60" i="1"/>
  <c r="AG60" i="1" s="1"/>
  <c r="AF60" i="1"/>
  <c r="AE13" i="1"/>
  <c r="AD10" i="1" l="1"/>
  <c r="AJ12" i="1" l="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E69" i="1" l="1"/>
  <c r="E68" i="1"/>
  <c r="E67" i="1"/>
  <c r="E66" i="1"/>
  <c r="E65" i="1"/>
  <c r="E64" i="1"/>
  <c r="E61" i="1"/>
  <c r="E60" i="1"/>
  <c r="E59" i="1"/>
  <c r="E42" i="1"/>
  <c r="E41" i="1"/>
  <c r="E40" i="1"/>
  <c r="E39" i="1"/>
  <c r="E38" i="1"/>
  <c r="E37" i="1"/>
  <c r="B37" i="1"/>
  <c r="E36" i="1"/>
  <c r="B36" i="1"/>
  <c r="E16" i="1"/>
  <c r="E15" i="1"/>
  <c r="E14" i="1"/>
  <c r="E13" i="1"/>
  <c r="AJ11" i="1"/>
  <c r="AE10" i="1"/>
  <c r="AF10" i="1"/>
  <c r="AG10" i="1" s="1"/>
  <c r="AJ10" i="1" l="1"/>
  <c r="AG13" i="1"/>
  <c r="AG56" i="1"/>
</calcChain>
</file>

<file path=xl/sharedStrings.xml><?xml version="1.0" encoding="utf-8"?>
<sst xmlns="http://schemas.openxmlformats.org/spreadsheetml/2006/main" count="2084" uniqueCount="967">
  <si>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</si>
  <si>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</si>
  <si>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</si>
  <si>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</si>
  <si>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</si>
  <si>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</si>
  <si>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</si>
  <si>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</si>
  <si>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</si>
  <si>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</si>
  <si>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</si>
  <si>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</si>
  <si>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</si>
  <si>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</si>
  <si>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</si>
  <si>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</si>
  <si>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</si>
  <si>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</si>
  <si>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</si>
  <si>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</si>
  <si>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</si>
  <si>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</si>
  <si>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</si>
  <si>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</si>
  <si>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</si>
  <si>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</si>
  <si>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</si>
  <si>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</si>
  <si>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</si>
  <si>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</si>
  <si>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</si>
  <si>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(Cálculo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</si>
  <si>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</si>
  <si>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</si>
  <si>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</si>
  <si>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</si>
  <si>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</si>
  <si>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</si>
  <si>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</si>
  <si>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</si>
  <si>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</si>
  <si>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</si>
  <si>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</si>
  <si>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</si>
  <si>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</si>
  <si>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</si>
  <si>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</si>
  <si>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</si>
  <si>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</si>
  <si>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</si>
  <si>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</si>
  <si>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</si>
  <si>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</si>
  <si>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</si>
  <si>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</si>
  <si>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</si>
  <si>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</si>
  <si>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</si>
  <si>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</si>
  <si>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</si>
  <si>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</si>
  <si>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Coordinador de Prensa y Comunicaciones</t>
  </si>
  <si>
    <t>Auxiliar de Atención al Ciudadano</t>
  </si>
  <si>
    <t>Nelson Jairo Rincón Martínez</t>
  </si>
  <si>
    <t>Coordinación Jurídica y Contractual</t>
  </si>
  <si>
    <t>Atención al Ciudadano</t>
  </si>
  <si>
    <t>Facturación y Cartera</t>
  </si>
  <si>
    <t>Sistema Informativo</t>
  </si>
  <si>
    <t>Cargo del responsable de ejecución</t>
  </si>
  <si>
    <t>IDENTIFICACIÓN DE LA OBSERVACIÓN Y/O HALLAZGO</t>
  </si>
  <si>
    <t>Fuente de  la observación y/o hallazgo</t>
  </si>
  <si>
    <t>Fecha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</si>
  <si>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</si>
  <si>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</si>
  <si>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</si>
  <si>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</si>
  <si>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</si>
  <si>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</si>
  <si>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</si>
  <si>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</si>
  <si>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</si>
  <si>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</si>
  <si>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</si>
  <si>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</si>
  <si>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</si>
  <si>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</si>
  <si>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</si>
  <si>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</si>
  <si>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</si>
  <si>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Origen Interno </t>
  </si>
  <si>
    <t>Planeación Estratégica</t>
  </si>
  <si>
    <t xml:space="preserve">Planeación </t>
  </si>
  <si>
    <t xml:space="preserve">Profesional Universitario de Planeación </t>
  </si>
  <si>
    <t>Si</t>
  </si>
  <si>
    <t>ABIERTA</t>
  </si>
  <si>
    <t>Gestión de las Comunicaciones</t>
  </si>
  <si>
    <t xml:space="preserve">Coordinación de Prensa y Comunicaciones </t>
  </si>
  <si>
    <t>Coordinadora de Prensa y Comunicaciones</t>
  </si>
  <si>
    <t>No</t>
  </si>
  <si>
    <t>Néstor Fernando Avella Avella</t>
  </si>
  <si>
    <t>CERRADA</t>
  </si>
  <si>
    <t>Diseño y Creación de Contenidos</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</si>
  <si>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</si>
  <si>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</si>
  <si>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</si>
  <si>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</si>
  <si>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</si>
  <si>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</si>
  <si>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Gloria Marcela Morales Páez</t>
  </si>
  <si>
    <t>Producción de Televisión</t>
  </si>
  <si>
    <t xml:space="preserve">Coordinadora de Producción </t>
  </si>
  <si>
    <t xml:space="preserve">Jizeth Hael González Ramírez </t>
  </si>
  <si>
    <t>Emisión de Contenidos</t>
  </si>
  <si>
    <t xml:space="preserve">Coordinadora de Programación </t>
  </si>
  <si>
    <t>Gestión Financiera y Facturación</t>
  </si>
  <si>
    <t>Subdirectora Financiera</t>
  </si>
  <si>
    <t>Gestión Jurídica y Contractual</t>
  </si>
  <si>
    <t xml:space="preserve">Coordinación Jurídica </t>
  </si>
  <si>
    <t xml:space="preserve">Profesional Universitario de Contabilidad </t>
  </si>
  <si>
    <t>Gestión de Recursos y Administración de la Información</t>
  </si>
  <si>
    <t>Servicios administrativos</t>
  </si>
  <si>
    <t>Coordinadora Jurídica</t>
  </si>
  <si>
    <t>Gestión de Talento Humano</t>
  </si>
  <si>
    <t>Técnico Servicios Administrativos</t>
  </si>
  <si>
    <t>Profesional Universitario de Ventas y Mercadeo</t>
  </si>
  <si>
    <t>Servicio al Ciudadano y Defensor del Televidente</t>
  </si>
  <si>
    <t>Profesional Universitario de Recursos Humanos</t>
  </si>
  <si>
    <t>Control, Seguimiento y Evaluación</t>
  </si>
  <si>
    <t xml:space="preserve">Oficina de Control Interno </t>
  </si>
  <si>
    <t xml:space="preserve">Jefe Oficina de Control Interno </t>
  </si>
  <si>
    <t>Profesional Universitario de Contabilidad</t>
  </si>
  <si>
    <t>Profesional Universitario de Tesorería</t>
  </si>
  <si>
    <t>Profesional Universitario de Presupuesto</t>
  </si>
  <si>
    <t>Profesional Universitario de Facturación</t>
  </si>
  <si>
    <t>Profesional Universitario de Sistemas</t>
  </si>
  <si>
    <t xml:space="preserve">Líder de Gestión Documental </t>
  </si>
  <si>
    <t>Área</t>
  </si>
  <si>
    <t xml:space="preserve">Cargo responsable </t>
  </si>
  <si>
    <t>Gestión de Comunicaciones</t>
  </si>
  <si>
    <t>Atención al Usuario y Defensor del Televidente</t>
  </si>
  <si>
    <t>Proceso de Participación Ciudadana y Control Social</t>
  </si>
  <si>
    <t>Prestación/Emisión Servicio de Televisión</t>
  </si>
  <si>
    <t>Profesional Universitario de Talento Humano</t>
  </si>
  <si>
    <t>Líder de Gestión Documental</t>
  </si>
  <si>
    <t xml:space="preserve">Profesional Universitario de Facturación </t>
  </si>
  <si>
    <t>Director Sistema Informativo</t>
  </si>
  <si>
    <t>(Nombre)</t>
  </si>
  <si>
    <t>(Nombre completo del informe origen Auditoría / Seguimiento)</t>
  </si>
  <si>
    <t>Proceso(s) afectado(s)</t>
  </si>
  <si>
    <t>(Indique el proceso o procesos)</t>
  </si>
  <si>
    <t>Fecha seguimiento</t>
  </si>
  <si>
    <t>% avance en ejecución de la meta</t>
  </si>
  <si>
    <t>Alerta</t>
  </si>
  <si>
    <t>Auditor que realizó el seguimiento</t>
  </si>
  <si>
    <t>(Información del análisis adelantado por el auditor que realizó el seguimiento - OCI)</t>
  </si>
  <si>
    <t>Origen Interno</t>
  </si>
  <si>
    <t>Visita de Seguimiento al Cumplimiento de la Normativa Archivística. (Herramienta No. 2)</t>
  </si>
  <si>
    <t>2-4.1</t>
  </si>
  <si>
    <t xml:space="preserve">No se cuenta con aplicativo o herramienta tecnológica integral para las operaciones de Gestión Documental. </t>
  </si>
  <si>
    <t>Gestión de Recursos y Administración de la Información (Apoyo)</t>
  </si>
  <si>
    <t>falta de recursos  para realizar la compra de un software integral de gestión documental</t>
  </si>
  <si>
    <t>De Mejora</t>
  </si>
  <si>
    <t>Actividades programadas / Actividades Realizadas</t>
  </si>
  <si>
    <t>Auditoría a la gestión de las Comunicaciones .</t>
  </si>
  <si>
    <t>El plan de comunicaciones no se encuentra acorde con los requisitos mínimos establecidos dentro del Manual de Comunicaciones del Distrito Capital .</t>
  </si>
  <si>
    <t>Gestión de las Comunicaciones (Estratégico)</t>
  </si>
  <si>
    <t>Se evidencia que el plan de comunicaciones no está acorde a  los requisitos mínimos establecidos dentro del Manual de Comunicaciones del Distrito Capital.</t>
  </si>
  <si>
    <t>1. Revisar y actualizar el Plan de Comunicaciones. 
2. Remitir para aprobación por Gerencia el Plan de Comunicaciones actualizado.
3. Socializar el Plan de Comunicaciones aprobado con el Comité Directivo.</t>
  </si>
  <si>
    <t>Plan de comunicaciones actualizado y socializado/1</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</si>
  <si>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</si>
  <si>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</si>
  <si>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</si>
  <si>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</si>
  <si>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1. Revisar y actualizar el Manual de Comunicaciones para la crisis.
2. Remitir para aprobación por Gerencia el  Manual de Comunicaciones para la crisis.
3. Socializar el  Manual de Comunicaciones para la crisis aprobado con el Comité Directivo.</t>
  </si>
  <si>
    <t>Un Manual de comunicaciones para la crisis actualizado y socializado/1</t>
  </si>
  <si>
    <t>Coordinadora de prensa y comunicaciones</t>
  </si>
  <si>
    <t>NO</t>
  </si>
  <si>
    <t>Líder Gestión Documental</t>
  </si>
  <si>
    <t>SI</t>
  </si>
  <si>
    <t>Corrección</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</si>
  <si>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</si>
  <si>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</si>
  <si>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</si>
  <si>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</si>
  <si>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</si>
  <si>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Gestión Financiera y Facturación (Apoyo)</t>
  </si>
  <si>
    <t xml:space="preserve">No. Actividades ejecutadas/ No. De acciones programadas </t>
  </si>
  <si>
    <t xml:space="preserve">Subdirector Financiero </t>
  </si>
  <si>
    <t>11.1</t>
  </si>
  <si>
    <t>Cantidad de acciones realizadas / Cantidad de acciones formuladas.</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</si>
  <si>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</si>
  <si>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</si>
  <si>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</si>
  <si>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</si>
  <si>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</si>
  <si>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</si>
  <si>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</si>
  <si>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</si>
  <si>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</si>
  <si>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</si>
  <si>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</si>
  <si>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</si>
  <si>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 xml:space="preserve">Subdirector Financiero
Subdirector Administrativo </t>
  </si>
  <si>
    <t xml:space="preserve">Profesional de Contabilidad 
Profesional de Sistemas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</si>
  <si>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</si>
  <si>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</si>
  <si>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</si>
  <si>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</si>
  <si>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</si>
  <si>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11.9</t>
  </si>
  <si>
    <t>11.13</t>
  </si>
  <si>
    <t>Gestión Jurídica y Contractual (Apoyo)</t>
  </si>
  <si>
    <t xml:space="preserve">Auditoria gestión contractual control disciplinario interno </t>
  </si>
  <si>
    <t>Desactualización del alcance de la caracterización desde 2019, toda vez que no está reflejando la realidad del proceso y afectando el ciclo PHVA (planear, hacer, verificar y actuar) y no se cuenta con los soportes para el seguimiento correspondiente de la gestión ni se dio cumplimiento a la POLÍTICA DE ADMINISTRACIÓN DE RIESGO de Canal Capital publicada desde el 16 de septiembre de 2019. Tampoco se cuenta con indicadores gestión ni con análisis de los riesgos asociados durante las vigencias 2019 y 2020</t>
  </si>
  <si>
    <t>Falta de actualización de los documentos asociados a la gestión de los procesos disciplinarios</t>
  </si>
  <si>
    <t>(Actividades realizadas/Actividades programadas)*100 %</t>
  </si>
  <si>
    <t>Secretaria General</t>
  </si>
  <si>
    <t>Profesional universitaria de Jurídica y asesora jurídica de la Secretaría General</t>
  </si>
  <si>
    <t>La falta de documentación del proceso disciplinario verbal al interior de la entidad y por debilidad de los puntos de control identificados en el procedimiento disciplinario ordinario.</t>
  </si>
  <si>
    <t>Uso casi nulo de la figura del proceso disciplinario verbal en la entidad y va demanda de procesos disciplinarios</t>
  </si>
  <si>
    <t>Actualizar el procedimiento disciplinario ordinario</t>
  </si>
  <si>
    <t>1 procedimiento actualizado</t>
  </si>
  <si>
    <t xml:space="preserve">Subdirección Financiera </t>
  </si>
  <si>
    <t>Auditoría Gestión de Recursos y Administración de la Información - Gestión Documental.</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</si>
  <si>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</si>
  <si>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</si>
  <si>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 xml:space="preserve">No actividades ejecutadas / No de actividades formuladas </t>
  </si>
  <si>
    <t>11.3</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</si>
  <si>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</si>
  <si>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</si>
  <si>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</si>
  <si>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11.10</t>
  </si>
  <si>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</si>
  <si>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</si>
  <si>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</si>
  <si>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 xml:space="preserve">Auxiliar de Atención al Ciudadano </t>
  </si>
  <si>
    <t>Estado</t>
  </si>
  <si>
    <t>(Abierta / Cerrada)</t>
  </si>
  <si>
    <t>INCUMPLIDA</t>
  </si>
  <si>
    <t>Mónica Virgüéz</t>
  </si>
  <si>
    <t>TERMINADA EXTEMPORÁNEA</t>
  </si>
  <si>
    <t>EN PROCESO</t>
  </si>
  <si>
    <t>Jizeth González</t>
  </si>
  <si>
    <t>Henry Beltrán</t>
  </si>
  <si>
    <t>TERMINADA</t>
  </si>
  <si>
    <t>SIN INICIAR</t>
  </si>
  <si>
    <t>Actualizar:
1. Caracterización del proceso de gestión jurídica y contractual
2. Procedimiento disciplinario ordinario
3. Matriz de riesgos proceso de gestión jurídica y contractual
Seguimiento de: 1. Indicador de gestión (Plan de Acción 2021)</t>
  </si>
  <si>
    <t>1. Ajustar y actualizar los procesos, procedimientos y documentos  mencionados en el informe de auditoría. 
2. Presentar al líder del proceso
3. Publicar en la intranet  y socializar los documentos actualizados</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</si>
  <si>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</si>
  <si>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2.2</t>
  </si>
  <si>
    <t>Análisis del seguimiento</t>
  </si>
  <si>
    <t>Auditoria al Proceso Gestión de los Recursos y Administración de la Información - Servicios Administrativos</t>
  </si>
  <si>
    <t>Gestión de Recursos y Administración de la Información - Servicios Administrativos</t>
  </si>
  <si>
    <t>Identificación de hechos generadores de riesgo de daño de equipos y pérdida de equipos, que deben incluirse en la matriz de riesgos del área de Servicios Administrativos, para su debida gestión.</t>
  </si>
  <si>
    <t>Realizar una reunión con un representante del área de planeación con el fin de actualizar la matriz de riesgos del área para incluir el riesgo encontrado en la auditoria.</t>
  </si>
  <si>
    <t>Reunión realizada / Matriz actualizada</t>
  </si>
  <si>
    <t xml:space="preserve">No se suscribió entre Canal Capital y la empresa PCSHEK tecnología y servicios S.A.S. un contrato para realizar la gestión de los bienes catalogados como residuos tipificados, bienes inservibles, obsoletos y/o no utilizables dados de baja por Canal Capital mediante Resolución No 135 de 2020.  </t>
  </si>
  <si>
    <t>1. Realizar una reunión con la coordinadora del área Jurídica del canal con el fin de aclarar el proceso de contratación cuando se realice baja de bienes mediante empresas gestoras que no tengan convenio con la entidad.</t>
  </si>
  <si>
    <t>Reunión solicitada / Reunión realizada</t>
  </si>
  <si>
    <t>Determinar qué proceso administrativo se realizará con el camión de placas BLC450. El cual se encuentra dañado desde el mes de noviembre del año 2018.</t>
  </si>
  <si>
    <t>El área no tenía conocimiento que el camión de apoyo de placa BLC 450 se encontraba fuera de funcionamiento, por tal razón, no se había informado al Comité de Inventarios.</t>
  </si>
  <si>
    <t>1. Elevar la consulta al Grupo de Gestión de Bienes o como se llegue a denominar mediante una reunión.
2. Ejecutar la decisión tomada por el Grupo de Gestión de Bienes o como se llegue a denominar.</t>
  </si>
  <si>
    <t>Reuniones realizadas / actividades ejecutadas</t>
  </si>
  <si>
    <t>Visita Archivo Distrital - 2021</t>
  </si>
  <si>
    <t>Subdirector  Administrativo</t>
  </si>
  <si>
    <t>Líder de Gestión documental</t>
  </si>
  <si>
    <t>Realizar una revisión detallada para obtener la medición en metros lineales de los archivos de gestión, teniendo en cuenta que en el formulario EAGED se reportó que Capital contaba con 168 ML y 0 GB almacenados en los archivos de gestión, información que en visita de seguimiento no pudo verificarse por razón que la entidad no cuenta con los inventarios documentales, donde se pueda corroborar la información.</t>
  </si>
  <si>
    <t>No se encontraba consolidada la información de inventarios de la entidad.</t>
  </si>
  <si>
    <t>1. Realizar Diagnostico del archivo de gestión a cada una de las áreas 
2. Realizar plan de trabajo para la elaboración de inventarios en archivos de gestión</t>
  </si>
  <si>
    <t>2.4</t>
  </si>
  <si>
    <t xml:space="preserve">Es necesario implementar un plan de trabajo para la consolidación de los inventarios documentales de los archivos de gestión de la entidad. </t>
  </si>
  <si>
    <t>1. Realizar un plan de trabajo para consolidar los inventarios documentales.
2. Seguimiento semestral a las áreas sobre el inventario documental del archivo de gestión.</t>
  </si>
  <si>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</si>
  <si>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</si>
  <si>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</si>
  <si>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</si>
  <si>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</si>
  <si>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</si>
  <si>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</si>
  <si>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No se evidencian programas de mantenimiento e inspección de instalaciones [Teniendo en cuenta la limpieza de instalaciones y estantería con un producto que no incremente la humedad ambiental]</t>
  </si>
  <si>
    <t>No se tenia contemplado programa de mantenimiento e inspección de instalaciones ya que nuestro archivo central esta tercer izado y es donde se encuentra el mayor volumen documental de la entidad.</t>
  </si>
  <si>
    <t xml:space="preserve">1. Construir e implementar el programa de mantenimiento e inspección de instalaciones.
2. Enviar a planeación para su aprobación y publicación.
3. Socializar el programa de mantenimiento e inspección.
4. Hacer seguimiento semestral. </t>
  </si>
  <si>
    <t>Auditoria al proceso de producción de televisión</t>
  </si>
  <si>
    <t xml:space="preserve">Debilidades en la gestión documental de la ejecución de los contratos </t>
  </si>
  <si>
    <t>Total actividades efectuadas/Total actividades programadas</t>
  </si>
  <si>
    <t>Coordinadora Área Jurídica</t>
  </si>
  <si>
    <t>Debilidades en la supervisión</t>
  </si>
  <si>
    <t>Adelantar capacitación en lo relacionado con las actividades de supervisión</t>
  </si>
  <si>
    <t>Total capacitaciones efectuadas/Total capacitaciones programadas</t>
  </si>
  <si>
    <t>Auditoría al proceso de Gestión de talento Humano.</t>
  </si>
  <si>
    <t>Gestión del Talento Humano [Apoyo]</t>
  </si>
  <si>
    <t>Número de actividades realizadas / Número de actividades programadas *100</t>
  </si>
  <si>
    <t>Profesional especializado de Recursos Humanos</t>
  </si>
  <si>
    <t>11.1.r.</t>
  </si>
  <si>
    <t>Se evidencia una falta de articulación entre el documento PLAN ESTRATÉGICO GESTIÓN DEL TALENTO HUMANO CÓDIGO: AGTH-PL-005 – V3 y el Plan Estratégico de Recursos Humanos, incorporado en el Plan de Acción Institucional de la vigencia 2022.</t>
  </si>
  <si>
    <t>Debilidad en los lineamientos para la articulación de los planes del área.</t>
  </si>
  <si>
    <t>1. Realizar mesa de trabajo con el área de Planeación para integración del PETH y el PAI. 
2. Adelantar las modificaciones a que haya lugar.</t>
  </si>
  <si>
    <t>11.2.</t>
  </si>
  <si>
    <t xml:space="preserve">Debilidad en la formulación de los indicadores del proceso de gestión de talento humano, así como del seguimiento adelantado al presentarse sobrecumplimiento de lo establecido.  </t>
  </si>
  <si>
    <t>Falta de revisión de los indicadores del proceso.</t>
  </si>
  <si>
    <t>1. Realizar mesa de trabajo con el área de Planeación respecto a la formulación, monitoreo y reporte de los indicadores del proceso.
2. Adelantar las modificaciones a que haya lugar.</t>
  </si>
  <si>
    <t>Auditoría al proceso de Comercialización – Proyectos Estratégicos - 2021</t>
  </si>
  <si>
    <t>Comercialización (Misional)</t>
  </si>
  <si>
    <t xml:space="preserve">Gerencia General </t>
  </si>
  <si>
    <t xml:space="preserve">Equipo Interdisciplinario </t>
  </si>
  <si>
    <t>11.2</t>
  </si>
  <si>
    <t>Numero de actividades ejecutadas/ numero de actividades programadas</t>
  </si>
  <si>
    <t xml:space="preserve">Debilidades frente al cumplimiento de los principios establecidos del proceso de Gestión Documental definidos para Capital conforme a la normatividad archivística vigente aplicable:
a.	Desconocimiento e inconsistencias en la definición y aplicación de las series, subseries y unidades administrativas de las Tablas de Retención Documental (TRD) del proceso.
b.	Almacenamiento de documentación electrónica en carpetas locales y unidades compartidas con el área, sin dar cumplimiento a lo determinado en los lineamientos documentales de Capital.
c.	Desconocimiento de las herramientas de gestión documental para controlar y gestionar el archivo de gestión del proceso. 
d.	Debilidades frente a los principios del proceso de gestión documental sobre las actividades de control y seguimiento, oportunidad y disponibilidad. 
e.	Inexistencia de la unidad de criterio para el almacenamiento de la información generada en el proceso de Comercialización y de Gestión Jurídica y Contractual. </t>
  </si>
  <si>
    <t xml:space="preserve">Comercialización (Misional)
Gestión de Recursos y Administración de la Información (Apoyo) - Gestión Documental </t>
  </si>
  <si>
    <t>Desconocimiento de los procesos de organización documental para el archivo de gestión digital de comercialización.</t>
  </si>
  <si>
    <t xml:space="preserve">1. El grupo de gestión realizará capacitaciones y asesorías trimestrales sobre la organización documental física y electrónica al equipo de proyectos estratégico. 
2. Gestión documental realizará seguimiento de la aplicación de la guía de lineamientos para el almacenamiento de documentos electrónicos de manera semestral. 
3. Realizar reuniones para la revisión y aprobación de TRD de ventas y mercadeo. </t>
  </si>
  <si>
    <t xml:space="preserve">
Gestión de Recursos y Administración de la Información (Apoyo) - Gestión Documental</t>
  </si>
  <si>
    <t xml:space="preserve"> Líder Grupo Gestión Documental</t>
  </si>
  <si>
    <t>Equipo  de Gestión Documental</t>
  </si>
  <si>
    <t>Informe Evaluación Control Interno Contable 2021</t>
  </si>
  <si>
    <t>Deficiencias frente a la “Información Contable Pública – Convergencia”, reportada con corte a 31 de diciembre de 2020 a la CGN. No fue posible identificar las acciones adelantadas por el área contable, ajustes o correcciones reportados por el Canal a la CGN</t>
  </si>
  <si>
    <t xml:space="preserve">1. Solicitar mesa de trabajo con el asesor de la CGN para la revisión de la dinámica de las cuentas utilizadas frecuentemente por el Canal. 
2. Realizar las modificaciones y/o ajustes de las cuentas si a ello hubiere lugar. </t>
  </si>
  <si>
    <t>Se observaron debilidades, respecto a la gestión de las operaciones recíprocas para los dos primeros trimestres de la vigencia 2021.</t>
  </si>
  <si>
    <t xml:space="preserve">Los reportes de Operaciones Recíprocas se han realizado de manera oportuna de acuerdo a las fechas establecidas por la DDC. </t>
  </si>
  <si>
    <t xml:space="preserve">1. Tramitar las observaciones en la gestión de las recíprocas en las fechas establecidas una vez la DDC realice la apertura del sistema para su respectivo diligenciamiento. </t>
  </si>
  <si>
    <t>No. De reportes generados / No. De reportes enviados.</t>
  </si>
  <si>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</si>
  <si>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 xml:space="preserve">
1. Conformar el equipo Interdisciplinario que establezca la Entidad de acuerdo a la competencia y conocimientos para determinar los factores, personal y equipos que intervienen en la realización de un proyecto. 
2. Solicitar detalle de insumos para determinar el costo de un proyecto. 
3. Desarrollo de documentos, lineamientos, formatos (estándares en el SIG).
4. Identificar centros de costos de conformidad con los servicios y/o productos del Canal y otros factores que intervienen en la realización de estos.
5. Identificar las etapas de desarrollo, implementación y puesta en marcha del modelo de la metodología resultante de las mesas de trabajo propuestas.
</t>
  </si>
  <si>
    <t>1. Capacitación de Sistemas al equipo de gestión documental para los usos del aplicativo (Sistemas)
2. Definir los lineamientos para el manejo documental al interior del software. (G. Documental)
3. Socializar la herramientas metodológicas a los funcionarios y/o contratistas del canal. (G. Documental)
4. Realizar pruebas piloto del aplicativo previo a la puesta en producción. (G. Documental) 
5. Puesta en producción del aplicativo (Sistemas) 
6. Realizar jornadas de inducción para el manejo adecuado de la herramienta tecnológica. (G. Documental)</t>
  </si>
  <si>
    <t>Gestión Documental
Sistemas</t>
  </si>
  <si>
    <t>Líder de Gestión Documental
Profesional de Sistemas</t>
  </si>
  <si>
    <t>Debido al alto flujo de movimientos existe la posibilidad de pérdida de los bienes, al no notificarse
oportunamente estos movimientos por las áreas misionales dado la complejidad de su operación.</t>
  </si>
  <si>
    <t>El Comité de Inventarios no se asesoró con el área jurídica del canal para reconocer las acciones pertinentes a la disposición final de los bienes con la empresa que realizó está actividad.</t>
  </si>
  <si>
    <t xml:space="preserve">Existe debilidad en la gestión contractual desde el proceso de producción de televisión por:
• Debilidades en el archivo de los productos entregados por los contratistas. 
• No se evidenció en los expedientes contractuales digitales de la actas de aprobación de póliza de seguros, es necesaria revisar su aplicación o retiro del sistema de gestión
• De conformidad con las clausulas contractuales no se evidenció en los expedientes contractuales los informes finales de supervisión. 
</t>
  </si>
  <si>
    <t xml:space="preserve">1. Adelantar capacitación en lo relacionado con las actividades de gestión documental de los expedientes contractuales. 2. Emitir Circular sobre como se recibirán los informes de supervisión y la actividad de archivo que realizará la Coordinación sobre los mismos. 3.Expedir Circular que indique cuando se utilizara el formato denominado Acta  aprobación de pólizas.     </t>
  </si>
  <si>
    <t xml:space="preserve">Se evidencia una necesidad en fortalecer la gestión de la supervisión en razón a: 
• La verificación del soporte de pago de la seguridad social para el pago del contratista en el contrato 566 de 2020, no cumplió con los criterios definidos en la normatividad vigente. 
• El seguimiento a la ejecución del contrato teniendo en cuenta el cambio en la forma de pago del contrato 601 de 2020.
• Al cumplimiento de lineamientos en el archivo digital en el Contrato 588 de 2020
• La información publicada en el Secop presenta diferencias con los demás documentos asociados a la ejecución contractual.
</t>
  </si>
  <si>
    <t xml:space="preserve">1. Conformación del equipo Interdisciplinario que establezca la entidad / 1
2. Establecer un formato donde se pueda valorizar cada uno de los factores que intervienen en la realización de un proyecto / 1
3. Mesas de trabajos establecidas en el acto administrativo de la conformación del equipo de trabajo. </t>
  </si>
  <si>
    <t xml:space="preserve">Se solicito en dos ocasiones el acompañamiento de los asesores para la revisión y análisis de la dinámica de las cuentas el día 23 abril de 2021 y 21 de octubre de 2021, sin obtener respuesta alguna por parte de la entidad, por lo que no se pudo aclarar las inconsistencias encontradas en el reporte. </t>
  </si>
  <si>
    <t>Auditoría al proceso de Diseño y creación de contenidos -2022</t>
  </si>
  <si>
    <t>Diseño y creación de contenidos</t>
  </si>
  <si>
    <t>Profesional especializado grado 3 de programación</t>
  </si>
  <si>
    <t>Auxiliar de atención al ciudadano</t>
  </si>
  <si>
    <t>11.11</t>
  </si>
  <si>
    <t>* Error humano en la falta de oficializar la información</t>
  </si>
  <si>
    <t>No. actividades realizadas /3</t>
  </si>
  <si>
    <t>Diseño y ejecución de la estrategia de circulación de contenidos - programación
Técnica</t>
  </si>
  <si>
    <t>Profesional especializado grado 3 de programación, 
Asistente del área de programación
Auxiliar de tráfico
Operario de tráfico
Productora de programación</t>
  </si>
  <si>
    <t>Debilidades en los lineamientos para la administración, gestión y control del material audiovisual a cargo de Capital (recepción, custodia, conservación y catalogación entre otros) y su respectiva ejecución, que evidencian el riesgo de pérdida de la información e incumplimiento del deber de conservación del patrimonio audiovisual, al encontrar:
- Falta de claridad y/o certeza de la ubicación del material audiovisual archivado. (Pendiente sistemas)
- No reportar a la CRC toda la información del material audiovisual archivado en el año inmediatamente anterior y el sitio donde se encuentra.
- Debilidades en los controles de los procesos de “Diseño y Creación de Contenidos” y de “Gestión de Recursos y Administración de la Información” – Sistemas.
- Fallas en el software Mediastream, que realiza la grabación al aire sin documentar.
- Falta de documentación del control de las emisiones de los contenidos audiovisuales adquiridos (licencias de uso).</t>
  </si>
  <si>
    <t>Auditoría de acompañamiento Sistemas [ISO 27001:2013]</t>
  </si>
  <si>
    <t>Gestión de Recursos y Administración de la Información [Sistemas]</t>
  </si>
  <si>
    <t>Cantidad de documentos revisados y actualizados/ 5</t>
  </si>
  <si>
    <t>Profesional Especializado de Sistemas</t>
  </si>
  <si>
    <t>Debilidades en la identificación de los indicadores [de conformidad con la norma], así como del seguimiento de los indicadores de eficiencia relacionados en el marco de la Seguridad y Privacidad de la Información, teniendo en cuenta que no se cuenta con mecanismos que permitan soportar la medición fiable y verificable documentalmente.</t>
  </si>
  <si>
    <t>Inexistencia de indicadores que den cuenta de medición de eficacia de la implementación del SGSI.</t>
  </si>
  <si>
    <t>Formulación de indicadores/1</t>
  </si>
  <si>
    <t>Sistemas
Planeación</t>
  </si>
  <si>
    <t>Profesional Especializado de Sistemas
Profesional Especializado de Planeación</t>
  </si>
  <si>
    <t xml:space="preserve">Debilidades respecto a la implementación de los requerimientos normativos de la norma NTC ISO 27001:2013, numerales 4-5-7 y 8. </t>
  </si>
  <si>
    <t>Falta de implementación de algunos criterios de los dominios de la ISO27001 en el marco del MSPI</t>
  </si>
  <si>
    <t>Actividades ejecutadas/Actividades programadas</t>
  </si>
  <si>
    <t>11.1.d</t>
  </si>
  <si>
    <t>Debilidades sobre la gestión documental de las cintas y demás reportes en materia de copias de seguridad, al no evidenciarse debidamente inventariado y documentado para consulta.</t>
  </si>
  <si>
    <t xml:space="preserve">Profesional Especializado de Sistemas
</t>
  </si>
  <si>
    <t>11.1.b
11.3</t>
  </si>
  <si>
    <t xml:space="preserve">Incumplimiento de los requerimientos normativos en materia de identificación, valoración, evaluación y seguimiento de riesgos en materia de seguridad digital [copias de seguridad] al no evidenciarse la ejecución de las etapas de gestión de riesgos. </t>
  </si>
  <si>
    <t>Inexistencia de la gestión de riesgos asociada al procedimiento de copias de seguridad.</t>
  </si>
  <si>
    <t>Auditoría de Participación Ciudadana y Control Social - Decreto 371 de 2010.</t>
  </si>
  <si>
    <t>11.2.1</t>
  </si>
  <si>
    <t>Asesora de Planeación - Profesional de Planeación</t>
  </si>
  <si>
    <t>Profesionales de apoyo de Planeación</t>
  </si>
  <si>
    <t>Incumplimiento frente a las condiciones de accesibilidad web, indicadas en el anexo técnico 1 de la Resolución 1519 de 2020, respecto a:
No todos los elementos no textuales (p. ej. imágenes, diagramas, mapas, sonidos, vibraciones, etc.) que aparecen en el sitio web de Capital tienen texto alternativo.
El lenguaje de los títulos, páginas, sección, enlaces, mensajes de error, campos de formularios, están en proceso de revisión, ya que, no todos se encuentren en español claro y comprensible (siguiendo la guía de lenguaje claro del DAFP).
Los documentos (Word, Excel, PDF, PowerPoint, etc.) están en proceso de revisión, ya que, no todos cumplen con los criterios de accesibilidad en documentos digitales [Capítulo 3 del anexo 1] .</t>
  </si>
  <si>
    <t>Área Digital</t>
  </si>
  <si>
    <t>Numero de actividades realizadas/3</t>
  </si>
  <si>
    <t xml:space="preserve">Incumplimiento frente a la publicación de información mínima obligatoria o la justificación técnica de que el requisito no aplica para Capital en el botón de transparencia, conforme a lo indicado en el Anexo 2 de la Resolución 1519 de 2020, en los siguientes numerales:
1.12.1.  Información sobre decisiones que puede afectar al público </t>
  </si>
  <si>
    <t>En  la sede electrónica no se encuentra documentación publicada en el numeral "1.12.1.  Información sobre decisiones que puede afectar al público" de acuerdo con lo requerido en el Anexo 2 de la Resolución 1519 de 2020.</t>
  </si>
  <si>
    <t xml:space="preserve">1. Verificar la información requerida en el numeral "1.12.1. Información sobre decisiones que puede afectar al público" en el Anexo 2 de la Resolución 1519 de 2020. 
2. Realizar los ajustes en la sede electrónica, ya sea publicar la información pertinente, o justificar la no aplicabilidad del numeral para la entidad. </t>
  </si>
  <si>
    <t>Acciones realizadas/Acciones programadas</t>
  </si>
  <si>
    <t xml:space="preserve">
Incumplimiento frente a la publicación de información mínima obligatoria o la justificación técnica de que el requisito no aplica para Capital en el botón de transparencia:
2.1.1. Leyes 
2.1.3.  Normativa aplicable 
2.1.4. Vínculo al Diario o Gaceta Oficial 
2.1.6. Agenda Regulatoria 
2.2.2. Sistema de búsquedas de normas, propio de la entidad 
2.3.1 Proyectos normativos
2.3.2. Comentarios y documento de respuesta a Comentarios 
3.5.1. Publicar los formatos o modelos de contrato y pliegos tipo, en caso de que aplique
Información publicada de manera incompleta conforme a lo indicado en el Anexo 2 de la Resolución 1519 de 2020, en el siguiente numeral:
3.3 Publicación de la ejecución de los contratos: Solo se encuentra publicada información de la ejecución contractual del mes de marzo a agosto de 2022, por lo que se debe revisar y publicar la información faltante de esta vigencia (enero – febrero), y la que ya se había publicado de vigencias anteriores., adicionalmente a la base de datos le faltan información del porcentaje de ejecución, los recursos totales desembolsados o pagados y los recursos pendientes de ejecutar para cada uno de los contratos suscritos.</t>
  </si>
  <si>
    <t xml:space="preserve">Gestión Jurídica y Contractual.
</t>
  </si>
  <si>
    <t>correctiva</t>
  </si>
  <si>
    <t>numero de actividades realizadas/ total de actividades propuestas</t>
  </si>
  <si>
    <t>Área Jurídica</t>
  </si>
  <si>
    <t>Profesional Especializado grado 03 Área Jurídica</t>
  </si>
  <si>
    <t>11.2.2</t>
  </si>
  <si>
    <t>Cumplir con la totalidad de los lineamientos para publicar información en el menú “Atención y Servicios a la Ciudadanía” de las sedes electrónicas, aplicables a Capital.
Realizar una revisión integral de los elementos y contenidos mínimos que se exigen tenga el menú y los submenús de atención a la ciudadanía y que apliquen a Capital, conforme a la guía del DAFP “Lineamientos para publicar información en el menú “Atención y Servicios a la Ciudadanía” de las sedes electrónicas.</t>
  </si>
  <si>
    <t xml:space="preserve">Servicio a la Ciudadanía.
</t>
  </si>
  <si>
    <t>Falta de conocimiento y aplicación de la Guía del DAFP “Lineamientos para publicar información en el menú “Atención y Servicios a la Ciudadanía” de las sedes electrónicas.</t>
  </si>
  <si>
    <t>1, Revisar los lineamientos para publicar información en el menú “Atención y Servicios a la Ciudadanía” en  las sedes electrónicas de la Guía. (20%)
2. Definir las mejoras que le apliquen a la entidad. (20%)
3. Solicitar al área competente la implementación de estas mejoras. (40%)
4. Verificar la implementación de las mejoras en la sede electrónica de la entidad.(20%)</t>
  </si>
  <si>
    <t>Acciones realizadas / Acciones formuladas</t>
  </si>
  <si>
    <t>Servicio a la ciudadanía
Digital</t>
  </si>
  <si>
    <t>Auxiliar de Atención a la Ciudadanía</t>
  </si>
  <si>
    <t>Diana Romero 
Jizeth González</t>
  </si>
  <si>
    <t>Diana Romero</t>
  </si>
  <si>
    <t>Mónica Virgüéz
Diana Romero</t>
  </si>
  <si>
    <t xml:space="preserve">Aplicación Autodiagnóstico para el Aseguramiento y Mejora de la Calidad </t>
  </si>
  <si>
    <t>Control, seguimiento y evaluación</t>
  </si>
  <si>
    <t>3.3</t>
  </si>
  <si>
    <t>No se ha realizado medición de conocimiento al final de las capacitaciones sobre el Estatuto de Auditoría y el Código de Ética que permita para verificar la apropiación de estas herramientas por parte de los colaboradores de la OCI.</t>
  </si>
  <si>
    <t>11.4</t>
  </si>
  <si>
    <t xml:space="preserve">Oportunidad de mejora en cuanto al requisito de Liderazgo:
a. No se evidencia algún tipo de aprobación por parte de la Junta Administradora Regional, sobre la Política integral de transparencia, acceso a la información, lucha contra la corrupción y gestión antisoborno código EPLE-PO-005 o sobre su alineación con la estrategia del Canal.
b. No se evidencia en el Canal un Oficial de cumplimiento designado formalmente, ni un área de cumplimiento antisoborno con las responsabilidades del SGAS para: Supervisar, asesorar, cumplir requisitos de la norma ISO 37001 e informar sobre su desempeño al órgano de gobierno, a la alta dirección y a los demás órganos correspondientes. 
</t>
  </si>
  <si>
    <t>Planeación Estratégica
Secretaría General</t>
  </si>
  <si>
    <t xml:space="preserve">a. Una (1) política revisada y ajustada en lo observado
b. Actas de reunión para el análisis de designación de la función de cumplimiento </t>
  </si>
  <si>
    <t xml:space="preserve">a. Planeación 
b. Secretaría general </t>
  </si>
  <si>
    <t xml:space="preserve">a. Asesora de Planeación - Profesional de Planeación
b. Secretaria general </t>
  </si>
  <si>
    <t xml:space="preserve">Profesionales de apoyo de Planeación
Secretaria general </t>
  </si>
  <si>
    <t xml:space="preserve">Respecto al requisito de Planificación, se presenta la siguiente observación:
a. El Canal no ha identificado los riesgos y las oportunidades de mejora del SGAS, para garantizar el cumplimiento de los objetivos, la eficacia y mejora continua del Sistema. 
</t>
  </si>
  <si>
    <t>Planeación Estratégica 
Secretaría General</t>
  </si>
  <si>
    <t xml:space="preserve">El sistema de gestión antisoborno es una temática incipiente a nivel institucional, a la fecha de realización de la auditoría aún no se había finalizado el análisis de capacidades y entornos en materia de gestión de riesgos con énfasis en la gestión antisoborno. </t>
  </si>
  <si>
    <t xml:space="preserve">Revisar y actualizar si es el caso el análisis de capacidades y entornos del capítulo 5 de la política de planeación institucional </t>
  </si>
  <si>
    <t>Un (1) documento revisado respecto a lo observado</t>
  </si>
  <si>
    <t>11.7</t>
  </si>
  <si>
    <t xml:space="preserve">Respecto al requisito de Apoyo, se presentan las siguientes observaciones:
a. Se evidencia que los manuales de inducción expedidos en la vigencia 2022 no se encuentran codificados. Adicionalmente, en el proceso de Talento Humano en la intranet, se encuentran solamente dos Manuales de Inducción: Contratistas AGTH-MN-006 versión 2 del 29/03/2019 y para empleados públicos AGTH-MN-007 versión 3 del 28/08/2019 y no contienen la misma información de las comunicadas en la vigencia 2022.
b. No se incluyen en los procesos de inducción y/o reinducción a los diferentes tipos de trabajadores y colaboradores de Capital, las consecuencias y procedimiento de incumplir la Política, el canal de reporte de presuntos actos de soborno o negación a participar en ellos que tiene implementado Capital, ni las medidas de protección que les asisten frente a posibles represalias.
c. No se han definido las posiciones y/o personas que tienen bajo su control un trabajo que afecta el desempeño antisoborno, para aplicar la declaración periódica de cumplimiento de la Política (Alta dirección, órgano de gobierno y posiciones expuestas a un riesgo medio o alto de soborno).
</t>
  </si>
  <si>
    <t xml:space="preserve">Gestión del Talento Humano </t>
  </si>
  <si>
    <t xml:space="preserve">Falta de actualización de los documentos utilizados para la socialización de las nuevas directrices que los empleados y colaboradores deben cumplir así como falta de apropiación en la designación de responsabilidades para las nuevas mediciones que llegan donde el proceso tiene varias áreas implicadas .
</t>
  </si>
  <si>
    <t>1, Actualización Manuales de inducciones planta y contratistas 
2, Publicar y socializar por medio del boletín 
3. Incluir dentro de los manuales de inducciones la política que dentro de su contenido indica las consecuencias .
4, Mesa de trabajo  con el área de planeación con el fin de analizar los mecanismos  a través de los cuales es posible hacer la identificación de los cargos o posiciones que puedan tener incidencia en el desempeño de la gestión antisoborno.</t>
  </si>
  <si>
    <t>Numero de actividades realizadas / Número de actividades programadas *100</t>
  </si>
  <si>
    <t xml:space="preserve">Recursos Humanos </t>
  </si>
  <si>
    <t xml:space="preserve">Profesional Especializado Recursos Humanos </t>
  </si>
  <si>
    <t xml:space="preserve">Para el requisito de Operación se observan debilidades o faltantes respecto a:
a. Implementar y/o modificar procedimientos para establecer controles antisoborno para socios de negocios no controlados por la entidad (es decir subcontratistas) cuya evaluación del riesgo o la debida diligencia permitan identificar más que un riesgo bajo de soborno y no sea posible exigirle implementar controles antisoborno. 
No se evidenció la estandarización del formato denominado Anexo 4 “Compromiso de integridad y anticorrupción”, de acuerdo con el procedimiento “Control de documentos” EPLE-PD-009, versión 11 del 15/12/2021.
b. Ante la imposibilidad de gestionar el riesgo de soborno con los controles existentes, el Canal debe considerar incluir en los documentos del sistema (cualquiera que determine) las medidas necesarias para terminar, interrumpir, suspender o retirarse de una transacción, proyecto, actividad o relación tan pronto como sea posible. 
c. El Canal debe implementar un(os) procedimiento(s) para solicitar una evaluación y/o investigación de cualquier soborno, del incumplimiento de la política o del sistema de gestión antisoborno, que llegue a conocer a través de información recibida (canal de denuncia), detección o bajo razonable sospecha. Es importante que al establecerlo(s) se realice la articulación de los resultados de este con la función de cumplimiento y los procedimientos pertinentes, según las acciones de seguimiento que correspondan, entre las cuales están: la terminación de un proyecto, transacción o contrato (procedimientos de contratación), tomar acciones disciplinarias (procedimiento Disciplinario ordinario) notificación a la autoridad competente (procedimientos jurídica), entre otras.
</t>
  </si>
  <si>
    <t xml:space="preserve">Gestión Jurídica y Contractual
Secretaría General
</t>
  </si>
  <si>
    <t xml:space="preserve">Falta de actualización y/o estandarización de los documentos utilizados durante el desarrollo de los procesos de selección.    Igualmente, no se ha establecido un lineamiento de como debe actuar el Canal ante la imposibilidad de gestionar el riesgo de soborno. </t>
  </si>
  <si>
    <t xml:space="preserve">Secretaria General </t>
  </si>
  <si>
    <t xml:space="preserve">Para el requisito de Evaluación del desempeño:
a. No se han realizado evaluaciones al desempeño antisoborno y/o a la eficacia y eficiencia de las medidas adoptadas para la gestión antisoborno en el Canal ni tampoco se han determinado para el seguimiento, medición, análisis y evaluación, los recursos que se requieren, responsables de reportar y a quién reportar, la periodicidad, los métodos, el análisis y evaluación de los resultados. Adicionalmente, se debe conservar la información documentada apropiada como evidencia de los métodos y resultados. 
</t>
  </si>
  <si>
    <t xml:space="preserve">El sistema de gestión antisoborno es una temática incipiente a nivel institucional lo que claramente impacta el proceso de evaluación en aspectos tales como designación de recursos (físicos, humanos y financieros), evaluación a la implementación así como los diferentes métodos de análisis para la gestión de resultados. </t>
  </si>
  <si>
    <t xml:space="preserve">Analizar la disponibilidad de recursos físicos, humanos y financieros para la implementación del SGAS en la entidad y definir los mismos para su ejecución.
Definir a partir de la política integral de transparencia mediciones a la implementación del sistema de gestión antisoborno y presentar resultados ante el CIGD. 
</t>
  </si>
  <si>
    <t>a. Una mesa de trabajo realizada con las áreas correspondientes para definir los recursos con los cuales se implementará el SGAS
b. Un (1) mecanismo de medición a la implementación del SGAS</t>
  </si>
  <si>
    <t xml:space="preserve">a. Secretaría general 
b. Planeación </t>
  </si>
  <si>
    <t>a. Secretaria general 
b. Asesora de Planeación - Profesional de Planeación</t>
  </si>
  <si>
    <t>Secretaria general 
Profesionales de apoyo de Planeación</t>
  </si>
  <si>
    <t>Auditoria a la gestión jurídica y contractual en el marco del decreto 371 de 2010</t>
  </si>
  <si>
    <t>Se encontró oportunidad de mejora en la formulación y construcción de los documentos internos del proceso de gestión jurídica y contractual por la desactualización, diferencias con el manual de contratación vigente y para que se incluyan los plazos que consideren pertinentes para las distintas etapas de los procedimientos de contratación de Capital</t>
  </si>
  <si>
    <t xml:space="preserve">Gestión jurídica y contractual </t>
  </si>
  <si>
    <t>Desactualización de los documentos  y discrepancia con lo dispuesto en el  Manual de Contratación vigente</t>
  </si>
  <si>
    <t>1. Actualizar y ajustar conforme al Manual los documentos internos del proceso de gestión jurídica y contractual. 2. Publicar en la intranet y socializar los cambios con las áreas interesadas en la gestión contractual. 3. Revisar semestralmente los documentos y aplicar los ajustes a que haya lugar.</t>
  </si>
  <si>
    <t xml:space="preserve">No. actividades ejecutadas / No. de actividades formuladas </t>
  </si>
  <si>
    <t>Área jurídica</t>
  </si>
  <si>
    <t>Profesional Especializada grado 3 del área jurídica</t>
  </si>
  <si>
    <t>Se evidenció situación susceptible de optimizar en la gestión documental de las carpetas de contratación digitales con el fin que sean archivadas de acuerdo a lo establecido en las políticas institucionales y cumpliendo la nomenclatura de la tabla de retención documental vigente</t>
  </si>
  <si>
    <t>Equivocado almacenamiento de los documentos digitales y/ electrónicos contractuales, en el repositorio de la entidad.</t>
  </si>
  <si>
    <t xml:space="preserve">1. Almacenar correctamente las invitaciones cerradas y convocatorias públicas adelantadas en el 2021 y 2022. 2. Socializar con el equipo de la Secretaría General los ajustes  informados vía correo electrónico. 3. Finalizar la actualización de la minuta del acta de liquidación por mutuo acuerdo, advirtiendo la forma cómo se hará la suscripción de la misma ( electrónica o física). 4. Revisar semestralmente el almacenamiento correcto del repositorio digital contractual. </t>
  </si>
  <si>
    <t>Gestión documental</t>
  </si>
  <si>
    <t>*Líder de Gestión documental *Profesional Especializada grado 3 del área jurídica</t>
  </si>
  <si>
    <t>Se encontró posibles mejoras en la publicación de los documentos contractuales de los contratos 002 de 2021, 369 de 2021 y 610 de 2021, de conformidad con el numeral 06 del manual de contratación. Omitiendo el contrato 610 de 2021</t>
  </si>
  <si>
    <t xml:space="preserve">Falta de publicación  de información relacionada con la ejecución del contrato. </t>
  </si>
  <si>
    <t>1. Socializar con el equipo jurídico la directriz dada, vía correo electrónico, relacionada con el módulo de publicidad de contratos en SECOP II. 2. Verificar que el contratista remita la totalidad de entregables pactados en el contrato para la defensa judicial y asesoría jurídica del Canal</t>
  </si>
  <si>
    <t>*Área jurídica *Supervisor del área jurídica</t>
  </si>
  <si>
    <t>*Profesional Especializada grado 3 del área jurídica *Profesional Especializada grado 2 del área jurídica</t>
  </si>
  <si>
    <t>Se encontró que el contrato 639 de 2021 no cumplió  con lo estipulado en el manual de contratación al no contar entre los documentos de la carpeta contractual el soporte del análisis de las condiciones del mercado inmobiliario en la ciudad</t>
  </si>
  <si>
    <t>Ausencia del informe de verificación de las condiciones del mercado inmobiliario en los contratos de arrendamiento</t>
  </si>
  <si>
    <t xml:space="preserve">1. Elaborar y/o coordinar con el Grupo de Energía de Bogotá la realización de un informe de análisis de las condiciones del mercado inmobiliario y avalúo del bien requerido, cada que se suscriba un nuevo contrato de arrendamiento. </t>
  </si>
  <si>
    <t>Se encontró debilidad en el seguimiento de la gestión del riesgo en el contrato 664 de 2021 toda vez que se materializo un riesgo contractual y no se encontró en los soportes documentales del contrato gestión de monitoreo o mitigación del riesgo. De manera que no se tuvo en cuenta lo establecido por el numeral 7.5 del manual de contratación versión 06 en su título VII sobre la supervisión de contratos. Adicional a lo anterior se evidenció que no existe una herramienta que le permita a la supervisión contractual adelantar, consignar y reportar la gestión de riesgos contractuales.</t>
  </si>
  <si>
    <t xml:space="preserve">Debilidades en el manejo, seguimiento y reporte a los riesgos en materia contractual </t>
  </si>
  <si>
    <t>Se encontró desactualización de los procedimientos adscritos al proceso de gestión jurídica y contractual porque estos contemplan la elaboración de informes de seguimiento y final por parte de la supervisión, y no fueron estipulados en los contratos de la vigencia 2021. También porque estos procedimientos no registran como producto de alguna de sus actividades el documento –certificado de cierre contractual-. De esta manera se hace evidente mejora en la redacción de las obligaciones contractuales de la supervisión contractual en cabeza de los colaboradores de Capital</t>
  </si>
  <si>
    <t xml:space="preserve">Desactualización de los documentos  en cuanto al procedimiento de gestión jurídica y contractual que allí se contempla, dado que no está acorde a lo que ocurre en la práctica y que reposa en los expedientes digitales y se publica en el SECOP. </t>
  </si>
  <si>
    <t>1. Actualizar y ajustar los documentos internos contentivos de los procesos  de gestión jurídica y contractual, a lo previsto en el manual y a lo que ocurre en la práctica contractual  2. Publicar en la intranet y socializar los cambios con las áreas interesadas en la gestión contractual. 3. Revisar semestralmente los documentos y aplicar los ajustes a que haya lugar.</t>
  </si>
  <si>
    <t>Gestión de recursos administrativos
[Gestión Documental]</t>
  </si>
  <si>
    <t xml:space="preserve">Subdirección administrativa - Gestión documental
</t>
  </si>
  <si>
    <t>Componente 3</t>
  </si>
  <si>
    <t xml:space="preserve">Incluir en el cronograma de transferencias primarias la herramienta de control y seguimiento. </t>
  </si>
  <si>
    <t>La entidad no cuenta con herramienta  para el control y seguimiento de las transferencias primarias.</t>
  </si>
  <si>
    <t>Actividades ejecutadas / Actividades programadas</t>
  </si>
  <si>
    <t>Componente 4</t>
  </si>
  <si>
    <t>Formular procedimiento para el proceso de digitalización.</t>
  </si>
  <si>
    <t>Para 2021, la entidad no contaba con herramientas tecnológicas para realizar el proceso de digitalización y por ende, tampoco con un procedimiento que indicara los lineamientos propios para adelantar el proceso de digitalización de documentos de la entidad.</t>
  </si>
  <si>
    <t>Componente 5</t>
  </si>
  <si>
    <t>Ampliar los temas relacionados con la gestión documental en el informe de rendición de cuentas y gestión, reflejando metas, avances y logros.</t>
  </si>
  <si>
    <t xml:space="preserve">Ausencia o poco desarrollo de temas relacionados con la Gestión Documental de la entidad dentro de los informes que se rinden ante el CIGD y el documento de rendición de cuentas de la entidad.
</t>
  </si>
  <si>
    <t xml:space="preserve">1. Solicitar mesa de trabajo con el área de Planeación para  materializar la acción de presentar los resultados en el informe de gestión.
2. Presentar informes de gestión relacionados con el área de Gestión Documental ante el Comité Institucional de Gestión y Desempeño ampliando las metas, avances y logros.
3. Consignar de manera más amplia los temas relacionados con la Gestión Documental en el documento de rendición de cuentas de la entidad.
</t>
  </si>
  <si>
    <t>Informe consolidado sobre la calidad y oportunidad de las respuestas emitidas en el sistema distrital para la gestión de peticiones ciudadanas</t>
  </si>
  <si>
    <t>Vencimiento en el  Sistema Distrital para la Gestión de Peticiones Ciudadanas – Bogotá Te Escucha de 1 petición.</t>
  </si>
  <si>
    <t>Falta de oportunidad en las respuestas a las peticiones ciudadanas.</t>
  </si>
  <si>
    <t>1. Capacitar, semestralmente, a los encargados de responder las peticiones ciudadanas.
2. Remitir una circular con los tiempos de respuesta para cada tipo de petición.
3. Enviar recordatorio, en caso de ser necesario, a las áreas responsables de dar respuesta a las peticiones ciudadanas.</t>
  </si>
  <si>
    <t>Secretaria general</t>
  </si>
  <si>
    <t xml:space="preserve">Auditoría al proceso de Gestión técnica de la realización y circulación de contenidos [antes Emisión de contenidos]. </t>
  </si>
  <si>
    <t>Se evidenciaron debilidades en la documentación del proceso de gestión técnica respecto a: 
a. La caracterización del proceso no contempla el cambio de nombre del proceso, no se encuentra definida en el formato vigente, así como tampoco contempla en sus actividades aquellas realizadas y que son trascendentales para el área. 
b. Debilidades en la estructuración de los procedimientos respecto a la identificación del objetivo, el alcance, definiciones del glosario sin referenciar, el orden lógico de las actividades que no se ajusta a lo evidenciado durante las pruebas del equipo de la Oficina de control interno, identificación inadecuada de entradas y salidas, así como de los puntos de control. 
c. Debilidades de estructuración del instructivo para la revisión de los formatos de hoja de vida de los equipos, así como de la guía para la creación de contenidos y gestión de almacenamiento. 
d. Debilidades en la estructuración del plan de continuidad del negocio, el documento no cuenta con el flujograma de trabajo de las áreas que componen el proceso de gestión técnica con sus actividades y responsabilidades operación, evaluación del desempeño y la mejora aplicada a la operación del área técnica. Adicional a las debilidades en la construcción, socialización y apropiación por parte de las personas del área.
e. Desactualización del directorio de proveedores construido durante la vigencia 2019 publicado en la intranet. 
f. Debilidades en la documentación de actividades ejecutadas al interior del proceso, así como la determinación de responsables y puntos de control.</t>
  </si>
  <si>
    <t>Gestión técnica de la realización y circulación de contenidos
(Proceso misional)</t>
  </si>
  <si>
    <t xml:space="preserve">No. actividades realizadas /7
</t>
  </si>
  <si>
    <t>Área Técnica</t>
  </si>
  <si>
    <t xml:space="preserve">Director Operativo </t>
  </si>
  <si>
    <r>
      <t xml:space="preserve">Se evidenciaron debilidades en la gestión contractual desplegada por el área técnica revisada durante la vigencia 2021. En particular: 
</t>
    </r>
    <r>
      <rPr>
        <b/>
        <sz val="8"/>
        <rFont val="Tahoma"/>
        <family val="2"/>
      </rPr>
      <t>a.</t>
    </r>
    <r>
      <rPr>
        <sz val="8"/>
        <rFont val="Tahoma"/>
        <family val="2"/>
      </rPr>
      <t xml:space="preserve"> Con la elaboración de los estudios previos que den cumplimiento de la guía de compras sostenibles, a las fichas de compras sostenibles, a la identificación de los requisitos exigidos para la selección de contratistas.
</t>
    </r>
    <r>
      <rPr>
        <b/>
        <sz val="8"/>
        <rFont val="Tahoma"/>
        <family val="2"/>
      </rPr>
      <t xml:space="preserve">b. </t>
    </r>
    <r>
      <rPr>
        <sz val="8"/>
        <rFont val="Tahoma"/>
        <family val="2"/>
      </rPr>
      <t xml:space="preserve">Falta de estudios previos para aquellos contratos que se adelantan a través de la tienda virtual del Estado. 
</t>
    </r>
    <r>
      <rPr>
        <b/>
        <sz val="8"/>
        <rFont val="Tahoma"/>
        <family val="2"/>
      </rPr>
      <t xml:space="preserve">c. </t>
    </r>
    <r>
      <rPr>
        <sz val="8"/>
        <rFont val="Tahoma"/>
        <family val="2"/>
      </rPr>
      <t xml:space="preserve">Verificación de los documentos soporte correspondientes a lo exigido por el área y entregado por los contratistas en cumplimiento de las obligaciones pactadas, teniendo en cuenta lo definido en el numeral 11.2. del presente informe. 
</t>
    </r>
    <r>
      <rPr>
        <b/>
        <sz val="8"/>
        <rFont val="Tahoma"/>
        <family val="2"/>
      </rPr>
      <t>d.</t>
    </r>
    <r>
      <rPr>
        <sz val="8"/>
        <rFont val="Tahoma"/>
        <family val="2"/>
      </rPr>
      <t xml:space="preserve"> Con el seguimiento a la ejecución contractual con el fin de evitar modificaciones en la forma de pago pactada.</t>
    </r>
  </si>
  <si>
    <t>Gestión técnica de la realización y circulación de contenidos
(Proceso misional)
Gestión jurídica, contractual y control disciplinario
(Proceso de apoyo)</t>
  </si>
  <si>
    <t>No. actividades realizadas /10</t>
  </si>
  <si>
    <t xml:space="preserve">Área Técnica
Área Jurídica </t>
  </si>
  <si>
    <t>Director Operativo 
Secretaria General</t>
  </si>
  <si>
    <t xml:space="preserve">Se acredito la desactualización del documento Plan Estratégico de Tecnologías de la Información – PETI vigente al no contar con la información del área técnica para la planeación estratégica de las adquisiciones de los equipos requeridos en el marco de dicho documento. </t>
  </si>
  <si>
    <t>Gestión técnica de la realización y circulación de contenidos
(Proceso misional)
Gestión de recursos administrativos - Sistemas 
(Proceso de apoyo)</t>
  </si>
  <si>
    <t>Se evidencio falta de comunicación y articulación de las áreas en la redacción del documento PETI vigente, no esta diseñado para el desarrollo de la entidad sino para dos áreas independientes de Canal Capital,.</t>
  </si>
  <si>
    <t>No. actividades realizadas /5</t>
  </si>
  <si>
    <r>
      <t xml:space="preserve">Se encontraron debilidades en la administración de los inventarios asignados al área técnica respecto al:
</t>
    </r>
    <r>
      <rPr>
        <b/>
        <sz val="8"/>
        <rFont val="Tahoma"/>
        <family val="2"/>
      </rPr>
      <t>a.</t>
    </r>
    <r>
      <rPr>
        <sz val="8"/>
        <rFont val="Tahoma"/>
        <family val="2"/>
      </rPr>
      <t xml:space="preserve"> Control sobre la salida e ingreso del préstamo de los elementos realizada por laboratorio, teniendo en cuenta la falta de soportes de asignación de equipos móviles. 
</t>
    </r>
    <r>
      <rPr>
        <b/>
        <sz val="8"/>
        <rFont val="Tahoma"/>
        <family val="2"/>
      </rPr>
      <t xml:space="preserve">b. </t>
    </r>
    <r>
      <rPr>
        <sz val="8"/>
        <rFont val="Tahoma"/>
        <family val="2"/>
      </rPr>
      <t xml:space="preserve">Control sobre los bienes asignados a los colaboradores de Capital, al no evidenciarse la devolución de los equipos al término de los contratos por prestación de servicios, así como la asignación actualizada al ingreso de estos. 
</t>
    </r>
    <r>
      <rPr>
        <b/>
        <sz val="8"/>
        <rFont val="Tahoma"/>
        <family val="2"/>
      </rPr>
      <t xml:space="preserve">c. </t>
    </r>
    <r>
      <rPr>
        <sz val="8"/>
        <rFont val="Tahoma"/>
        <family val="2"/>
      </rPr>
      <t xml:space="preserve">Desconocimiento de la ubicación de elementos como cargadores, auriculares, micrófonos, adaptadores, trípodes, tarjetas y otros. 
</t>
    </r>
    <r>
      <rPr>
        <b/>
        <sz val="8"/>
        <rFont val="Tahoma"/>
        <family val="2"/>
      </rPr>
      <t>d.</t>
    </r>
    <r>
      <rPr>
        <sz val="8"/>
        <rFont val="Tahoma"/>
        <family val="2"/>
      </rPr>
      <t xml:space="preserve"> Elementos sin control al no contar con mecanismos de identificación y/o plaquetización de estos. 
</t>
    </r>
    <r>
      <rPr>
        <b/>
        <sz val="8"/>
        <rFont val="Tahoma"/>
        <family val="2"/>
      </rPr>
      <t>e.</t>
    </r>
    <r>
      <rPr>
        <sz val="8"/>
        <rFont val="Tahoma"/>
        <family val="2"/>
      </rPr>
      <t xml:space="preserve"> Elementos adquiridos sin establecimiento claro de la necesidad en materia de infraestructura técnica.
</t>
    </r>
    <r>
      <rPr>
        <b/>
        <sz val="8"/>
        <rFont val="Tahoma"/>
        <family val="2"/>
      </rPr>
      <t xml:space="preserve">f. </t>
    </r>
    <r>
      <rPr>
        <sz val="8"/>
        <rFont val="Tahoma"/>
        <family val="2"/>
      </rPr>
      <t xml:space="preserve">Perdida de elementos sin activación de la ruta de reposición, en el marco del procedimiento diseñado para tal fin. 
</t>
    </r>
    <r>
      <rPr>
        <b/>
        <sz val="8"/>
        <rFont val="Tahoma"/>
        <family val="2"/>
      </rPr>
      <t>g.</t>
    </r>
    <r>
      <rPr>
        <sz val="8"/>
        <rFont val="Tahoma"/>
        <family val="2"/>
      </rPr>
      <t xml:space="preserve"> Las cantidades registradas en el inventario de laboratorio no corresponde con la realidad de los elementos administrados por el área. 
</t>
    </r>
    <r>
      <rPr>
        <b/>
        <sz val="8"/>
        <rFont val="Tahoma"/>
        <family val="2"/>
      </rPr>
      <t xml:space="preserve">h. </t>
    </r>
    <r>
      <rPr>
        <sz val="8"/>
        <rFont val="Tahoma"/>
        <family val="2"/>
      </rPr>
      <t xml:space="preserve">Elementos administrados por el área de laboratorio sin placa asignada o placas que no corresponden a lo registrado en la base de datos del laboratorio, así como elementos con ubicación diferente a la registrada en la base de datos y elementos descritos erróneamente. </t>
    </r>
  </si>
  <si>
    <t>Gestión técnica de la realización y circulación de contenidos
(Proceso misional)
Gestión de recursos administrativos - Servicios Administrativos 
(Proceso de apoyo)</t>
  </si>
  <si>
    <t>Director Operativo
Subdirección Administrativa</t>
  </si>
  <si>
    <t>11.6.g</t>
  </si>
  <si>
    <r>
      <t xml:space="preserve">Debilidades en la gestión administrativa de los bienes intangibles ante la ausencia de:
</t>
    </r>
    <r>
      <rPr>
        <b/>
        <sz val="8"/>
        <rFont val="Tahoma"/>
        <family val="2"/>
      </rPr>
      <t>a.</t>
    </r>
    <r>
      <rPr>
        <sz val="8"/>
        <rFont val="Tahoma"/>
        <family val="2"/>
      </rPr>
      <t xml:space="preserve"> Control administrativo sobre las licencias adquiridas e instaladas el no evidenciarse mecanismos de formalización de dichos controles.  
</t>
    </r>
    <r>
      <rPr>
        <b/>
        <sz val="8"/>
        <rFont val="Tahoma"/>
        <family val="2"/>
      </rPr>
      <t>c.</t>
    </r>
    <r>
      <rPr>
        <sz val="8"/>
        <rFont val="Tahoma"/>
        <family val="2"/>
      </rPr>
      <t xml:space="preserve">Ajuste en la medición posterior de los elementos identificados como obsoletos en el diagnóstico adelantado por el área. 
</t>
    </r>
    <r>
      <rPr>
        <b/>
        <sz val="8"/>
        <rFont val="Tahoma"/>
        <family val="2"/>
      </rPr>
      <t>d.</t>
    </r>
    <r>
      <rPr>
        <sz val="8"/>
        <rFont val="Tahoma"/>
        <family val="2"/>
      </rPr>
      <t xml:space="preserve"> Inclusión de actividades de baja de bienes intangibles en el procedimiento determinado para tal fin. </t>
    </r>
  </si>
  <si>
    <t>Administrar desde el área técnica los bienes intangibles de acuerdo con los lineamientos que establezca el proceso de gestión de recursos administrativos en los documentos que se encuentran en dicho proceso.
a y c. Convocar una (1) mesa de trabajo entre el área técnica y el área de Servicios Administrativos para establecer mecanismos de reporte para depurar el inventario de Licencias de Canal Capital.
d. Actualizar el procedimiento AGRI-SA-PD-009 BAJA DE BIENES con el fin de incluir actividades para dar de baja bienes intangibles.</t>
  </si>
  <si>
    <t>11.7
11.2.3</t>
  </si>
  <si>
    <r>
      <t xml:space="preserve">Se evidenciaron oportunidades de mejora respecto al proceso de gestión documental adelantado al interior del área respecto a:
</t>
    </r>
    <r>
      <rPr>
        <b/>
        <sz val="8"/>
        <rFont val="Tahoma"/>
        <family val="2"/>
      </rPr>
      <t>a.</t>
    </r>
    <r>
      <rPr>
        <sz val="8"/>
        <rFont val="Tahoma"/>
        <family val="2"/>
      </rPr>
      <t xml:space="preserve"> Desconocimiento del manejo de la herramienta asignada para el archivo de gestión del proceso. 
</t>
    </r>
    <r>
      <rPr>
        <b/>
        <sz val="8"/>
        <rFont val="Tahoma"/>
        <family val="2"/>
      </rPr>
      <t>b.</t>
    </r>
    <r>
      <rPr>
        <sz val="8"/>
        <rFont val="Tahoma"/>
        <family val="2"/>
      </rPr>
      <t xml:space="preserve">Archivo de documentación sin firmas de los responsables, así como formatos sin definición de responsables que verifiquen el contenido de los mismos. 
</t>
    </r>
    <r>
      <rPr>
        <b/>
        <sz val="8"/>
        <rFont val="Tahoma"/>
        <family val="2"/>
      </rPr>
      <t>c.</t>
    </r>
    <r>
      <rPr>
        <sz val="8"/>
        <rFont val="Tahoma"/>
        <family val="2"/>
      </rPr>
      <t xml:space="preserve">Documentos sin formalización en el sistema de gestión como el inventario de elementos administrados por el laboratorio. 
</t>
    </r>
    <r>
      <rPr>
        <b/>
        <sz val="8"/>
        <rFont val="Tahoma"/>
        <family val="2"/>
      </rPr>
      <t>d.</t>
    </r>
    <r>
      <rPr>
        <sz val="8"/>
        <rFont val="Tahoma"/>
        <family val="2"/>
      </rPr>
      <t xml:space="preserve"> Falta de aseguramiento de los principios del proceso de gestión documental respecto al control y seguimiento, oportunidad y disponibilidad de los documentos electrónicos generados por el área técnica al no adelantar el archivo de manera periódica bajo lo expuesto en el manual de gestión documental.  
</t>
    </r>
    <r>
      <rPr>
        <b/>
        <sz val="8"/>
        <rFont val="Tahoma"/>
        <family val="2"/>
      </rPr>
      <t>e.</t>
    </r>
    <r>
      <rPr>
        <sz val="8"/>
        <rFont val="Tahoma"/>
        <family val="2"/>
      </rPr>
      <t xml:space="preserve"> Debilidades en la gestión documental de los expedientes de los contratos 605 y 618 de 2021. </t>
    </r>
  </si>
  <si>
    <t>Gestión técnica de la realización y circulación de contenidos
(Proceso misional)
Gestión de recursos administrativos - Gestión documental
(Proceso de apoyo)</t>
  </si>
  <si>
    <t xml:space="preserve">A- D -E. Solicitud y asistencia a dos (2) capacitaciones a gestión documental para todos los contratistas, temporales y servidores públicos que hagan parte del área técnica, en relación con manejo de la herramienta asignada para el archivo de gestión del proceso, principios del proceso de gestión documental respecto al control y seguimiento, oportunidad y disponibilidad de los documentos electrónicos generados por el área técnica, y la gestión documental de los expedientes de los contratos. 
B. Revisar los formatos vigentes utilizados por el área Técnica en el control de salida e ingreso de bienes con el fin de identificar ajustes requeridos respecto a la identificación y firma de los responsables. 
C. Realizar una (1) mesa de trabajo con planeación, para revisar los formatos que no están formalizados en el sistema de gestión con el fin de evaluar la pertinencia de creación y adelantar las acciones a que haya lugar. 
E.  Realizar verificaciones  trimestrales respecto a la implementación de las directrices emitidas en materia de gestión documental en el archivo del área Técnica por parte del área de Gestión Documental. </t>
  </si>
  <si>
    <t>No. actividades realizadas /8</t>
  </si>
  <si>
    <t>Área Técnica
Gestión Documental</t>
  </si>
  <si>
    <t>Director Operativo
Subdirector Administrativo</t>
  </si>
  <si>
    <r>
      <t xml:space="preserve">
Análisis OCI: </t>
    </r>
    <r>
      <rPr>
        <sz val="8"/>
        <color theme="1"/>
        <rFont val="Tahoma"/>
        <family val="2"/>
      </rPr>
      <t>Teniendo en cuenta que el área no adelantó reporte de avances ni remitió soportes, así como las fechas de ejecución se califican las acciones</t>
    </r>
    <r>
      <rPr>
        <b/>
        <sz val="8"/>
        <color theme="1"/>
        <rFont val="Tahoma"/>
        <family val="2"/>
      </rPr>
      <t xml:space="preserve"> "Sin Iniciar"</t>
    </r>
    <r>
      <rPr>
        <sz val="8"/>
        <color theme="1"/>
        <rFont val="Tahoma"/>
        <family val="2"/>
      </rPr>
      <t xml:space="preserve"> y se recomienda al área adelantar la ejecución de lo correspondiente, teniendo en cuenta lo formulado y fechas programadas. </t>
    </r>
  </si>
  <si>
    <r>
      <t xml:space="preserve">Análisis OCI: </t>
    </r>
    <r>
      <rPr>
        <sz val="8"/>
        <color theme="1"/>
        <rFont val="Tahoma"/>
        <family val="2"/>
      </rPr>
      <t xml:space="preserve">El área no presenta reporte de avances ni soportes de cumplimiento de lo formulado. Aunque referenció algunos soportes, no cargó ninguno. Teniendo en cuenta lo anterior y el plazo pactado, se califica la acción </t>
    </r>
    <r>
      <rPr>
        <b/>
        <sz val="8"/>
        <color theme="1"/>
        <rFont val="Tahoma"/>
        <family val="2"/>
      </rPr>
      <t>"Incumplida"</t>
    </r>
    <r>
      <rPr>
        <sz val="8"/>
        <color theme="1"/>
        <rFont val="Tahoma"/>
        <family val="2"/>
      </rPr>
      <t xml:space="preserve"> y se recomienda a los responsables del reporte de la información adelantar lo formulado.</t>
    </r>
  </si>
  <si>
    <t xml:space="preserve">Se presentan debilidades en los documentos establecidos en el marco del proceso de copias de seguridad, respecto a:
a.Falta de articulación entre los documentos construidos en el marco de la actividad de copias de seguridad. 
b.Falta de descripción de actividades, fases o etapas requeridas para la implementación de los lineamientos del Sistema de Gestión de Seguridad de la Información. 
c.Desactualización de los cronogramas de actividades de los planes de seguridad de la información, políticas complementarias, plan de tratamiento de riesgos y plan de sensibilización. 
d. Incumplimiento de las actividades identificadas en materia de copias de seguridad [1-5-7 y 8 de copias de seguridad, así como de la actividad 6 del procedimiento de seguridad de servidores].
e. Falta de documentación respecto a las actividades y pruebas definidas en los documentos del área. </t>
  </si>
  <si>
    <t>Falta de revisión y seguimiento a los documentos para la implementación del Sistema de Gestión de Seguridad de la Información-SGSIS.
Desconocimiento de los requisitos técnicos de la ISO27001 y DEL MinTIC para llevar a cabo la implementación del SGSI.</t>
  </si>
  <si>
    <t xml:space="preserve">a. Actualizar el procedimiento de copias de seguridad y demás documentos asociados a este.
b. Actualizar el manual del SGSI para articularlo con el Plan de Seguridad y Privacidad de la Información.
actualizar los cronogramas del plan de seguridad y privacidad de la información, el plan de tratamiento de riesgos de seguridad y el plan se sensibilización del SGSI.
</t>
  </si>
  <si>
    <t xml:space="preserve">a. Realizar dos (2) mesas de trabajo con el área de Planeación para la formulación de indicadores de eficacia dentro del SGSI. 
b. Formular indicadores de eficacia del Sistema de Gestión de Seguridad de la Información-SGSI
c. Realizar reporte de acuerdo a periodicidad definida para los indicadores formulados, con los soportes correspondientes. 
</t>
  </si>
  <si>
    <t xml:space="preserve">a. Actualizar el documento AGRI-SI-GU-006 GUÍA DE CONTACTO CON AUTORIDADES Y GRUPOS DE INTERÉS PARA LA SEGURIDAD DE LA INFORMACIÓN, donde se incluyan los responsables de la gestión de incidentes internamente por parte de la entidad.
b. Actualizar el documento AGRI-SI-GU-007 GUIA DE REPORTE DE INCIDENTES DE SEGURIDAD acorde a la guía de gestión de incidentes del MINTIC.
c. Actualizar el documento AGRI-SI-PO-002  Política de Seguridad y Privacidad de la Información, donde se indique el proceso disciplinario en caso de incumplimiento de las políticas y/o lineamientos establecidos.
d. Gestionar con el Área de Planeación la periodicidad del seguimiento a la implementación del SGSI por parte del Comité de Gestión y Desempeño.
</t>
  </si>
  <si>
    <t>Desconocimiento de las políticas y responsabilidades de las copias de seguridad por parte de las áreas productoras de la información.</t>
  </si>
  <si>
    <t>a. Actualizar el procedimiento de copias de seguridad y demás documentos asociados a este.
b. Realizar tres (3) mesas de trabajo con las áreas productoras de la información para definir los lineamientos y políticas de operación sobre las responsabilidades del procesos de copias de seguridad y la caracterización de la información a respaldar.</t>
  </si>
  <si>
    <t>a. Realizar la gestión, valoración, evaluación y tratamiento de los riesgos de  seguridad digital del SGSI.
b. Realizar el seguimiento de los riesgos de seguridad digital de acuerdo a lo definido con el área de planeación.</t>
  </si>
  <si>
    <t>Servicio al Ciudadano y Defensor del Televidente (Apoyo)</t>
  </si>
  <si>
    <t>Equipo digital
Gestión de comunicaciones</t>
  </si>
  <si>
    <t>Contratista designado para coordinar las actividades del equipo digital
Contratista designado
 como web máster
Productor digital - servicio temporal o contratista
Líder de Comunicaciones
Otros demás instancias involucradas en el desarrollo del plan de mejoramiento</t>
  </si>
  <si>
    <t>En los numerales 2.1.1., 2.1.3 se está adelantando la  actualización de los documentos para su publicación.
En los numerales  2.1.6, 2.3.1, 2.3.2. y 3.5.1. se estaba analizando si era o no aplicables a la entidad y la argumentación que se va a plantear en cada caso. 
En los numerales 2.1.4  y 2.2.2 se requiere adelantar revisión con otras dependencias de como se debe publicar la información.
Respecto del numeral 3.3. se está revisando la forma en que se articulará la información de la ejecución de los contratos al interior de la entidad, especialmente respecto del porcentaje de avance de la misma.</t>
  </si>
  <si>
    <t>1. Actualizar los documentos correspondientes a publicar en los numerales 2.1.1 y 2.1.3.   
2. Revisar si los numerales    2.1.6, 2.3.1, 2.3.2. y 3.5.1. son o no aplicables en Canal Capital. 
3 Publicar la argumentación legal que sustente la aplicación o no de los numerales mencionados en la actividad 2. 
4  Adelantar reunión con el área de sistemas para solicitar colaboración en las actividades a adelantar para cumplir con la publicación de los numerales  2.1.4  y 2.2.2   
5. Realizar las actividades planteadas en la reunión con el área de Sistemas. 
6. Adelantar reunión interna de la Secretaría General para determinar las actividades necesarias para obtener de las diferentes dependencias del canal la información sobre la ejecución de los contratos, en especial sobre el porcentaje de la misma. 
7. Ejecutar las actividades planteadas al interior de la Secretaría General para obtener los datos de la ejecución de los contratos.</t>
  </si>
  <si>
    <t>Auditoría a la Gestión Antisoborno - 2022</t>
  </si>
  <si>
    <t xml:space="preserve">a. En el proceso de estructuración de la política integral de transparencia no es clara su definición ya que como está descrito se definió que la junta administradora tenía la función de "emitir su visto bueno y si es el caso las observaciones sobre la presente política integral" así como de "...emitir observaciones relacionadas con los informes periódicos relacionados con el desarrollo de la presente política". Sin embargo, en la práctica esta tarea no es aplicable a la junta administradora regional por ende la función no atiende la realidad operativa de la gestión antisoborno en la instancia de decisión de nivel gerencial. 
b. Inicialmente se contempló dentro de la política la función de cumplimiento bajo el liderazgo de la Oficina de Control Interno, sin embargo esta área presenta limitaciones de tipo normativo que no permiten ejecutar dicha función al interior de la entidad.  </t>
  </si>
  <si>
    <t xml:space="preserve">a. Revisar y actualizar en lo pertinente las funciones de la junta dentro de la Política Integral de Transparencia de la entidad.
b. Llevar a cabo mesas de trabajo para analizar la posible designación oficial del equipo o equipos de trabajo que al interior de la entidad podrían desarrollar la función de cumplimiento.  </t>
  </si>
  <si>
    <t xml:space="preserve">1. Estandarizar el Anexo No. 4 utilizado en los procesos de selección Denominado "Compromiso de Integridad y Anticorrupción" 2. Adelantar mesas de trabajo con Planeación para cambiar o modificar la política antisoborno y la articulación con los procedimientos establecidos y/o por establecer en el canal de acuerdo con la observación efectuada. </t>
  </si>
  <si>
    <t>Secretaria General y Profesional Especializado grado 3 Área Jurídica</t>
  </si>
  <si>
    <t xml:space="preserve">1. Capacitar a supervisores, personal de planta y colaboradores del Canal sobre la materialización, seguimiento y manejo de los riesgos en materia contractual. 2. Revisar los manuales de contratación y supervisión e interventoría a efectos de expedir los alcances y ajustes a que haya lugar tratándose del manejo y reporte de riesgos contractuales.  </t>
  </si>
  <si>
    <t>Informe cumplimiento norma archivística - 2021</t>
  </si>
  <si>
    <t>Líder de gestión documental</t>
  </si>
  <si>
    <t>1. Elaborar una matriz de control y seguimiento a las transferencias primarias adelantadas en la entidad.
2. Incluir la matriz de control y seguimiento en el plan anual de transferencias.
3- Realizar el seguimiento trimestral del control y seguimiento a las transferencias primarias (marzo, junio, septiembre y diciembre)
4- Reportar semestralmente al CIGD el avance, control y cumplimiento de las transferencias primarias.</t>
  </si>
  <si>
    <t>1. Adelantar mesa de trabajo con el área de Sistemas para la validación e identificación de los equipos y la tecnología disponible en la entidad orientados a  la digitalización documental.
2. Elaborar el procedimiento de digitalización de documentos físicos de Canal Capital.
3. Presentar el procedimiento para aprobación del área de Sistemas y del Subdirector Administrativo.
4. Enviar documento para aprobación por parte del área de Planeación
5. Socializar el documento contentivo del procedimiento de digitalización de documentos físicos de Canal Capital.</t>
  </si>
  <si>
    <t>Líder de gestión documental
Profesional especializado del área de Sistemas</t>
  </si>
  <si>
    <t xml:space="preserve">Líder de gestión documental
</t>
  </si>
  <si>
    <t xml:space="preserve">Los documentos de gestión del proceso no tenían contemplada la verificación de conocimientos al interior del grupo de trabajo </t>
  </si>
  <si>
    <t>1. Revisar y/o actualizar los documentos de Estatuto de auditoria y Código de ética.
2. Realizar medición de conocimiento sobre la apropiación del Estatuto de auditoría y Código de ética al finalizar la capacitaciones de las herramientas programadas.</t>
  </si>
  <si>
    <t>Informe Evaluación Control Interno Contable 2022</t>
  </si>
  <si>
    <t>En los Estados Financieros presentados a 31 de diciembre de 2022, se mantienen  algunas diferencias respecto a la denominación de las siguientes cuentas en el catálogo del Canal frente a la versión aplicable del Marco normativo para Empresas que no cotizan en el mercado de valores y que no captan ni administran ahorro del público, expedida por la CGN (identificada como 2015.13, con las modificaciones de la Resolución 62 de 2022).</t>
  </si>
  <si>
    <t xml:space="preserve">El software utilizado no permitía realizar el cambio de nomenclatura a las cuentas que ya tenían movimiento, posteriormente el Contador realizó la solicitud al Proveedor del Software quien indicó que estos cambios ya se puede realizar por el Usuario  Administrador. </t>
  </si>
  <si>
    <t xml:space="preserve">El Usuario Administrador realizará las modificaciones de la nomenclatura a las cuentas que se requieran. </t>
  </si>
  <si>
    <t xml:space="preserve">Número de cuentas modificadas /Número de cuentas a modificar </t>
  </si>
  <si>
    <t>Se evidenció incumplimiento en la publicación de los Estados Financieros mensuales del Canal, para 8 de los 11 meses de la vigencia 2022 de acuerdo con lo establecido en el artículo 1 y numeral 3.3 de la Resolución 182 de 2017 de la CGN; así como en el procedimiento Estados Financieros del Canal, versión 14, evidenciando fallas en los controles establecidos para verificar la preparación y publicación de la información financiera del Canal, para su correspondiente divulgación a la ciudadanía y demás usuarios de la misma.</t>
  </si>
  <si>
    <t xml:space="preserve">Durante la vigencia 2023 se implementó un cronograma (fecha de entrega, actividad y responsable) mensual de las actividades necesarias para tener el cierre contable del mes con oportunidad para la publicación de los Estados Financieros Mensuales. </t>
  </si>
  <si>
    <t xml:space="preserve">Periodos contables cerrados / Estados Financieros Publicados </t>
  </si>
  <si>
    <t>Revisión y presentación de estados Financieros / 1</t>
  </si>
  <si>
    <t>No se evidenciaron avances en cuanto a la actualización del procedimiento “Toma física de inventarios” código AGRI-SA-PD-010, versión 4 del 19/08/2020, en el que no se tiene en cuenta en las actividades 8 y 10, el informar a Contabilidad todos los resultados de este proceso</t>
  </si>
  <si>
    <t xml:space="preserve">Gestión de Recursos Administrativos (Servicios Administrativos) </t>
  </si>
  <si>
    <t>Procedimiento revisado / procedimiento actualizado</t>
  </si>
  <si>
    <t xml:space="preserve">Técnico grado 2 de Servicios Administrativos </t>
  </si>
  <si>
    <t>5 y 6</t>
  </si>
  <si>
    <t xml:space="preserve">Debilidades en cuanto a los controles y el fin de las conciliaciones ente áreas y contabilidad para: 
-Dar cumplimiento a la característica de “Representación fiel” de la información financiera para que sea útil en cuanto al control de los elementos de consumo y/o devolutivos del Canal, de acuerdo con las diferencias observadas en las conciliaciones entre Contabilidad y Almacén.
-Realizar los ajustes y aplicar los controles de manera oportuna y completa frente a las partidas identificadas en las conciliaciones de Cartera y Almacén con Contabilidad, que permitan reflejar la situación real de los activos del Canal.
</t>
  </si>
  <si>
    <t xml:space="preserve">Omisión del procedimiento de Ingreso a almacén en el momento de recibir los documentos para ser procesados en las diferentes áreas. </t>
  </si>
  <si>
    <t>Subdirección Financiera.</t>
  </si>
  <si>
    <t xml:space="preserve">Profesional de Contabilidad. </t>
  </si>
  <si>
    <t xml:space="preserve">Dentro del proceso de medición del posterior adelantado durante la vigencia 2022 no se incluyeron los activos intangibles, teniendo en cuenta que las bases de datos sobre las cuales se realizó el análisis de medición posterior solo relacionaron los activos tangibles, incumpliendo lo establecido en el numeral 6.10 Política de Intangibles de la Política Financiera del Canal versión 8 de 2021. </t>
  </si>
  <si>
    <t xml:space="preserve">No se tiene individualizadas las licencias en el software contable, lo cual impide generar un informe individual. </t>
  </si>
  <si>
    <t>1. Cotización Recibida/1
2. Cotización Recibida/1
2. Memorando de solicitud a Servicios Administrativos /1</t>
  </si>
  <si>
    <t>Herramienta de autoevaluación -  MODELO DE SEGUIMIENTO Y MEDICIÓN A LA PRESTACIÓN DEL SERVICIO</t>
  </si>
  <si>
    <t>VHAF</t>
  </si>
  <si>
    <t>Debilidades en el canal de atención presencial:
1. No se han adelantado estudios técnicos de factibilidad para identificar las necesidades de la ciudadanía para la estructuración de este canal.</t>
  </si>
  <si>
    <t xml:space="preserve">1. Realizar la evaluación de aspectos aplicables en el canal presencial, de conformidad con la NTC 6047 (Control Interno - At. Ciudadano) 
2. Identificar los aspectos base para la realización del estudio técnico de reestructuración del canal presencial (Control Interno - At. Ciudadano) 
3. Comunicar los resultados a la Alta Dirección con el fin de analizar las mejoras requeridas (At. Ciudadano)
4. Estructurar el plan de trabajo correspondiente y hacer seguimiento semestral (At. Ciudadano) </t>
  </si>
  <si>
    <t>Acciones realizadas /  Acciones formuladas</t>
  </si>
  <si>
    <t xml:space="preserve">Atención al Ciudadano
Oficina de Control Interno </t>
  </si>
  <si>
    <t xml:space="preserve">Secretaria General
Gerencia General </t>
  </si>
  <si>
    <t xml:space="preserve">Auxiliar de Atención al Ciudadano 
Jefe Oficina de Control Interno </t>
  </si>
  <si>
    <t>Debilidades en el canal de atención telefónico:
1. No se cuenta con registros de medición de tiempos de espera y atención.</t>
  </si>
  <si>
    <t>CÓDIGO: CCSE-FT-019</t>
  </si>
  <si>
    <t>VERSIÓN: 10</t>
  </si>
  <si>
    <t>FECHA DE APROBACIÓN: 19/10/2021</t>
  </si>
  <si>
    <t>RESPONSABLE: CONTROL INTERNO</t>
  </si>
  <si>
    <t>CIERRES ACCIÓN / OBSERVACIÓN Y/O HALLAZGO</t>
  </si>
  <si>
    <t>Evidencias o soportes ejecución acción de mejora</t>
  </si>
  <si>
    <t>Actividades realizadas  a la fecha</t>
  </si>
  <si>
    <t>Fechas (previas al seguimiento)</t>
  </si>
  <si>
    <t>Fechas (seguimiento vigente)</t>
  </si>
  <si>
    <t>Estado de la acción</t>
  </si>
  <si>
    <t>Observaciones</t>
  </si>
  <si>
    <t>Cierre de la observación y/o hallazgo</t>
  </si>
  <si>
    <t>Auditor que cierra la observación y/o hallazgo</t>
  </si>
  <si>
    <t>(Relacione los documentos  que soportan y evidencian avances de ejecución)</t>
  </si>
  <si>
    <t>(No. actividades realizadas de las indicadas en la columna K).</t>
  </si>
  <si>
    <t>(Resultado automático)</t>
  </si>
  <si>
    <t>(Información del análisis del estado de la acción)</t>
  </si>
  <si>
    <t>(Nombre Jefe Oficina de Control Interno)</t>
  </si>
  <si>
    <t>SEGUIMIENTO PLAN DE MEJORAMIENTO</t>
  </si>
  <si>
    <r>
      <rPr>
        <b/>
        <sz val="8"/>
        <color theme="1"/>
        <rFont val="Tahoma"/>
        <family val="2"/>
      </rPr>
      <t xml:space="preserve">Reporte Servicios Administrativos: </t>
    </r>
    <r>
      <rPr>
        <sz val="8"/>
        <color theme="1"/>
        <rFont val="Tahoma"/>
        <family val="2"/>
      </rPr>
      <t xml:space="preserve">Se realiza la correspondiente reunión con el área de Planeación y se actualiza la Matriz  donde se incluye el factor riesgo de pérdida o daño de equipos cuando no se reporta de manera adecuada. Es de aclarar que, la Matriz aún no se encuentra publicada toda vez que el área de planeación se encuentra realizando los ajustes finales.
</t>
    </r>
    <r>
      <rPr>
        <b/>
        <sz val="8"/>
        <color theme="1"/>
        <rFont val="Tahoma"/>
        <family val="2"/>
      </rPr>
      <t xml:space="preserve">Análisis OCI: </t>
    </r>
    <r>
      <rPr>
        <sz val="8"/>
        <color theme="1"/>
        <rFont val="Tahoma"/>
        <family val="2"/>
      </rPr>
      <t xml:space="preserve">De conformidad con el soporte remitido se realizó una reunión con el área de planeación el día 9 de agosto de 2023 dónde se realizó la identificación del riesgo Pérdida y/o daño de los bienes de propiedad, planta y equipo. La matriz de riesgos del proceso aún se encuentra en proceso de revisión  por parte del área de Planeación y no ha sido publicada la versión actualizada en la intranet.
Por lo anterior la acción se califica como </t>
    </r>
    <r>
      <rPr>
        <b/>
        <sz val="8"/>
        <color theme="1"/>
        <rFont val="Tahoma"/>
        <family val="2"/>
      </rPr>
      <t>"Incumplida"</t>
    </r>
    <r>
      <rPr>
        <sz val="8"/>
        <color theme="1"/>
        <rFont val="Tahoma"/>
        <family val="2"/>
      </rPr>
      <t xml:space="preserve"> teniendo en cuenta que aún no se ha oficializado la actualización de la matriz de riesgos de proceso.</t>
    </r>
  </si>
  <si>
    <r>
      <rPr>
        <b/>
        <sz val="8"/>
        <color theme="1"/>
        <rFont val="Tahoma"/>
        <family val="2"/>
      </rPr>
      <t xml:space="preserve">Reporte Servicios Administrativos: </t>
    </r>
    <r>
      <rPr>
        <sz val="8"/>
        <color theme="1"/>
        <rFont val="Tahoma"/>
        <family val="2"/>
      </rPr>
      <t xml:space="preserve">El proceso de baja de bienes tangibles e intangibles se finalizará en el último cuatrimestre del año 2023 con el fin de descartar que haya más bienes de la toma física de inventarios general, la cual se está realizando actualmente, posterior a ello se procederá a adelantar los trámites jurídicos correspondientes.
</t>
    </r>
    <r>
      <rPr>
        <b/>
        <sz val="8"/>
        <color theme="1"/>
        <rFont val="Tahoma"/>
        <family val="2"/>
      </rPr>
      <t xml:space="preserve">Análisis OCI: </t>
    </r>
    <r>
      <rPr>
        <sz val="8"/>
        <color theme="1"/>
        <rFont val="Tahoma"/>
        <family val="2"/>
      </rPr>
      <t>Teniendo en cuenta que durante el periodo del reporte no se llevaron a cabo baja de bienes, durante el próximo seguimiento al cumplimiento de los planes de mejoramiento se verificará que en la  entrega de  bienes a costo cero se suscriba el respectivo contrato dónde se establezcan las obligaciones contractuales de la empresa gestora, conforme al lineamiento del área jurídica. Por lo anterior, se mantiene la calificación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t>
    </r>
  </si>
  <si>
    <r>
      <rPr>
        <b/>
        <sz val="8"/>
        <color theme="1"/>
        <rFont val="Tahoma"/>
        <family val="2"/>
      </rPr>
      <t xml:space="preserve">Reporte Servicios Administrativos: </t>
    </r>
    <r>
      <rPr>
        <sz val="8"/>
        <color theme="1"/>
        <rFont val="Tahoma"/>
        <family val="2"/>
      </rPr>
      <t xml:space="preserve">El proceso de baja de bienes tangibles e intangibles se finalizará en el último cuatrimestre del año 2023 con el fin de descartar que resulten más bienes de la toma física de inventarios general que se está realizando actualmente. En este proceso también se tiene presente el camión de apoyo de placa BLC450.
</t>
    </r>
    <r>
      <rPr>
        <b/>
        <sz val="8"/>
        <color theme="1"/>
        <rFont val="Tahoma"/>
        <family val="2"/>
      </rPr>
      <t xml:space="preserve">Análisis OCI: </t>
    </r>
    <r>
      <rPr>
        <sz val="8"/>
        <color theme="1"/>
        <rFont val="Tahoma"/>
        <family val="2"/>
      </rPr>
      <t>Teniendo en cuenta que durante el periodo del reporte no se llevaron a cabo baja de bienes, durante el próximo seguimiento al cumplimiento de los planes de mejoramiento se verificará que se realice la baja del camión con placas BLC450, se mantiene la calificación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t>
    </r>
  </si>
  <si>
    <t>Diana Romero
Henry Beltrán</t>
  </si>
  <si>
    <t>Diana Romero
Jizeth González</t>
  </si>
  <si>
    <t xml:space="preserve">Diana Romero
</t>
  </si>
  <si>
    <r>
      <rPr>
        <sz val="8"/>
        <color theme="1"/>
        <rFont val="Tahoma"/>
        <family val="2"/>
      </rPr>
      <t xml:space="preserve">
</t>
    </r>
    <r>
      <rPr>
        <b/>
        <sz val="8"/>
        <color theme="1"/>
        <rFont val="Tahoma"/>
        <family val="2"/>
      </rPr>
      <t xml:space="preserve">Reporte Servicios Administrativos: </t>
    </r>
    <r>
      <rPr>
        <sz val="8"/>
        <color theme="1"/>
        <rFont val="Tahoma"/>
        <family val="2"/>
      </rPr>
      <t>Se remite el procedimiento AGRI-SA-PD-010 TOMA FÍSICA DE INVENTARIOS actualizado.</t>
    </r>
    <r>
      <rPr>
        <b/>
        <sz val="8"/>
        <color theme="1"/>
        <rFont val="Tahoma"/>
        <family val="2"/>
      </rPr>
      <t xml:space="preserve">
Análisis OCI: </t>
    </r>
    <r>
      <rPr>
        <sz val="8"/>
        <color theme="1"/>
        <rFont val="Tahoma"/>
        <family val="2"/>
      </rPr>
      <t>Se evidencia la actualización del procedimiento AGRI-SA-PD-010 TOMA FÍSICA DE INVENTARIOS, en las actividades 8 y 10 del mismo se establecen los reportes que hay que hacer a Contabilidad con base en los resultados que se obtengan de la toma física de inventarios.</t>
    </r>
    <r>
      <rPr>
        <b/>
        <sz val="8"/>
        <color theme="1"/>
        <rFont val="Tahoma"/>
        <family val="2"/>
      </rPr>
      <t xml:space="preserve">
</t>
    </r>
    <r>
      <rPr>
        <sz val="8"/>
        <color theme="1"/>
        <rFont val="Tahoma"/>
        <family val="2"/>
      </rPr>
      <t xml:space="preserve">
Teniendo en cuenta lo anterior, la acción se califica como </t>
    </r>
    <r>
      <rPr>
        <b/>
        <sz val="8"/>
        <color theme="1"/>
        <rFont val="Tahoma"/>
        <family val="2"/>
      </rPr>
      <t xml:space="preserve">"Terminada" </t>
    </r>
    <r>
      <rPr>
        <sz val="8"/>
        <color theme="1"/>
        <rFont val="Tahoma"/>
        <family val="2"/>
      </rPr>
      <t>con estado</t>
    </r>
    <r>
      <rPr>
        <b/>
        <sz val="8"/>
        <color theme="1"/>
        <rFont val="Tahoma"/>
        <family val="2"/>
      </rPr>
      <t xml:space="preserve"> "abierta" </t>
    </r>
    <r>
      <rPr>
        <sz val="8"/>
        <color theme="1"/>
        <rFont val="Tahoma"/>
        <family val="2"/>
      </rPr>
      <t>con el propósito de verificar que se realice el respectivo reporte al área de Contabilidad y este sea el insumo para realizar la medición posterior de los bienes de la entidad.</t>
    </r>
  </si>
  <si>
    <r>
      <rPr>
        <b/>
        <sz val="8"/>
        <color theme="1"/>
        <rFont val="Tahoma"/>
        <family val="2"/>
      </rPr>
      <t xml:space="preserve">Reporte Sub. Financiera: </t>
    </r>
    <r>
      <rPr>
        <sz val="8"/>
        <color theme="1"/>
        <rFont val="Tahoma"/>
        <family val="2"/>
      </rPr>
      <t xml:space="preserve">El día 25 de mayo se realiza reunión con Contabilidad, facturación y Cartera y Tesorería para revisar el memorando de control Interno Contable corte 31 de diciembre de 2022, se socializa la matriz que debe ser diligenciada por cada responsable de área. 
</t>
    </r>
    <r>
      <rPr>
        <b/>
        <sz val="8"/>
        <color theme="1"/>
        <rFont val="Tahoma"/>
        <family val="2"/>
      </rPr>
      <t>Análisis OCI:</t>
    </r>
    <r>
      <rPr>
        <sz val="8"/>
        <color theme="1"/>
        <rFont val="Tahoma"/>
        <family val="2"/>
      </rPr>
      <t xml:space="preserve">  De acuerdo con el reporte de avance y los soportes remitidos, se observó avance en la realización de acciones tendientes a subsanar las observaciones evidenciadas por la Revisoría Fiscal. Sin embargo todavía persisten observaciones sin subsanar, por lo cual se insta a la Subdirección a realizar de manera rápida las acciones de mejora requeridas por la revisoría fiscal y a establecer si se incluyeron todas las observaciones de la revisoría con corte a abril 2023. Se continua calificando como </t>
    </r>
    <r>
      <rPr>
        <b/>
        <sz val="8"/>
        <color theme="1"/>
        <rFont val="Tahoma"/>
        <family val="2"/>
      </rPr>
      <t>"Incumplida"</t>
    </r>
    <r>
      <rPr>
        <sz val="8"/>
        <color theme="1"/>
        <rFont val="Tahoma"/>
        <family val="2"/>
      </rPr>
      <t xml:space="preserve">.  </t>
    </r>
  </si>
  <si>
    <r>
      <rPr>
        <b/>
        <sz val="8"/>
        <color theme="1"/>
        <rFont val="Tahoma"/>
        <family val="2"/>
      </rPr>
      <t xml:space="preserve">Reporte Sistemas: </t>
    </r>
    <r>
      <rPr>
        <sz val="8"/>
        <color theme="1"/>
        <rFont val="Tahoma"/>
        <family val="2"/>
      </rPr>
      <t xml:space="preserve">Durante el periodo del reporte, se llevaron a cabo diferentes reuniones para el desarrollo del software dentro del ERP correspondiente al módulo de Financiera CXC. Para ello, se tuvieron en cuenta los requerimientos del área para así proseguir con el análisis del software. Este se encuentra en etapa de desarrollo en colaboración con las áreas de Financiera, Jurídica y Sistemas.
</t>
    </r>
    <r>
      <rPr>
        <b/>
        <sz val="8"/>
        <color theme="1"/>
        <rFont val="Tahoma"/>
        <family val="2"/>
      </rPr>
      <t>Reporte Sub. Financiera:</t>
    </r>
    <r>
      <rPr>
        <sz val="8"/>
        <color theme="1"/>
        <rFont val="Tahoma"/>
        <family val="2"/>
      </rPr>
      <t xml:space="preserve"> Durante el mes de Junio y julio se realizaron mesas de trabajo con el área de sistemas para el levantamiento de información. 
</t>
    </r>
    <r>
      <rPr>
        <b/>
        <sz val="8"/>
        <color theme="1"/>
        <rFont val="Tahoma"/>
        <family val="2"/>
      </rPr>
      <t>Análisis OCI:</t>
    </r>
    <r>
      <rPr>
        <sz val="8"/>
        <color theme="1"/>
        <rFont val="Tahoma"/>
        <family val="2"/>
      </rPr>
      <t xml:space="preserve"> Se evidencia que se realizaron mesas de trabajo entre las dos áreas para iniciar con el desarrollo del software, así como soportes por parte de la Subdirección Financiera de las reuniones llevadas a cabo. Sin embargo, se realiza recomendación de ajustar las actas y el nombre del módulo, ya que corresponde a cuentas por pagar del Canal (proveedores de todo tipo) y no cuentas por cobrar que surgen por las ventas del Canal (como se referencia en las actas). Sin embargo, ya se cumplió con el plazo establecido para el cumplimiento de la acción, por lo anterior, se califica como </t>
    </r>
    <r>
      <rPr>
        <b/>
        <sz val="8"/>
        <color theme="1"/>
        <rFont val="Tahoma"/>
        <family val="2"/>
      </rPr>
      <t>"Incumplida"</t>
    </r>
    <r>
      <rPr>
        <sz val="8"/>
        <color theme="1"/>
        <rFont val="Tahoma"/>
        <family val="2"/>
      </rPr>
      <t xml:space="preserve"> </t>
    </r>
  </si>
  <si>
    <r>
      <rPr>
        <b/>
        <sz val="8"/>
        <color theme="1"/>
        <rFont val="Tahoma"/>
        <family val="2"/>
      </rPr>
      <t>Reporte Sub. Financiera:</t>
    </r>
    <r>
      <rPr>
        <sz val="8"/>
        <color theme="1"/>
        <rFont val="Tahoma"/>
        <family val="2"/>
      </rPr>
      <t xml:space="preserve"> El día 16 de junio se realizo mesa de trabajo con el área de producción para revisar la Matriz que ellos diligencia en conjunto con el área de planeación de las producciones, Erika nos comparte las resoluciones y documentos referenciados y se realiza el cronograma de actividades. 
</t>
    </r>
    <r>
      <rPr>
        <b/>
        <sz val="8"/>
        <color theme="1"/>
        <rFont val="Tahoma"/>
        <family val="2"/>
      </rPr>
      <t>Análisis OCI:</t>
    </r>
    <r>
      <rPr>
        <sz val="8"/>
        <color theme="1"/>
        <rFont val="Tahoma"/>
        <family val="2"/>
      </rPr>
      <t xml:space="preserve"> Se revisó acta de la reunión realizada. Sin embargo, no se evidencian soportes de las otras dos actividades y los indicadores propuestos en la acción de mejoramiento. El cronograma de actividades remitido no contempla las siguientes acciones a realizar ni los tiempos para estas. Por favor revisar y tener en cuenta para el siguiente reporte. Por lo anterior y teniendo en cuenta que el plazo de la acción ya terminó, se califica como</t>
    </r>
    <r>
      <rPr>
        <b/>
        <sz val="8"/>
        <color theme="1"/>
        <rFont val="Tahoma"/>
        <family val="2"/>
      </rPr>
      <t xml:space="preserve"> "Incumplida". </t>
    </r>
  </si>
  <si>
    <r>
      <rPr>
        <b/>
        <sz val="8"/>
        <color theme="1"/>
        <rFont val="Tahoma"/>
        <family val="2"/>
      </rPr>
      <t>Reporte Sub. Financiera:</t>
    </r>
    <r>
      <rPr>
        <sz val="8"/>
        <color theme="1"/>
        <rFont val="Tahoma"/>
        <family val="2"/>
      </rPr>
      <t xml:space="preserve"> El primer trimestre fue reportado en las fecha establecidas. Para el segundo trimestre se adjunta correo donde realizaron apertura en el mes de septiembre. 
</t>
    </r>
    <r>
      <rPr>
        <b/>
        <sz val="8"/>
        <color theme="1"/>
        <rFont val="Tahoma"/>
        <family val="2"/>
      </rPr>
      <t>Análisis OCI:</t>
    </r>
    <r>
      <rPr>
        <sz val="8"/>
        <color theme="1"/>
        <rFont val="Tahoma"/>
        <family val="2"/>
      </rPr>
      <t xml:space="preserve">  No se tuvieron en cuenta las recomendaciones de las reuniones realizadas, ni la matriz del Plan de mejoramiento enviada mediante correo electrónico, con las conclusiones de la revisión, ni la retroalimentación del periodo anterior, la cual se reducía a: "quedaría pendiente el reporte de gestión del último trimestre de 2022 que se realiza en 2023. Por favor tener en cuenta </t>
    </r>
    <r>
      <rPr>
        <i/>
        <sz val="8"/>
        <color theme="1"/>
        <rFont val="Tahoma"/>
        <family val="2"/>
      </rPr>
      <t>esta indicación para el próximo reporte de avance". De acuerdo con el plazo definido para esta acción</t>
    </r>
    <r>
      <rPr>
        <sz val="8"/>
        <color theme="1"/>
        <rFont val="Tahoma"/>
        <family val="2"/>
      </rPr>
      <t>,  se califica como</t>
    </r>
    <r>
      <rPr>
        <b/>
        <sz val="8"/>
        <color theme="1"/>
        <rFont val="Tahoma"/>
        <family val="2"/>
      </rPr>
      <t xml:space="preserve"> "Incumplida". </t>
    </r>
  </si>
  <si>
    <r>
      <rPr>
        <b/>
        <sz val="8"/>
        <color theme="1"/>
        <rFont val="Tahoma"/>
        <family val="2"/>
      </rPr>
      <t>Reporte Sub. Financiera:</t>
    </r>
    <r>
      <rPr>
        <sz val="8"/>
        <color theme="1"/>
        <rFont val="Tahoma"/>
        <family val="2"/>
      </rPr>
      <t xml:space="preserve"> El profesional de contabilidad, tendrá en cuenta las observaciones para la elaboración de las notas, teniendo en cuenta que la información anexa corresponda a la nota explicativa. 
</t>
    </r>
    <r>
      <rPr>
        <b/>
        <sz val="8"/>
        <color theme="1"/>
        <rFont val="Tahoma"/>
        <family val="2"/>
      </rPr>
      <t>Análisis OCI:</t>
    </r>
    <r>
      <rPr>
        <sz val="8"/>
        <color theme="1"/>
        <rFont val="Tahoma"/>
        <family val="2"/>
      </rPr>
      <t xml:space="preserve"> El reporte de avance sin soporte no permite evidenciar cumplimiento de la acción. Se recomienda a la Subdirección tener en cuenta el indicador propuesto y soportar con las notas de los informes contables trimestrales (de acuerdo con la resolución 356 del 30/12/2022 de la Contaduría General de la Nación). De acuerdo con el plazo, esta acción se califica con alerta </t>
    </r>
    <r>
      <rPr>
        <b/>
        <sz val="8"/>
        <color theme="1"/>
        <rFont val="Tahoma"/>
        <family val="2"/>
      </rPr>
      <t xml:space="preserve">"Sin iniciar". </t>
    </r>
  </si>
  <si>
    <r>
      <rPr>
        <b/>
        <sz val="8"/>
        <color theme="1"/>
        <rFont val="Tahoma"/>
        <family val="2"/>
      </rPr>
      <t>Reporte Sub. Financiera:</t>
    </r>
    <r>
      <rPr>
        <sz val="8"/>
        <color theme="1"/>
        <rFont val="Tahoma"/>
        <family val="2"/>
      </rPr>
      <t xml:space="preserve"> 1. El profesional de Contabilidad solicito la cotización y esta pendiente programar reunión.
2. Se tiene cotización del software SAP. 3. El contador de la Entidad enviará el memorando a Servicios Administrativos de la base de datos de activos intangibles individualizados que ellos controlan.
</t>
    </r>
    <r>
      <rPr>
        <b/>
        <sz val="8"/>
        <color theme="1"/>
        <rFont val="Tahoma"/>
        <family val="2"/>
      </rPr>
      <t>Análisis OCI:</t>
    </r>
    <r>
      <rPr>
        <sz val="8"/>
        <color theme="1"/>
        <rFont val="Tahoma"/>
        <family val="2"/>
      </rPr>
      <t xml:space="preserve"> De acuerdo con el reporte de avance y los soportes se evidencia el inicio de las acciones. Se recomienda realizar seguimiento a las solicitudes para avanzar en la gestión de las acciones y su cumplimiento.  De acuerdo con el plazo y los soportes, esta acción se califica </t>
    </r>
    <r>
      <rPr>
        <b/>
        <sz val="8"/>
        <color theme="1"/>
        <rFont val="Tahoma"/>
        <family val="2"/>
      </rPr>
      <t xml:space="preserve">"En proceso". </t>
    </r>
  </si>
  <si>
    <r>
      <rPr>
        <b/>
        <sz val="8"/>
        <color theme="1"/>
        <rFont val="Tahoma"/>
        <family val="2"/>
      </rPr>
      <t xml:space="preserve">Reporte G. Documental: </t>
    </r>
    <r>
      <rPr>
        <sz val="8"/>
        <color theme="1"/>
        <rFont val="Tahoma"/>
        <family val="2"/>
      </rPr>
      <t xml:space="preserve">Se realizaron mesas de trabajo con el área de Sistemas 
</t>
    </r>
    <r>
      <rPr>
        <b/>
        <sz val="8"/>
        <color theme="1"/>
        <rFont val="Tahoma"/>
        <family val="2"/>
      </rPr>
      <t xml:space="preserve">Análisis OCI: </t>
    </r>
    <r>
      <rPr>
        <sz val="8"/>
        <color theme="1"/>
        <rFont val="Tahoma"/>
        <family val="2"/>
      </rPr>
      <t xml:space="preserve">Se observan actas de reunión de las jornadas realizadas durante agosto de 2023 respecto al módulo [pruebas]; sin embargo, teniendo en cuenta que a la fecha no se encuentra en funcionamiento al interior de Capital, se mantiene la calificación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se pueda evidenciar su puesta en marcha. </t>
    </r>
  </si>
  <si>
    <r>
      <rPr>
        <b/>
        <sz val="8"/>
        <color theme="1"/>
        <rFont val="Tahoma"/>
        <family val="2"/>
      </rPr>
      <t xml:space="preserve">Reporte G. Documental: </t>
    </r>
    <r>
      <rPr>
        <sz val="8"/>
        <color theme="1"/>
        <rFont val="Tahoma"/>
        <family val="2"/>
      </rPr>
      <t xml:space="preserve">Tras la radicación en el mes de diciembre de 2022 de la solicitud de inicio del trámite de convalidación de las Tablas de Retención Documental (TRD) de la entidad ante el Archivo de Bogotá, el 09 de mayo de 2023 se recibió el primer concepto técnico por parte del Archivo Distrital, en el cual se señalan distintas observaciones y recomendaciones frente a la revisión de todos los documentos remitidos. Desde entonces, el equipo de Gestión Documental ha venido realizando los ajustes solicitados por el Archivo de Bogotá, de manera tal que se organizó una Unidad Compartida en Google Drive: https://drive.google.com/drive/folders/0ACL-Hg_i5KKMUk9PVA en donde constan los documentos y archivos que solicitó Archivo de Bogotá, de conformidad con el artículo 11 y siguientes del Acuerdo 004 de 2019 para poder radicar nuevamente. Para ello, se han realizado reuniones internas, mesas de trabajo con el Archivo General de la Nación -entidad que facilita de mejor manera la atención para esta clase de consultas- y reuniones con las áreas de la entidad para ajustar las TRD según los requerimientos y necesidades de cada una de estas, todo durante los meses de mayo, junio y julio de 2023, a pesar de que en el mes de mayo uno de los apoyos de Gestión Documental salió de la entidad y de que en el mes de junio se dieron por terminados 2 contratos más del líder y de un apoyo del equipo de trabajo. No obstante lo anterior, se dio continuidad en los meses de junio, julio y agosto (en estos dos últimos meses se reconformó el equipo) para avanzar en los ajustes y reuniones con las áreas. En este orden de ideas, el día 20 de junio del 2023, se envió una solicitud al Archivo de Bogotá para acumular el trámite radicado en diciembre de 2022 junto con las TRD que tendrán origen en los Acuerdos 006 y 007 del 31 de mayo de 2023 a través de los cuales se modificó la estructura orgánica y la planta de Canal Capital.  Sin embargo, esta solicitud no fue aceptada por el Archivo a través de oficio recibido el 29 de junio de 2023 y frente a ello el 19 de julio se radicó respuesta la mismo en el que se indica que dentro del menor tiempo posible se radicará la subsanación de las observaciones recibidas en el citado Concepto técnico y que posteriormente y en atención al principio de procedencia de los trámites documentales, se presentará de forma independiente la solicitud de convalidación de las TRD producto de la reciente modificación de la estructura de la entidad.
</t>
    </r>
    <r>
      <rPr>
        <b/>
        <sz val="8"/>
        <color theme="1"/>
        <rFont val="Tahoma"/>
        <family val="2"/>
      </rPr>
      <t xml:space="preserve">Análisis OCI: </t>
    </r>
    <r>
      <rPr>
        <sz val="8"/>
        <color theme="1"/>
        <rFont val="Tahoma"/>
        <family val="2"/>
      </rPr>
      <t xml:space="preserve">Se verifican los soportes remitidos por el área dentro de los cuales no se observa la respuesta indicada del 19 de julio de 2023, teniendo en cuenta que Capital se encuentra en el proceso de actualización de las TRD, se reconocen los avances reportados; sin embargo, teniendo en cuenta la fecha de terminación programada, así como lo reportado se mantiene la calificación con alerta </t>
    </r>
    <r>
      <rPr>
        <b/>
        <sz val="8"/>
        <color theme="1"/>
        <rFont val="Tahoma"/>
        <family val="2"/>
      </rPr>
      <t>"Incumplida"</t>
    </r>
    <r>
      <rPr>
        <sz val="8"/>
        <color theme="1"/>
        <rFont val="Tahoma"/>
        <family val="2"/>
      </rPr>
      <t xml:space="preserve"> y se recomienda al área suministrar la totalidad de los soportes reportados. </t>
    </r>
  </si>
  <si>
    <r>
      <t xml:space="preserve">Reporte G. Documental: </t>
    </r>
    <r>
      <rPr>
        <sz val="8"/>
        <color theme="1"/>
        <rFont val="Tahoma"/>
        <family val="2"/>
      </rPr>
      <t xml:space="preserve">Se realizó capacitación de inventarios documentales y acompañamiento frente al diligenciamiento de los inventarios documentales de las áreas de Comunicaciones, Sistemas, Ventas y Mercadeo. Además, se adelanta la consolidación de los inventarios de gestión y se están realizando revisiones a los inventarios documentales de las áreas.
</t>
    </r>
    <r>
      <rPr>
        <b/>
        <sz val="8"/>
        <color theme="1"/>
        <rFont val="Tahoma"/>
        <family val="2"/>
      </rPr>
      <t xml:space="preserve">Análisis OCI: </t>
    </r>
    <r>
      <rPr>
        <sz val="8"/>
        <color theme="1"/>
        <rFont val="Tahoma"/>
        <family val="2"/>
      </rPr>
      <t xml:space="preserve">Teniendo en cuenta que se formuló el diagnóstico y cronograma de trabajo, se observan soportes de ejecución de actividades programadas; sin embargo, se recomienda al área adelantar la socialización de los resultados obtenidos de manera que se adelanten los ajustes correspondientes. Teniendo en cuenta lo anterior, así como la fecha de terminación se califica como </t>
    </r>
    <r>
      <rPr>
        <b/>
        <sz val="8"/>
        <color theme="1"/>
        <rFont val="Tahoma"/>
        <family val="2"/>
      </rPr>
      <t>"Terminada Extemporánea"</t>
    </r>
    <r>
      <rPr>
        <sz val="8"/>
        <color theme="1"/>
        <rFont val="Tahoma"/>
        <family val="2"/>
      </rPr>
      <t xml:space="preserve"> con estado </t>
    </r>
    <r>
      <rPr>
        <b/>
        <sz val="8"/>
        <color theme="1"/>
        <rFont val="Tahoma"/>
        <family val="2"/>
      </rPr>
      <t>"Abierta"</t>
    </r>
    <r>
      <rPr>
        <sz val="8"/>
        <color theme="1"/>
        <rFont val="Tahoma"/>
        <family val="2"/>
      </rPr>
      <t xml:space="preserve"> de manera que se remitan los soportes de seguimiento a las observaciones generadas durante el seguimiento a los archivos de gestión de las áreas. </t>
    </r>
  </si>
  <si>
    <r>
      <t xml:space="preserve">Análisis OCI: </t>
    </r>
    <r>
      <rPr>
        <sz val="8"/>
        <color theme="1"/>
        <rFont val="Tahoma"/>
        <family val="2"/>
      </rPr>
      <t xml:space="preserve">No se remite reporte de ejecución por parte del área; sin embargo, no se remite la herramienta formulada en la cual se pueda evidenciar el seguimiento semestral formulado en la acción. Se observan de igual manera, los soportes de seguimiento a la constitución del archivo de las áreas, así como reuniones [sin actas] de seguimiento a la consolidación del FUID. Se recomienda al área adelantar la socialización de los resultados obtenidos de manera que se adelanten los ajustes correspondientes por parte de los procesos. Teniendo en cuenta lo anterior, así como la fecha de terminación se califica como </t>
    </r>
    <r>
      <rPr>
        <b/>
        <sz val="8"/>
        <color theme="1"/>
        <rFont val="Tahoma"/>
        <family val="2"/>
      </rPr>
      <t xml:space="preserve">"Incumplida". </t>
    </r>
  </si>
  <si>
    <r>
      <t xml:space="preserve">Reporte Digital: </t>
    </r>
    <r>
      <rPr>
        <sz val="8"/>
        <color theme="1"/>
        <rFont val="Tahoma"/>
        <family val="2"/>
      </rPr>
      <t xml:space="preserve">"De acuerdo con el plan de rediseño del sitio web de la Entidad, en donde se estableció que, para la vigencia 2023 se tendría un avance del 80 % de implementación respecto al 100 % del total de los criterios de accesibilidad y usabilidad establecidos por la normatividad, nos permitimos indicar que: 1. Se alcanzó un avance del 76.7 %, respecto a los criterios de accesibilidad establecidos en la normatividad legal vigente (Resolución 1519 de 2020). La ampliación de este avance reposa en el documento ""Informe Accesibilidad Y Usabilidad En La Nueva Página Web De Capital"". 2. Se logró un avance del 63.3%, respecto a los criterios de usabilidad establecidos en la normatividad legal vigente (Resolución 1519 de 2020). La ampliación de esta información reposa en el documento ""Informe Accesibilidad Y Usabilidad En La Nueva Página Web De Capital"". El equipo digital de la Dirección Operativa concluye que, el valor promedio de avance alcanzado en la implementación de los criterios de accesibilidad y usabilidad en la nueva página de Capital es del 70% respecto a la meta establecida para la vigencia (80%). Se espera alcanzar el 10 % restante en lo que queda de la vigencia 2023."
</t>
    </r>
    <r>
      <rPr>
        <b/>
        <sz val="8"/>
        <color theme="1"/>
        <rFont val="Tahoma"/>
        <family val="2"/>
      </rPr>
      <t xml:space="preserve">Análisis OCI: </t>
    </r>
    <r>
      <rPr>
        <sz val="8"/>
        <color theme="1"/>
        <rFont val="Tahoma"/>
        <family val="2"/>
      </rPr>
      <t xml:space="preserve">Se adelanta la verificación de los soportes entregados observando pantallazos de las citaciones de mesas de trabajo y reuniones virtuales de mayo a agosto; sin embargo, teniendo en cuenta el reporte adelantado por el área, a la fecha no se cuenta con la terminación de ajustes a la página. Teniendo en cuenta lo anterior, así como la fecha de terminación de la acción se califica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</si>
  <si>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realizaron los ajustes en la sede electrónica de la entidad de acuerdo a lo solicitado en el mes de abril y mayo.
</t>
    </r>
    <r>
      <rPr>
        <b/>
        <sz val="8"/>
        <color theme="1"/>
        <rFont val="Tahoma"/>
        <family val="2"/>
      </rPr>
      <t xml:space="preserve">Análisis OCI: </t>
    </r>
    <r>
      <rPr>
        <sz val="8"/>
        <color theme="1"/>
        <rFont val="Tahoma"/>
        <family val="2"/>
      </rPr>
      <t xml:space="preserve">Se verifican los soportes remitidos dentro de los cuales se observan los correos y reuniones sostenidas con el área Digital para el ajuste correspondiente sobre los lineamientos requeridos del botón de Servicio a la ciudadanía, por lo que la acción se califica como </t>
    </r>
    <r>
      <rPr>
        <b/>
        <sz val="8"/>
        <color theme="1"/>
        <rFont val="Tahoma"/>
        <family val="2"/>
      </rPr>
      <t>"Terminada"</t>
    </r>
    <r>
      <rPr>
        <sz val="8"/>
        <color theme="1"/>
        <rFont val="Tahoma"/>
        <family val="2"/>
      </rPr>
      <t xml:space="preserve">; sin embargo, teniendo en cuenta que a la fecha se encuentra pendiente el ajuste de la página web de Capital, se califica con estado </t>
    </r>
    <r>
      <rPr>
        <b/>
        <sz val="8"/>
        <color theme="1"/>
        <rFont val="Tahoma"/>
        <family val="2"/>
      </rPr>
      <t>"Abierta"</t>
    </r>
    <r>
      <rPr>
        <sz val="8"/>
        <color theme="1"/>
        <rFont val="Tahoma"/>
        <family val="2"/>
      </rPr>
      <t xml:space="preserve"> con el fin de verificar los resultados de revisión que se ejecuta en el marco de la auditoría de participación ciudadana de la presente vigencia. </t>
    </r>
  </si>
  <si>
    <r>
      <t xml:space="preserve">Reporte G. Documental: </t>
    </r>
    <r>
      <rPr>
        <sz val="8"/>
        <color theme="1"/>
        <rFont val="Tahoma"/>
        <family val="2"/>
      </rPr>
      <t xml:space="preserve">Se realiza el seguimiento de las transferencias primarias se presenta ante el comité integrado de gestión y desempeño.
</t>
    </r>
    <r>
      <rPr>
        <b/>
        <sz val="8"/>
        <color theme="1"/>
        <rFont val="Tahoma"/>
        <family val="2"/>
      </rPr>
      <t xml:space="preserve">Análisis OCI: </t>
    </r>
    <r>
      <rPr>
        <sz val="8"/>
        <color theme="1"/>
        <rFont val="Tahoma"/>
        <family val="2"/>
      </rPr>
      <t xml:space="preserve">Se observa el cronograma de transferencias documentales de la vigencia, así como la presentación y acta del Comité Institucional de Gestión y Desempeño de agosto de 2023; sin embargo, no es posible determinar la periodicidad de seguimiento a las transferencias documentales [trimestrales] de conformidad con lo programado. Teniendo en cuenta lo anterior, se califica la acción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</si>
  <si>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Se viene adelantando la revisión de los documentos remitidos por parte del jefe de la oficina de control interno con fecha del 30 de agosto de 2023. Teniendo en cuenta la fecha de terminación, así como lo indicado se califica la acción </t>
    </r>
    <r>
      <rPr>
        <b/>
        <sz val="8"/>
        <color theme="1"/>
        <rFont val="Tahoma"/>
        <family val="2"/>
      </rPr>
      <t>"En Proceso".</t>
    </r>
  </si>
  <si>
    <r>
      <t xml:space="preserve">Reporte Técnica: </t>
    </r>
    <r>
      <rPr>
        <sz val="8"/>
        <color theme="1"/>
        <rFont val="Tahoma"/>
        <family val="2"/>
      </rPr>
      <t xml:space="preserve">Durante el segundo cuatrimestre: a. Se realizó mesa de trabajo con el área de Planeación para rediseño de la caracterización del proceso de gestión Técnica. b. Se realizaron reuniones en los meses de julio y agosto entre asesora de la Dirección Operativa, el profesional especializado grado 3 de Técnica y el apoyo administrativo para la revisión de los documentos MECN-PD-001 MANTENIMIENTO DE INFRAESTRUCTURA TECNICA y MECN-PD-002 MONITOREO DE CALIDAD una vez se finalice la revisión se tramitará la actualización con Planeación. c. Se revisó el MECN-IN-003 INSTRUCTIVO REVISION FORMATOS HOJAS DE VIDA en el marco de la reunión del 15 de agosto y se solicitó la eliminación del instructivo al equipo de Planeación. e. Se realizó la actualización del directorio de proveedores y se solicitó a planeación la actualización en la intranet.
</t>
    </r>
    <r>
      <rPr>
        <b/>
        <sz val="8"/>
        <color theme="1"/>
        <rFont val="Tahoma"/>
        <family val="2"/>
      </rPr>
      <t xml:space="preserve">Análisis OCI: </t>
    </r>
    <r>
      <rPr>
        <sz val="8"/>
        <color theme="1"/>
        <rFont val="Tahoma"/>
        <family val="2"/>
      </rPr>
      <t>Se observan los correos de revisión de la documentación relacionada en la acción [Caracterización - procedimientos], así como la solicitud de eliminación de un instructivo. De igual manera se observa el acta de reunión del 28 de junio de 2023, al igual que la actualización al documento de listado de proveedores en la intranet de Capital [23-06-2023], por lo que se califica la acción</t>
    </r>
    <r>
      <rPr>
        <b/>
        <sz val="8"/>
        <color theme="1"/>
        <rFont val="Tahoma"/>
        <family val="2"/>
      </rPr>
      <t xml:space="preserve"> "En Proceso"</t>
    </r>
    <r>
      <rPr>
        <sz val="8"/>
        <color theme="1"/>
        <rFont val="Tahoma"/>
        <family val="2"/>
      </rPr>
      <t xml:space="preserve"> y se recomienda al área tener en cuenta la fecha de terminación para la ejecución de las actividades pendientes. </t>
    </r>
  </si>
  <si>
    <r>
      <rPr>
        <b/>
        <sz val="8"/>
        <color theme="1"/>
        <rFont val="Tahoma"/>
        <family val="2"/>
      </rPr>
      <t xml:space="preserve">Reporte Técnica: </t>
    </r>
    <r>
      <rPr>
        <sz val="8"/>
        <color theme="1"/>
        <rFont val="Tahoma"/>
        <family val="2"/>
      </rPr>
      <t xml:space="preserve">"Durante el segundo cuatrimestre: a, d y e. Se asiste a varias reuniones y capacitaciones con el área de Gestión Documental. b. Se Implementó el Formulario (SOLICITUD DE EQUIPOS ALMACEN) con el fin de controlar las salidas y entradas de los equipos, dicho control lo hace el Contratista encargado del Almacén del área Técnica y el equipo de vigilancia sobre el Excel (Respuestas SOLICITUD DE EQUIPOS ALMACEN). c. Se estima que el avance se realizara en el tercer cuatrimestre del año.
</t>
    </r>
    <r>
      <rPr>
        <b/>
        <sz val="8"/>
        <color theme="1"/>
        <rFont val="Tahoma"/>
        <family val="2"/>
      </rPr>
      <t xml:space="preserve">Análisis: </t>
    </r>
    <r>
      <rPr>
        <sz val="8"/>
        <color theme="1"/>
        <rFont val="Tahoma"/>
        <family val="2"/>
      </rPr>
      <t xml:space="preserve">Se remiten los soportes correspondientes a la actividad A-D-E respecto a los principios de gestión documental como FUID y Transferencias primarias. Se recomienda al área adelantar las actividades pendientes teniendo en cuenta la fecha de terminación programada, por lo cual se califica </t>
    </r>
    <r>
      <rPr>
        <b/>
        <sz val="8"/>
        <color theme="1"/>
        <rFont val="Tahoma"/>
        <family val="2"/>
      </rPr>
      <t xml:space="preserve">"En Proceso" </t>
    </r>
    <r>
      <rPr>
        <sz val="8"/>
        <color theme="1"/>
        <rFont val="Tahoma"/>
        <family val="2"/>
      </rPr>
      <t xml:space="preserve">y se recomienda dar celeridad al cumplimiento de lo formulado. </t>
    </r>
  </si>
  <si>
    <r>
      <t xml:space="preserve">Reporte G. Documental: </t>
    </r>
    <r>
      <rPr>
        <sz val="8"/>
        <color theme="1"/>
        <rFont val="Tahoma"/>
        <family val="2"/>
      </rPr>
      <t xml:space="preserve">Se realizó la revisión de los documentos del área y se realizaron las actualizaciones pertinentes. 
Actualmente, el Manual de Gestión Documental se encuentra en revisión, sin embargo se cuenta con un avance significativo para su actualización y posterior aprobación.
</t>
    </r>
    <r>
      <rPr>
        <b/>
        <sz val="8"/>
        <color theme="1"/>
        <rFont val="Tahoma"/>
        <family val="2"/>
      </rPr>
      <t xml:space="preserve">Análisis OCI: </t>
    </r>
    <r>
      <rPr>
        <sz val="8"/>
        <color theme="1"/>
        <rFont val="Tahoma"/>
        <family val="2"/>
      </rPr>
      <t xml:space="preserve">Se procede a la verificación de la publicación de los documentos del proceso en la intranet, observando que a la fecha no se han actualizado los programas [AGRI-GR-PR-001, AGRI-GR-PR-002 Y AGRI-GR-PR-003], así como el Manual de Gestión Documental, por lo que se recomienda al área adelantar la revisión, actualización y respectiva publicación de los documentos faltantes en el marco de la auditoría adelantada durante la vigencia 2019 y cuya fecha de terminación [que cuenta con ampliación de términos] era 30 de diciembre de 2022. Teniendo en cuenta lo anterior, se mantiene la calificación con alerta </t>
    </r>
    <r>
      <rPr>
        <b/>
        <sz val="8"/>
        <color theme="1"/>
        <rFont val="Tahoma"/>
        <family val="2"/>
      </rPr>
      <t xml:space="preserve">"Incumplida". </t>
    </r>
  </si>
  <si>
    <r>
      <rPr>
        <b/>
        <sz val="8"/>
        <color theme="1"/>
        <rFont val="Tahoma"/>
        <family val="2"/>
      </rPr>
      <t xml:space="preserve">Reporte Sub. Financiera: </t>
    </r>
    <r>
      <rPr>
        <sz val="8"/>
        <color theme="1"/>
        <rFont val="Tahoma"/>
        <family val="2"/>
      </rPr>
      <t xml:space="preserve">Se están realizando mesas de trabajo para revisar el sistema de costos, en cuento se actualice el instructivo se informará. 
</t>
    </r>
    <r>
      <rPr>
        <b/>
        <sz val="8"/>
        <color theme="1"/>
        <rFont val="Tahoma"/>
        <family val="2"/>
      </rPr>
      <t>Análisis OCI:</t>
    </r>
    <r>
      <rPr>
        <sz val="8"/>
        <color theme="1"/>
        <rFont val="Tahoma"/>
        <family val="2"/>
      </rPr>
      <t xml:space="preserve"> De acuerdo con el avance reportado sin soportes, se continúa calificando como</t>
    </r>
    <r>
      <rPr>
        <b/>
        <sz val="8"/>
        <color theme="1"/>
        <rFont val="Tahoma"/>
        <family val="2"/>
      </rPr>
      <t xml:space="preserve"> "Incumplida".</t>
    </r>
  </si>
  <si>
    <r>
      <t xml:space="preserve">Reporte G. Documental: </t>
    </r>
    <r>
      <rPr>
        <sz val="8"/>
        <color theme="1"/>
        <rFont val="Tahoma"/>
        <family val="2"/>
      </rPr>
      <t xml:space="preserve">Se remitió correo en el mes de julio para adelantar la revisión por parte de la Oficina de Control Interno y así dar continuidad a la actualización en conjunto con la nueva líder de Gestión Documental.
</t>
    </r>
    <r>
      <rPr>
        <b/>
        <sz val="8"/>
        <color theme="1"/>
        <rFont val="Tahoma"/>
        <family val="2"/>
      </rPr>
      <t xml:space="preserve">Análisis OCI: </t>
    </r>
    <r>
      <rPr>
        <sz val="8"/>
        <color theme="1"/>
        <rFont val="Tahoma"/>
        <family val="2"/>
      </rPr>
      <t xml:space="preserve">Se verifican los soportes respecto a lo cual se indica que posterior a la recepción del correo se contacto a la asesora de la Subdirección Administrativa para indicarle que el documento adjunto no correspondía al programa sobre el cual se habían dejado los comentarios respectivos, dejando como compromiso la revisión por parte de la nueva líder del proceso y se remitiría nuevamente. Teniendo en cuenta que a la fecha no se ha emitido el documento revisado y ajustado por parte del área de Gestión Documental, se mantiene la calificación como </t>
    </r>
    <r>
      <rPr>
        <b/>
        <sz val="8"/>
        <color theme="1"/>
        <rFont val="Tahoma"/>
        <family val="2"/>
      </rPr>
      <t>"Incumplida"</t>
    </r>
    <r>
      <rPr>
        <sz val="8"/>
        <color theme="1"/>
        <rFont val="Tahoma"/>
        <family val="2"/>
      </rPr>
      <t xml:space="preserve"> y se recomienda dar celeridad a la finalización de lo formulado, dado que el plazo establecido se encuentra vencido. </t>
    </r>
  </si>
  <si>
    <r>
      <t xml:space="preserve">Reporte G. Documental: </t>
    </r>
    <r>
      <rPr>
        <sz val="8"/>
        <color theme="1"/>
        <rFont val="Tahoma"/>
        <family val="2"/>
      </rPr>
      <t xml:space="preserve">Frente al banco terminológico estamos esperando la convalidación de las TRD para poder realizar la actualización pertinente ya que las TRD son el insumo para esta actualización.
</t>
    </r>
    <r>
      <rPr>
        <b/>
        <sz val="8"/>
        <color theme="1"/>
        <rFont val="Tahoma"/>
        <family val="2"/>
      </rPr>
      <t xml:space="preserve">Análisis OCI: </t>
    </r>
    <r>
      <rPr>
        <sz val="8"/>
        <color theme="1"/>
        <rFont val="Tahoma"/>
        <family val="2"/>
      </rPr>
      <t xml:space="preserve">Teniendo en cuenta el reporte adelantado por el área, se mantiene la calificación del seguimiento previo como </t>
    </r>
    <r>
      <rPr>
        <b/>
        <sz val="8"/>
        <color theme="1"/>
        <rFont val="Tahoma"/>
        <family val="2"/>
      </rPr>
      <t>"En Proceso"</t>
    </r>
    <r>
      <rPr>
        <sz val="8"/>
        <color theme="1"/>
        <rFont val="Tahoma"/>
        <family val="2"/>
      </rPr>
      <t xml:space="preserve"> y se recomienda al área dar continuidad a la ejecución de las acciones formuladas. </t>
    </r>
  </si>
  <si>
    <r>
      <t xml:space="preserve">Reporte G. Documental: </t>
    </r>
    <r>
      <rPr>
        <sz val="8"/>
        <color theme="1"/>
        <rFont val="Tahoma"/>
        <family val="2"/>
      </rPr>
      <t xml:space="preserve">Para el siguiente reporte se realizaran avances.
</t>
    </r>
    <r>
      <rPr>
        <b/>
        <sz val="8"/>
        <color theme="1"/>
        <rFont val="Tahoma"/>
        <family val="2"/>
      </rPr>
      <t>Análisis OCI:</t>
    </r>
    <r>
      <rPr>
        <sz val="8"/>
        <color theme="1"/>
        <rFont val="Tahoma"/>
        <family val="2"/>
      </rPr>
      <t xml:space="preserve"> Teniendo en cuenta el reporte adelantado por el área, se mantiene la calificación del seguimiento previo como </t>
    </r>
    <r>
      <rPr>
        <b/>
        <sz val="8"/>
        <color theme="1"/>
        <rFont val="Tahoma"/>
        <family val="2"/>
      </rPr>
      <t>"En Proceso"</t>
    </r>
    <r>
      <rPr>
        <sz val="8"/>
        <color theme="1"/>
        <rFont val="Tahoma"/>
        <family val="2"/>
      </rPr>
      <t xml:space="preserve"> y se recomienda al área dar continuidad a la ejecución de las acciones formuladas. </t>
    </r>
  </si>
  <si>
    <r>
      <rPr>
        <b/>
        <sz val="8"/>
        <color theme="1"/>
        <rFont val="Tahoma"/>
        <family val="2"/>
      </rPr>
      <t xml:space="preserve">Reporte Jurídica: </t>
    </r>
    <r>
      <rPr>
        <sz val="8"/>
        <color theme="1"/>
        <rFont val="Tahoma"/>
        <family val="2"/>
      </rPr>
      <t xml:space="preserve">Con base en el nuevo plan de mejora que se acordado con Control Interno "Se incluirá en los diferentes procedimientos que hacen parte del proceso de gestión contractual, esto es Convocatoria Pública, Licitación Pública, Invitación Cerrada y Contratación Directa en que momentos se utilizará el formato denominado "ACTA DE APROBACION DE PÓLIZA", durante el cuatrimestre se realizó la revisión de los siguientes documentos: 1. Convocatoria Pública 2. Invitación Cerrada 3. Contratación Directa
En ellos, según corresponde se realizó la incorporación de la "ACTA DE APROBACION DE PÓLIZA". De igual manera se efectuaron los espacios de capacitación asociados a la gestión documental de los expedientes contractuales.
</t>
    </r>
    <r>
      <rPr>
        <b/>
        <sz val="8"/>
        <color theme="1"/>
        <rFont val="Tahoma"/>
        <family val="2"/>
      </rPr>
      <t xml:space="preserve">Análisis OCI: </t>
    </r>
    <r>
      <rPr>
        <sz val="8"/>
        <color theme="1"/>
        <rFont val="Tahoma"/>
        <family val="2"/>
      </rPr>
      <t xml:space="preserve">De conformidad con lo reportado por el área en el entendido que los procedimientos se encuentran en la ultima revisión final por parte del área de planeación y que el procedimiento de licitación publica se actualizara en ultimo trimestre del año, se califica la acción como </t>
    </r>
    <r>
      <rPr>
        <b/>
        <sz val="8"/>
        <color theme="1"/>
        <rFont val="Tahoma"/>
        <family val="2"/>
      </rPr>
      <t xml:space="preserve">"Incumplida" </t>
    </r>
    <r>
      <rPr>
        <sz val="8"/>
        <color theme="1"/>
        <rFont val="Tahoma"/>
        <family val="2"/>
      </rPr>
      <t xml:space="preserve">debido a que la fecha de terminación de la acción era el 23 de diciembre de 2022. </t>
    </r>
  </si>
  <si>
    <r>
      <rPr>
        <b/>
        <sz val="8"/>
        <color theme="1"/>
        <rFont val="Tahoma"/>
        <family val="2"/>
      </rPr>
      <t>Reporte Sub. Financiera:</t>
    </r>
    <r>
      <rPr>
        <sz val="8"/>
        <color theme="1"/>
        <rFont val="Tahoma"/>
        <family val="2"/>
      </rPr>
      <t xml:space="preserve"> El contador publico esta revisando constantemente la dinámica de las cuentas y la nomenclatura, de acuerdo al normograma emitió por la CGN se han realizado las actualizaciones que hayan lugar. 
</t>
    </r>
    <r>
      <rPr>
        <b/>
        <sz val="8"/>
        <color theme="1"/>
        <rFont val="Tahoma"/>
        <family val="2"/>
      </rPr>
      <t>Análisis OCI:</t>
    </r>
    <r>
      <rPr>
        <sz val="8"/>
        <color theme="1"/>
        <rFont val="Tahoma"/>
        <family val="2"/>
      </rPr>
      <t xml:space="preserve"> El reporte de avance y soporte, no corresponde con la acción propuesta. No se tuvieron en cuenta las recomendaciones de las reuniones realizadas ni la matriz del Plan de mejoramiento enviada mediante correo electrónico, con las conclusiones de la revisión. De acuerdo con el plazo, esta acción se califica con alerta </t>
    </r>
    <r>
      <rPr>
        <b/>
        <sz val="8"/>
        <color theme="1"/>
        <rFont val="Tahoma"/>
        <family val="2"/>
      </rPr>
      <t xml:space="preserve">"Incumplida". </t>
    </r>
  </si>
  <si>
    <r>
      <rPr>
        <b/>
        <sz val="8"/>
        <color theme="1"/>
        <rFont val="Tahoma"/>
        <family val="2"/>
      </rPr>
      <t xml:space="preserve">Reporte Sistemas: </t>
    </r>
    <r>
      <rPr>
        <sz val="8"/>
        <color theme="1"/>
        <rFont val="Tahoma"/>
        <family val="2"/>
      </rPr>
      <t xml:space="preserve">a. El procedimiento de copias de seguridad debe ser reestructurado por servicios, para incluir las actividades de copias de los servicios de servidores y sistemas de información. Por lo anterior, en el mes de septiembre se dio inicio a una mesa de trabajo con los responsables de los servicios. 
b. El manual del SGSI fue actualizado en el mes de agosto de 2023 y oficializado en la carpeta de la Intranet durante los primeros días del mes de septiembre, en el que se  integraron los planes de seguridad de la información, tratamiento de riesgos y el plan de sensibilización del SGSI. 
c. En el mes de junio fue actualizado el plan de sensibilización SGSI, actualizando las actividades a implementar en la vigencia actual.
</t>
    </r>
    <r>
      <rPr>
        <b/>
        <sz val="8"/>
        <color theme="1"/>
        <rFont val="Tahoma"/>
        <family val="2"/>
      </rPr>
      <t xml:space="preserve">
Análisis OCI: </t>
    </r>
    <r>
      <rPr>
        <sz val="8"/>
        <color theme="1"/>
        <rFont val="Tahoma"/>
        <family val="2"/>
      </rPr>
      <t xml:space="preserve">De conformidad con los soportes remitidos la actividad a. Actualización del procedimiento copias de seguridad se encuentra en ejecución.
La actividad b. se cumplió se actualizó el Manual del SGSI articulándolo con el con el Plan de Seguridad y Privacidad de la Información.
</t>
    </r>
    <r>
      <rPr>
        <b/>
        <sz val="8"/>
        <color theme="1"/>
        <rFont val="Tahoma"/>
        <family val="2"/>
      </rPr>
      <t xml:space="preserve">
</t>
    </r>
    <r>
      <rPr>
        <sz val="8"/>
        <color theme="1"/>
        <rFont val="Tahoma"/>
        <family val="2"/>
      </rPr>
      <t xml:space="preserve">Para la actividad c. se cumplió se evidencia  la actualización del plan se sensibilización del SGSI para la vigencia 2023,  teniendo en cuenta que falta finalizar  la acción a. se califica como </t>
    </r>
    <r>
      <rPr>
        <b/>
        <sz val="8"/>
        <color theme="1"/>
        <rFont val="Tahoma"/>
        <family val="2"/>
      </rPr>
      <t xml:space="preserve">"En proceso"
</t>
    </r>
    <r>
      <rPr>
        <sz val="8"/>
        <color theme="1"/>
        <rFont val="Tahoma"/>
        <family val="2"/>
      </rPr>
      <t xml:space="preserve">
</t>
    </r>
  </si>
  <si>
    <r>
      <t xml:space="preserve">
</t>
    </r>
    <r>
      <rPr>
        <b/>
        <sz val="8"/>
        <color theme="1"/>
        <rFont val="Tahoma"/>
        <family val="2"/>
      </rPr>
      <t xml:space="preserve">
Reporte Sistemas:</t>
    </r>
    <r>
      <rPr>
        <sz val="8"/>
        <color theme="1"/>
        <rFont val="Tahoma"/>
        <family val="2"/>
      </rPr>
      <t xml:space="preserve"> a y b. Fueron realizadas y reportadas en el periodo anterior del reporte.
c. Se adelantó el reporte del seguimiento trimestral de los indicadores definidos en el Plan de Seguridad y Privacidad de la Información en el marco del Plan de Acción Institucional (PAI) 
</t>
    </r>
    <r>
      <rPr>
        <b/>
        <sz val="8"/>
        <color theme="1"/>
        <rFont val="Tahoma"/>
        <family val="2"/>
      </rPr>
      <t xml:space="preserve">
Análisis OCI: </t>
    </r>
    <r>
      <rPr>
        <sz val="8"/>
        <color theme="1"/>
        <rFont val="Tahoma"/>
        <family val="2"/>
      </rPr>
      <t xml:space="preserve">De acuerdo con las evidencias remitidas, se realizó el reporte de indicadores formulados en el PAI, de conformidad con el periodo del reporte de los mismos, teniendo en cuenta que se cumplieron con las acciones propuestas la acción se califica como </t>
    </r>
    <r>
      <rPr>
        <b/>
        <sz val="8"/>
        <color theme="1"/>
        <rFont val="Tahoma"/>
        <family val="2"/>
      </rPr>
      <t xml:space="preserve">"Terminada" </t>
    </r>
    <r>
      <rPr>
        <sz val="8"/>
        <color theme="1"/>
        <rFont val="Tahoma"/>
        <family val="2"/>
      </rPr>
      <t xml:space="preserve">con estado </t>
    </r>
    <r>
      <rPr>
        <b/>
        <sz val="8"/>
        <color theme="1"/>
        <rFont val="Tahoma"/>
        <family val="2"/>
      </rPr>
      <t>"Abierta"</t>
    </r>
    <r>
      <rPr>
        <sz val="8"/>
        <color theme="1"/>
        <rFont val="Tahoma"/>
        <family val="2"/>
      </rPr>
      <t xml:space="preserve">  En el marco de la auditoría a los Sistemas de Gestión ISO 27001, y el informe de seguimiento al plan de acción institucional se evidenciaron debilidades en los indicadores del área de Sistemas, por lo cual una vez se realice el cierre de la auditoría se procederá a verificar si se requiere formular una nueva acción de mejora o se procede a reformular la presente acción.</t>
    </r>
  </si>
  <si>
    <r>
      <rPr>
        <b/>
        <sz val="8"/>
        <color theme="1"/>
        <rFont val="Tahoma"/>
        <family val="2"/>
      </rPr>
      <t xml:space="preserve">Reporte Programación: </t>
    </r>
    <r>
      <rPr>
        <sz val="8"/>
        <color theme="1"/>
        <rFont val="Tahoma"/>
        <family val="2"/>
      </rPr>
      <t xml:space="preserve">Se tiene el siguiente avance en el cuatrimestre por parte del equipo de Programación:
1. Se realizó la gestión de actualizó el Manual de tráfico y alistamiento en la intranet.
2. Se realizó la gestión de actualizó del MDCC-PD-007 ADQUISICIÓN DE LICENCIAS DE CONTENIDO documento que quedó publicado en la versión 3 el día 19 de mayo de 2023
3. Respecto a la revisión de los estándares internos del proceso de diseño y ejecución de la estratégica de circulación de contenidos, se participó en espacio de reunión del 17 de agosto, con el equipo de sistemas, asociado a la revisión de los flujos de información para definir los siguientes pasos, la actividad esta aún en proceso hasta que se unifique las acciones a seguir. Aún no se han confirmado las actividades que se requieran ajustar en los documentos del proceso.
</t>
    </r>
    <r>
      <rPr>
        <b/>
        <sz val="8"/>
        <color theme="1"/>
        <rFont val="Tahoma"/>
        <family val="2"/>
      </rPr>
      <t>Análisis OCI:</t>
    </r>
    <r>
      <rPr>
        <sz val="8"/>
        <color theme="1"/>
        <rFont val="Tahoma"/>
        <family val="2"/>
      </rPr>
      <t xml:space="preserve"> Se verificaron soportes y avance reportado. Pendiente realizar la revisión de los estándares internos del proceso de diseño y ejecución de la estrategia de circulación de contenidos, para ajustar en los documentos del proceso. Teniendo en cuenta el plazo y avance reportado, se califica como </t>
    </r>
    <r>
      <rPr>
        <b/>
        <sz val="8"/>
        <color theme="1"/>
        <rFont val="Tahoma"/>
        <family val="2"/>
      </rPr>
      <t xml:space="preserve">"En proceso". </t>
    </r>
  </si>
  <si>
    <t>1. Las fallas identificadas obedecen al proceso de actualización de la página web que se viene desarrollando.
2. Desconocimiento de los lineamientos de lenguaje claro establecidos por el DAFP.
3. Desconocimiento y/o incumplimiento por parte de todas las áreas de entidad en cuanto a los criterios de accesibilidad al momento de editar los documentos digitales que se requieren publicar en la página web, así como desconocimiento por parte del equipo digital al momento de realizar la publicación.</t>
  </si>
  <si>
    <t>1. Realizar los ajustes de los elementos no textuales de la página web conforme se continúe el rediseño de la misma.
2. Realizar la revisión y ajuste de los títulos, páginas, secciones, enlaces, mensajes de error, campos de formularios entre otros, de acuerdo con los lineamientos de la guía de lenguaje claro del DAFP y cronograma interno de trabajo.
3. Realizar mesas de trabajo para acordar los lineamientos y plan de trabajo preliminar con las áreas involucradas en la adopción de los criterios de accesibilidad de los documentos digitales a ser publicados en la página web.</t>
  </si>
  <si>
    <r>
      <rPr>
        <b/>
        <sz val="8"/>
        <color theme="1"/>
        <rFont val="Tahoma"/>
        <family val="2"/>
      </rPr>
      <t xml:space="preserve">Reporte planeación: </t>
    </r>
    <r>
      <rPr>
        <sz val="8"/>
        <color theme="1"/>
        <rFont val="Tahoma"/>
        <family val="2"/>
      </rPr>
      <t xml:space="preserve">Esta actividad se llevará a cabo a partir del tercer cuatrimestre del año
</t>
    </r>
    <r>
      <rPr>
        <b/>
        <sz val="8"/>
        <color theme="1"/>
        <rFont val="Tahoma"/>
        <family val="2"/>
      </rPr>
      <t>Análisis OCI</t>
    </r>
    <r>
      <rPr>
        <sz val="8"/>
        <color theme="1"/>
        <rFont val="Tahoma"/>
        <family val="2"/>
      </rPr>
      <t>:  Conforme a la fecha establecida de terminación, se califica sin iniciar.</t>
    </r>
  </si>
  <si>
    <r>
      <rPr>
        <b/>
        <sz val="8"/>
        <color theme="1"/>
        <rFont val="Tahoma"/>
        <family val="2"/>
      </rPr>
      <t xml:space="preserve">Reporte Recursos Humanos: </t>
    </r>
    <r>
      <rPr>
        <sz val="8"/>
        <color theme="1"/>
        <rFont val="Tahoma"/>
        <family val="2"/>
      </rPr>
      <t xml:space="preserve">Para la actividad No. 4 relacionada con la identificación de los cargos o posiciones que puedan tener incidencia en el desempeño de la gestión antisoborno, la Subdirección Administrativa- Talento Humano en conjunto con el área de Planeación durante el periodo objeto de reporte, adelantaron un total de cuatro (4) mesas de trabajo en el marco de las cuales se verificó y avanzó en la construcción de la matriz de delegación de autoridad, la cual se constituye como un insumo esencial que hace parte de la identificación de aquellos cargos o posiciones que tengan relación con la gestión Antisoborno de la entidad.
Sobre el particular, se precisa que la matriz que se presenta como evidencia para este reporte, no corresponde a la versión final del instrumento, pero si es un elemento de avance significativo para esta tarea que a pesar de que se encuentra en fase inicial en Canal Capital (gestión anti soborno y lavado de activos), contribuye al fortalecimiento de este sistema.  
</t>
    </r>
    <r>
      <rPr>
        <b/>
        <sz val="8"/>
        <color theme="1"/>
        <rFont val="Tahoma"/>
        <family val="2"/>
      </rPr>
      <t xml:space="preserve">Análisis OCI: </t>
    </r>
    <r>
      <rPr>
        <sz val="8"/>
        <color theme="1"/>
        <rFont val="Tahoma"/>
        <family val="2"/>
      </rPr>
      <t xml:space="preserve">Actividades 1, 2 y 3 cumplidas durante el seguimiento del primer cuatrimestre de la vigencia.
La actividad 4 de conformidad con las evidencias presentadas y el reporte presentado por el área, se encuentra en elaboración la Matriz de delegación de autoridad, la cual ya presenta avances significativos a 30/08/2023, sin embargo, aún está en proceso de mejora para su implementación final.
Por lo anterior, la acción se califica como </t>
    </r>
    <r>
      <rPr>
        <b/>
        <sz val="8"/>
        <color theme="1"/>
        <rFont val="Tahoma"/>
        <family val="2"/>
      </rPr>
      <t>"En Proceso",</t>
    </r>
    <r>
      <rPr>
        <sz val="8"/>
        <color theme="1"/>
        <rFont val="Tahoma"/>
        <family val="2"/>
      </rPr>
      <t xml:space="preserve"> para verificar el cumplimiento de la acción 4 en el próximo seguimiento.</t>
    </r>
  </si>
  <si>
    <t>Secretaria General Área Jurídica</t>
  </si>
  <si>
    <r>
      <rPr>
        <b/>
        <sz val="8"/>
        <color theme="1"/>
        <rFont val="Tahoma"/>
        <family val="2"/>
      </rPr>
      <t xml:space="preserve">Reporte jurídica: </t>
    </r>
    <r>
      <rPr>
        <sz val="8"/>
        <color theme="1"/>
        <rFont val="Tahoma"/>
        <family val="2"/>
      </rPr>
      <t xml:space="preserve">Durante el cuatrimestre se realizó:
1. La revisión del documento "ANEXO 4 COMPROMISO DE INTEGRIDAD, TRANSPARENCIA, ANTICORRUPCIÓN Y PREVENCIÓN DE LA/FT"
2. Se realizó la gestión de creación del formato con el equipo de Planeación
3. Se realizó la revisión de la política y comunicación de aportes a Planeación
</t>
    </r>
    <r>
      <rPr>
        <b/>
        <sz val="8"/>
        <color theme="1"/>
        <rFont val="Tahoma"/>
        <family val="2"/>
      </rPr>
      <t xml:space="preserve">Análisis OCI: </t>
    </r>
    <r>
      <rPr>
        <sz val="8"/>
        <color theme="1"/>
        <rFont val="Tahoma"/>
        <family val="2"/>
      </rPr>
      <t xml:space="preserve">Se pudo consultar los soportes presentados por el área y se avisa que dan cuenta del reporte presentado. Se evidencia el cumplimiento de la acción propuesta. Por lo anterior se califica </t>
    </r>
    <r>
      <rPr>
        <b/>
        <sz val="8"/>
        <color theme="1"/>
        <rFont val="Tahoma"/>
        <family val="2"/>
      </rPr>
      <t xml:space="preserve">"Terminada" </t>
    </r>
    <r>
      <rPr>
        <sz val="8"/>
        <color theme="1"/>
        <rFont val="Tahoma"/>
        <family val="2"/>
      </rPr>
      <t xml:space="preserve"> pero se deja con estado </t>
    </r>
    <r>
      <rPr>
        <b/>
        <sz val="8"/>
        <color theme="1"/>
        <rFont val="Tahoma"/>
        <family val="2"/>
      </rPr>
      <t xml:space="preserve">"Abierta" </t>
    </r>
    <r>
      <rPr>
        <sz val="8"/>
        <color theme="1"/>
        <rFont val="Tahoma"/>
        <family val="2"/>
      </rPr>
      <t xml:space="preserve">debido a que la revisión y/o actualización de la política de antisoborno se entiende culminada con la publicación y/o socialización del documento. Para el próximo seguimiento se recomienda aportar documento que permita evidenciar esa publicación. </t>
    </r>
  </si>
  <si>
    <r>
      <rPr>
        <b/>
        <sz val="8"/>
        <color theme="1"/>
        <rFont val="Tahoma"/>
        <family val="2"/>
      </rPr>
      <t xml:space="preserve">Reporte Servicios Administrativos: </t>
    </r>
    <r>
      <rPr>
        <sz val="8"/>
        <color theme="1"/>
        <rFont val="Tahoma"/>
        <family val="2"/>
      </rPr>
      <t xml:space="preserve">Se suscribe el contrato 177 de 2023 con el GEB con plazo de ejecución del 01 de marzo de 2023 al 29 de febrero 2024 y durante este periodo de tiempo se realizó una negociación con el arrendador en la que sostenía el precio del canon de arrendamiento de 2022 fijado por el avalúo de bienes realizado por parte del GEB en 2022 durante 5 meses del 2023.
Por esta razón, el GEB no va a realizar un nuevo avalúo de bienes hasta tanto se suscriba un nuevo contrato, es decir, hasta la vigencia 2024. No obstante, se remite el avalúo de renta realizado en el año 2022 por la Lonja Nacional de Profesionales Avaluadores en Proyectos Viales, Infraestructura y Finca Raíz – LONPRAVIAL.
</t>
    </r>
    <r>
      <rPr>
        <b/>
        <sz val="8"/>
        <color theme="1"/>
        <rFont val="Tahoma"/>
        <family val="2"/>
      </rPr>
      <t xml:space="preserve">Análisis OCI: </t>
    </r>
    <r>
      <rPr>
        <sz val="8"/>
        <color theme="1"/>
        <rFont val="Tahoma"/>
        <family val="2"/>
      </rPr>
      <t xml:space="preserve">Teniendo en cuenta que si bien se mantiene el valor del canon de arrendamiento de la vigencia 2022 para 5 meses de la vigencia 2023, se debe tener el  informe de verificación de las condiciones del mercado inmobiliario en los contratos de arrendamiento actualizado cada vez que se suscriba un nuevo contrato de arrendamiento. Por lo anterior, la acción se califica como </t>
    </r>
    <r>
      <rPr>
        <b/>
        <sz val="8"/>
        <color theme="1"/>
        <rFont val="Tahoma"/>
        <family val="2"/>
      </rPr>
      <t xml:space="preserve">"Sin iniciar" </t>
    </r>
    <r>
      <rPr>
        <sz val="8"/>
        <color theme="1"/>
        <rFont val="Tahoma"/>
        <family val="2"/>
      </rPr>
      <t xml:space="preserve">y teniendo en cuenta que la próxima suscripción de un contrato de arrendamiento será en marzo de 2024, se recomienda solicitar el plazo de cumplimiento de la acción para que no se reporte como </t>
    </r>
    <r>
      <rPr>
        <b/>
        <sz val="8"/>
        <color theme="1"/>
        <rFont val="Tahoma"/>
        <family val="2"/>
      </rPr>
      <t>"Incumplida"</t>
    </r>
    <r>
      <rPr>
        <sz val="8"/>
        <color theme="1"/>
        <rFont val="Tahoma"/>
        <family val="2"/>
      </rPr>
      <t xml:space="preserve">
</t>
    </r>
  </si>
  <si>
    <r>
      <rPr>
        <b/>
        <sz val="8"/>
        <color theme="1"/>
        <rFont val="Tahoma"/>
        <family val="2"/>
      </rPr>
      <t xml:space="preserve">Reporte jurídica: </t>
    </r>
    <r>
      <rPr>
        <sz val="8"/>
        <color theme="1"/>
        <rFont val="Tahoma"/>
        <family val="2"/>
      </rPr>
      <t xml:space="preserve">Durante el cuatrimestre se realizaron las siguientes acciones: 1. Se realizó la capacitación sobre la materialización, seguimiento y manejo de los riesgos en materia contractual. 2. Se realizó de los siguientes documentos
* Manual de supervisión de contrato * Manual de contratación
</t>
    </r>
    <r>
      <rPr>
        <b/>
        <sz val="8"/>
        <color theme="1"/>
        <rFont val="Tahoma"/>
        <family val="2"/>
      </rPr>
      <t xml:space="preserve">Análisis OCI: </t>
    </r>
    <r>
      <rPr>
        <sz val="8"/>
        <color theme="1"/>
        <rFont val="Tahoma"/>
        <family val="2"/>
      </rPr>
      <t xml:space="preserve">Se avisa que los soportes de la primera actividad no corresponden a la actividad formulada y esperada. El soporte de la capacitación reportado por el área da cuenta del tema del contrato de seguro y sus característica  y no sobre los riesgos contractuales, como se esperaba de la acción de mejoramiento. Se recomienda al área verificar los soportes reportados en los seguimiento para que se pueda analizar el cumplimiento de la actividades formuladas en cada acción de mejora. 
Respecto a la segunda actividad se evidencia la revisión del documento manual de contratación. De igual manera la oficina de control interno tiene conocimiento que se esta en etapa de revisión de la nueva versión del manual. Por las razones anteriores se califica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</si>
  <si>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Se remite correo donde se realizó la solicitud de ampliación de los temas de gestión documental en la rendición de cuentas y en los informes de gestión de la entidad.
</t>
    </r>
    <r>
      <rPr>
        <b/>
        <sz val="8"/>
        <color theme="1"/>
        <rFont val="Tahoma"/>
        <family val="2"/>
      </rPr>
      <t xml:space="preserve">Análisis OCI: </t>
    </r>
    <r>
      <rPr>
        <sz val="8"/>
        <color theme="1"/>
        <rFont val="Tahoma"/>
        <family val="2"/>
      </rPr>
      <t xml:space="preserve">Teniendo en cuenta los soportes remitidos se recomienda al área adelantar la mesa de trabajo con el área de Planeación o adelantar la modificación de la acción de manera que se dé cumplimiento a lo formulado, así mismo, se puede observar la cadena de correos con el área de Planeación para dar a conocer el requerimiento de ampliación de información en materia de gestión documental en los informes de empalme. Teniendo en cuenta lo anterior, así como la fecha de terminación, se califica la acción </t>
    </r>
    <r>
      <rPr>
        <b/>
        <sz val="8"/>
        <color theme="1"/>
        <rFont val="Tahoma"/>
        <family val="2"/>
      </rPr>
      <t xml:space="preserve">"En Proceso". </t>
    </r>
  </si>
  <si>
    <t>Actividades cumplidas/
Actividades programadas</t>
  </si>
  <si>
    <t xml:space="preserve">Falta de conocimiento de los formatos y procedimientos por parte del líder del área así como de cada uno de los colaboradores
</t>
  </si>
  <si>
    <t>a. Realizar la revisión y actualización de la caracterización del proceso, en cuanto al formato vigente, el nombre del proceso y los elementos que se encuentran sin incluir.
B. Revisar y actualizar durante el primer semestre del año 2023 el procedimiento MECN-PD-001 MANTENIMIENTO DE INFRAESTRUCTURA TECNICA y MECN-PD-002 MONITOREO DE CALIDAD, con el acompañamiento de planeación y gestionar la actualización en la Intranet [si hay lugar a ello], así mismo realizar la socialización de los mismos al equipo de ingenieros y técnicos del área técnica una vez al año o en caso de contrato nuevo debe hacer parte de la inducción de entrada, con el fin de que su diligenciamiento permita el seguimiento, análisis y toma de decisiones sobre los mismos.
C. Revisar y actualizar el instructivo MECN-IN-003 INSTRUCTIVO REVISION FORMATOS HOJAS DE VIDA y MECN-GU-001 GUIA PARA LA CREACION DE CONTENIDOS Y GESTION DE ALMACENAMIENTO, con el acompañamiento de planeación y gestionar la actualización en la Intranet [si hay lugar a ello], así mismo realizar la socialización de los mismos al equipo de ingenieros y técnicos del área técnica una vez al año o en caso de contrato nuevo debe hacer parte de la inducción de entrada.
D. Revisar y actualizar durante el primer semestre del año 2023 el documento MECN-PL-001 PLAN DE CONTINUIDAD DE NEGOCIO con el objetivo de replantear las actividades que componen este documento, gestionar la actualización del documento en la intranet y socializar el plan de continuidad de negocio con el fin de que el mismo sea ejecutable; así mismo, establecer y documentar planes de contingencias que permitan a Capital atender y mantener su operación a pesar de los fallos dentro de la operación tanto de la producción de contenidos como la emisión de los dos Canales que hacen parte de Canal Capital. 
E. Mantener actualizado el directorio de proveedores del área en la Intranet, con una periodicidad de actualización de cada 6 meses. 
F. Revisar y analizar en el primer semestre del año 2023 las actividades ejecutadas dentro del proceso para determinar los responsables y los puntos de control necesarios, así mismo, establecer las mejores practicas para la documentación de las actividades dentro del proceso, lo cual requiere solicitar la creación de la documentación en la intranet. Lo anterior se debe realizar con el acompañamiento de planeación.</t>
  </si>
  <si>
    <t>Profesional especializado grado 3 del área técnica</t>
  </si>
  <si>
    <t xml:space="preserve">a. Verificar y garantizar que los estudios previos cumplan con lo establecido por el manual de contratación de la entidad y la guía de compras sostenibles, con el fin de que la proyección contractual tenga el mínimo de cambios necesarios durante la ejecución del contrato, para ello se debe solicitar al área jurídica y planeación dos (2) capacitaciones para los integrantes del equipo de apoyos del área técnica distribuidas en los dos semestre del año.
b. Verificar que los documentos requeridos para la contratación cumplan con lo  requerido y sean efectivamente cargados en la carpeta correspondiente al proceso. 
C. Realizar y documentar los Estudio Previo de las adquisiciones que se realicen a través de la tienda virtual del estado.
D.  Adelantar sensibilización dirigida a los abogados sobre la ampliación de las fichas de compras sostenibles en los proceso de contratación de la entidad.                                                                                                                
E. Revisar el procedimiento de Planeación de la Contratación y determinar la posibilidad de incluir en el mismo un control sobre la aplicación de las fichas de compras sostenibles en los proceso contractuales del Canal.    
F. Socialización de la necesidad de la elaboración de estudios previos en los procesos contractuales que se adelanten en la Tienda Virtual de Colombia Compra Eficiente.  </t>
  </si>
  <si>
    <t>Profesional especializado grado 3 del área técnica
Profesional especializado grado 3 del área jurídica</t>
  </si>
  <si>
    <r>
      <t xml:space="preserve">Reporte Técnica: </t>
    </r>
    <r>
      <rPr>
        <sz val="8"/>
        <color theme="1"/>
        <rFont val="Tahoma"/>
        <family val="2"/>
      </rPr>
      <t xml:space="preserve">"Durante el segundo cuatrimestre: a. Se realizó la solicitud de las siguientes capacitaciones a: * Jurídica: ¡¡ El cómo y cuándo se deben incluir en los estudios previos las fichas de compras sostenibles!! * Planeación: ¡¡ La actualización de las fichas de compras sostenibles y cómo enfocarlas desde el área técnica en los procesos precontractuales!. b. Se cuenta con avance en la contratación de personas naturales y jurídicas en lo corrido del cuatrimestre. c. Se realizó prorroga por 6 meses a la orden de compra 102817 de Grupo EDS Autogas S.A.S, con fecha de 29 de julio del 2023 en la plataforma TVEC.. 
</t>
    </r>
    <r>
      <rPr>
        <b/>
        <sz val="8"/>
        <color theme="1"/>
        <rFont val="Tahoma"/>
        <family val="2"/>
      </rPr>
      <t xml:space="preserve">Análisis OCI: </t>
    </r>
    <r>
      <rPr>
        <sz val="8"/>
        <color theme="1"/>
        <rFont val="Tahoma"/>
        <family val="2"/>
      </rPr>
      <t xml:space="preserve">Se adelanta la verificación de los soportes remitidos observando la solicitud de capacitación al área jurídica vía correo electrónico del 30 de agosto de 2023, así mismo, se remiten pantallazos de los procesos contractuales que se adelantan desde el área; sin embargo, de conformidad con lo formulado, no se observa la existencia de un documento que permita verificar la revisión adelantada por el área Técnica, así como los enlace en los cuales reposan las carpetas de las imágenes entregadas. 
Teniendo en cuenta lo anterior, así como la fecha de terminación se califica la acción </t>
    </r>
    <r>
      <rPr>
        <b/>
        <sz val="8"/>
        <color theme="1"/>
        <rFont val="Tahoma"/>
        <family val="2"/>
      </rPr>
      <t xml:space="preserve">"En Proceso" </t>
    </r>
    <r>
      <rPr>
        <sz val="8"/>
        <color theme="1"/>
        <rFont val="Tahoma"/>
        <family val="2"/>
      </rPr>
      <t xml:space="preserve">y se recomienda al área dar celeridad a la ejecución de las acciones pendientes. </t>
    </r>
  </si>
  <si>
    <t>Debido a que el área cuenta con dos colaboradores en el laboratorio, personal insuficiente, para  hacer seguimiento al inventario, sumado a que ellos no están directamente vinculados con Capital, se genera inestabilidad en el cumplimiento de las actividades necesarias del laboratorio.
El área técnica cuenta con dos colaboradores que cumplen sus funciones en el Laboratorio de Capital, estos no tienen funciones claras dentro de la operación que permitan tener control sobre cada uno de los elementos que entran y salen, así como los inventarios y equipos para mantenimiento preventivo y correctivo.</t>
  </si>
  <si>
    <t>Área Técnica
Servicios Administrativos</t>
  </si>
  <si>
    <t>Profesional especializado grado 3 del área técnica
Técnico de Servicios Administrativos</t>
  </si>
  <si>
    <t>El manual con el que cuenta la entidad que tiene como propósito indicar como se le da de baja a los bienes tangibles e intangibles  asignados al área técnica, no es los suficiente claro, dejando al criterio del profesional del área la evaluación de mediciones posteriores</t>
  </si>
  <si>
    <r>
      <t xml:space="preserve">Reporte Técnica: </t>
    </r>
    <r>
      <rPr>
        <sz val="8"/>
        <color theme="1"/>
        <rFont val="Tahoma"/>
        <family val="2"/>
      </rPr>
      <t xml:space="preserve">Durante el segundo cuatrimestre: a y b. Se realizó mesa de trabajo entre las áreas de Técnica y Servicios Administrativos para la depuración de las licencias vencidas y el control de las que están vigentes, el reporte de la entrega del estado de las licencias se proyecta para el tercer cuatrimestre. 
</t>
    </r>
    <r>
      <rPr>
        <b/>
        <sz val="8"/>
        <color theme="1"/>
        <rFont val="Tahoma"/>
        <family val="2"/>
      </rPr>
      <t>Reporte Servicios Administrativos:</t>
    </r>
    <r>
      <rPr>
        <sz val="8"/>
        <color theme="1"/>
        <rFont val="Tahoma"/>
        <family val="2"/>
      </rPr>
      <t xml:space="preserve"> Actividad A y C: Se remite acta de reunión donde se informó que se requiere apoyo del área técnica para validar la depuración de licencias realizada por Servicios Administrativos. Además, se aportan los correos de solicitud remitidos. Es de aclarar que, hasta el 11 de septiembre el área logró validar la información para incluir las licencias revisadas al proceso de baja del 2023 y continuar con el mismo. Actividad D: Se remite el procedimiento AGRI-SA-PD-009 BAJA DE BIENES actualizado donde se menciona la baja de bienes intangibles.
</t>
    </r>
    <r>
      <rPr>
        <b/>
        <sz val="8"/>
        <color theme="1"/>
        <rFont val="Tahoma"/>
        <family val="2"/>
      </rPr>
      <t xml:space="preserve">
Análisis OCI: Actividades A Y C:</t>
    </r>
    <r>
      <rPr>
        <sz val="8"/>
        <color theme="1"/>
        <rFont val="Tahoma"/>
        <family val="2"/>
      </rPr>
      <t xml:space="preserve"> Se evidencia que se llevo a cabo una reunión con el área técnica el día 30 de mayo para establecer mecanismos de reporte para depurar el inventario de Licencias de Canal Capital, de conformidad con el reporte hasta el mes de septiembre se validaron las licencias a dar de baja. Teniendo en cuenta que la fecha del actual seguimiento es con corte a 31 de agosto, esta información será evaluada y revisada en el próximo seguimiento a los planes de mejoramiento. </t>
    </r>
    <r>
      <rPr>
        <b/>
        <sz val="8"/>
        <color theme="1"/>
        <rFont val="Tahoma"/>
        <family val="2"/>
      </rPr>
      <t xml:space="preserve">Actividad H: </t>
    </r>
    <r>
      <rPr>
        <sz val="8"/>
        <color theme="1"/>
        <rFont val="Tahoma"/>
        <family val="2"/>
      </rPr>
      <t xml:space="preserve">Se evidencia la actualización del procedimiento Baja de bienes, dónde se incluyeron los bienes intangibles dentro de las actividades del procedimiento. Por lo anterior, la actividad H se califica como terminada. Teniendo en cuenta lo anterior, se califican las acciones formuladas </t>
    </r>
    <r>
      <rPr>
        <b/>
        <sz val="8"/>
        <color theme="1"/>
        <rFont val="Tahoma"/>
        <family val="2"/>
      </rPr>
      <t>"En Proceso"</t>
    </r>
    <r>
      <rPr>
        <sz val="8"/>
        <color theme="1"/>
        <rFont val="Tahoma"/>
        <family val="2"/>
      </rPr>
      <t xml:space="preserve">. </t>
    </r>
  </si>
  <si>
    <t xml:space="preserve">Hace falta capacitaciones mas detalladas de las herramientas de gestión documental, como manejo de links.
Así como falta de rigurosidad en el proceso interno por parte de algunos de los colaboradores del área.
</t>
  </si>
  <si>
    <t>Profesional especializado grado 3 del área técnica
Líder Gestión Documental</t>
  </si>
  <si>
    <r>
      <rPr>
        <b/>
        <sz val="8"/>
        <color theme="1"/>
        <rFont val="Tahoma"/>
        <family val="2"/>
      </rPr>
      <t>Reporte Sub. Financiera:</t>
    </r>
    <r>
      <rPr>
        <sz val="8"/>
        <color theme="1"/>
        <rFont val="Tahoma"/>
        <family val="2"/>
      </rPr>
      <t xml:space="preserve"> El contador publico esta revisando constantemente la dinámica de las cuentas y la nomenclatura, de acuerdo al normograma emitió por la CGN se han realizado las actualizaciones que hayan lugar. 
</t>
    </r>
    <r>
      <rPr>
        <b/>
        <sz val="8"/>
        <color theme="1"/>
        <rFont val="Tahoma"/>
        <family val="2"/>
      </rPr>
      <t>Análisis OCI:</t>
    </r>
    <r>
      <rPr>
        <sz val="8"/>
        <color theme="1"/>
        <rFont val="Tahoma"/>
        <family val="2"/>
      </rPr>
      <t xml:space="preserve"> El reporte de avance y soporte no dan cuenta de la revisión ni las cuentas modificadas. Se recomienda a la Subdirección prestar atención al indicador definido y soportar conforme a este. Para el caso, el reporte del Plan anterior y plan modificado, indicando cuáles son las cuentas revisadas y modificadas durante el periodo (informando la versión del Catálogo de la CGN que corresponda). De acuerdo con el plazo y los soportes, esta acción se califica con alerta </t>
    </r>
    <r>
      <rPr>
        <b/>
        <sz val="8"/>
        <color theme="1"/>
        <rFont val="Tahoma"/>
        <family val="2"/>
      </rPr>
      <t xml:space="preserve">"Sin iniciar". </t>
    </r>
  </si>
  <si>
    <t xml:space="preserve">Los procesos contables que se realizan luego del ultimo día hábil de cada mes (como son: conciliaciones bancarias, conciliaciones entre áreas, cargue de interfaces, correr procesos de amortización y depreciación, revisión de cifras, identificación de diferencias y causación de ajustes, recibos de caja, entre otros) necesarios para realizar el cierre contable del mes,  están tomando más tiempo generando retraso en la publicación de los Estados Financieros mensuales. </t>
  </si>
  <si>
    <t>Se evidenciaron debilidades en las notas a los informes financieros, así:
-Respecto a lo establecido en el numeral 2.2 del artículo 1 de la Resolución 182 de 2017 de la Contaduría General de la Nación, sobre la presentación de las notas a los informes financieros y contables mensuales.
-Notas que no tienen relación con los Estados Financieros, no describen ningún detalle como revelaciones, imprecisiones en los detalles e imprecisiones en la composición de la nota (revelaciones pertenecen a otra nota).</t>
  </si>
  <si>
    <t xml:space="preserve">Se estaban generando las notas a los Estados Financieros de acuerdo a la plantilla establecida por la Contaduría General de la Nación sin omitir ninguna nota. </t>
  </si>
  <si>
    <t>1. Omitir las notas de la plantilla que no contengan datos de acuerdo a la información de los Estados Financieros que se generen.
2. Revisar que las notas contengan descripción detallada, explicando las cifras que se adjuntan en los cuadros y validando que la información correspondan al numeral de las notas respectivas.</t>
  </si>
  <si>
    <t>Falta de articulación de las actividades de toma física de inventarios con la medición posterior de los bienes de la entidad</t>
  </si>
  <si>
    <t>1. Actualizar el procedimiento  AGRI-SA-PD-010  TOMA FISICA DE INVENTARIOS a fin de incluir dentro de sus actividades, el proceso de medición posterior de bienes de la entidad en aras de articular ambos procesos que cuentan con similares actividades.</t>
  </si>
  <si>
    <t xml:space="preserve">1. Coordinar con el área de Servicios Administrativos y Generar una mesa de trabajo con las áreas involucradas (almacén, contabilidad, generadores del gasto), para que socializar el Procedimiento Ingreso al almacén 
2. En el momento de revisar las conciliaciones con las áreas, revisar las partidas conciliatorias con el fin de depurarlas evitando que estas perduren en el tiempo. </t>
  </si>
  <si>
    <t>Mesa trabajo de socialización del procedimiento / 1
Partidas conciliatorias identificadas / Partidas conciliatorias ajustadas</t>
  </si>
  <si>
    <r>
      <rPr>
        <b/>
        <sz val="8"/>
        <color theme="1"/>
        <rFont val="Tahoma"/>
        <family val="2"/>
      </rPr>
      <t xml:space="preserve">Reporte Sub. Financiera: </t>
    </r>
    <r>
      <rPr>
        <sz val="8"/>
        <color theme="1"/>
        <rFont val="Tahoma"/>
        <family val="2"/>
      </rPr>
      <t xml:space="preserve">En el ultimo cuatrimestre se coordinará con el área de Servicios Administrativos la socialización del procedimiento de Ingreso al almacén. 
</t>
    </r>
    <r>
      <rPr>
        <b/>
        <sz val="8"/>
        <color theme="1"/>
        <rFont val="Tahoma"/>
        <family val="2"/>
      </rPr>
      <t>Análisis OCI:</t>
    </r>
    <r>
      <rPr>
        <sz val="8"/>
        <color theme="1"/>
        <rFont val="Tahoma"/>
        <family val="2"/>
      </rPr>
      <t xml:space="preserve"> No se evidencia el inicio de las acciones determinadas en el plan.  De acuerdo con el plazo, esta acción se califica con alerta </t>
    </r>
    <r>
      <rPr>
        <b/>
        <sz val="8"/>
        <color theme="1"/>
        <rFont val="Tahoma"/>
        <family val="2"/>
      </rPr>
      <t xml:space="preserve">"Sin iniciar". </t>
    </r>
  </si>
  <si>
    <t xml:space="preserve">1. Cotizar la reparametrización de SIIGO para que se pueda realizar las individualizaciones de los registros por licencia.
2. Realizar el proceso de paso a NIIF a Contabilidad Multipropósito, se debe verificar que la reparametrización este realizada en su totalidad, se solicitará a SIIGO la cotización de la reparametrización. 
2. Para la Medición posterior que se adelante en la vigencia 2023 se solicitará a Servicios Administrativos que incluya la base de datos de activos intangibles individualizados que ellos controlan. </t>
  </si>
  <si>
    <t>No se contemplaron actividades para identificar necesidades de mejoras al canal presencial dentro del quehacer  del proceso  de servicio, dado que no se prestaba atención a la ciudadanía por este canal desde la vigencia 2020 hasta finales de 2022.</t>
  </si>
  <si>
    <r>
      <rPr>
        <b/>
        <sz val="8"/>
        <color theme="1"/>
        <rFont val="Tahoma"/>
        <family val="2"/>
      </rPr>
      <t>Reporte S. Ciudadano:</t>
    </r>
    <r>
      <rPr>
        <sz val="8"/>
        <color theme="1"/>
        <rFont val="Tahoma"/>
        <family val="2"/>
      </rPr>
      <t xml:space="preserve"> No se ha realizado ningún avance frente a las acciones propuestas. 
</t>
    </r>
    <r>
      <rPr>
        <b/>
        <sz val="8"/>
        <color theme="1"/>
        <rFont val="Tahoma"/>
        <family val="2"/>
      </rPr>
      <t xml:space="preserve">Análisis OCI: </t>
    </r>
    <r>
      <rPr>
        <sz val="8"/>
        <color theme="1"/>
        <rFont val="Tahoma"/>
        <family val="2"/>
      </rPr>
      <t xml:space="preserve">En el marco de la auditoría al proceso de Servicio al Ciudadano se realizó por parte de la Oficina de Control Interno la evaluación de criterios aplicables de la NTC ISO 6047 a Capital, así como la identificación de aspectos críticos, lo cual quedó registrado en el papel de trabajo y acta de reunión levantada el 19 de julio de 2023 con el acompañamiento del área de Servicio al ciudadano. Teniendo en cuenta lo anterior, así como la fecha de terminación se califica </t>
    </r>
    <r>
      <rPr>
        <b/>
        <sz val="8"/>
        <color theme="1"/>
        <rFont val="Tahoma"/>
        <family val="2"/>
      </rPr>
      <t xml:space="preserve">"En Proceso". </t>
    </r>
  </si>
  <si>
    <t>No se ha contemplado registrar la medición de los tiempos de atención en el canal telefónico en virtud de que no se prestaba atención a la ciudadanía  por este canal desde la vigencia 2020 hasta finales de 2022.</t>
  </si>
  <si>
    <t xml:space="preserve">
1. Solicitar al área de Sistemas  la posibilidad de incluir un registro de medición de tiempo de espera y atención en este canal.
2. Realizar la implementación en caso de que la respuesta por parte del operador telefónico sea positiva.
3. Documentar los resultados de la gestión.</t>
  </si>
  <si>
    <r>
      <rPr>
        <b/>
        <sz val="8"/>
        <color theme="1"/>
        <rFont val="Tahoma"/>
        <family val="2"/>
      </rPr>
      <t xml:space="preserve">Reporte S. Ciudadano: </t>
    </r>
    <r>
      <rPr>
        <sz val="8"/>
        <color theme="1"/>
        <rFont val="Tahoma"/>
        <family val="2"/>
      </rPr>
      <t xml:space="preserve">No se ha realizado ningún avance frente a las acciones propuestas. 
</t>
    </r>
    <r>
      <rPr>
        <b/>
        <sz val="8"/>
        <color theme="1"/>
        <rFont val="Tahoma"/>
        <family val="2"/>
      </rPr>
      <t xml:space="preserve">Análisis OCI: </t>
    </r>
    <r>
      <rPr>
        <sz val="8"/>
        <color theme="1"/>
        <rFont val="Tahoma"/>
        <family val="2"/>
      </rPr>
      <t xml:space="preserve">Teniendo en cuenta el reporte del área se califica la acción </t>
    </r>
    <r>
      <rPr>
        <b/>
        <sz val="8"/>
        <color theme="1"/>
        <rFont val="Tahoma"/>
        <family val="2"/>
      </rPr>
      <t>"Sin Iniciar"</t>
    </r>
    <r>
      <rPr>
        <sz val="8"/>
        <color theme="1"/>
        <rFont val="Tahoma"/>
        <family val="2"/>
      </rPr>
      <t xml:space="preserve"> y se recomienda al área adelantar las acciones correspondientes, de conformidad con la fecha programada. </t>
    </r>
  </si>
  <si>
    <r>
      <rPr>
        <b/>
        <sz val="8"/>
        <color theme="1"/>
        <rFont val="Tahoma"/>
        <family val="2"/>
      </rPr>
      <t xml:space="preserve">Reporte jurídica: </t>
    </r>
    <r>
      <rPr>
        <sz val="8"/>
        <color theme="1"/>
        <rFont val="Tahoma"/>
        <family val="2"/>
      </rPr>
      <t xml:space="preserve">Durante el cuatrimestre se realizó la actualización del formato de "Minuta del acta de liquidación por mutuo acuerdo". Respecto a las acciones de archivo se solicitaron espacios de capacitación con el equipo de gestión documental
</t>
    </r>
    <r>
      <rPr>
        <b/>
        <sz val="8"/>
        <color theme="1"/>
        <rFont val="Tahoma"/>
        <family val="2"/>
      </rPr>
      <t xml:space="preserve">Análisis OCI: </t>
    </r>
    <r>
      <rPr>
        <sz val="8"/>
        <color theme="1"/>
        <rFont val="Tahoma"/>
        <family val="2"/>
      </rPr>
      <t xml:space="preserve">El área reporto y soporto el cumplimiento de la tercera actividad formulada. Quedan pendientes soportes de las otras tres actividades planteadas. Por lo anterior se califica </t>
    </r>
    <r>
      <rPr>
        <b/>
        <sz val="8"/>
        <color theme="1"/>
        <rFont val="Tahoma"/>
        <family val="2"/>
      </rPr>
      <t>"En Proceso"</t>
    </r>
    <r>
      <rPr>
        <sz val="8"/>
        <color theme="1"/>
        <rFont val="Tahoma"/>
        <family val="2"/>
      </rPr>
      <t xml:space="preserve">. </t>
    </r>
  </si>
  <si>
    <r>
      <rPr>
        <b/>
        <sz val="8"/>
        <color theme="1"/>
        <rFont val="Tahoma"/>
        <family val="2"/>
      </rPr>
      <t xml:space="preserve">Reporte planeación: </t>
    </r>
    <r>
      <rPr>
        <sz val="8"/>
        <color theme="1"/>
        <rFont val="Tahoma"/>
        <family val="2"/>
      </rPr>
      <t xml:space="preserve">Desde planeación se solicitó al equipo digital el ajuste de información asociada con la toma de decisiones entre los diferentes componentes del botón de transparencia de la sede electrónica.
</t>
    </r>
    <r>
      <rPr>
        <b/>
        <sz val="8"/>
        <color theme="1"/>
        <rFont val="Tahoma"/>
        <family val="2"/>
      </rPr>
      <t xml:space="preserve">Análisis OCI: </t>
    </r>
    <r>
      <rPr>
        <sz val="8"/>
        <color theme="1"/>
        <rFont val="Tahoma"/>
        <family val="2"/>
      </rPr>
      <t xml:space="preserve">El área reporto correo dirigido al equipo digital solicitando </t>
    </r>
    <r>
      <rPr>
        <i/>
        <sz val="8"/>
        <color theme="1"/>
        <rFont val="Tahoma"/>
        <family val="2"/>
      </rPr>
      <t xml:space="preserve">Replicar los documentos publicados en la sección "Publicación de toma de decisiones" que se encuentra en el numeral 9 "Obligación de reporte de información
específica" en la sección "1.12 Proceso para toma de decisiones". </t>
    </r>
    <r>
      <rPr>
        <sz val="8"/>
        <color theme="1"/>
        <rFont val="Tahoma"/>
        <family val="2"/>
      </rPr>
      <t xml:space="preserve">De igual manera se evidencia de la publicación de la información correspondiente en el numeral 1,12 del botón de transparencia. 
No obstante no hay soporte del análisis contemplado en la primera actividad de esta acción. Por el contrario el área de planeación requirió fue replicar la información del numeral 9 en el numeral 1,12. Es pertinente recordar que de acuerdo al lineamiento contenido en el anexo 02 de la Resolución 1519 de 2020 establece que en el numeral 09 se publica </t>
    </r>
    <r>
      <rPr>
        <i/>
        <sz val="8"/>
        <color theme="1"/>
        <rFont val="Tahoma"/>
        <family val="2"/>
      </rPr>
      <t xml:space="preserve">la información, documentos, reportes o datos a los que está obligado por normativa especial, diferente a la referida en otras secciones. </t>
    </r>
    <r>
      <rPr>
        <sz val="8"/>
        <color theme="1"/>
        <rFont val="Tahoma"/>
        <family val="2"/>
      </rPr>
      <t xml:space="preserve">Entonces se recomienda verificar cual información es la que se esta publicando conforme cada numeral  de la resolución y determinar si es procedente replicar documentos en dos numerales o mas. 
Se califica la acción como </t>
    </r>
    <r>
      <rPr>
        <b/>
        <sz val="8"/>
        <color theme="1"/>
        <rFont val="Tahoma"/>
        <family val="2"/>
      </rPr>
      <t xml:space="preserve">terminada extemporánea </t>
    </r>
    <r>
      <rPr>
        <sz val="8"/>
        <color theme="1"/>
        <rFont val="Tahoma"/>
        <family val="2"/>
      </rPr>
      <t xml:space="preserve">y se dejara con estado </t>
    </r>
    <r>
      <rPr>
        <b/>
        <sz val="8"/>
        <color theme="1"/>
        <rFont val="Tahoma"/>
        <family val="2"/>
      </rPr>
      <t xml:space="preserve">abierto </t>
    </r>
    <r>
      <rPr>
        <sz val="8"/>
        <color theme="1"/>
        <rFont val="Tahoma"/>
        <family val="2"/>
      </rPr>
      <t>para que en el próximo seguimiento se aporte el análisis correspondiente de la replicación de información en distintos numerales del botón de transparencia y el ajuste de la página que se encuentra en proceso de implementación.</t>
    </r>
  </si>
  <si>
    <r>
      <rPr>
        <b/>
        <sz val="8"/>
        <color theme="1"/>
        <rFont val="Tahoma"/>
        <family val="2"/>
      </rPr>
      <t xml:space="preserve">Reporte planeación: </t>
    </r>
    <r>
      <rPr>
        <sz val="8"/>
        <color theme="1"/>
        <rFont val="Tahoma"/>
        <family val="2"/>
      </rPr>
      <t xml:space="preserve">Durante el segundo cuatrimestre del año se llevó a cabo el proceso de monitoreo de los riesgos institucionales incluyendo los riesgos de seguridad digital, los resultados fueron socializados en el CIGD del mes de agosto. En este sentido, durante el mismo periodo de tiempo se atendió la solicitud de actualización de los riesgos de seguridad de la información contando con la matriz actualizada en versión 2 del mes de junio.
</t>
    </r>
    <r>
      <rPr>
        <b/>
        <sz val="8"/>
        <color theme="1"/>
        <rFont val="Tahoma"/>
        <family val="2"/>
      </rPr>
      <t xml:space="preserve">
Reporte Sistemas: </t>
    </r>
    <r>
      <rPr>
        <sz val="8"/>
        <color theme="1"/>
        <rFont val="Tahoma"/>
        <family val="2"/>
      </rPr>
      <t xml:space="preserve">a y b. En el mes de junio se realizó la oficialización de la matriz de riesgos de seguridad digital, la cual se encuentra publicada en la carpeta de calidad en la Intranet de la entidad.
</t>
    </r>
    <r>
      <rPr>
        <b/>
        <sz val="8"/>
        <color theme="1"/>
        <rFont val="Tahoma"/>
        <family val="2"/>
      </rPr>
      <t xml:space="preserve">Análisis OCI: </t>
    </r>
    <r>
      <rPr>
        <sz val="8"/>
        <color theme="1"/>
        <rFont val="Tahoma"/>
        <family val="2"/>
      </rPr>
      <t xml:space="preserve">Desde la segunda línea se presento informe de monitoreo de riesgos donde se hace referencia a la gestión de riesgos de seguridad de la información. Al igual que se evidencia la matriz de riesgos de seguridad digital V2, donde se incluyó el riesgo pérdida de información en los medios de almacenamiento de información de la entidad, se evidencia la publicación de la matriz en la intranet de Capital.
Teniendo en cuenta lo anterior, el estado de la acción se califica como </t>
    </r>
    <r>
      <rPr>
        <b/>
        <sz val="8"/>
        <color theme="1"/>
        <rFont val="Tahoma"/>
        <family val="2"/>
      </rPr>
      <t>"Terminada"</t>
    </r>
    <r>
      <rPr>
        <sz val="8"/>
        <color theme="1"/>
        <rFont val="Tahoma"/>
        <family val="2"/>
      </rPr>
      <t xml:space="preserve"> con estado </t>
    </r>
    <r>
      <rPr>
        <b/>
        <sz val="8"/>
        <color theme="1"/>
        <rFont val="Tahoma"/>
        <family val="2"/>
      </rPr>
      <t>"Abierta"</t>
    </r>
  </si>
  <si>
    <r>
      <rPr>
        <b/>
        <sz val="8"/>
        <color theme="1"/>
        <rFont val="Tahoma"/>
        <family val="2"/>
      </rPr>
      <t xml:space="preserve">Reporte jurídica: </t>
    </r>
    <r>
      <rPr>
        <sz val="8"/>
        <color theme="1"/>
        <rFont val="Tahoma"/>
        <family val="2"/>
      </rPr>
      <t xml:space="preserve">Durante el cuatrimestre se realizaron las siguientes acciones: 1. En el 1er cuatrimestre se efectuó socialización al interior de la Secretaría General de la debilidad hallada sobre la publicación de los documentos SECOP, cuando debían ser publicados y cuales 2. Se realizó el ajuste del soporte relacionado con la remisión de la totalidad de entregables pactados en el contrato para la defensa judicial y asesoría jurídica del Canal
</t>
    </r>
    <r>
      <rPr>
        <b/>
        <sz val="8"/>
        <color theme="1"/>
        <rFont val="Tahoma"/>
        <family val="2"/>
      </rPr>
      <t xml:space="preserve">Análisis OCI: </t>
    </r>
    <r>
      <rPr>
        <sz val="8"/>
        <color theme="1"/>
        <rFont val="Tahoma"/>
        <family val="2"/>
      </rPr>
      <t xml:space="preserve">De los soportes presentados por el área se da cuenta del cumplimiento de las dos actividades formuladas para cumplimiento de la acción de mejora. Se califica como </t>
    </r>
    <r>
      <rPr>
        <b/>
        <sz val="8"/>
        <color theme="1"/>
        <rFont val="Tahoma"/>
        <family val="2"/>
      </rPr>
      <t xml:space="preserve">"Terminada" </t>
    </r>
    <r>
      <rPr>
        <sz val="8"/>
        <color theme="1"/>
        <rFont val="Tahoma"/>
        <family val="2"/>
      </rPr>
      <t xml:space="preserve">pero se mantiene el estado de </t>
    </r>
    <r>
      <rPr>
        <b/>
        <sz val="8"/>
        <color theme="1"/>
        <rFont val="Tahoma"/>
        <family val="2"/>
      </rPr>
      <t xml:space="preserve">"Abierta" </t>
    </r>
    <r>
      <rPr>
        <sz val="8"/>
        <color theme="1"/>
        <rFont val="Tahoma"/>
        <family val="2"/>
      </rPr>
      <t>para verificar en el ultimo seguimiento del año la entrega de todos los documentos esperados en el contrato de defensa judicial y asesoría jurídica de acuerdo con la vigencia del mismo.</t>
    </r>
  </si>
  <si>
    <r>
      <rPr>
        <b/>
        <sz val="8"/>
        <color theme="1"/>
        <rFont val="Tahoma"/>
        <family val="2"/>
      </rPr>
      <t xml:space="preserve">Reporte Sub. Financiera: </t>
    </r>
    <r>
      <rPr>
        <sz val="8"/>
        <color theme="1"/>
        <rFont val="Tahoma"/>
        <family val="2"/>
      </rPr>
      <t xml:space="preserve">En el área de contabilidad se tiene implementado el Check List de las actividades que se deben realizar para el cierre mensual contable. Se adjuntan las publicaciones de estados contables mensuales. </t>
    </r>
    <r>
      <rPr>
        <b/>
        <sz val="8"/>
        <color theme="1"/>
        <rFont val="Tahoma"/>
        <family val="2"/>
      </rPr>
      <t xml:space="preserve">
</t>
    </r>
    <r>
      <rPr>
        <sz val="8"/>
        <color theme="1"/>
        <rFont val="Tahoma"/>
        <family val="2"/>
      </rPr>
      <t xml:space="preserve">
</t>
    </r>
    <r>
      <rPr>
        <b/>
        <sz val="8"/>
        <color theme="1"/>
        <rFont val="Tahoma"/>
        <family val="2"/>
      </rPr>
      <t>Análisis OCI:</t>
    </r>
    <r>
      <rPr>
        <sz val="8"/>
        <color theme="1"/>
        <rFont val="Tahoma"/>
        <family val="2"/>
      </rPr>
      <t xml:space="preserve"> El reporte de avance y soporte evidencian cumplimiento de la acción con corte a junio 2023. Sin embargo, es importante tener en cuenta lo señalado en la Resolución 356 del 30/12/2022 de la Contaduría General de la Nación, </t>
    </r>
    <r>
      <rPr>
        <i/>
        <sz val="8"/>
        <color theme="1"/>
        <rFont val="Tahoma"/>
        <family val="2"/>
      </rPr>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r>
    <r>
      <rPr>
        <sz val="8"/>
        <color theme="1"/>
        <rFont val="Tahoma"/>
        <family val="2"/>
      </rPr>
      <t xml:space="preserve"> , que actualizó la periodicidad de preparación y presentación de los informes financieros y contables a trimestrales (incluidas las notas) (...), tal como se señaló en el Informe final de Auditoría al proceso de Gestión Financiera 2023. De acuerdo con el plazo y los soportes, esta acción se califica </t>
    </r>
    <r>
      <rPr>
        <b/>
        <sz val="8"/>
        <color theme="1"/>
        <rFont val="Tahoma"/>
        <family val="2"/>
      </rPr>
      <t xml:space="preserve">"En Proceso". </t>
    </r>
  </si>
  <si>
    <r>
      <rPr>
        <b/>
        <sz val="8"/>
        <color theme="1"/>
        <rFont val="Tahoma"/>
        <family val="2"/>
      </rPr>
      <t xml:space="preserve">Reporte jurídica: </t>
    </r>
    <r>
      <rPr>
        <sz val="8"/>
        <color theme="1"/>
        <rFont val="Tahoma"/>
        <family val="2"/>
      </rPr>
      <t xml:space="preserve">Durante el cuatrimestre se realizaron espacios de capacitación en materia de supervisión de contrato en el que se aborda: 1. La verificación del soporte de pago de la seguridad social para el pago del contratista. 2. El seguimiento a la ejecución del contrato teniendo en cuenta el cambio en la forma de pago. 3. La publicación en  el Secop con los documentos asociados a la ejecución contractual. Así mismo se realizaron espacios de capacitación asociados a la gestión documental de los expedientes contractuales.
</t>
    </r>
    <r>
      <rPr>
        <b/>
        <sz val="8"/>
        <color theme="1"/>
        <rFont val="Tahoma"/>
        <family val="2"/>
      </rPr>
      <t>Análisis OCI:</t>
    </r>
    <r>
      <rPr>
        <sz val="8"/>
        <color theme="1"/>
        <rFont val="Tahoma"/>
        <family val="2"/>
      </rPr>
      <t xml:space="preserve"> Se da cuenta de dos capacitaciones realizadas a la fecha del presente seguimiento. Se adelantaron los días 11 de julio (lineamientos de archivo digital para supervisores de contrato) y 28 de agosto (seguimiento en Secop con ocasión del cambio de la forma de pago). Quedan </t>
    </r>
    <r>
      <rPr>
        <u/>
        <sz val="8"/>
        <color theme="1"/>
        <rFont val="Tahoma"/>
        <family val="2"/>
      </rPr>
      <t>pendientes dos capacitaciones para el cumplimiento de la acción</t>
    </r>
    <r>
      <rPr>
        <sz val="8"/>
        <color theme="1"/>
        <rFont val="Tahoma"/>
        <family val="2"/>
      </rPr>
      <t xml:space="preserve">.  Teniendo en cuenta el ajuste adelantado a las fechas de terminación por solicitud del área mediante el Memorando 753 del 19 de septiembre de 2023 se califica </t>
    </r>
    <r>
      <rPr>
        <b/>
        <sz val="8"/>
        <color theme="1"/>
        <rFont val="Tahoma"/>
        <family val="2"/>
      </rPr>
      <t>"En Proceso"</t>
    </r>
    <r>
      <rPr>
        <sz val="8"/>
        <color theme="1"/>
        <rFont val="Tahoma"/>
        <family val="2"/>
      </rPr>
      <t xml:space="preserve">. Se invita al área a convocar mesa de trabajo para la revisión y seguimiento de esta acción de 2022. </t>
    </r>
  </si>
  <si>
    <r>
      <rPr>
        <b/>
        <sz val="8"/>
        <color theme="1"/>
        <rFont val="Tahoma"/>
        <family val="2"/>
      </rPr>
      <t xml:space="preserve">Reporte jurídica: </t>
    </r>
    <r>
      <rPr>
        <sz val="8"/>
        <color theme="1"/>
        <rFont val="Tahoma"/>
        <family val="2"/>
      </rPr>
      <t xml:space="preserve">Durante el cuatrimestre se realizó la gestión para la actualización del botón de transparencia en loas aspectos señalados
</t>
    </r>
    <r>
      <rPr>
        <b/>
        <sz val="8"/>
        <color theme="1"/>
        <rFont val="Tahoma"/>
        <family val="2"/>
      </rPr>
      <t xml:space="preserve">Análisis OCI: </t>
    </r>
    <r>
      <rPr>
        <sz val="8"/>
        <color theme="1"/>
        <rFont val="Tahoma"/>
        <family val="2"/>
      </rPr>
      <t xml:space="preserve">En el anterior seguimiento se pudo evidenciar el cumplimiento de la actividad numero 03. En este seguimiento se pudo constatar los soportes de las actividades numero 01, 04 y 05. Queda pendiente el reporte de las actividades restantes (2, 6 y 7) con sus soportes correspondientes. En atención a la fecha de terminación programadas se califica la acción </t>
    </r>
    <r>
      <rPr>
        <b/>
        <sz val="8"/>
        <color theme="1"/>
        <rFont val="Tahoma"/>
        <family val="2"/>
      </rPr>
      <t>"En Proceso"</t>
    </r>
    <r>
      <rPr>
        <sz val="8"/>
        <color theme="1"/>
        <rFont val="Tahoma"/>
        <family val="2"/>
      </rPr>
      <t xml:space="preserve">. </t>
    </r>
  </si>
  <si>
    <r>
      <rPr>
        <b/>
        <sz val="8"/>
        <color theme="1"/>
        <rFont val="Tahoma"/>
        <family val="2"/>
      </rPr>
      <t xml:space="preserve">Reporte jurídica: </t>
    </r>
    <r>
      <rPr>
        <sz val="8"/>
        <color theme="1"/>
        <rFont val="Tahoma"/>
        <family val="2"/>
      </rPr>
      <t xml:space="preserve">Durante el cuatrimestre se realizaron las siguientes actividades: * Convocatoria Pública * Invitación Cerrada
* Contratación Directa * Manual de supervisión de contrato * Manual de contratación * Procedimiento verbal y Ordinario * Gestiones jurídicas de cobro * Peticiones * Guía de lineamientos de conflicto de intereses.
</t>
    </r>
    <r>
      <rPr>
        <b/>
        <sz val="8"/>
        <color theme="1"/>
        <rFont val="Tahoma"/>
        <family val="2"/>
      </rPr>
      <t xml:space="preserve">Análisis OCI: </t>
    </r>
    <r>
      <rPr>
        <sz val="8"/>
        <color theme="1"/>
        <rFont val="Tahoma"/>
        <family val="2"/>
      </rPr>
      <t xml:space="preserve">Los soportes presentados por el área permiten concluir que la revisión y actualización de los documentos internos del proceso de gestión jurídica y contractual se encuentra en etapa de revisión final por parte del área de planeación. De igual manera se puede avisar que se dio cumplimiento a la tercera actividad formulada, en el entendido que se aporto un acta de reunión con fecha de 27 de julio. Es decir que se adelanto la reunión semestral para el primer semestre de 2023. Por lo anterior se califica  </t>
    </r>
    <r>
      <rPr>
        <b/>
        <sz val="8"/>
        <color theme="1"/>
        <rFont val="Tahoma"/>
        <family val="2"/>
      </rPr>
      <t>"En Proceso".</t>
    </r>
  </si>
  <si>
    <r>
      <rPr>
        <b/>
        <sz val="8"/>
        <color theme="1"/>
        <rFont val="Tahoma"/>
        <family val="2"/>
      </rPr>
      <t xml:space="preserve">Reporte jurídica: </t>
    </r>
    <r>
      <rPr>
        <sz val="8"/>
        <color theme="1"/>
        <rFont val="Tahoma"/>
        <family val="2"/>
      </rPr>
      <t xml:space="preserve">Durante el cuatrimestre se realizaron las siguientes actividades: * Convocatoria Pública * Invitación Cerrada
* Contratación Directa * Manual de supervisión de contrato * Manual de contratación * Procedimiento verbal y Ordinario * Gestiones jurídicas de cobro * Peticiones * Guía de lineamientos de conflicto de intereses
</t>
    </r>
    <r>
      <rPr>
        <b/>
        <sz val="8"/>
        <color theme="1"/>
        <rFont val="Tahoma"/>
        <family val="2"/>
      </rPr>
      <t xml:space="preserve">Análisis OCI: </t>
    </r>
    <r>
      <rPr>
        <sz val="8"/>
        <color theme="1"/>
        <rFont val="Tahoma"/>
        <family val="2"/>
      </rPr>
      <t xml:space="preserve">Los soportes presentados por el área permiten concluir que la revisión y actualización de los documentos internos del proceso de gestión jurídica y contractual se encuentra en etapa de revisión final por parte del área de planeación. De igual manera se puede avisar que se dio cumplimiento a la tercera actividad formulada, en el entendido que se aporto un acta de reunión con fecha de 27 de julio. Es decir que se adelanto la reunión semestral para el primer semestre de 2023. 
Por lo anterior se califica  </t>
    </r>
    <r>
      <rPr>
        <b/>
        <sz val="8"/>
        <color theme="1"/>
        <rFont val="Tahoma"/>
        <family val="2"/>
      </rPr>
      <t>"En Proceso".</t>
    </r>
  </si>
  <si>
    <r>
      <rPr>
        <b/>
        <sz val="8"/>
        <color theme="1"/>
        <rFont val="Tahoma"/>
        <family val="2"/>
      </rPr>
      <t xml:space="preserve">Reporte jurídica: </t>
    </r>
    <r>
      <rPr>
        <sz val="8"/>
        <color theme="1"/>
        <rFont val="Tahoma"/>
        <family val="2"/>
      </rPr>
      <t xml:space="preserve">Durante el cuatrimestre se adelantaron reuniones de revisión del procedimiento con base en los ajustes propuestos en el 1er cuatrimestre del año, se continúo la actividad con la participación del jefe de Control Disciplinario Interno, profesional que se vinculó a la entidad en el mes de julio de 2023.
</t>
    </r>
    <r>
      <rPr>
        <b/>
        <sz val="8"/>
        <color theme="1"/>
        <rFont val="Tahoma"/>
        <family val="2"/>
      </rPr>
      <t xml:space="preserve">Análisis OCI: </t>
    </r>
    <r>
      <rPr>
        <sz val="8"/>
        <color theme="1"/>
        <rFont val="Tahoma"/>
        <family val="2"/>
      </rPr>
      <t xml:space="preserve">La acción formulada contempla la actualización del procedimiento disciplinario ordinario en el cual se puede ir avanzando con el borrador que contemple aquellas actividades normativas y solamente quede pendiente el establecimiento de los responsables de acuerdo con la nueva estructura aprobada para el Canal.
Por lo anterior y en razón a la fecha de vencimiento de la acción propuesta que culminaba el 30 de junio de 2022. Teniendo en cuenta el ajuste adelantado a las fechas de terminación por solicitud del área mediante el Memorando 753 del 19 de septiembre de 2023 se califica </t>
    </r>
    <r>
      <rPr>
        <b/>
        <sz val="8"/>
        <color theme="1"/>
        <rFont val="Tahoma"/>
        <family val="2"/>
      </rPr>
      <t>"En Proceso"</t>
    </r>
    <r>
      <rPr>
        <sz val="8"/>
        <color theme="1"/>
        <rFont val="Tahoma"/>
        <family val="2"/>
      </rPr>
      <t xml:space="preserve">. Se invita al área a convocar mesa de trabajo para la revisión y seguimiento de esta acción. </t>
    </r>
  </si>
  <si>
    <r>
      <t xml:space="preserve">Reporte Técnica: </t>
    </r>
    <r>
      <rPr>
        <sz val="8"/>
        <color theme="1"/>
        <rFont val="Tahoma"/>
        <family val="2"/>
      </rPr>
      <t>Durante el segundo cuatrimestre: a. Se realizó revisión general del documento ""PETI"" junto con el equipo de Sistemas. b. Se realizó, junto con el equipo de Sistemas, las siguientes reuniones:  * 12 de mayo * 2 de junio.</t>
    </r>
    <r>
      <rPr>
        <b/>
        <sz val="8"/>
        <color theme="1"/>
        <rFont val="Tahoma"/>
        <family val="2"/>
      </rPr>
      <t xml:space="preserve">
Análisis OCI: </t>
    </r>
    <r>
      <rPr>
        <sz val="8"/>
        <color theme="1"/>
        <rFont val="Tahoma"/>
        <family val="2"/>
      </rPr>
      <t xml:space="preserve">Se observa dentro de los soportes remitidos por el área, la grabación de la reunión presencial adelantada con el área de Sistemas, así como el acta de reunión; sin embargo, de conformidad con lo formulado no se observa la identificación de necesidades del área Técnica para actualización del documento PETI, así como tampoco se remiten los soportes de dicha actualización, publicación y socialización del documento. Teniendo en cuenta lo anterior, así como la fecha de terminación se califica </t>
    </r>
    <r>
      <rPr>
        <b/>
        <sz val="8"/>
        <color theme="1"/>
        <rFont val="Tahoma"/>
        <family val="2"/>
      </rPr>
      <t>"En Proceso"</t>
    </r>
    <r>
      <rPr>
        <sz val="8"/>
        <color theme="1"/>
        <rFont val="Tahoma"/>
        <family val="2"/>
      </rPr>
      <t xml:space="preserve">. </t>
    </r>
  </si>
  <si>
    <r>
      <rPr>
        <b/>
        <sz val="8"/>
        <color theme="1"/>
        <rFont val="Tahoma"/>
        <family val="2"/>
      </rPr>
      <t>Reporte Recursos Humanos:</t>
    </r>
    <r>
      <rPr>
        <sz val="8"/>
        <color theme="1"/>
        <rFont val="Tahoma"/>
        <family val="2"/>
      </rPr>
      <t xml:space="preserve"> El pasado 17 de julio de 2023 se realizó reunión con el área de Planeación con el fin de dejar documentado el trabajo que se había realizado en meses anteriores en lo que refiere al los indicadores y el plan de acciones del área de talento humano. A esta reunión asistió el grupo de Planeación junto con el grupo de Talento Humano donde se evidencia que el  área ya cuenta con su plan de acción de la vigencia 2023 formulado y que este prevé la debida integración en el PETH.  
Dentro del acta se relacionan las reuniones que se han realizado con el área de Planeación para la revisión de los documentos mencionados respecto de los cuales se adelantaron los arreglos pertinentes hasta la versión definitiva sobre la cual se viene trabajando. Se anexa el Plan de Acción, en donde se evidencia en la pestaña AN-07 PETH, la inclusión del todas las actividades a desarrollar en el 2023 del Plan Estratégico de Recursos Humanos.
</t>
    </r>
    <r>
      <rPr>
        <b/>
        <sz val="8"/>
        <color theme="1"/>
        <rFont val="Tahoma"/>
        <family val="2"/>
      </rPr>
      <t xml:space="preserve">Análisis OCI: </t>
    </r>
    <r>
      <rPr>
        <sz val="8"/>
        <color theme="1"/>
        <rFont val="Tahoma"/>
        <family val="2"/>
      </rPr>
      <t xml:space="preserve">Teniendo en cuenta que  la acción propuesta era realizar una mesa de trabajo con el área de Planeación para revisar la formulación, monitoreo y reporte de los indicadores del proceso, y en la reunión realizada con Planeación el 17 de julio indican que "la formulación del plan ya se encuentra generado para la vigencia 2023, con los cambios y ajustes propuestos, se espera que para la próxima revisión cuatrimestral se realice el respetivo seguimiento </t>
    </r>
    <r>
      <rPr>
        <b/>
        <sz val="8"/>
        <color theme="1"/>
        <rFont val="Tahoma"/>
        <family val="2"/>
      </rPr>
      <t>y si hay necesidad de contemplar algún cambio al respecto</t>
    </r>
    <r>
      <rPr>
        <sz val="8"/>
        <color theme="1"/>
        <rFont val="Tahoma"/>
        <family val="2"/>
      </rPr>
      <t xml:space="preserve">", negrilla fuera de texto, se verificará durante el siguiente seguimiento al plan de mejoramiento  el  reporte realizado por el área de Planeación al seguimiento realizado  a los indicadores del proceso con el objetivo de verificar si se reporta la necesidad de hacer algún ajuste a los indicadores por parte del área de Recursos Humanos. Teniendo en cuenta que se realizó la mesa de trabajo propuesta la acción se califica como </t>
    </r>
    <r>
      <rPr>
        <b/>
        <sz val="8"/>
        <color theme="1"/>
        <rFont val="Tahoma"/>
        <family val="2"/>
      </rPr>
      <t xml:space="preserve">"Terminada" </t>
    </r>
    <r>
      <rPr>
        <sz val="8"/>
        <color theme="1"/>
        <rFont val="Tahoma"/>
        <family val="2"/>
      </rPr>
      <t xml:space="preserve">con estado </t>
    </r>
    <r>
      <rPr>
        <b/>
        <sz val="8"/>
        <color theme="1"/>
        <rFont val="Tahoma"/>
        <family val="2"/>
      </rPr>
      <t xml:space="preserve">"abierta" </t>
    </r>
    <r>
      <rPr>
        <sz val="8"/>
        <color theme="1"/>
        <rFont val="Tahoma"/>
        <family val="2"/>
      </rPr>
      <t>para verificar el cumplimiento del seguimiento indicado en el acta de reunión.</t>
    </r>
    <r>
      <rPr>
        <b/>
        <sz val="8"/>
        <color theme="1"/>
        <rFont val="Tahoma"/>
        <family val="2"/>
      </rPr>
      <t xml:space="preserve"> </t>
    </r>
  </si>
  <si>
    <r>
      <t xml:space="preserve">Reporte S. Ciudadano: </t>
    </r>
    <r>
      <rPr>
        <sz val="8"/>
        <color theme="1"/>
        <rFont val="Tahoma"/>
        <family val="2"/>
      </rPr>
      <t xml:space="preserve">"1. Se realizó capacitación el 12 de mayo. 3. Se envió a las áreas competentes recordatorios sobre las respuestas pendientes. Las demás acciones fueron realizadas anteriormente.
</t>
    </r>
    <r>
      <rPr>
        <b/>
        <sz val="8"/>
        <color theme="1"/>
        <rFont val="Tahoma"/>
        <family val="2"/>
      </rPr>
      <t xml:space="preserve">Análisis OCI: </t>
    </r>
    <r>
      <rPr>
        <sz val="8"/>
        <color theme="1"/>
        <rFont val="Tahoma"/>
        <family val="2"/>
      </rPr>
      <t xml:space="preserve">Se observa la lista de asistencia a la capacitación programada con fecha del 5 de mayo de 2023 a la cual asistieron (18) colaboradores de Capital, así mismo, se observan (17) correos de solicitud de respuesta a peticiones asignadas a las diferentes áreas de Capital. Quedando pendiente por ejecutar la remisión de los correos de recordatorio sobre la respuesta de las peticiones a las áreas responsables por lo que resta de la vigencia, en atención al plazo programado. 
Teniendo en cuenta lo indicado, así como la fecha de terminación se califica la acción </t>
    </r>
    <r>
      <rPr>
        <b/>
        <sz val="8"/>
        <color theme="1"/>
        <rFont val="Tahoma"/>
        <family val="2"/>
      </rPr>
      <t>"En Proceso"</t>
    </r>
    <r>
      <rPr>
        <sz val="8"/>
        <color theme="1"/>
        <rFont val="Tahoma"/>
        <family val="2"/>
      </rPr>
      <t xml:space="preserve">. </t>
    </r>
  </si>
  <si>
    <r>
      <rPr>
        <b/>
        <sz val="8"/>
        <color theme="1"/>
        <rFont val="Tahoma"/>
        <family val="2"/>
      </rPr>
      <t>Análisis OCI:</t>
    </r>
    <r>
      <rPr>
        <sz val="8"/>
        <color theme="1"/>
        <rFont val="Tahoma"/>
        <family val="2"/>
      </rPr>
      <t xml:space="preserve"> Teniendo en cuenta que no se adelanta reporte por parte del área de Gestión Documental sobre la ejecución de capacitaciones y seguimientos a la aplicación de la guía de lineamientos para el almacenamiento de documentos electrónicos en la periodicidad indicada, así como el plazo pactado, se califica la acción con alerta </t>
    </r>
    <r>
      <rPr>
        <b/>
        <sz val="8"/>
        <color theme="1"/>
        <rFont val="Tahoma"/>
        <family val="2"/>
      </rPr>
      <t>"Incumplida"</t>
    </r>
    <r>
      <rPr>
        <sz val="8"/>
        <color theme="1"/>
        <rFont val="Tahoma"/>
        <family val="2"/>
      </rPr>
      <t xml:space="preserve"> y se reitera la recomendación a los responsables de adelantar lo formulado.</t>
    </r>
  </si>
  <si>
    <r>
      <rPr>
        <b/>
        <sz val="8"/>
        <color theme="1"/>
        <rFont val="Tahoma"/>
        <family val="2"/>
      </rPr>
      <t xml:space="preserve">Reporte jurídica: </t>
    </r>
    <r>
      <rPr>
        <sz val="8"/>
        <color theme="1"/>
        <rFont val="Tahoma"/>
        <family val="2"/>
      </rPr>
      <t xml:space="preserve">En el cuatrimestre se realizó la presentación a la Junta Administradora Regional  sobre la Política Integral de Transparencia de la entidad.
</t>
    </r>
    <r>
      <rPr>
        <b/>
        <sz val="8"/>
        <color theme="1"/>
        <rFont val="Tahoma"/>
        <family val="2"/>
      </rPr>
      <t xml:space="preserve">Reporte planeación: </t>
    </r>
    <r>
      <rPr>
        <sz val="8"/>
        <color theme="1"/>
        <rFont val="Tahoma"/>
        <family val="2"/>
      </rPr>
      <t xml:space="preserve">a. Se realizó la revisión y actualización de la política integral de transparencia ajustando las funciones de la junta administradora, los cambios fueron presentados en el CIGD del mes de agosto y aprobados en dicha sesión.
</t>
    </r>
    <r>
      <rPr>
        <b/>
        <sz val="8"/>
        <color theme="1"/>
        <rFont val="Tahoma"/>
        <family val="2"/>
      </rPr>
      <t xml:space="preserve">Análisis OCI: </t>
    </r>
    <r>
      <rPr>
        <sz val="8"/>
        <color theme="1"/>
        <rFont val="Tahoma"/>
        <family val="2"/>
      </rPr>
      <t xml:space="preserve">Si bien se ha adelantado gestión y trabajo sobre la acción propuesta, no se evidencia soportes documentales que den cuenta del cumplimiento de las actividades. No se aporto para este seguimiento documento que permita concluir ninguna de las dos actividades formuladas. Es decir no se adjunto el acta de la junta regional en la que se indique la presentación en los términos señalados en la política integral de transparencia y no hay soporte de reuniones para </t>
    </r>
    <r>
      <rPr>
        <i/>
        <sz val="8"/>
        <color theme="1"/>
        <rFont val="Tahoma"/>
        <family val="2"/>
      </rPr>
      <t xml:space="preserve">analizar la posible designación oficial del equipo o equipos de trabajo que al interior de la entidad podrían desarrollar la función de cumplimiento. </t>
    </r>
    <r>
      <rPr>
        <sz val="8"/>
        <color theme="1"/>
        <rFont val="Tahoma"/>
        <family val="2"/>
      </rPr>
      <t xml:space="preserve">Por las razones expuestas se califica </t>
    </r>
    <r>
      <rPr>
        <b/>
        <sz val="8"/>
        <color theme="1"/>
        <rFont val="Tahoma"/>
        <family val="2"/>
      </rPr>
      <t>en proceso</t>
    </r>
  </si>
  <si>
    <r>
      <rPr>
        <b/>
        <sz val="8"/>
        <color theme="1"/>
        <rFont val="Tahoma"/>
        <family val="2"/>
      </rPr>
      <t xml:space="preserve">Reporte secretaria general: </t>
    </r>
    <r>
      <rPr>
        <sz val="8"/>
        <color theme="1"/>
        <rFont val="Tahoma"/>
        <family val="2"/>
      </rPr>
      <t xml:space="preserve">El equipo de Gestión Jurídica y Contractual durante el mes de mayo y junio realizó la revisión del contenido de la política en lo relacionado con el ítem de gestión antisoborno.
Con base en las mejoras identificadas el documento fue remitido al equipo de Planeación para el trámite correspondiente.
</t>
    </r>
    <r>
      <rPr>
        <b/>
        <sz val="8"/>
        <color theme="1"/>
        <rFont val="Tahoma"/>
        <family val="2"/>
      </rPr>
      <t xml:space="preserve">Reporte planeación: </t>
    </r>
    <r>
      <rPr>
        <sz val="8"/>
        <color theme="1"/>
        <rFont val="Tahoma"/>
        <family val="2"/>
      </rPr>
      <t xml:space="preserve">B. Se cuenta con el plan de implementación de la política integral de transparencia, el mismo cuenta con un seguimiento con corte al 30 de junio y los resultados del análisis fueron presentados ante el CIGD del mes de agosto.
</t>
    </r>
    <r>
      <rPr>
        <b/>
        <sz val="8"/>
        <color theme="1"/>
        <rFont val="Tahoma"/>
        <family val="2"/>
      </rPr>
      <t xml:space="preserve">Análisis OCI: </t>
    </r>
    <r>
      <rPr>
        <sz val="8"/>
        <color theme="1"/>
        <rFont val="Tahoma"/>
        <family val="2"/>
      </rPr>
      <t xml:space="preserve">Se evidencia un avance respecto al documento presentado al área de planeación. El documento presentado consolida los resultados obtenidos en la implementación de la política integral de transparencia el cual recoge las actividades planteadas en el plan de implementación. Sin embargo no hay reporte de la mesa de trabajo contemplada en la primera actividad de esta acción.. De esta manera se califica </t>
    </r>
    <r>
      <rPr>
        <b/>
        <sz val="8"/>
        <color theme="1"/>
        <rFont val="Tahoma"/>
        <family val="2"/>
      </rPr>
      <t>"En Proceso"</t>
    </r>
    <r>
      <rPr>
        <sz val="8"/>
        <color theme="1"/>
        <rFont val="Tahoma"/>
        <family val="2"/>
      </rPr>
      <t>.</t>
    </r>
  </si>
  <si>
    <r>
      <t xml:space="preserve">Reporte G. Documental: </t>
    </r>
    <r>
      <rPr>
        <sz val="8"/>
        <color theme="1"/>
        <rFont val="Tahoma"/>
        <family val="2"/>
      </rPr>
      <t xml:space="preserve">Para el próximo reporte se avanzara en las acciones descritas.
</t>
    </r>
    <r>
      <rPr>
        <b/>
        <sz val="8"/>
        <color theme="1"/>
        <rFont val="Tahoma"/>
        <family val="2"/>
      </rPr>
      <t>Análisis OCI:</t>
    </r>
    <r>
      <rPr>
        <sz val="8"/>
        <color theme="1"/>
        <rFont val="Tahoma"/>
        <family val="2"/>
      </rPr>
      <t xml:space="preserve"> Teniendo en cuenta el reporte adelantado por el área, se califica la acción con alerta </t>
    </r>
    <r>
      <rPr>
        <b/>
        <sz val="8"/>
        <color theme="1"/>
        <rFont val="Tahoma"/>
        <family val="2"/>
      </rPr>
      <t>"Incumplida"</t>
    </r>
    <r>
      <rPr>
        <sz val="8"/>
        <color theme="1"/>
        <rFont val="Tahoma"/>
        <family val="2"/>
      </rPr>
      <t xml:space="preserve"> y se recomienda al área dar continuidad a la ejecución de las acciones formuladas. </t>
    </r>
  </si>
  <si>
    <t>Gestión Financiera y Facturación 2023</t>
  </si>
  <si>
    <t>Incumplimiento de las actividades 14 y 16 del procedimiento AGFF-TE-PD-026 MANEJO Y ARQUEO DE CAJA MENOR, lo cual denota debilidad en las actividades definidas por el proceso en el Sistema de Control Interno de Capital.</t>
  </si>
  <si>
    <t xml:space="preserve">Error humano al momento de enviar la información. </t>
  </si>
  <si>
    <t>1. Procedimiento actualizado
2. Arqueos de Caja Menor informados a la Oficina de Control interno y Subdirección Administrativa.</t>
  </si>
  <si>
    <t>Profesional Grado 01- Tesorería.</t>
  </si>
  <si>
    <t xml:space="preserve">Debilidades en el proceso de revisión y/o actualización de documentación del proceso Gestión Financiera, en actividades duplicadas, en que cada actividad debe tener un responsable, en que los procedimientos deben ser susceptibles de mejora y descritos por las personas que más saben acerca de la operación y considerar los documentos, los registros y anexos que se relacionan directamente con el procedimiento, en aplicación de éste y que sirven de soporte al mismo, así:
a. Procedimiento AGFF-TE-PD-026 MANEJO Y ARQUEO DE CAJA MENOR, versión 10 de 2019.
b. Procedimiento ELABORACIÓN DE FACTURAS, código AGFF-FA-PD-014, versión 17 del 21/12/2021. 
c. Procedimiento CONSTITUCIÓN DE CUENTAS POR PAGAR Y LIBERACIÓN DE SALDOS, código AGFF-PP-PD-015, versión 8 del 18/10/2022. 
d. En cuanto a observar normatividad desactualizada en los documentos del proceso Gestión Financiera.
</t>
  </si>
  <si>
    <t>Falta de actualización de los procedimientos de la Subdirección Financiera</t>
  </si>
  <si>
    <t xml:space="preserve">Revisar y actualizar los procedimientos de
a. AGFF-TE-PD-026 MANEJO Y ARQUEO DE CAJA MENOR, versión 10 de 2019,  
b. ELABORACIÓN DE FACTURAS, código AGFF-FA-PD-014, versión 17 del 21/12/2021., 
c. CONSTITUCIÓN DE CUENTAS POR PAGAR Y LIBERACIÓN DE SALDOS, código AGFF-PP-PD-015, versión 8 del 18/10/2022. </t>
  </si>
  <si>
    <t xml:space="preserve">Procedimientos Actualizados / Procedimientos por Actualizar. </t>
  </si>
  <si>
    <t>Tesorería
Facturación y Cartera
Presupuesto</t>
  </si>
  <si>
    <t xml:space="preserve">Profesional Grado 01- Tesorería.
Profesional  Grado 01- de Facturación y Cartera.
Profesional Grado 01- de Presupuesto. </t>
  </si>
  <si>
    <t xml:space="preserve">Debilidad en cuanto al procedimiento Elaboración de facturas, así:
a. Incumplimiento del artículo 16 del Acuerdo 788 de 2020 del Concejo de Bogotá D.C, el cual establece la eliminación de los centavos en las operaciones de las entidades distritales.
</t>
  </si>
  <si>
    <t xml:space="preserve">Actividades Realizadas / Actividades Propuestas </t>
  </si>
  <si>
    <t>Profesional  Grado 01- de Facturación y Cartera.</t>
  </si>
  <si>
    <t xml:space="preserve">Debilidades en el control interno contable del Canal, al no evidenciar procesos de depuración de la cartera, respecto a:
a. Valores registrados en las cuentas por cobrar del Canal, resultado de aplicación de porcentajes de retención de clientes.
b. Valores registrados en las cuentas por cobrar, resultado del incentivo ganado por el Canal en el año 2019 en los premios India Catalina organizados por el FICCI.
</t>
  </si>
  <si>
    <t>Errores humanos de interpretación en la forma de aplicar el procedimiento.</t>
  </si>
  <si>
    <t>Facturación y Cartera
Contabilidad</t>
  </si>
  <si>
    <t>Profesional  Grado 01- de Facturación y Cartera.
Profesional Grado 01- Contabilidad</t>
  </si>
  <si>
    <t>11.15.1</t>
  </si>
  <si>
    <t>Gestión de Recursos Administrativos (Apoyo)</t>
  </si>
  <si>
    <t>Incumplimiento de lo fijado en el procedimiento AGRI-SA-PD-010 Toma Física de Inventarios - V10, originado en la falta de actualización del mismo; el cual debe corresponderse con las actividades que se realizan actualmente y que se enmarcan en la TFI.</t>
  </si>
  <si>
    <t xml:space="preserve">1. Actualizar el procedimiento AGRI-SA-PD-010 TOMA FISICA DE INVENTARIOS – V10 con el fin de consignar en el mismo,  las actividades puntuales que se estipulan en el capitulo 4,2 TOMA FISICA DE BIENES del Manual de Procedimientos Administrativos y Contables para el manejo y control de los bienes en las Entidades de Gobierno Distritales adoptado en Canal Capital
2. Socializar con el equipo de Servicios Administrativos los cambios realizados en el procedimiento, con el fin de que toda el área maneje la misma información
</t>
  </si>
  <si>
    <t>Procedimiento actualizado / procedimiento socializado.</t>
  </si>
  <si>
    <t>Técnico grado 2 de Servicios Administrativos</t>
  </si>
  <si>
    <t>11.15.2</t>
  </si>
  <si>
    <t xml:space="preserve">Incumplimiento de los establecido en la Resolución Distrital 001 de 2019 “Por la cual se expide el Manual de Procedimientos Administrativos y Contables para el manejo y control de los bienes en las Entidades de Gobierno Distritales”, respecto a:
a. Numeral 4.2.1.2 Servidores públicos encargados: Designación por escrito y previo al inicio de la toma física de inventarios, del grupo de colaboradores a cargo de realizar la toma física de inventarios, así como de estipular las responsabilidades que tendrá cada uno durante la toma física de inventarios.
b. Numeral 4.2.1.3. Notificación: De la fecha específica de la verificación de bienes a cargo de cada funcionario de Capital y de la solicitud de la presencia y acompañamiento de los servidores públicos al momento de la toma física.
c. Numeral 4.2.2.2.1: Se evidencia que faltó complementar las placas de tres (3) bienes que no las tenían o estaban borrosas.
Durante el proceso de conteo no se identificaron la totalidad de bienes que requerían reparación, los servibles no utilizables, los inservibles u obsoletos, los posibles indicios de deterioro o el deterioro físico de los mismos, por parte de los servidores públicos a cargo de los bienes, ya que, no acompañaron la toma física de bienes.
d. 4.2.3 Cierre e Informe Final: Faltó anexar al informe final las relaciones (formatos, planillas, bases de datos, listados) que permiten el comparativo de los bienes verificados.
Faltó la notificación al Comité de Inventarios de las gestiones adelantadas de los faltantes no justificados encontrados durante la toma física.
</t>
  </si>
  <si>
    <t>Inobservancia de lo establecido en la Resolución Distrital 001 de 2019 “Por la cual se expide el Manual de Procedimientos Administrativos y Contables para el manejo y control de los bienes en las Entidades de Gobierno Distritales”, teniendo en cuenta la falta de actualización del procedimiento AGRI-SA-PD-010 Toma Física de Inventarios – V10, el cual, que debe corresponderse con las actividades que se realizan actualmente y que se enmarcan en la TFI.</t>
  </si>
  <si>
    <t>11.15.3</t>
  </si>
  <si>
    <t xml:space="preserve">Inconsistencias en el Informe Final de la toma Física de Inventarios, respecto a:
a. Reporte de datos imprecisos sobre la totalidad de bienes verificados.
b. Falta de registro de información clara y completa de las novedades en el papel de trabajo que soporta los resultados presentados en el informe.
c. Inconsistencias entre el papel de trabajo y los soportes de los traslados realizados durante la ejecución de la toma física, así como falta de firmas de control por parte de los funcionarios: el que entrega y el que recibe el bien.
d. Inconsistencias entre dos (2) bienes encontrados en la Bodega de Engativá y el papel de trabajo de la toma física de inventarios.
</t>
  </si>
  <si>
    <t>Inobservancia de lo establecido en la Resolución Distrital 001 de 2019 “Por la cual se expide el Manual de Procedimientos Administrativos y Contables para el manejo y control de los bienes en las Entidades de Gobierno Distritales”, en relación con el contenido  y generación del Informe Final de la Toma Física de Inventarios, dada la falta de actualización del procedimiento AGRI-SA-PD-010 Toma Física de Inventarios – V10</t>
  </si>
  <si>
    <t>1. Actualizar el procedimiento AGRI-SA-PD-010 TOMA FISICA DE INVENTARIOS – V10 con el fin de establecer las actividades que se realizan en la actualidad.
2. Socializar con el equipo de Servicios Administrativos los cambios realizados al procedimiento y capacitar al equipo sobre el diligenciamiento del papel de trabajo que se utilizará en cada vigencia.
3. Trasladar los 2 bienes que se encontraron en la bodega de Engativá y de los cuales no fueron notificado su traslado.</t>
  </si>
  <si>
    <t>11.15.4</t>
  </si>
  <si>
    <t xml:space="preserve">Debilidades en el control de elementos en uso, para dar de baja o en otro estado de la gestión administrativa de bienes, que son propiedad de Canal Capital y que por tanto están bajo las funciones de la Subdirección Administrativa y se encuentran en la bodega de Engativá.
a. Falta de un control adecuado para el registro de ingreso y salida de los bienes que están en la bodega, así como falta de claridad del inventario de los bienes de utilería y de Propiedad, Planta y Equipo que se almacenan en la bodega.
b. El uso de la bodega de Engativá es de conformidad con la minuta contractual para almacenar elementos de escenografía de la Coordinación de Producción de Capital, no para guardar bienes inservibles, obsoletos o dañados que deben darse de baja.
</t>
  </si>
  <si>
    <t>Falta de espacio en la sedes de Capital para almacenar elementos que a futuro se darán de baja y falta de control en la entrada y salida de elementos en la bodega.</t>
  </si>
  <si>
    <t>1. Realizar una jornada de identificación por parte de Servicios Administrativos con el fin incluir en el inventario de consumo controlado aquellos bienes que se encuentran en la bodega y que por su naturaleza, deben plaquetizarse.
2. Realizar una mesa de trabajo con la Coordinación del área de  Producción con el fin de establecer parámetros de control para la entrada y salida de elementos en la bodega de Engativá.
3. Modificar el objeto contractual y las obligaciones específicas del próximo contrato de arrendamiento de la bodega, para incluir dentro del mismo la posibilidad de almacenar elementos distintos a escenografías.</t>
  </si>
  <si>
    <t xml:space="preserve">Inventario actualizado / Inventario socializado
Mesa de trabajo programada / Mesa de trabajo realizada 
Ajuste de condiciones contractuales programado / Ajuste de condiciones contractuales realizado
</t>
  </si>
  <si>
    <t>11.15.5</t>
  </si>
  <si>
    <t xml:space="preserve">Incumplimiento del Procedimiento AGRI-SA-PD-007 REPOSICIÓN DE BIENES V10.
a. Falta de lineamientos claros en el Procedimiento al no establecer un tiempo máximo para hacer la notificación del daño o pérdida del bien ante Servicios Administrativos, así como de establecer qué acciones tomará el área de Servicios Administrativos cuando tenga conocimiento del caso de daño o pérdida de un bien pero el área responsable no entregue la información requerida para iniciar el trámite ante la aseguradora, evitando el riesgo de que la seguradora no reponga por el bien por el tiempo transcurrido.
</t>
  </si>
  <si>
    <t>Falta de actualización del procedimiento AGRI-SA-PD-007 REPOSICIÓN DE BIENES V10., el cual, debe consignar lineamientos claros y específicos sobre la notificación de daños o pérdida de bienes y las acciones a iniciar en caso de que ello ocurra.</t>
  </si>
  <si>
    <t>1. Actualizar el procedimiento AGRI-SA-PD-007 REPOSICIÓN DE BIENES V10, incluyendo lineamientos puntuales respecto de la notificación de daños o pérdida de bienes y las acciones a iniciar en caso de que ello ocurra.
2. Realizar una capacitación al equipo de Capital sobre el cambio realizado al procedimiento en mención con el fin de que la entidad cuente con la información respectiva.</t>
  </si>
  <si>
    <t>11.15.6</t>
  </si>
  <si>
    <t>Siete (7) bienes no pudieron verificarse físicamente durante las pruebas realizadas por la Oficina de Control Interno, identificados con las placas: 700899, 701236, 1002015, 1002016, 1006135, 1006136 y 1006137.</t>
  </si>
  <si>
    <t>Falta de tiempo en la auditoría realizada; teniendo en cuenta que, los bienes que no se encontraron se encontraban fuera del Canal o en otro espacio dentro de la entidad así como falta de compromiso por parte del personal que mueve los equipos sin reportar a Servicios Administrativos.</t>
  </si>
  <si>
    <t>1. Realizar la búsqueda de los bienes que no pudieron ser objeto de verificación física durante las pruebas realizadas por la OCI y remitir registro fotográfico de cada bien con su debida ubicación.
2. Realizar una reunión con los lideres de las áreas de sistemas y técnica del canal con el fin de plantear la posibilidad de incluir el reporte de movimiento de equipos a Servicios Administrativos como una obligación contractual para el personal que mueve los bienes de la entidad.</t>
  </si>
  <si>
    <t>Registro fotográfico realizado / registro fotográfico enviado 
Acta de reunión realizada / Acta de reunión enviada</t>
  </si>
  <si>
    <t>11.15.7</t>
  </si>
  <si>
    <t>Falta de presentación del grupo de apoyo de bienes al Comité Institucional de Gestión y Desempeño cuando actúa como Comité de Inventarios del cronograma de la toma física, el equipo que realizará la verificación, los resultados del informe final y las gestiones adelantadas de los bienes faltantes identificados durante la toma física.</t>
  </si>
  <si>
    <t>a. Revisar las diferentes necesidades en conjunto del área técnica y sistemas para que se vean reflejadas dentro del PETI 
b. Programar tres (3) mesas de trabajo con el área de sistemas para articular las necesidades reales de Canal Capital durante el primer semestre del año con el objetivo de actualizar el PETI; de estas mesas de trabajo quedaran actas de reunión que darán como resultado la actualización del PETI.
c. Actualizar y socializar el PETI para el año 2023.</t>
  </si>
  <si>
    <t>A y B- Revisar por parte del profesional especializado grado 3  técnica junto a contratistas, o temporales o servidores públicos asignados al laboratorio, los controles actuales definidos para la salida e ingreso del préstamo de los elementos realizada por laboratorio, teniendo en cuenta la falta de soportes de asignación de equipos móviles y los controles sobre la devolución de los equipos al término de los contratos por prestación de servicios, así como la asignación actualizada al ingreso de estos.
C- Asignar obligaciones contractuales a los contratistas que hacen parte del Laboratorio, en las cuales se estipule que uno será el Técnico de Laboratorio que se encargara de hacer la revisión, mantenimiento y reparación de los equipos de Canal Capital, el otro será técnico de almacén e Inventarios, quien con obligaciones de almacenista permitirá organizar y tener control sobre el inventario de los elementos o equipos de canal capital. 
D. El área técnica de la entidad convocará una (1) mesa de trabajo con los colaboradores de las áreas de Laboratorio y Servicios Administrativos para identificar los elementos que por su tamaño no fue posible instalar la placa tradicional con el fin de establecer e instalar un nuevo mecanismo de plaquetización a dichos elementos, el cual estará acompañado de registros fotográficos.
E- Realizar las compras identificadas por el profesional especializado grado 3 de técnica de acuerdo con el presupuesto asignado en el plan anual de adquisiciones, justificar estas compras en los estudios previos, conforme a lo establecido en el manual de contratación de la entidad. 
F. Informar al área administrativa sobre los elementos que presenten daños, averías o perdida de los mismos, con forme se presenten están eventualidades de acuerdo a los procedimientos establecidos por el área administrativa.
G. Revisar y actualizar el formato para levantamiento y control del inventario del laboratorio y realizar la actualización correspondiente por parte del personal asignado.
H Realizar cuatro (4) mesas de trabajo en el año dentro de las tomas físicas que realiza el área de Servicios Administrativos con el fin de cotejar la información del inventario y realizar los traslados a que haya lugar.</t>
  </si>
  <si>
    <t xml:space="preserve">Revisar y actualizar el procedimiento AGFF-TE-PD-026 MANEJO Y ARQUEO DE CAJA MENOR y se copiara a la oficina de Control Interno. </t>
  </si>
  <si>
    <t>Auditoría al proceso de Gestión de negocios y proyectos estratégicos.</t>
  </si>
  <si>
    <t>Se observaron debilidades en la documentación que contiene los lineamientos y políticas de operación del proceso respecto a factores como:
a. Inclusión de documentación de las actividades del proceso en las actividades de Planeación de la caracterización, así como de la identificación de productos y servicios que no cumplen con los requisitos establecidos por el cliente, monitoreo de riesgos identificados, elaboración y socialización de informes generados, reportes de autoevaluación [indicadores] y monitoreo de controles determinados para el funcionamiento del área.
b. Revisión de entradas y salidas del procedimiento, descripción de actividades diferenciando la aplicación de formatos para cada caso, diferenciación de actividades contractuales, revisión y mejora de controles identificados, lineamientos respecto a la unidad de criterios de consolidación de expedientes y/o productos de la ejecución de las actividades del área.</t>
  </si>
  <si>
    <t>*Falta de precisión en la descripción o falta de inclusión de los aspectos identificados por Control Interno dentro de la caracterización del proceso y en el procedimiento.</t>
  </si>
  <si>
    <t>1. Realizar la revisión y actualización de la caracterización conforme a los lineamientos definidos por Planeación en los que se analice y/o incluyan aspectos tales como:
* Actividades de planeación
* Monitoreo de riesgos
* Elaboración y socialización de informes generados
* Reportes de autoevaluación [indicadores] y
* Monitoreo de controles determinados para el funcionamiento del área.
2. Realizar la revisión con el equipo de Planeación sobre los lineamientos establecidos por la entidad para el tratamiento de los "Productos y servicios que no cumplen requisitos del cliente", conforme se reciba la orientación de dicha instancia, se analizará la  incorporación de esta información en la caracterización del proceso.
3. Realizar la revisión del procedimiento haciendo énfasis en:
* Revisión de entradas y salidas del procedimiento
* Descripción de actividades diferenciando la aplicación de formatos para cada caso
* Diferenciación de actividades contractuales
* Revisión y mejora de controles identificados
* Lineamientos respecto a la unidad de criterios de consolidación de expedientes y/o productos de la ejecución de las actividades del área.</t>
  </si>
  <si>
    <t>100,0%</t>
  </si>
  <si>
    <t>11.1.c</t>
  </si>
  <si>
    <t>Se observó debilidad en el cumplimiento de lo establecido en la Ley 1712 de 2014, de transparencia y del derecho de acceso a la información pública nacional y la Resolución de tarifas No. 63 de 2022, en cuanto a: información mínima obligatoria a publicar de manera proactiva.</t>
  </si>
  <si>
    <t>* Debilidades en la socialización del tarifario y la resolución a todas las áreas (Comunicaciones, Atención al Ciudadano y Planeación) a quienes corresponde la publicación del documento, en las instancia de transparencia y comunicación a la ciudadanía</t>
  </si>
  <si>
    <t>1. Realizar mesa de trabajo con el equipo de Comunicaciones, Planeación y de Atención al Ciudadano para aclarar los lineamientos normativos relacionados con la publicación de la resolución de tarifas, unificar criterios entre las instancias involucradas y establecer los pasos a seguir.
2. Realizar la búsqueda y consolidación de las resoluciones de tarifas que han perdido vigencia y conforme se encuentre disponible la información, solicitar la publicación en la página web de la entidad con base en lo acordado con el equipo de Comunicaciones, Planeación y de Atención al Ciudadano.</t>
  </si>
  <si>
    <t>Ventas y Mercadeo
Planeación
Atención al ciudadano</t>
  </si>
  <si>
    <t>Se evidenciaron debilidades respecto a los indicadores del proceso, como son:
a. Diferencias en el monitoreo y reporte de resultados de los indicadores contemplados en el Plan de Acción de la vigencia 2022, y por ende, presentación de resultados incoherentes sobre su cumplimiento.
b. Debilidades en la formulación de la vigencia 2023 respecto
al tipo de indicador, unidad de medición y magnitud.</t>
  </si>
  <si>
    <t>Gestión de negocios y proyectos estratégicos
Planeación estratégica</t>
  </si>
  <si>
    <t>*Error humano en la consolidación del soporte que da cuenta en el avance del indicador</t>
  </si>
  <si>
    <t>1. Realizar mesas de trabajo con los contratistas asignados a la consolidación de
información para realizar el seguimiento y revisión de los soportes que dan cuenta del cumplimiento de los indicadores del proceso.
2. Realizar mesa de trabajo con el equipo de Planeación y de Control Interno para recibir orientación en los ajustes de la hoja de vida de los indicadores del proceso en lo relacionado con:
- Tipo de indicador
- Unidad de medición y
- Magnitud.</t>
  </si>
  <si>
    <t>Ventas y Mercadeo
Planeación</t>
  </si>
  <si>
    <t>Se pudo constatar debilidad en la identificación de riesgos, controles, causas y consecuencias e implementación de acciones de monitoreo y control para el proceso de gestión de negocios y proyectos estratégicos, por debilidades en la primera y segunda líneas de defensa del Canal, de acuerdo con el esquema de Líneas de Defensa del Modelo Estándar de Control Interno.</t>
  </si>
  <si>
    <t>* Falta de claridad en los lineamientos para la identificación de riesgos de gestión, controles, causas y consecuencias e implementación de acciones de monitoreo y control para el proceso de gestión de negocios y proyectos estratégicos</t>
  </si>
  <si>
    <t>* Realizar mesas de trabajo con el equipo de Planeación y de Control Interno para revisar las propuestas de ajuste a las matrices de riesgo de gestión asociadas al proceso
* Realizar la edición, ajuste y solicitud de modificación de la matriz de riesgos de gestión del proceso conforme la asesoría del equipo de Planeación.</t>
  </si>
  <si>
    <t>Se evidenciaron debilidades frente a la gestión documental del proceso, frente a la implementación de la política de gestión documental de Capital y normatividad asociada existente:
a. La información generada no es archivada en el enlace creado por el área de gestión documental para tal fin.
b. Creación de series que no pertenecen a la Tabla de Retención Documental convalidada para el proceso.
c. Incumplimiento de los parámetros para el almacenamiento y uso de documentos digitales y/o electrónicos de Capital.
d. Inventario Documental incompleto y diligenciado en el formato desactualizado.
e. Expedientes contractuales incompletos en la carpeta creada para tal fin, teniendo en cuenta la publicación de documentos en SECOP II que no forman parte de la carpeta de Capital.
f. Debilidades en el proceso de gestión documental respecto al control y seguimiento, oportunidad y disponibilidad de la información generada por el área.</t>
  </si>
  <si>
    <t>Gestión de negocios y proyectos estratégicos
Gestión de recursos administrativos (Gestión documental)</t>
  </si>
  <si>
    <t>* Falta de claridad en los lineamientos de gestión documental del proceso, frente a la implementación de la política de gestión documental de Capital
*Falta de acompañamiento por parte del equipo de Gestión Documental</t>
  </si>
  <si>
    <t>Ventas y Mercadeo
Gestión Documental</t>
  </si>
  <si>
    <t>Se evidenciaron debilidades en las actividades y controles
relacionados con cotizar, otorgar descuentos, bonificaciones y/o incentivos en las negociaciones del proceso Gestión de Negocios y Proyectos Estratégicos y la gestión de los documentos de estos, al observar las siguientes situaciones, que podrían generar un riesgo de cumplimiento y/o fiscal para el Canal, en cuanto a:
• Cotizaciones en contravía de lo establecido en la Resolución de Tarifas No. 63 de 2022, en cuanto a indicar que la atribución de conceder descuentos y/o bonificaciones, las puede otorgar el director Operativo y/o la Gerente.
• Las bonificaciones, incentivos y descuentos no se encuentran establecidos en el tarifario, como se indica en el artículo quinto resolutivo, de la Resolución de Tarifas No. 63 de 2022.
• En la verificación realizada a la muestra de ofertas comerciales, se evidenciaron situaciones relacionadas con: el control de las cotizaciones, diferencias entre el valor de la oferta comercial y lo facturado, y modificación del tarifario para servicios no contemplados en el mismo.
• En la verificación realizada a los contratos interadministrativos, se evidenciaron diferencias entre el tarifario y las cotizaciones presentadas y facturadas a los
clientes.</t>
  </si>
  <si>
    <t>Gestión de negocios y proyectos estratégicos</t>
  </si>
  <si>
    <t>* Fallas en el almacenamiento del expediente de las cotizaciones
* Error humano en el diligenciamiento del formato de cotización
* Diferencias entre los lineamientos jurídicos y de gestión documental para el almacenamiento final del expediente de las cotizaciones y carpetas contractuales</t>
  </si>
  <si>
    <t>1. Realizar la socialización al equipo de proyectos estratégicos sobre el formato "MCOM- FT-014. COTIZACION SECTOR PUBLICO Y PRIVADO" para evitar el uso no intencionado de versiones obsoletas.
2. Realizar la revisión del tarifario y la resolución de tarifas para incorporar los elementos relacionados con "bonificaciones, incentivos y descuentos", y realizar la socialización del cambio realizado.
3. Realizar la revisión del expediente digital de las cotizaciones y documentos anexos de la misma, con el acompañamiento del área de gestión jurídica y gestión documental.
4. Revisar el control actual efectuado sobre los "contratos interadministrativos" y en caso de identificar mejoras en la herramienta realizarlas.</t>
  </si>
  <si>
    <t>Se evidenciaron debilidades en la gestión contractual adelantada por el área de gestión de negocios y proyectos estratégicos al encontrar situaciones de mejora en los siguientes aspectos:
a) Gestión documental de las carpetas de contratos interadministrativos
b) Aplicación y cumplimiento del principio de publicidad contractual
c) Gestión de la actividad de supervisión contractual
d) Cumplimiento de los requisitos legales y etapa de planeación contractual.
e) Contratos de agentes comerciales y gestión de riesgos</t>
  </si>
  <si>
    <t>Gestión de negocios y proyectos estratégicos
Gestión jurídica, contractual y control disciplinario</t>
  </si>
  <si>
    <t>* Fallas en el almacenamiento de expediente de contratos interadministrativos
* Diferencias entre los lineamientos jurídicos y de gestión documental para el almacenamiento final del expediente de las cotizaciones y carpetas contractuales</t>
  </si>
  <si>
    <t>1. Solicitar acompañamiento por parte del equipo de gestión contractual para realizar el almacenamiento de carpetas de contratos interadministrativos
2. Realizar una mesa de trabajo con el equipo de gestión contractual para analizar la viabilidad de incorporación y/o ajustar en el manual de contratación:
-inclusión de una  referencia a la publicación de contratos en los que actuamos como contratistas.
De acuerdo con lo establecido con dicha reunión, se realizan las acciones que se consideren pertinentes y aplicables para Canal Capital.</t>
  </si>
  <si>
    <t>Se evidencio la falta de comunicación, tramite y análisis de un eventual conflicto de interés del contratista con contrato 015 de 2022 para desempeñar actividades de defensor del televidente, al haber celebrado durante el plazo de ejecución de este, un acuerdo de comercialización con Capital para la producción, emisión y reemisión de pauta comercial, toda vez que en la carpeta del contrato 015 de 2022 no hay documento escrito dirigido al supervisor.</t>
  </si>
  <si>
    <t>Falta de claridad de los lineamientos asociados con conflicto de intereses con relación a Capital Social</t>
  </si>
  <si>
    <t>Realizar una mesa trabajo con el equipo de gestión contractual para analizar la viabilidad de crear un documento de declaración de conflicto de intereses para el diligenciamiento del contratista que adquiera los paquetes de Capital Social.</t>
  </si>
  <si>
    <r>
      <t xml:space="preserve">1. Revisar los estándares actuales con los que cuenta el proceso de Diseño y ejecución de la estrategia de circulación de contenidos asociados a la administración, gestión y control de material audiovisual y los lineamientos que establezca el área Técnica derivados de la compra e implementación de la plataforma tecnológica para esta actividad. En caso de identificarse oportunidad de mejora, realizar los ajustes conforme el avance de la implementación de la plataforma y solicitar a Planeación la publicación de la modificación.
2. Documentar en el procedimiento de Tráfico y alistamiento que, a través de correo electrónico dirigido a las áreas de interés, se deben notificar las fallas técnicas del </t>
    </r>
    <r>
      <rPr>
        <i/>
        <sz val="8"/>
        <rFont val="Tahoma"/>
        <family val="2"/>
      </rPr>
      <t>software</t>
    </r>
    <r>
      <rPr>
        <sz val="8"/>
        <rFont val="Tahoma"/>
        <family val="2"/>
      </rPr>
      <t xml:space="preserve"> Mediastream que se presenten en el desarrollo de la labor, si hay lugar a ello.
3. Realizar la revisión y/o actualización del documento del MDCC-PD-007 ADQUISICIÓN DE LICENCIAS DE CONTENIDOS. De encontrarse mejoras, se realizará la respectiva actualización en la intranet.</t>
    </r>
  </si>
  <si>
    <t xml:space="preserve">Incumplimiento de lo establecido en el Procedimiento AGRI-SA-PD-010 Toma Física de Inventarios – V10, respecto a:
a. Actividad 1: Poner en consideración del Comité de Inventarios el cronograma, metodología y responsables de la toma física 
b. Actividad 3: Socializar a las diferentes áreas del Canal a través de una comunicación (puede ser correo electrónico, oficio, memorando, etc.) las instrucciones, el cronograma, las actividades y los grupos de trabajo necesarios para el levantamiento de la toma física de inventarios 
c. Actividad 9: Firmar de manera digital los traslados de bienes actualizados e inventarios individuales.
d. Actividad 11: Enviar información de la relación de inventarios individuales a los funcionarios mediante correo electrónico 
</t>
  </si>
  <si>
    <t>Gerente General (ventas y mercadeo y Planeación)</t>
  </si>
  <si>
    <t>Actividades programadas
/2</t>
  </si>
  <si>
    <t>Gerente General (ventas y mercadeo y Planeación)
Secretaría General (Atención al ciudadano)</t>
  </si>
  <si>
    <t>Profesional grado 01 de Ventas y Mercadeo</t>
  </si>
  <si>
    <t>Actividades programadas
/4</t>
  </si>
  <si>
    <t>Gerente General
Subdirección administrativa (gestión documental)</t>
  </si>
  <si>
    <t>Mesa de trabajo/1</t>
  </si>
  <si>
    <t>Auditoría al proceso de Servicio a la Ciudadanía – Decreto 371 de 2010</t>
  </si>
  <si>
    <t>Servicio al Ciudadano
(Apoyo)</t>
  </si>
  <si>
    <t>No se encuentran actualizados ni articulados algunos documentos del área, dado que no se ha realizado seguimiento con el fin de que estos estén unificados en cuanto a conceptos, criterios, puntos de control y demás.</t>
  </si>
  <si>
    <t>1. Actualización de la caracterización del proceso.
2. Elaboración del plan de trabajo  de implementación de la política institucional de servicio a la ciudadanía. 
3. Actualización del procedimiento del área.
4. Remitir trimestralmente un informe a Gerencia sobre los servicios que presenten el mayor número de quejas y reclamos, y principales recomendaciones sugeridas por los particulares que tengan por objeto mejorar el servicio que presta la entidad.</t>
  </si>
  <si>
    <t>No se ha realizado revisión y/o actualización de los riesgos de gestión y corrupción asociados al proceso de Servicio a la Ciudadanía.</t>
  </si>
  <si>
    <t>1. Revisión y/o actualización de los riesgos de gestión y corrupción asociados al proceso</t>
  </si>
  <si>
    <t xml:space="preserve">Debilidades en materia de gestión documental respecto a la composición de los expedientes y diligenciamiento del Formato Único de Inventario Documental al no implementar los lineamientos establecidos en la guía de uso y almacenamiento de documentos electrónicos de Capital, así como de los principios de la política de gestión documental en materia de control y seguimiento y oportunidad respecto a la disponibilidad de la información archivada en la serie de PQRS. </t>
  </si>
  <si>
    <t>No se ha llevado a cabo el archivo de la documentación del área conforme a lo establecidos en  la guía de uso y almacenamiento de documentos electrónicos de Capital.
Falta de lineamientos claros por parte del área de Gestión Documental en cuanto a la conformación de expedientes de PQRS así como de las series que no se encuentran registradas en la TRD.</t>
  </si>
  <si>
    <t>1. Realizar mesa de trabajo con el área de Gestión Documental para definir la conformación de expedientes de acuerdo con los lineamientos e instrumentos archivísticos establecidos en la entidad.
2. Organizar la documentación de acuerdo a lo establecido en la mesa de trabajo.
3. Solicitar revisión semestral de la conformación de los expedientes de los archivos de gestión de conformidad con las TRD vigentes y el diligenciamiento formato único de inventario documental FUID por parte del área de Gestión Documental.
4. Verificación por parte de Gestión Documental, de los ajustes solicitados y emitir comunicación.</t>
  </si>
  <si>
    <t>Atención al Ciudadano
Gestión Documental</t>
  </si>
  <si>
    <t>Secretaria General
Subdirector Administrativo</t>
  </si>
  <si>
    <t>Auxiliar de atención al ciudadano
Líder de Gestión Documental</t>
  </si>
  <si>
    <r>
      <t xml:space="preserve">Debilidades en la documentación del proceso de servicio al ciudadano, respecto a:
</t>
    </r>
    <r>
      <rPr>
        <b/>
        <sz val="8"/>
        <color theme="1"/>
        <rFont val="Tahoma"/>
        <family val="2"/>
      </rPr>
      <t>a.</t>
    </r>
    <r>
      <rPr>
        <sz val="8"/>
        <color theme="1"/>
        <rFont val="Tahoma"/>
        <family val="2"/>
      </rPr>
      <t xml:space="preserve">Falta de referenciación en la caracterización de riesgos de corrupción y de gestión del proceso, actualización de indicadores formulados, relación de documentos externos publicados.
</t>
    </r>
    <r>
      <rPr>
        <b/>
        <sz val="8"/>
        <color theme="1"/>
        <rFont val="Tahoma"/>
        <family val="2"/>
      </rPr>
      <t>b.</t>
    </r>
    <r>
      <rPr>
        <sz val="8"/>
        <color theme="1"/>
        <rFont val="Tahoma"/>
        <family val="2"/>
      </rPr>
      <t xml:space="preserve">Falta de construcción y documentación del plan de trabajo de implementación de la política institucional de servicio a la ciudadanía. 
</t>
    </r>
    <r>
      <rPr>
        <b/>
        <sz val="8"/>
        <color theme="1"/>
        <rFont val="Tahoma"/>
        <family val="2"/>
      </rPr>
      <t>c.</t>
    </r>
    <r>
      <rPr>
        <sz val="8"/>
        <color theme="1"/>
        <rFont val="Tahoma"/>
        <family val="2"/>
      </rPr>
      <t xml:space="preserve">Desactualización de conceptos en el procedimiento de atención y respuesta a requerimientos de la ciudadanía. 
</t>
    </r>
    <r>
      <rPr>
        <b/>
        <sz val="8"/>
        <color theme="1"/>
        <rFont val="Tahoma"/>
        <family val="2"/>
      </rPr>
      <t>d.</t>
    </r>
    <r>
      <rPr>
        <sz val="8"/>
        <color theme="1"/>
        <rFont val="Tahoma"/>
        <family val="2"/>
      </rPr>
      <t xml:space="preserve">Incumplimiento de la actividad 9 del procedimiento de Servicio al ciudadano respecto a la falta de remisión del informe trimestral requerido. 
</t>
    </r>
    <r>
      <rPr>
        <b/>
        <sz val="8"/>
        <color theme="1"/>
        <rFont val="Tahoma"/>
        <family val="2"/>
      </rPr>
      <t>e.</t>
    </r>
    <r>
      <rPr>
        <sz val="8"/>
        <color theme="1"/>
        <rFont val="Tahoma"/>
        <family val="2"/>
      </rPr>
      <t xml:space="preserve">Incumplimiento de la totalidad de criterios determinados en la actividad 15 del procedimiento de Servicio al ciudadano al no evidenciarse la remisión de la factura por concepto de venta de copia de material audiovisual.  </t>
    </r>
  </si>
  <si>
    <r>
      <t xml:space="preserve">Debilidades en la identificación de riesgos de gestión y corrupción, así como la materialización del riesgo de gestión respecto a:
</t>
    </r>
    <r>
      <rPr>
        <b/>
        <sz val="8"/>
        <color theme="1"/>
        <rFont val="Tahoma"/>
        <family val="2"/>
      </rPr>
      <t>a.</t>
    </r>
    <r>
      <rPr>
        <sz val="8"/>
        <color theme="1"/>
        <rFont val="Tahoma"/>
        <family val="2"/>
      </rPr>
      <t xml:space="preserve">Identificación del impacto, causas inmediatas y causas raíz, así como mejora respecto a la identificación de los controles establecidos y fortalecimiento de actividades de control relacionadas en los mapas de riesgo del proceso. 
</t>
    </r>
    <r>
      <rPr>
        <b/>
        <sz val="8"/>
        <color theme="1"/>
        <rFont val="Tahoma"/>
        <family val="2"/>
      </rPr>
      <t>b.</t>
    </r>
    <r>
      <rPr>
        <sz val="8"/>
        <color theme="1"/>
        <rFont val="Tahoma"/>
        <family val="2"/>
      </rPr>
      <t>Respuesta de cuatro (4) peticiones correspondientes a enero y mayo de 2023 fuera de los tiempos establecidos normativamente. Lo cual conlleva a la materialización del riesgo “Posibilidad de Responder las solicitudes de los ciudadanos por fuera de los términos de ley.	
Debido a ocupaciones y carga laboral de funcionarios encargados de la información para proyectar la respuesta, falta de interés en las solicitudes de los ciudadanos o daños al botón "contáctenos" de la página web del Canal”.</t>
    </r>
  </si>
  <si>
    <t>Oportunidades de mejora en cuanto a la medición del FEE – Beneficio económico, en cuanto a: 
a.No se incluye la totalidad de los contratos suscritos por el Canal, para la prestación de servicios correspondientes a la ejecución de su misionalidad. 
b.Imprecisión en los cálculos de medición, al incluir en el primer trimestre, un contrato que se suscribió en abril de 2021.
c.No se tienen en cuenta los costos de la capacidad instalada del Canal; el cálculo del FEE para servicios de transmisión, emisión y pauta, se limita a descontar de su valor total, el valor del IVA correspondiente.
d.Validar la información oficial de los objetivos del área de Proyectos Estratégicos, en los diferentes instrumentos diseñados por el Canal, de tal forma que se cuente con información coherente.
e.No se tiene establecido un Sistema de costos en el Canal, que permita clasificar, asignar, agregar y reportar la totalidad de costos en los que se incurre para prestar un servicio o producir un bien (producto audiovisual).
f.El Plan de Fidelización no se encuentra autorizado mediante acto administrativo del Canal.</t>
  </si>
  <si>
    <t>RESUMEN SEGUNDO SEGUIMIENTO 2023</t>
  </si>
  <si>
    <t>TERCER SEGUIMIENTO DE 2023</t>
  </si>
  <si>
    <t xml:space="preserve">Soportes suministrados
a.  Memorando 692 de 2023
b.  FUID diligenciado y correo electrónico de envío - septiembre 25 de 2023
c.  Acta 8 de transferencia documental
d. FUID para las vigencias 2020, 2021, 2022 y 2023 </t>
  </si>
  <si>
    <t>Soportes suministrados:
1. Captura de pantalla en el que se refleja la socialización realizada en el marco de las reuniones del equipo</t>
  </si>
  <si>
    <t>"Soportes suministrados:
1. Acta de la reunión realizada"</t>
  </si>
  <si>
    <t>Soportes suministrados:
1. Procedimiento final verbal y ordinario
1.1 Solicitud de modificación del documento enviado a Planeación
1.2 Enlace del documento publicado en la intranet realizada el 20 de diciembre
https://intranet.canalcapital.gov.co/intranet/docdowncc/DocSistema/2023/Procedimiento/AGJC-JU-PD-008%20DISCIPLINARIO%20VERBAL%20Y%20ORDINARIO.pdf</t>
  </si>
  <si>
    <t xml:space="preserve">Soportes suministrados:
1. Agendamiento, grabación de la capacitación, material de capacitación, control de asistencia y evaluación 
2. Soporte "1. Hallazgo 5 de 2021" el cual contiene:
•        Informe General 
•        Evidencias Fotográficas 
•        Asistencia 
•        Encuesta de Satisfacción 
•        Evaluación Pre 
•        Evaluación Post 
•        Memorias Proceso 
•        Grabación de la sesión </t>
  </si>
  <si>
    <t>Soporte suministrado
1. Publicación en la página web
2. Acta de la reunión 4 de diciembre</t>
  </si>
  <si>
    <t>Soporte consolidado en el documento "2. Hallazgo 3 de 2022 3er T"</t>
  </si>
  <si>
    <t>Soportes suministrados:
1. Solicitud de modificación
2. Manual de contratación actualizado
3. Resolución de adopción del manual de contratación</t>
  </si>
  <si>
    <t>https://drive.google.com/drive/u/1/folders/1ZiTQLamQ2M2Eb2QPmj8Ga9qxv2u9UTlD</t>
  </si>
  <si>
    <t>https://drive.google.com/drive/u/1/folders/1ZiTQLamQ2M2Eb2QPmj8Ga9qxv2u9UTlD
https://docs.google.com/document/d/161TsOUw04s1BAGwgAIeOoZxEHLC3ufTlCLxh6wCmaQQ/edit</t>
  </si>
  <si>
    <t xml:space="preserve">Se ejecutó lo formulado en el presente plan. </t>
  </si>
  <si>
    <r>
      <rPr>
        <b/>
        <sz val="8"/>
        <color theme="1"/>
        <rFont val="Tahoma"/>
        <family val="2"/>
      </rPr>
      <t xml:space="preserve">Reporte Comunicaciones: </t>
    </r>
    <r>
      <rPr>
        <sz val="8"/>
        <color theme="1"/>
        <rFont val="Tahoma"/>
        <family val="2"/>
      </rPr>
      <t xml:space="preserve">Se actualizó el Plan de Comunicaciones, ahora de Marca y Comunicaciones, donde quedó registrado todo el cambio que tuvo el área.  En ese sentido se cumple al 100% con la actividad.  El documento está debidamente codificado y reposa en la intranet desde el 8 de agosto de 2023.  Es importante aclarar que por ser una empresa industrial y comercial del Estado no estamos obligados a seguir, en este caso, modelos o lineamientos de la administración distrital. La socialización del documento se hizo por Comunicado Interno #48, con fecha del 30 de agosto de 2023.
</t>
    </r>
    <r>
      <rPr>
        <b/>
        <sz val="8"/>
        <color theme="1"/>
        <rFont val="Tahoma"/>
        <family val="2"/>
      </rPr>
      <t xml:space="preserve">Análisis OCI: </t>
    </r>
    <r>
      <rPr>
        <sz val="8"/>
        <color theme="1"/>
        <rFont val="Tahoma"/>
        <family val="2"/>
      </rPr>
      <t xml:space="preserve">Se procede a la verificación de los soportes remitidos, observando que el Plan fue actualizado el 8 de agosto de 2023 y publicado en la intranet por el área de Planeación, así mismo, se observa la socialización adelantada el 30 de agosto de 2023 mediante comunicado interno No. 48 de 2023. Si bien los soportes entregados no corresponden al periodo de seguimiento, se procede al análisis teniendo en cuenta que se adelantó lo formulado. 
Adicionalmente, se recomienda al área realizar el cargue de los soportes en la herramienta habilitada como se indica en la solicitud del seguimiento, con el fin de guardar la trazabilidad de la ejecución de las actividades. De conformidad con lo indicado, se califica la acción como </t>
    </r>
    <r>
      <rPr>
        <b/>
        <sz val="8"/>
        <color theme="1"/>
        <rFont val="Tahoma"/>
        <family val="2"/>
      </rPr>
      <t>"Terminada Extemporánea"</t>
    </r>
    <r>
      <rPr>
        <sz val="8"/>
        <color theme="1"/>
        <rFont val="Tahoma"/>
        <family val="2"/>
      </rPr>
      <t xml:space="preserve"> con estado </t>
    </r>
    <r>
      <rPr>
        <b/>
        <sz val="8"/>
        <color theme="1"/>
        <rFont val="Tahoma"/>
        <family val="2"/>
      </rPr>
      <t>"Cerrada"</t>
    </r>
    <r>
      <rPr>
        <sz val="8"/>
        <color theme="1"/>
        <rFont val="Tahoma"/>
        <family val="2"/>
      </rPr>
      <t xml:space="preserve">. </t>
    </r>
  </si>
  <si>
    <r>
      <t xml:space="preserve">Reporte Comunicaciones: </t>
    </r>
    <r>
      <rPr>
        <sz val="8"/>
        <color theme="1"/>
        <rFont val="Tahoma"/>
        <family val="2"/>
      </rPr>
      <t xml:space="preserve">Se actualizó y presentó el Manual de Comunicación para la Crisis, el cual está debidamente codificado y publicado en la intranet desde el 6 de julio de 2023.  Es importante aclarar que por ser una empresa industrial y comercial del Estado no estamos obligados a seguir, en este caso, modelos o lineamientos de la administración distrital.  La socialización del documento se hizo por Comunicado Interno #48, con fecha del 30 de agosto de 2023.
</t>
    </r>
    <r>
      <rPr>
        <b/>
        <sz val="8"/>
        <color theme="1"/>
        <rFont val="Tahoma"/>
        <family val="2"/>
      </rPr>
      <t xml:space="preserve">Análisis OCI: </t>
    </r>
    <r>
      <rPr>
        <sz val="8"/>
        <color theme="1"/>
        <rFont val="Tahoma"/>
        <family val="2"/>
      </rPr>
      <t>Se procede a la verificación de los soportes remitidos, observando que el Manual fue actualizado el 6 de julio de 2023 y publicado en la intranet por el área de Planeación, así mismo, se observa la socialización adelantada el 30 de agosto de 2023 mediante comunicado interno No. 48 de 2023. Si bien los soportes entregados no corresponden al periodo de seguimiento, se procede al análisis teniendo en cuenta que se adelantó lo formulado fuera de los plazos programados en el plan de mejora. 
Adicionalmente, se recomienda al área realizar el cargue de los soportes en la herramienta habilitada como se indica en la solicitud del seguimiento, con el fin de guardar la trazabilidad de la ejecución de las actividades. De conformidad con lo indicado, se califica la acción como</t>
    </r>
    <r>
      <rPr>
        <b/>
        <sz val="8"/>
        <color theme="1"/>
        <rFont val="Tahoma"/>
        <family val="2"/>
      </rPr>
      <t xml:space="preserve"> "Terminada Extemporánea" </t>
    </r>
    <r>
      <rPr>
        <sz val="8"/>
        <color theme="1"/>
        <rFont val="Tahoma"/>
        <family val="2"/>
      </rPr>
      <t>con estado</t>
    </r>
    <r>
      <rPr>
        <b/>
        <sz val="8"/>
        <color theme="1"/>
        <rFont val="Tahoma"/>
        <family val="2"/>
      </rPr>
      <t xml:space="preserve"> "Cerrada". </t>
    </r>
  </si>
  <si>
    <t xml:space="preserve">Pendiente verificar la publicación de las actualizaciones en la intranet de Capital. </t>
  </si>
  <si>
    <t>1. Correo electrónico.</t>
  </si>
  <si>
    <t xml:space="preserve">No se reportan avances ni soportes para el presente seguimiento. </t>
  </si>
  <si>
    <t>Soportes suministrados:
1. Caracterización final proceso gestión jurídica y contractual
1.1 Solicitud de modificación del documento enviado a Planeación
1.2 Enlace del documento publicado en la intranet realizada el 30 de noviembre de 2023 y correo de respuesta de Planeación
https://intranet.canalcapital.gov.co/intranet/docdowncc/index.php?pg=508&amp;cardep=77
2. Caracterización final control disciplinario interno
2.1 Solicitud de modificación del documento enviado a Planeación
2.2 Enlace del documento publicado en la intranet realizada el 30 de noviembre de 2023 y correo de respuesta de Planeación
https://intranet.canalcapital.gov.co/intranet/docdowncc/index.php?pg=508&amp;cardep=393
3. Procedimiento final verbal y ordinario
3.1 Solicitud de modificación del documento enviado a Planeación
3.2 Enlace del documento publicado en la intranet realizada el 20 de diciembre de 2023
https://intranet.canalcapital.gov.co/intranet/docdowncc/DocSistema/2023/Procedimiento/AGJC-JU-PD-008%20DISCIPLINARIO%20VERBAL%20Y%20ORDINARIO.pdf
4. Matriz de riesgos
4.1 Solicitud de modificación de la matriz de riesgos enviada a Planeación el 29 de agosto de 2023
4.2 Correo electrónico del 7 de noviembre con la respuesta por parte de Planeación sobre la publicación del documento en la intranet la cual se realizó el 1ro de septiembre
https://intranet.canalcapital.gov.co/intranet/docdowncc/index.php?pg=508&amp;cardep=389</t>
  </si>
  <si>
    <t xml:space="preserve">Henry Beltrán </t>
  </si>
  <si>
    <t>1. Socialización del plan de comunicaciones
2. Actualización y aprobación Plan de comunicaciones</t>
  </si>
  <si>
    <t>1. Aprobación Manual de comunicación para la crisis
2. Socialización del Manual de comunicación para la crisis</t>
  </si>
  <si>
    <r>
      <rPr>
        <b/>
        <sz val="8"/>
        <color theme="1"/>
        <rFont val="Tahoma"/>
        <family val="2"/>
      </rPr>
      <t xml:space="preserve">Reporte Secretaria General: </t>
    </r>
    <r>
      <rPr>
        <sz val="8"/>
        <color theme="1"/>
        <rFont val="Tahoma"/>
        <family val="2"/>
      </rPr>
      <t xml:space="preserve">Durante el cuatrimestre se realizaron las siguientes acciones en cumplimiento de este plan de mejoramiento:
1. Se realizó la finalización de la revisión de la caracterización del proceso de gestión jurídica y contractual, se realizó la solicitud de modificación del documento a Planeación el 7 de noviembre de 2023 y se realizó la publicación por parte de dicha instancia el 30 de noviembre de 2023.
2. Desde el equipo Jurídico se realizó acompañamiento para la revisión de la caracterización y creación del proceso de Control Disciplinario, el trámite de ajuste y la versión final del documento fue realizada por el equipo de Control Disciplinario el 30 de agosto y 19 de octubre, la publicación del documento fue realizada por el equipo de Planeación el 30 de noviembre de 2023.
3.  Desde el equipo Jurídico se realizó acompañamiento inicial para la revisión del Procedimiento disciplinario ordinario, el trámite de ajuste y la versión final del documento fue realizada por el equipo de Control Disciplinario el 1 de diciembre, la publicación en la intranet se realizó el 20 de diciembre de 2023.
4. Con base en lo informado en el reporte anterior, la solicitud de modificación de la Matriz de riesgos fue enviada al equipo de Planeación el 29 de agosto, la publicación del documento fue realizada por Planeación 7 de noviembre de 2023.
</t>
    </r>
    <r>
      <rPr>
        <b/>
        <sz val="8"/>
        <color theme="1"/>
        <rFont val="Tahoma"/>
        <family val="2"/>
      </rPr>
      <t xml:space="preserve">Análisis OCI: </t>
    </r>
    <r>
      <rPr>
        <sz val="8"/>
        <color theme="1"/>
        <rFont val="Tahoma"/>
        <family val="2"/>
      </rPr>
      <t xml:space="preserve">Se informa que se llevaron a cabo las actividades formuladas y se cuenta con los soportes correspondientes como lo es la actualización de la caracterización del proceso de gestión jurídica y contractual y la elaboración y publicación de la caracterización del proceso de control interno disciplinario. De igual manera los procedimientos asociados a este ultimo proceso. 
Por lo anterior se califica como </t>
    </r>
    <r>
      <rPr>
        <b/>
        <sz val="8"/>
        <color theme="1"/>
        <rFont val="Tahoma"/>
        <family val="2"/>
      </rPr>
      <t xml:space="preserve">terminada. </t>
    </r>
  </si>
  <si>
    <r>
      <t xml:space="preserve">Análisis OCI: </t>
    </r>
    <r>
      <rPr>
        <sz val="8"/>
        <color theme="1"/>
        <rFont val="Tahoma"/>
        <family val="2"/>
      </rPr>
      <t xml:space="preserve">Debido a que no hubo reporte de avances ni soportes adicionales que den cuenta de la ejecución de las acciones, se mantiene la calificación del seguimiento anterior con alerta </t>
    </r>
    <r>
      <rPr>
        <b/>
        <sz val="8"/>
        <color theme="1"/>
        <rFont val="Tahoma"/>
        <family val="2"/>
      </rPr>
      <t>"Incumplida"</t>
    </r>
    <r>
      <rPr>
        <sz val="8"/>
        <color theme="1"/>
        <rFont val="Tahoma"/>
        <family val="2"/>
      </rPr>
      <t xml:space="preserve">. Se recomienda al área adelantar las actividades programadas en el presente plan. 
En atención a la fecha programada de la acción y a la reiterada falta de cumplimiento del plan de mejoramiento por procesos se procede a remitir copia de este seguimiento a la Oficina de Control Disciplinario Interno - Secretaría General conforme lo establecido en el articulo 151 del decreto 403 de 2020. </t>
    </r>
  </si>
  <si>
    <r>
      <rPr>
        <b/>
        <sz val="8"/>
        <color theme="1"/>
        <rFont val="Tahoma"/>
        <family val="2"/>
      </rPr>
      <t>Reporte Sistemas:</t>
    </r>
    <r>
      <rPr>
        <sz val="8"/>
        <color theme="1"/>
        <rFont val="Tahoma"/>
        <family val="2"/>
      </rPr>
      <t xml:space="preserve">
-  Acta Reunión Modulo Contratos - CXP ERP 6-6-23 – Acta
-  Acta Reunión Modulo Contratos - CXP  ERP 27-6-23 - Acta
-  Acta Reunión Modulo Contratos - CXP ERP 4-7-23 – Acta
-  Acta Reunión Modulo Contratos - CXP  ERP 11-7-23 – Acta
-  Acta Reunión Modulo Contratos - CXP ERP 6-9-23 – Acta
-  Acta Reunión Modulo Contratos - CXP  ERP 20-9-23 – Acta
-  Acta Reunión Modulo Contratos - CXP ERP 30-11-23 - Acta
-  Acta Reunión Modulo Contratos - CXP  ERP 18-12-23 - Acta
</t>
    </r>
  </si>
  <si>
    <r>
      <rPr>
        <b/>
        <sz val="8"/>
        <color theme="1"/>
        <rFont val="Tahoma"/>
        <family val="2"/>
      </rPr>
      <t xml:space="preserve">Reporte Sistemas: </t>
    </r>
    <r>
      <rPr>
        <sz val="8"/>
        <color theme="1"/>
        <rFont val="Tahoma"/>
        <family val="2"/>
      </rPr>
      <t xml:space="preserve">El procedimiento de copias de seguridad fue actualizado, este se encuentra en proceso de revisión y publicación por parte del Área de Planeación.
</t>
    </r>
    <r>
      <rPr>
        <b/>
        <sz val="8"/>
        <color theme="1"/>
        <rFont val="Tahoma"/>
        <family val="2"/>
      </rPr>
      <t>Análisis OCI:</t>
    </r>
    <r>
      <rPr>
        <sz val="8"/>
        <color theme="1"/>
        <rFont val="Tahoma"/>
        <family val="2"/>
      </rPr>
      <t xml:space="preserve"> Teniendo en cuenta los seguimiento anteriores, estaba pendiente por realizar la actividad c. no se remiten por parte del área de Sistemas soportes, sin embargo, verificada en la intranet se puede evidenciar que el día 16/01/2024 se publicó la versión 11 del procedimiento copias de seguridad.
Se evidencia que se realizaron las actividades propuestas una de ellas por fuera de la fecha máxima establecida, por lo anterior, se califica como </t>
    </r>
    <r>
      <rPr>
        <b/>
        <sz val="8"/>
        <color theme="1"/>
        <rFont val="Tahoma"/>
        <family val="2"/>
      </rPr>
      <t>"Terminada Extemporánea"</t>
    </r>
    <r>
      <rPr>
        <sz val="8"/>
        <color theme="1"/>
        <rFont val="Tahoma"/>
        <family val="2"/>
      </rPr>
      <t xml:space="preserve">  con estado </t>
    </r>
    <r>
      <rPr>
        <b/>
        <sz val="8"/>
        <color theme="1"/>
        <rFont val="Tahoma"/>
        <family val="2"/>
      </rPr>
      <t>"Cerrada"</t>
    </r>
  </si>
  <si>
    <r>
      <rPr>
        <b/>
        <sz val="8"/>
        <color theme="1"/>
        <rFont val="Tahoma"/>
        <family val="2"/>
      </rPr>
      <t xml:space="preserve">Reporte Sistemas: 
</t>
    </r>
    <r>
      <rPr>
        <sz val="8"/>
        <color theme="1"/>
        <rFont val="Tahoma"/>
        <family val="2"/>
      </rPr>
      <t>Plan de mejoramiento MSPI</t>
    </r>
    <r>
      <rPr>
        <b/>
        <sz val="8"/>
        <color theme="1"/>
        <rFont val="Tahoma"/>
        <family val="2"/>
      </rPr>
      <t xml:space="preserve">
</t>
    </r>
    <r>
      <rPr>
        <sz val="8"/>
        <color theme="1"/>
        <rFont val="Tahoma"/>
        <family val="2"/>
      </rPr>
      <t xml:space="preserve">
</t>
    </r>
  </si>
  <si>
    <r>
      <t xml:space="preserve">
</t>
    </r>
    <r>
      <rPr>
        <b/>
        <sz val="8"/>
        <color theme="1"/>
        <rFont val="Tahoma"/>
        <family val="2"/>
      </rPr>
      <t xml:space="preserve">
Reporte Sistemas: </t>
    </r>
    <r>
      <rPr>
        <sz val="8"/>
        <color theme="1"/>
        <rFont val="Tahoma"/>
        <family val="2"/>
      </rPr>
      <t xml:space="preserve">Se formuló la acción "Revisar los indicadores que aplican al proceso de los planes del area de sistemas." en plan de mejoramiento del MSPI.
</t>
    </r>
    <r>
      <rPr>
        <b/>
        <sz val="8"/>
        <color theme="1"/>
        <rFont val="Tahoma"/>
        <family val="2"/>
      </rPr>
      <t xml:space="preserve">
Análisis OCI: </t>
    </r>
    <r>
      <rPr>
        <sz val="8"/>
        <color theme="1"/>
        <rFont val="Tahoma"/>
        <family val="2"/>
      </rPr>
      <t xml:space="preserve">De acuerdo los resultados de la auditoría de la norma ISO 27001 - MSPI se evidenciaron nuevamente debilidades en la identificación de indicadores (de conformidad con el documento: Indicadores de Gestión de Seguridad de la Información V4 del MinTic) así como del reporte y soporte de cumplimiento de los formulados para las vigencias 2022 y 2023.   Teniendo que se formuló un nuevo plan de mejoramiento,  la acción se califica como </t>
    </r>
    <r>
      <rPr>
        <b/>
        <sz val="8"/>
        <color theme="1"/>
        <rFont val="Tahoma"/>
        <family val="2"/>
      </rPr>
      <t xml:space="preserve">"Terminada" </t>
    </r>
    <r>
      <rPr>
        <sz val="8"/>
        <color theme="1"/>
        <rFont val="Tahoma"/>
        <family val="2"/>
      </rPr>
      <t xml:space="preserve">con estado </t>
    </r>
    <r>
      <rPr>
        <b/>
        <sz val="8"/>
        <color theme="1"/>
        <rFont val="Tahoma"/>
        <family val="2"/>
      </rPr>
      <t xml:space="preserve">"Cerrada", </t>
    </r>
    <r>
      <rPr>
        <sz val="8"/>
        <color theme="1"/>
        <rFont val="Tahoma"/>
        <family val="2"/>
      </rPr>
      <t>con el propósito de hacer seguimiento a las nuevas acciones de mejora formuladas.</t>
    </r>
  </si>
  <si>
    <r>
      <t xml:space="preserve">
</t>
    </r>
    <r>
      <rPr>
        <b/>
        <sz val="8"/>
        <color theme="1"/>
        <rFont val="Tahoma"/>
        <family val="2"/>
      </rPr>
      <t xml:space="preserve">Reporte Planeación: </t>
    </r>
    <r>
      <rPr>
        <sz val="8"/>
        <color theme="1"/>
        <rFont val="Tahoma"/>
        <family val="2"/>
      </rPr>
      <t>D. Se llevó a cabo la presentación del estado de avance del modelo de seguridad y privacidad de la información - MSPI en la sesión del CIGD del 31 de octubre de 2023.</t>
    </r>
    <r>
      <rPr>
        <b/>
        <sz val="8"/>
        <color theme="1"/>
        <rFont val="Tahoma"/>
        <family val="2"/>
      </rPr>
      <t xml:space="preserve">
Reporte Sistemas: </t>
    </r>
    <r>
      <rPr>
        <sz val="8"/>
        <color theme="1"/>
        <rFont val="Tahoma"/>
        <family val="2"/>
      </rPr>
      <t xml:space="preserve">Se realizó presentación y socialización ante el Comité Institucional con el avance en la implementación del Modelo de Seguridad y Privacidad de la Información-MSPI 2023.
</t>
    </r>
    <r>
      <rPr>
        <b/>
        <sz val="8"/>
        <color theme="1"/>
        <rFont val="Tahoma"/>
        <family val="2"/>
      </rPr>
      <t xml:space="preserve">
Análisis OCI: </t>
    </r>
    <r>
      <rPr>
        <sz val="8"/>
        <color theme="1"/>
        <rFont val="Tahoma"/>
        <family val="2"/>
      </rPr>
      <t xml:space="preserve">De acuerdo con las evidencias remitidas, se evidencia la presentación en el CIGD del 31/10/2023 de los avances en la implementación del MSPI en Capital, por lo anterior  la acción se califica como </t>
    </r>
    <r>
      <rPr>
        <b/>
        <sz val="8"/>
        <color theme="1"/>
        <rFont val="Tahoma"/>
        <family val="2"/>
      </rPr>
      <t xml:space="preserve">"Terminada" </t>
    </r>
    <r>
      <rPr>
        <sz val="8"/>
        <color theme="1"/>
        <rFont val="Tahoma"/>
        <family val="2"/>
      </rPr>
      <t xml:space="preserve">con estado </t>
    </r>
    <r>
      <rPr>
        <b/>
        <sz val="8"/>
        <color theme="1"/>
        <rFont val="Tahoma"/>
        <family val="2"/>
      </rPr>
      <t xml:space="preserve">"Cerrada", </t>
    </r>
    <r>
      <rPr>
        <sz val="8"/>
        <color theme="1"/>
        <rFont val="Tahoma"/>
        <family val="2"/>
      </rPr>
      <t>teniendo en cuenta que se cumplieron con las actividades propuestas.</t>
    </r>
  </si>
  <si>
    <r>
      <rPr>
        <b/>
        <sz val="8"/>
        <color theme="1"/>
        <rFont val="Tahoma"/>
        <family val="2"/>
      </rPr>
      <t xml:space="preserve">Reporte planeación: </t>
    </r>
    <r>
      <rPr>
        <sz val="8"/>
        <color theme="1"/>
        <rFont val="Tahoma"/>
        <family val="2"/>
      </rPr>
      <t xml:space="preserve">Desde planeación se solicitó a los distintos encargados de liderar diferentes temáticas del modelo los temas a ser presentado en la sesión de agosto, el equipo de sistemas atendió el llamado y presentó la actualización de la política de privacidad y seguridad de la información.
</t>
    </r>
    <r>
      <rPr>
        <b/>
        <sz val="8"/>
        <color theme="1"/>
        <rFont val="Tahoma"/>
        <family val="2"/>
      </rPr>
      <t xml:space="preserve">Reporte Sistemas: </t>
    </r>
    <r>
      <rPr>
        <sz val="8"/>
        <color theme="1"/>
        <rFont val="Tahoma"/>
        <family val="2"/>
      </rPr>
      <t xml:space="preserve">a. La actividad fue realizada y cumplida en el reporte anterior. b. El documento AGRI-SI-GU-007 GUIA DE REPORTE DE INCIDENTES DE SEGURIDAD fue actualizado y se encuentra en proceso de revisión y publicación por parte del área de planeación. c. En el mes de agosto del 2023 se finalizó la actualización del documento AGRI-SI-PO-002 Política de Seguridad y Privacidad de la Información, donde se incluyeron aspectos disciplinarios en caso de incumplimiento de las políticas y/o lineamientos establecidos. 
d. Se envió correo electrónico a la Oficina de Planeación para que fuera incluido el seguimiento a la implementación del MSPI en el marco de la implementación del SGSI por parte del Comité de Gestión y Desempeño de manera anual, en diciembre. manera anual.
</t>
    </r>
    <r>
      <rPr>
        <b/>
        <sz val="8"/>
        <color theme="1"/>
        <rFont val="Tahoma"/>
        <family val="2"/>
      </rPr>
      <t xml:space="preserve">
Análisis OCI: 
</t>
    </r>
    <r>
      <rPr>
        <sz val="8"/>
        <color theme="1"/>
        <rFont val="Tahoma"/>
        <family val="2"/>
      </rPr>
      <t xml:space="preserve">A. Actividad cumplida.
B. El documento AGRI-SI-GU-007 fue actualizado, por lo tanto, esta actividad fue cumplida.
C. El documento AGRI-SI-PO fue actualizado, por lo tanto, esta actividad fue cumplida.
D. se remite correo electrónico donde se acuerda con el área de Planeación, incluir en el CIGD del mes de diciembre del 2023 el seguimiento y reporte a la Alta Dirección sobre el SGSI.
Teniendo en cuenta lo anterior, el estado de la acción se califica como </t>
    </r>
    <r>
      <rPr>
        <b/>
        <sz val="8"/>
        <color theme="1"/>
        <rFont val="Tahoma"/>
        <family val="2"/>
      </rPr>
      <t>"Terminada"</t>
    </r>
    <r>
      <rPr>
        <sz val="8"/>
        <color theme="1"/>
        <rFont val="Tahoma"/>
        <family val="2"/>
      </rPr>
      <t xml:space="preserve"> con estado </t>
    </r>
    <r>
      <rPr>
        <b/>
        <sz val="8"/>
        <color theme="1"/>
        <rFont val="Tahoma"/>
        <family val="2"/>
      </rPr>
      <t xml:space="preserve">"Abierta" </t>
    </r>
    <r>
      <rPr>
        <sz val="8"/>
        <color theme="1"/>
        <rFont val="Tahoma"/>
        <family val="2"/>
      </rPr>
      <t>con el objetivo de verificar el reporte a la Alta Dirección durante el mes de diciembre de 2023.</t>
    </r>
  </si>
  <si>
    <r>
      <rPr>
        <b/>
        <sz val="8"/>
        <color theme="1"/>
        <rFont val="Tahoma"/>
        <family val="2"/>
      </rPr>
      <t xml:space="preserve">Reporte Sistemas: </t>
    </r>
    <r>
      <rPr>
        <sz val="8"/>
        <color theme="1"/>
        <rFont val="Tahoma"/>
        <family val="2"/>
      </rPr>
      <t>a. En el reporte anterior se crearon los formatos asociados al procedimiento de copias de seguridad. b. En el mes de mayo de 2023 se realizó la Capacitación interna de Activos de Información donde se incluyeron directrices de uso y copias de los archivos que se encuentran en los recursos compartidos en el DRIVE.</t>
    </r>
    <r>
      <rPr>
        <b/>
        <sz val="8"/>
        <color theme="1"/>
        <rFont val="Tahoma"/>
        <family val="2"/>
      </rPr>
      <t xml:space="preserve">
Análisis OCI:
</t>
    </r>
    <r>
      <rPr>
        <sz val="8"/>
        <color theme="1"/>
        <rFont val="Tahoma"/>
        <family val="2"/>
      </rPr>
      <t>A. Si bien se actualizaron los formatos asociados al procedimiento copias de seguridad el procedimiento aún esta pendiente de actualizar.
b. De conformidad con la actividad propuesta faltan realizar otras dos mesas de trabajo específicas con las áreas productoras de la información para definir los lineamientos y políticas de operación sobre las responsabilidades del procesos de copias de seguridad y la caracterización de la información a respaldar. el soporte que se remite como evidencia es una capacitación general realizada a toda la entidad, no cumple con el criterio de la acción formulada, que debe enfocarse a "mesas de trabajo".</t>
    </r>
    <r>
      <rPr>
        <b/>
        <sz val="8"/>
        <color theme="1"/>
        <rFont val="Tahoma"/>
        <family val="2"/>
      </rPr>
      <t xml:space="preserve">
</t>
    </r>
    <r>
      <rPr>
        <sz val="8"/>
        <color theme="1"/>
        <rFont val="Tahoma"/>
        <family val="2"/>
      </rPr>
      <t xml:space="preserve"> Teniendo en cuenta lo anterior  la acción se califica como </t>
    </r>
    <r>
      <rPr>
        <b/>
        <sz val="8"/>
        <color theme="1"/>
        <rFont val="Tahoma"/>
        <family val="2"/>
      </rPr>
      <t xml:space="preserve">"En proceso", </t>
    </r>
    <r>
      <rPr>
        <sz val="8"/>
        <color theme="1"/>
        <rFont val="Tahoma"/>
        <family val="2"/>
      </rPr>
      <t>no se reportan avances frente al seguimiento del primer cuatrimestre.</t>
    </r>
  </si>
  <si>
    <t>Procedimiento de copias de seguridad
Correo electrónico enviado a Planeación
Programación reunión</t>
  </si>
  <si>
    <r>
      <rPr>
        <b/>
        <sz val="8"/>
        <color theme="1"/>
        <rFont val="Tahoma"/>
        <family val="2"/>
      </rPr>
      <t xml:space="preserve">Reporte Sistemas: </t>
    </r>
    <r>
      <rPr>
        <sz val="8"/>
        <color theme="1"/>
        <rFont val="Tahoma"/>
        <family val="2"/>
      </rPr>
      <t>* El procedimiento de copias de seguridad fue actualizado, este se encuentra en proceso de revisión y publicación por parte del Área de Planeación. * En el mes de noviembre se realizó capacitación sobre el uso del almacenamiento de archivos de video en el drive con el equipo directivo del canal.</t>
    </r>
    <r>
      <rPr>
        <b/>
        <sz val="8"/>
        <color theme="1"/>
        <rFont val="Tahoma"/>
        <family val="2"/>
      </rPr>
      <t xml:space="preserve">
Análisis OCI: </t>
    </r>
    <r>
      <rPr>
        <sz val="8"/>
        <color theme="1"/>
        <rFont val="Tahoma"/>
        <family val="2"/>
      </rPr>
      <t xml:space="preserve">A. Se evidencia la actualización del procedimiento copias de seguridad el día 16/01/2023 fue publicado en la intranet de Capital. b. De conformidad con los seguimientos realizados sólo se había realizado una mesa de trabajo con el área de Programación, de las 3 mesas de trabajo propuestas en la actividad B. 
Para el cuatrimestre reportado se evidencia una mesa de trabajo con el equipo directivo para buscar soluciones al almacenamiento de la información principalmente la que se genera desde las áreas misionales. 
Teniendo en cuenta lo anterior  faltó realizar una mesa de trabajo con "las áreas productoras de la información para definir los lineamientos y políticas de operación sobre las responsabilidades del procesos de copias de seguridad y la caracterización de la información a respaldar, y dado que la fecha de cumplimiento ya finalizó se califica como </t>
    </r>
    <r>
      <rPr>
        <b/>
        <sz val="8"/>
        <color theme="1"/>
        <rFont val="Tahoma"/>
        <family val="2"/>
      </rPr>
      <t xml:space="preserve">"Incumplida"  </t>
    </r>
  </si>
  <si>
    <r>
      <rPr>
        <b/>
        <sz val="8"/>
        <color theme="1"/>
        <rFont val="Tahoma"/>
        <family val="2"/>
      </rPr>
      <t xml:space="preserve">Reporte Planeación:
</t>
    </r>
    <r>
      <rPr>
        <sz val="8"/>
        <color theme="1"/>
        <rFont val="Tahoma"/>
        <family val="2"/>
      </rPr>
      <t>Acta del CIGD mes de octubre 
Presentación CIGD mes de octubre</t>
    </r>
    <r>
      <rPr>
        <b/>
        <sz val="8"/>
        <color theme="1"/>
        <rFont val="Tahoma"/>
        <family val="2"/>
      </rPr>
      <t xml:space="preserve"> 
Reporte Sistemas: 
</t>
    </r>
    <r>
      <rPr>
        <sz val="8"/>
        <color theme="1"/>
        <rFont val="Tahoma"/>
        <family val="2"/>
      </rPr>
      <t xml:space="preserve">-Monitoreo de riesgos
-Seguimiento riesgos
</t>
    </r>
  </si>
  <si>
    <r>
      <rPr>
        <b/>
        <sz val="8"/>
        <color theme="1"/>
        <rFont val="Tahoma"/>
        <family val="2"/>
      </rPr>
      <t xml:space="preserve">Reporte planeación: </t>
    </r>
    <r>
      <rPr>
        <sz val="8"/>
        <color theme="1"/>
        <rFont val="Tahoma"/>
        <family val="2"/>
      </rPr>
      <t xml:space="preserve">Durante el tercer cuatrimestre del año se llevó a cabo el proceso de monitoreo de los riesgos institucionales incluyendo los riesgos de seguridad digital, los resultados fueron socializados en el CIGD del mes de octubre.
</t>
    </r>
    <r>
      <rPr>
        <b/>
        <sz val="8"/>
        <color theme="1"/>
        <rFont val="Tahoma"/>
        <family val="2"/>
      </rPr>
      <t xml:space="preserve">
Reporte Sistemas: </t>
    </r>
    <r>
      <rPr>
        <sz val="8"/>
        <color theme="1"/>
        <rFont val="Tahoma"/>
        <family val="2"/>
      </rPr>
      <t xml:space="preserve">El  monitoreo de los riesgos de seguridad digital fueron reportados al área de Planeación con los correspondientes soportes acorde a la fecha establecida para esto, planeación se encarga de socializar los mismos en el Comité.
</t>
    </r>
    <r>
      <rPr>
        <b/>
        <sz val="8"/>
        <color theme="1"/>
        <rFont val="Tahoma"/>
        <family val="2"/>
      </rPr>
      <t xml:space="preserve">Análisis OCI: </t>
    </r>
    <r>
      <rPr>
        <sz val="8"/>
        <color theme="1"/>
        <rFont val="Tahoma"/>
        <family val="2"/>
      </rPr>
      <t xml:space="preserve">Desde la segunda línea se presento informe de monitoreo de riesgos del tercer trimestre donde se hace referencia a la gestión de riesgos de seguridad de la información. Al igual que se evidencia la matriz de riesgos de seguridad digital V2, donde se incluyó el riesgo pérdida de información en los medios de almacenamiento de información de la entidad, se evidencia la publicación de la matriz en la intranet de Capital. 
Teniendo en cuenta lo anterior, el estado de la acción se califica como </t>
    </r>
    <r>
      <rPr>
        <b/>
        <sz val="8"/>
        <color theme="1"/>
        <rFont val="Tahoma"/>
        <family val="2"/>
      </rPr>
      <t>"Terminada"</t>
    </r>
    <r>
      <rPr>
        <sz val="8"/>
        <color theme="1"/>
        <rFont val="Tahoma"/>
        <family val="2"/>
      </rPr>
      <t xml:space="preserve"> con estado </t>
    </r>
    <r>
      <rPr>
        <b/>
        <sz val="8"/>
        <color theme="1"/>
        <rFont val="Tahoma"/>
        <family val="2"/>
      </rPr>
      <t>"Cerrada"</t>
    </r>
  </si>
  <si>
    <t>Soporte suministrado
1. Acta de la reunión del 13 de diciembre de 2023
2. Acta de la reunión del 18 de diciembre de 2023
PENDIENTE CARGAR ACTAS CON FIRMA</t>
  </si>
  <si>
    <r>
      <rPr>
        <b/>
        <sz val="8"/>
        <color theme="1"/>
        <rFont val="Tahoma"/>
        <family val="2"/>
      </rPr>
      <t xml:space="preserve">Reporte Planeación:
</t>
    </r>
    <r>
      <rPr>
        <sz val="8"/>
        <color theme="1"/>
        <rFont val="Tahoma"/>
        <family val="2"/>
      </rPr>
      <t>Acta de reunión del 22 de noviembre de 2023</t>
    </r>
    <r>
      <rPr>
        <b/>
        <sz val="8"/>
        <color theme="1"/>
        <rFont val="Tahoma"/>
        <family val="2"/>
      </rPr>
      <t xml:space="preserve"> 
</t>
    </r>
  </si>
  <si>
    <r>
      <rPr>
        <b/>
        <sz val="8"/>
        <color theme="1"/>
        <rFont val="Tahoma"/>
        <family val="2"/>
      </rPr>
      <t xml:space="preserve">Reporte Planeación:
</t>
    </r>
    <r>
      <rPr>
        <sz val="8"/>
        <color theme="1"/>
        <rFont val="Tahoma"/>
        <family val="2"/>
      </rPr>
      <t>Política integral de transparencia 
 Acta en versión borrador y presentación CIGD mes de diciembre 2023. 
 Correos electrónicos de análisis de la función de cumplimiento de la entidad.</t>
    </r>
    <r>
      <rPr>
        <b/>
        <sz val="8"/>
        <color theme="1"/>
        <rFont val="Tahoma"/>
        <family val="2"/>
      </rPr>
      <t xml:space="preserve">
</t>
    </r>
  </si>
  <si>
    <r>
      <rPr>
        <b/>
        <sz val="8"/>
        <color theme="1"/>
        <rFont val="Tahoma"/>
        <family val="2"/>
      </rPr>
      <t xml:space="preserve">Reporte Planeación:
</t>
    </r>
    <r>
      <rPr>
        <sz val="8"/>
        <color theme="1"/>
        <rFont val="Tahoma"/>
        <family val="2"/>
      </rPr>
      <t>Acta de reunión del mes de octubre de 2023.</t>
    </r>
  </si>
  <si>
    <r>
      <rPr>
        <b/>
        <sz val="8"/>
        <color theme="1"/>
        <rFont val="Tahoma"/>
        <family val="2"/>
      </rPr>
      <t xml:space="preserve">Reporte Planeación:
</t>
    </r>
    <r>
      <rPr>
        <sz val="8"/>
        <color theme="1"/>
        <rFont val="Tahoma"/>
        <family val="2"/>
      </rPr>
      <t>Acta CIGD del mes de diciembre en versión borrador y presentación 
 Cadena de correos electrónicos asociados a la designación de la función de cumplimiento</t>
    </r>
  </si>
  <si>
    <t>Henry Beltrán
Diana Romero</t>
  </si>
  <si>
    <t>Se ejecutaron las acciones formuladas en el plan, dentro de las fechas establecidas.</t>
  </si>
  <si>
    <t>a. Correo electrónico dirigido al área Jurídica
a. Correo electrónico dirigido al área de planeación.
b. Pantallazos de la documentación cargada para la contratación de personas jurídicas y naturales
c. Prorroga a la orden de compra N° 102817 del 2023</t>
  </si>
  <si>
    <t>a. Grabación de la reunión
b. Actas de reunión y agendamiento en Soporte reunión calendario</t>
  </si>
  <si>
    <t>1. Acta de la reunión en el cual el, equipo realizó la revisión
2. Correo electrónico de solicitud de modificación y formato de modificación diligenciado
2.1 Enlaces de los documentos publicados por Planeación en la intranet
3. Agendamiento y grabación de la reunión realizada
4. Grabación de la reunión en el enlace: 
 https://drive.google.com/file/d/1DCNlkkKPgRm7ZS6q3Kdp1dbAc26VvmGn/view</t>
  </si>
  <si>
    <t>1. Agendamiento de la reunión 5 de diciembre y grabación de la reunión realizada con los equipos involucrados
2. Correo electrónico de solicitud cargue de la información consolidada como resultado de la búsqueda de las
resoluciones de tarifas que han perdido vigencia y enlace de la publicación final
3. Enlace de la publicación realizada (último ítem del enlace "tarifario")
https://www.canalcapital.gov.co/institucional/7-datos-abiertos/instrumentos-gestion-la-informacion</t>
  </si>
  <si>
    <t>1. Agendamiento y grabación de la mesa de trabajo realizada el 25 de septiembre
2. Solicitud de actualización de matriz de riesgos
3. Respuesta de planeación sobre la publicación de la matriz
4. Grabación de la reunión en el enlace: 
 https://drive.google.com/file/d/1aj0ydPpyn9ygBODOV4ldU3bQazZRUPKT/view</t>
  </si>
  <si>
    <r>
      <rPr>
        <b/>
        <sz val="8"/>
        <color theme="1"/>
        <rFont val="Tahoma"/>
        <family val="2"/>
      </rPr>
      <t xml:space="preserve">Reporte Jurídica: </t>
    </r>
    <r>
      <rPr>
        <sz val="8"/>
        <color theme="1"/>
        <rFont val="Tahoma"/>
        <family val="2"/>
      </rPr>
      <t xml:space="preserve">Durante el cuatrimestre se realizaron las siguientes acciones en cumplimiento de este plan de mejoramiento: Respecto a la caracterización del proceso: 1. Se realizó revisión y propuesta de ajuste a la caracterización del proceso 2. Se gestionó propuesta para la creación de un nuevo proceso en atención a condiciones organizaciones y normatividad de control disciplinario, se presentó propuesta a la Secretaria General y al equipo de Planeación. 3. Se realizaron reuniones con los equipos de jurídica, contratación y control disciplinario interno para la generación de la caracterización. 4. Se Solicitó creación de la caracterización del proceso de control disciplinario interno, del proceso y el cambio del nombre del proceso de "gestión jurídica, contractual y control disciplinario" a proceso de "gestión jurídica y contractual"
Respecto al procedimiento del proceso disciplinario Se adelantaron reuniones de revisión del procedimiento con base en los ajustes propuestos en el 1er cuatrimestre del año, se continúo la actividad con la participación del jefe de Control Disciplinario Interno, profesional que se vinculó a la entidad en el mes de julio de 2023. Respecto a la Matriz de riesgos de gestión del proceso: 1. Se realizaron reuniones para la revisión de la Matriz y se generó propuesta de cambio. 2. Se remitió propuesta al equipo de Planeación para la revisión y en caso de que la consideren viable se solicitó la publicación. Respecto al seguimiento del Plan de acción del proceso:1. Se realizó la revisión de las hojas de vida de los indicadores del proceso y se gestionó revisión de la propuesta con el equipo de Planeación. 2. Una vez aprobadas las propuestas, se realizó el seguimiento al cumplimiento de los indicadores. 3. Se realizó reporte de resultados del 2do trimestre de 2023 al equipo de Planeación. 4. Se realizaron informes de la gestión realizada por parte de los equipos de gestión control disciplinario interno
</t>
    </r>
    <r>
      <rPr>
        <b/>
        <sz val="8"/>
        <color theme="1"/>
        <rFont val="Tahoma"/>
        <family val="2"/>
      </rPr>
      <t xml:space="preserve">Análisis OCI: </t>
    </r>
    <r>
      <rPr>
        <sz val="8"/>
        <color theme="1"/>
        <rFont val="Tahoma"/>
        <family val="2"/>
      </rPr>
      <t xml:space="preserve">Se resalta toda la gestión adelantada por el área para llevar a cabo con el cumplimiento de las actividades formuladas. También se pudo evidenciar los soportes correspondientes a lo informado. Sin embargo, se hace la precisión que la acción se entiende superada en el momento que se tenga la actualización de los documentos señalados (caracterización, procedimiento del proceso disciplinario y matriz de riesgos). Esto implica la propia actualización y su debida publicación para conocimiento de toda la entidad. Respecto al seguimiento del plan de acción del proceso con sus indicadores de gestión se puede avisar que hubo el seguimiento contemplado en la acción. Se insta al área a continuar con la gestión de esta acción de mejoramiento y de esa manera poder culminar. Teniendo en cuenta el ajuste adelantado a las fechas de terminación por solicitud del área mediante el Memorando 753 del 19 de septiembre de 2023 se califica </t>
    </r>
    <r>
      <rPr>
        <b/>
        <sz val="8"/>
        <color theme="1"/>
        <rFont val="Tahoma"/>
        <family val="2"/>
      </rPr>
      <t xml:space="preserve">"En Proceso". </t>
    </r>
  </si>
  <si>
    <t xml:space="preserve">No se ha adelantado la puesta en marcha del ERP. </t>
  </si>
  <si>
    <t>1. Listado de asistencia
2. Mail de comunicaciones
3. Correos de recordatorio</t>
  </si>
  <si>
    <t>No se requirió información para el presente seguimiento.</t>
  </si>
  <si>
    <t>Se adelantó la evaluación correspondiente en la auditoría de la vigencia 2023.</t>
  </si>
  <si>
    <r>
      <t xml:space="preserve">Análisis OCI: </t>
    </r>
    <r>
      <rPr>
        <sz val="8"/>
        <color theme="1"/>
        <rFont val="Tahoma"/>
        <family val="2"/>
      </rPr>
      <t xml:space="preserve">Teniendo en cuenta el análisis y evaluación adelantada en el marco de la Auditoría al Decreto 371-2010: Participación ciudadana durante la vigencia 2023, se registraron los resultados en el informe final, el cual se encuentra publicado en la página web de Capital [https://files.conexioncapital.co/assets/public/media/file/file/20231204_CCSE-FT-016_INFORME%20FINAL%20DE%20AUDITORIA%20DEC%20371_PARTICIPACI%C3%93N.pdf?VersionId=6kjOxUzfemwpm6kAy606hPXnGyZ6SGDy]. De igual manera, se encuentra la formulación del plan de mejoramiento correspondiente, por lo que se mantiene la calificación como </t>
    </r>
    <r>
      <rPr>
        <b/>
        <sz val="8"/>
        <color theme="1"/>
        <rFont val="Tahoma"/>
        <family val="2"/>
      </rPr>
      <t>"Terminada"</t>
    </r>
    <r>
      <rPr>
        <sz val="8"/>
        <color theme="1"/>
        <rFont val="Tahoma"/>
        <family val="2"/>
      </rPr>
      <t xml:space="preserve"> y se procede al cierre de esta.</t>
    </r>
  </si>
  <si>
    <t>1. Correo de publicación intranet.
2. Correo de socialización por comunicaciones internas</t>
  </si>
  <si>
    <t>No se remiten soportes de ejecución para el presente seguimiento.</t>
  </si>
  <si>
    <t>Henry Beltrán
Jizeth González</t>
  </si>
  <si>
    <r>
      <rPr>
        <b/>
        <sz val="8"/>
        <color theme="1"/>
        <rFont val="Tahoma"/>
        <family val="2"/>
      </rPr>
      <t>Reporte Recursos Humanos:</t>
    </r>
    <r>
      <rPr>
        <sz val="8"/>
        <color theme="1"/>
        <rFont val="Tahoma"/>
        <family val="2"/>
      </rPr>
      <t xml:space="preserve"> El pasado 17 de julio de 2023 se realizó reunión con el área de Planeación con el fin de dejar documentado el trabajo que se había realizado en meses anteriores en lo que refiere al los indicadores y el plan de acciones del área de talento humano. A esta reunión asistió el grupo de Planeación junto con el grupo de Talento Humano donde se evidencia que el  área ya cuenta con su plan de acción de la vigencia 2023 formulado y que este prevé la debida integración en el PETH. Dentro del acta se relacionan las reuniones que se han realizado con el área de Planeación para la revisión de los documentos mencionados respecto de los cuales se adelantaron los arreglos pertinentes hasta la versión definitiva sobre la cual se viene trabajando. Se anexa el Plan de Acción, en donde se evidencia en la pestaña AN-07 PETH, la inclusión del todas las actividades a desarrollar en el 2023 del Plan Estratégico de Recursos Humanos. 
</t>
    </r>
    <r>
      <rPr>
        <b/>
        <sz val="8"/>
        <color theme="1"/>
        <rFont val="Tahoma"/>
        <family val="2"/>
      </rPr>
      <t xml:space="preserve">Análisis OCI: </t>
    </r>
    <r>
      <rPr>
        <sz val="8"/>
        <color theme="1"/>
        <rFont val="Tahoma"/>
        <family val="2"/>
      </rPr>
      <t xml:space="preserve">Como evidencia se adjunta acta de reunión entre RH y Planeación del 17 de julio de 2023, en la cual dentro del desarrollo de actividades se indica que se realizó: "Se revisa el plan de acción con las formulaciones correspondientes a la vigencia 2023, en esta revisión se verifica que el plan estratégico está integrado con el plan de acción", por lo anterior se procedió a verificar el PLAN ESTRATÉGICO GESTIÓN DEL TALENTO HUMANO V3, específicamente el título control y seguimiento dónde se definen las estrategias a implementar para cada una de las vigencias desde la 2021 hasta la 2024, para la vigencia 2023 se tienen definidas dentro del PERH realizar las siguientes actividades: </t>
    </r>
    <r>
      <rPr>
        <b/>
        <sz val="8"/>
        <color theme="1"/>
        <rFont val="Tahoma"/>
        <family val="2"/>
      </rPr>
      <t>Vigencia 2023:</t>
    </r>
    <r>
      <rPr>
        <sz val="8"/>
        <color theme="1"/>
        <rFont val="Tahoma"/>
        <family val="2"/>
      </rPr>
      <t xml:space="preserve"> 1. Incrementar en un 80% la participación de los funcionarios dentro de las capacitaciones y actividades del programa de bienestar e incentivos, para motivar el desempeño eficaz y el compromiso de los servidores. 2. Desarrollar un sistema de medición de los planes de acción y desarrollo individual para los trabajadores oficiales.
Verificado el PAI de la vigencia 2023, específicamente el Plan Estratégico de Recursos Humanos - AN07 - PERH, no se evidencia que se haya contemplado desarrollar las dos actividades anteriormente descritas en esta vigencia, por lo anterior, sigue presentándose una desarticulación entre el Documento PLAN ESTRATÉGICO GESTIÓN DEL TALENTO HUMANO V3 y las acciones que se formulan en el Plan de Acción Institucional - AN07 - PERH de cada vigencia. Teniendo en cuenta que con el soporte remitido no se elimina la causa raíz que dio origen a la observación, y siguen sin articularse los planes evaluados durante la auditoría la acción se califica </t>
    </r>
    <r>
      <rPr>
        <b/>
        <sz val="8"/>
        <color theme="1"/>
        <rFont val="Tahoma"/>
        <family val="2"/>
      </rPr>
      <t xml:space="preserve">"Incumplida". </t>
    </r>
  </si>
  <si>
    <t>Se adjunta Informe PAI 2023 - T3</t>
  </si>
  <si>
    <t>1. Acta de reunión
2. Matriz de delegación publicada.</t>
  </si>
  <si>
    <t>1. PAI2023_V4 T4 Subdirección Administrativa
2. Soportes 5.6.12</t>
  </si>
  <si>
    <r>
      <t xml:space="preserve">Reporte R. Humanos: </t>
    </r>
    <r>
      <rPr>
        <sz val="8"/>
        <color theme="1"/>
        <rFont val="Tahoma"/>
        <family val="2"/>
      </rPr>
      <t xml:space="preserve">Se realizó reunión con el área de planeación. Se publico la matriz de delegación.
</t>
    </r>
    <r>
      <rPr>
        <b/>
        <sz val="8"/>
        <color theme="1"/>
        <rFont val="Tahoma"/>
        <family val="2"/>
      </rPr>
      <t xml:space="preserve">Análisis OCI: </t>
    </r>
    <r>
      <rPr>
        <sz val="8"/>
        <color theme="1"/>
        <rFont val="Tahoma"/>
        <family val="2"/>
      </rPr>
      <t xml:space="preserve">Se adelanta la verificación de los soportes remitidos, observando la reunión efectuada con el área de Planeación el 26 de octubre de 2023, al igual que la solicitud de actualización de formatos el 30 de octubre de 2023. Por último, se adelanta la publicación de la matriz de delegación de autoridad en la Intranet de Canal Capital el 9 de noviembre de 2023, al igual que la socialización vía comunicaciones internas mediante Comunicado No. 73 del 14 de diciembre de 2023. 
Teniendo en cuenta que se ejecutaron las actividades formuladas faltantes del Plan de Mejoramiento por Procesos del área de manera extemporánea, se califica la acción como </t>
    </r>
    <r>
      <rPr>
        <b/>
        <sz val="8"/>
        <color theme="1"/>
        <rFont val="Tahoma"/>
        <family val="2"/>
      </rPr>
      <t>"Terminada Extemporánea"</t>
    </r>
    <r>
      <rPr>
        <sz val="8"/>
        <color theme="1"/>
        <rFont val="Tahoma"/>
        <family val="2"/>
      </rPr>
      <t xml:space="preserve"> con estado </t>
    </r>
    <r>
      <rPr>
        <b/>
        <sz val="8"/>
        <color theme="1"/>
        <rFont val="Tahoma"/>
        <family val="2"/>
      </rPr>
      <t>"Cerrada"</t>
    </r>
    <r>
      <rPr>
        <sz val="8"/>
        <color theme="1"/>
        <rFont val="Tahoma"/>
        <family val="2"/>
      </rPr>
      <t xml:space="preserve"> al finalizarse lo programado. </t>
    </r>
  </si>
  <si>
    <t>Se adelantaron las actividades formuladas del plan de mejoramiento del área.</t>
  </si>
  <si>
    <r>
      <rPr>
        <b/>
        <sz val="8"/>
        <color theme="1"/>
        <rFont val="Tahoma"/>
        <family val="2"/>
      </rPr>
      <t xml:space="preserve">Reporte OCI: </t>
    </r>
    <r>
      <rPr>
        <sz val="8"/>
        <color theme="1"/>
        <rFont val="Tahoma"/>
        <family val="2"/>
      </rPr>
      <t xml:space="preserve">Se adelantó reunión de actualización de documentos, así como de revisión en la reunión de equipo de la Oficina de Control Interno el 19 de diciembre de 2023. Posteriormente, se adelantó la solicitud de publicación de los documentos el 26 de diciembre de 2023 al área de Planeación. 
Por último, se realizó la socialización de los instrumentos de auditoría, así como de la evaluación de apropiación de conocimientos por parte del jefe de la Oficina de Control Interno el 19 de diciembre de 2023. De conformidad con lo formulado, así como la fecha de finalización se califica la acción como </t>
    </r>
    <r>
      <rPr>
        <b/>
        <sz val="8"/>
        <color theme="1"/>
        <rFont val="Tahoma"/>
        <family val="2"/>
      </rPr>
      <t xml:space="preserve">"Terminada" </t>
    </r>
    <r>
      <rPr>
        <sz val="8"/>
        <color theme="1"/>
        <rFont val="Tahoma"/>
        <family val="2"/>
      </rPr>
      <t xml:space="preserve">con estado </t>
    </r>
    <r>
      <rPr>
        <b/>
        <sz val="8"/>
        <color theme="1"/>
        <rFont val="Tahoma"/>
        <family val="2"/>
      </rPr>
      <t>"Abierta"</t>
    </r>
    <r>
      <rPr>
        <sz val="8"/>
        <color theme="1"/>
        <rFont val="Tahoma"/>
        <family val="2"/>
      </rPr>
      <t xml:space="preserve"> de manera que se pueda verificar la publicación por parte del área de Planeación en la intranet de Capital. </t>
    </r>
  </si>
  <si>
    <r>
      <rPr>
        <b/>
        <sz val="8"/>
        <color theme="1"/>
        <rFont val="Tahoma"/>
        <family val="2"/>
      </rPr>
      <t xml:space="preserve">Reporte Sistemas: </t>
    </r>
    <r>
      <rPr>
        <sz val="8"/>
        <color theme="1"/>
        <rFont val="Tahoma"/>
        <family val="2"/>
      </rPr>
      <t xml:space="preserve">-De acuerdo a lo solicitado, se actualizo el nombre de las actas y módulo en desarrollo por Contratos-CXP -Se realizó el análisis, diseño, desarrollo y pruebas del módulo Contratos - CXP. -Se están realizando ajustes al módulo enfocando en los procesos de cuentas por pagar. -Se está realizando integración con contratación. -Se realizaron ajustes para permitir registrar y editar documentos de personas naturales y jurídicas de contratación. -Se están diseñando las opciones para poder realizar las minutas desde el módulo de contratación.
</t>
    </r>
    <r>
      <rPr>
        <b/>
        <sz val="8"/>
        <color theme="1"/>
        <rFont val="Tahoma"/>
        <family val="2"/>
      </rPr>
      <t>Reporte Financiera:</t>
    </r>
    <r>
      <rPr>
        <sz val="8"/>
        <color theme="1"/>
        <rFont val="Tahoma"/>
        <family val="2"/>
      </rPr>
      <t xml:space="preserve"> Durante el ultimo cuatrimestre se han realizo mesas de trabajo con el área de sistemas para revisar los avances realizados por el equipo que realiza el desarrollo del ERP, aún no se ha finalizado con el software pero se han realizado avances en la herramienta.
</t>
    </r>
    <r>
      <rPr>
        <b/>
        <sz val="8"/>
        <color theme="1"/>
        <rFont val="Tahoma"/>
        <family val="2"/>
      </rPr>
      <t>Análisis OCI:</t>
    </r>
    <r>
      <rPr>
        <sz val="8"/>
        <color theme="1"/>
        <rFont val="Tahoma"/>
        <family val="2"/>
      </rPr>
      <t xml:space="preserve"> Se evidencia que se realizaron mesas de trabajo entre las dos áreas para avanzar con el desarrollo del software, así como soportes por parte de la Subdirección Financiera de las reuniones llevadas a cabo. Sin embargo, dado que ya se cumplió con el plazo establecido para el cumplimiento de la acción se califica con alerta </t>
    </r>
    <r>
      <rPr>
        <b/>
        <sz val="8"/>
        <color theme="1"/>
        <rFont val="Tahoma"/>
        <family val="2"/>
      </rPr>
      <t>"Incumplida"</t>
    </r>
    <r>
      <rPr>
        <sz val="8"/>
        <color theme="1"/>
        <rFont val="Tahoma"/>
        <family val="2"/>
      </rPr>
      <t xml:space="preserve"> y se recomienda al área adelantar lo pendiente con el fin de dar cabal cumplimiento a lo programado en el plan. </t>
    </r>
  </si>
  <si>
    <r>
      <t xml:space="preserve">Reporte Financiera: </t>
    </r>
    <r>
      <rPr>
        <sz val="8"/>
        <color theme="1"/>
        <rFont val="Tahoma"/>
        <family val="2"/>
      </rPr>
      <t xml:space="preserve">No se ha culminado con la actualización del Instructivo.
</t>
    </r>
    <r>
      <rPr>
        <b/>
        <sz val="8"/>
        <color theme="1"/>
        <rFont val="Tahoma"/>
        <family val="2"/>
      </rPr>
      <t xml:space="preserve">Análisis OCI: </t>
    </r>
    <r>
      <rPr>
        <sz val="8"/>
        <color theme="1"/>
        <rFont val="Tahoma"/>
        <family val="2"/>
      </rPr>
      <t xml:space="preserve">Teniendo en cuenta que no se reportan avances de ejecución ni soportes relacionados con la acción formulada, y, que la actividad programada venció en la vigencia 2021, se califica la acción con alerta </t>
    </r>
    <r>
      <rPr>
        <b/>
        <sz val="8"/>
        <color theme="1"/>
        <rFont val="Tahoma"/>
        <family val="2"/>
      </rPr>
      <t>"Incumplida"</t>
    </r>
    <r>
      <rPr>
        <sz val="8"/>
        <color theme="1"/>
        <rFont val="Tahoma"/>
        <family val="2"/>
      </rPr>
      <t xml:space="preserve">, y se recomienda al área dar celeridad a la acción programada con el fin de dar cabal cumplimiento a lo formulado en el plan de mejoramiento. </t>
    </r>
  </si>
  <si>
    <r>
      <t xml:space="preserve">Reporte Financiera: </t>
    </r>
    <r>
      <rPr>
        <sz val="8"/>
        <color theme="1"/>
        <rFont val="Tahoma"/>
        <family val="2"/>
      </rPr>
      <t xml:space="preserve">No se ha culminado con las mesas de trabajo para determinar la forma adecuada de costear las producciones emitidas por el Canal. 
</t>
    </r>
    <r>
      <rPr>
        <b/>
        <sz val="8"/>
        <color theme="1"/>
        <rFont val="Tahoma"/>
        <family val="2"/>
      </rPr>
      <t xml:space="preserve">Análisis OCI: </t>
    </r>
    <r>
      <rPr>
        <sz val="8"/>
        <color theme="1"/>
        <rFont val="Tahoma"/>
        <family val="2"/>
      </rPr>
      <t xml:space="preserve">Teniendo en cuenta que no se reportan avances de ejecución ni soportes relacionados con la acción formulada, y, que la actividad programada venció en abril de 2023, se califica la acción con alerta </t>
    </r>
    <r>
      <rPr>
        <b/>
        <sz val="8"/>
        <color theme="1"/>
        <rFont val="Tahoma"/>
        <family val="2"/>
      </rPr>
      <t>"Incumplida"</t>
    </r>
    <r>
      <rPr>
        <sz val="8"/>
        <color theme="1"/>
        <rFont val="Tahoma"/>
        <family val="2"/>
      </rPr>
      <t xml:space="preserve">, y se recomienda al área dar celeridad a la acción programada con el fin de dar cabal cumplimiento a lo formulado en el plan de mejoramiento. </t>
    </r>
  </si>
  <si>
    <t xml:space="preserve">1. Se adjunta Plan de Cuentas </t>
  </si>
  <si>
    <r>
      <t xml:space="preserve">Reporte Financiera: </t>
    </r>
    <r>
      <rPr>
        <sz val="8"/>
        <color theme="1"/>
        <rFont val="Tahoma"/>
        <family val="2"/>
      </rPr>
      <t xml:space="preserve">No se realizo el reporte correspondiente al ultimo trimestre 2022. Los demás reportes han sido enviados a la oficina de Control Interno. 
</t>
    </r>
    <r>
      <rPr>
        <b/>
        <sz val="8"/>
        <color theme="1"/>
        <rFont val="Tahoma"/>
        <family val="2"/>
      </rPr>
      <t xml:space="preserve">Análisis OCI: </t>
    </r>
    <r>
      <rPr>
        <sz val="8"/>
        <color theme="1"/>
        <rFont val="Tahoma"/>
        <family val="2"/>
      </rPr>
      <t xml:space="preserve">Teniendo en cuenta el reporte del área, así como las recomendaciones dejadas en el seguimiento de cuatrimestre anterior, no se observa la remisión de los soportes correspondientes al reporte del último cuatrimestre de 2022 que se tramitaba al inicio de 2023; por lo que a la fecha del presente seguimiento no se ha finalizado la ejecución de las acciones formuladas, y, por lo tanto se califica la acción con alerta </t>
    </r>
    <r>
      <rPr>
        <b/>
        <sz val="8"/>
        <color theme="1"/>
        <rFont val="Tahoma"/>
        <family val="2"/>
      </rPr>
      <t>"Incumplida"</t>
    </r>
    <r>
      <rPr>
        <sz val="8"/>
        <color theme="1"/>
        <rFont val="Tahoma"/>
        <family val="2"/>
      </rPr>
      <t xml:space="preserve"> y se recomienda al área remitir lo pendiente, con el fin de proceder a la terminación de lo programado en el presente plan. </t>
    </r>
  </si>
  <si>
    <t xml:space="preserve">1. Se remite pantallazo de los estados contables publicados </t>
  </si>
  <si>
    <t>1. Capacitación de los procedimientos de Servicios Administrativos</t>
  </si>
  <si>
    <t xml:space="preserve">Se adelantaron las actividades formuladas del plan de mejoramiento del área dentro de las fechas establecidas. </t>
  </si>
  <si>
    <r>
      <t xml:space="preserve">Reporte Financiera: </t>
    </r>
    <r>
      <rPr>
        <sz val="8"/>
        <color theme="1"/>
        <rFont val="Tahoma"/>
        <family val="2"/>
      </rPr>
      <t xml:space="preserve">Se adjunta respuesta de la DIAN, Se adjuntan conciliaciones. 2. Se remite conciliación entre el área de cartera. 
</t>
    </r>
    <r>
      <rPr>
        <b/>
        <sz val="8"/>
        <color theme="1"/>
        <rFont val="Tahoma"/>
        <family val="2"/>
      </rPr>
      <t xml:space="preserve">Análisis OCI: </t>
    </r>
    <r>
      <rPr>
        <sz val="8"/>
        <color theme="1"/>
        <rFont val="Tahoma"/>
        <family val="2"/>
      </rPr>
      <t xml:space="preserve">Se procede a la verificación de los soportes remitidos por el área, observando la respuesta de la DIAN con fecha del 28 de diciembre de 2023, en el que se indica que </t>
    </r>
    <r>
      <rPr>
        <i/>
        <sz val="8"/>
        <color theme="1"/>
        <rFont val="Tahoma"/>
        <family val="2"/>
      </rPr>
      <t xml:space="preserve">"es decisión del facturador y de su equipo contable, dada la situación presentada, verificar la definición e interpretación de la normativa, la cual está sujeta al modo de operación de la compañía y que no es competencia de este despacho indicar la forma en que deben realizar los ajustes, solo señalamos lo previsto al respecto en el anexo técnico. Por lo anterior se da por subsanado el error reportado". </t>
    </r>
    <r>
      <rPr>
        <sz val="8"/>
        <color theme="1"/>
        <rFont val="Tahoma"/>
        <family val="2"/>
      </rPr>
      <t xml:space="preserve">Así mismo, se observan las conciliaciones de septiembre entre el área de contabilidad y cartera, los cuales no corresponden al periodo de seguimiento, así como tampoco cuentan con la totalidad de firmas determinadas en el formato. 
Teniendo en cuenta lo anterior, se califica la acción </t>
    </r>
    <r>
      <rPr>
        <b/>
        <sz val="8"/>
        <color theme="1"/>
        <rFont val="Tahoma"/>
        <family val="2"/>
      </rPr>
      <t xml:space="preserve">"En Proceso" </t>
    </r>
    <r>
      <rPr>
        <sz val="8"/>
        <color theme="1"/>
        <rFont val="Tahoma"/>
        <family val="2"/>
      </rPr>
      <t xml:space="preserve">y se recomienda al área remitir los soportes correspondientes al periodo de seguimiento de conformidad con la Circular 024 de 2019, al igual que adelantar los ajustes a que haya lugar sobre el reporte de información conciliada. </t>
    </r>
  </si>
  <si>
    <r>
      <t xml:space="preserve">Reporte Técnica: </t>
    </r>
    <r>
      <rPr>
        <sz val="8"/>
        <color theme="1"/>
        <rFont val="Tahoma"/>
        <family val="2"/>
      </rPr>
      <t xml:space="preserve">Durante el segundo cuatrimestre: a y b. Se puso en marcha el uso del formulario (SOLICITUD DE EQUIPOS ALMACEN) y se socializa con el área de Producción para su uso, se realizaron reuniones entre el área de Servicios Administrativos y el área Técnica, para dar a conocer el uso del Excel (Respuestas SOLICITUD DE EQUIPOS ALMACEN) y el control que se hace por parte del equipo de vigilancia de la entidad. c. Se realizó la nueva contratación de Álvaro Cuello (CPS 387-2023) cuyo rol es realizar las actividades propias del almacén técnico para el manejo y control de inventarios asignados al área técnica, se evidencia cumplimiento (obligación 1); así mismo de Omar Forero (CPS 389 - 2023) en donde su rol consiste en prestar los servicios para la revisión, diagnóstico y apoyo en el laboratorio de Canal Capital, en el análisis, medición, reparación y pruebas que garanticen el correcto funcionamiento de los equipos que sean entregados por las diferentes áreas del Canal se evidencia cumplimiento (obligaciones 1, 2 Y 3). d. se realizan dos (2) reuniones para la plaquetización de los micrófonos y entrega de evidencia fotográfica. e. Se continuó la contratación de persona jurídica presupuestada para el 2023 durante los meses mayo, junio, julio y agosto como se lista a continuación:  - CTO 251-2023 VIDEOCORP - CONECTIVIDAD  - CTO 253-2023 EDUTEC - COMPRA PANTALLA TOUCH  - CTO 256-2023 ADTEL LATAM SAS - SOPORTE AVIWEST  - CTO 274-2023 VIDEOELEC S.A. - SERVIDOR DE ALMACENAMIENTO  - CTO 290-2023 CG PRODUCCIONES - STREAMING  - CTO 297-2023 PULSE TECHNOLOGIES SAS - INSUMOS DE AUDIO - CTO 300-2023 Q PARTS SA_ INSUMOS DE ILUMINACION Y LABORATORIO - CTO 341-2023 NYL_SLA AVECO y HARMONIC - CTO 466-2023 ADTEL LATAM - GENERADOR DE SINCRONISMO. g y h. Se realizó el levantamiento del inventarios del área Técnica y se organizó de acuerdo a su ubicación, a continuación enlace: https://drive.google.com/drive/folders/1k5vCnelNxbCdAAOqCQNsILEoh0DFlnXS?usp=drive_link
</t>
    </r>
    <r>
      <rPr>
        <b/>
        <sz val="8"/>
        <color theme="1"/>
        <rFont val="Tahoma"/>
        <family val="2"/>
      </rPr>
      <t>Reporte Servicios Administrativos:</t>
    </r>
    <r>
      <rPr>
        <sz val="8"/>
        <color theme="1"/>
        <rFont val="Tahoma"/>
        <family val="2"/>
      </rPr>
      <t xml:space="preserve">  Actividad D: Se remite las actas de reunión realizadas entre Servicios Administrativos y el área Técnica con registro fotográfico de la plaquetización de los bienes de propiedad, planta y equipo que em virtud de su tamaño, tenían pendiente la plaquetización. Actividad H: Se remite el borrador del cronograma de la gran toma física de inventarios del 2023 donde indica que se realizó el inventario a cargo del Profesional especializado grado 3 del área técnica el 22 de agosto, resaltando que la actividad se encuentra en proceso.
</t>
    </r>
    <r>
      <rPr>
        <b/>
        <sz val="8"/>
        <color theme="1"/>
        <rFont val="Tahoma"/>
        <family val="2"/>
      </rPr>
      <t xml:space="preserve">Análisis OCI: Actividades A y B: </t>
    </r>
    <r>
      <rPr>
        <sz val="8"/>
        <color theme="1"/>
        <rFont val="Tahoma"/>
        <family val="2"/>
      </rPr>
      <t xml:space="preserve">Se observa la remisión del correo con la socialización del formato de salida de equipos y bases de datos; sin embargo, </t>
    </r>
    <r>
      <rPr>
        <u/>
        <sz val="8"/>
        <color theme="1"/>
        <rFont val="Tahoma"/>
        <family val="2"/>
      </rPr>
      <t>no se observa la documentación de la revisión de los controles determinados</t>
    </r>
    <r>
      <rPr>
        <sz val="8"/>
        <color theme="1"/>
        <rFont val="Tahoma"/>
        <family val="2"/>
      </rPr>
      <t xml:space="preserve">. </t>
    </r>
    <r>
      <rPr>
        <b/>
        <sz val="8"/>
        <color theme="1"/>
        <rFont val="Tahoma"/>
        <family val="2"/>
      </rPr>
      <t xml:space="preserve">Actividad C: </t>
    </r>
    <r>
      <rPr>
        <u/>
        <sz val="8"/>
        <color theme="1"/>
        <rFont val="Tahoma"/>
        <family val="2"/>
      </rPr>
      <t>No se remite el enlace al contrato suscrito</t>
    </r>
    <r>
      <rPr>
        <sz val="8"/>
        <color theme="1"/>
        <rFont val="Tahoma"/>
        <family val="2"/>
      </rPr>
      <t xml:space="preserve"> por lo que no es posible determinar si el pantallazo remitido corresponde al contrato del personal requerido para el laboratorio. </t>
    </r>
    <r>
      <rPr>
        <b/>
        <sz val="8"/>
        <color theme="1"/>
        <rFont val="Tahoma"/>
        <family val="2"/>
      </rPr>
      <t xml:space="preserve">Actividad e: </t>
    </r>
    <r>
      <rPr>
        <sz val="8"/>
        <color theme="1"/>
        <rFont val="Tahoma"/>
        <family val="2"/>
      </rPr>
      <t xml:space="preserve">Si bien se remiten los estudios previos de compras por adelantar por el área, </t>
    </r>
    <r>
      <rPr>
        <u/>
        <sz val="8"/>
        <color theme="1"/>
        <rFont val="Tahoma"/>
        <family val="2"/>
      </rPr>
      <t>se recomienda al área remitir los enlaces de acceso a los expedientes</t>
    </r>
    <r>
      <rPr>
        <sz val="8"/>
        <color theme="1"/>
        <rFont val="Tahoma"/>
        <family val="2"/>
      </rPr>
      <t xml:space="preserve"> con el fin de verificar la pertinencia de los mismos. </t>
    </r>
    <r>
      <rPr>
        <b/>
        <sz val="8"/>
        <color theme="1"/>
        <rFont val="Tahoma"/>
        <family val="2"/>
      </rPr>
      <t xml:space="preserve"> Actividad G y H: </t>
    </r>
    <r>
      <rPr>
        <sz val="8"/>
        <color theme="1"/>
        <rFont val="Tahoma"/>
        <family val="2"/>
      </rPr>
      <t>Se observan pantallazos de bases de datos de inventario; sin embargo, no es posible determinar si dicho formato se encuentra normalizado en el sistema de gestión, así como</t>
    </r>
    <r>
      <rPr>
        <u/>
        <sz val="8"/>
        <color theme="1"/>
        <rFont val="Tahoma"/>
        <family val="2"/>
      </rPr>
      <t xml:space="preserve"> tampoco se guarda relación con lo formulado</t>
    </r>
    <r>
      <rPr>
        <sz val="8"/>
        <color theme="1"/>
        <rFont val="Tahoma"/>
        <family val="2"/>
      </rPr>
      <t xml:space="preserve">, teniendo en cuenta que no se remiten las actas de las mesas de trabajo formuladas. </t>
    </r>
    <r>
      <rPr>
        <b/>
        <sz val="8"/>
        <color theme="1"/>
        <rFont val="Tahoma"/>
        <family val="2"/>
      </rPr>
      <t>Actividad D:</t>
    </r>
    <r>
      <rPr>
        <sz val="8"/>
        <color theme="1"/>
        <rFont val="Tahoma"/>
        <family val="2"/>
      </rPr>
      <t xml:space="preserve"> Se evidencia que se llevo a cabo una reunión con el área técnica para realizar la plaquetizaron por parte del área de Servicios Administrativos de nueve (9) micrófonos con mecanismos alternos para poder realizar su identificación y control, s</t>
    </r>
    <r>
      <rPr>
        <u/>
        <sz val="8"/>
        <color theme="1"/>
        <rFont val="Tahoma"/>
        <family val="2"/>
      </rPr>
      <t>e recomienda establecer este método de plaquetización e algún lineamiento del proceso</t>
    </r>
    <r>
      <rPr>
        <sz val="8"/>
        <color theme="1"/>
        <rFont val="Tahoma"/>
        <family val="2"/>
      </rPr>
      <t xml:space="preserve">. De conformidad con lo anterior la actividad D se califica como terminada. </t>
    </r>
    <r>
      <rPr>
        <b/>
        <sz val="8"/>
        <color theme="1"/>
        <rFont val="Tahoma"/>
        <family val="2"/>
      </rPr>
      <t xml:space="preserve">Actividad H: </t>
    </r>
    <r>
      <rPr>
        <sz val="8"/>
        <color theme="1"/>
        <rFont val="Tahoma"/>
        <family val="2"/>
      </rPr>
      <t xml:space="preserve">El cronograma de la toma física de inventarios de 2023 </t>
    </r>
    <r>
      <rPr>
        <u/>
        <sz val="8"/>
        <color theme="1"/>
        <rFont val="Tahoma"/>
        <family val="2"/>
      </rPr>
      <t>no corresponde al soporte esperado como cumplimiento</t>
    </r>
    <r>
      <rPr>
        <sz val="8"/>
        <color theme="1"/>
        <rFont val="Tahoma"/>
        <family val="2"/>
      </rPr>
      <t xml:space="preserve"> de la acción teniendo en cuenta que se debe: Realizar cuatro (4) mesas de trabajo en el año dentro de las tomas físicas que realiza el área de Servicios Administrativos con el fin de cotejar la información del inventario y realizar los traslados a que haya lugar. Teniendo en cuenta lo anterior, se califican las acciones formuladas </t>
    </r>
    <r>
      <rPr>
        <b/>
        <sz val="8"/>
        <color theme="1"/>
        <rFont val="Tahoma"/>
        <family val="2"/>
      </rPr>
      <t>"En Proceso"</t>
    </r>
    <r>
      <rPr>
        <sz val="8"/>
        <color theme="1"/>
        <rFont val="Tahoma"/>
        <family val="2"/>
      </rPr>
      <t xml:space="preserve">. </t>
    </r>
  </si>
  <si>
    <t>Inicio &gt; MIPG &gt; 2. Direccionamiento estratégico y Planeación &gt; 2.1 Planeación Institucional &gt; Administración del Riesgo &gt; Matrices</t>
  </si>
  <si>
    <t>Se adelantaron las actividades formuladas en el plan de mejoramiento.</t>
  </si>
  <si>
    <r>
      <t xml:space="preserve">Reporte S. Administrativos: </t>
    </r>
    <r>
      <rPr>
        <sz val="8"/>
        <color theme="1"/>
        <rFont val="Tahoma"/>
        <family val="2"/>
      </rPr>
      <t xml:space="preserve">En el mes de diciembre de 2023, el CIGD autoriza a dar de baja los bienes inservibles y obsoletos de la entidad, por lo que, luego de conocer la nueva administración se procederá a remitir el acto administrativo que ordene la disposición final de los mismos.
</t>
    </r>
    <r>
      <rPr>
        <b/>
        <sz val="8"/>
        <color theme="1"/>
        <rFont val="Tahoma"/>
        <family val="2"/>
      </rPr>
      <t xml:space="preserve">Análisis OCI: </t>
    </r>
    <r>
      <rPr>
        <sz val="8"/>
        <color theme="1"/>
        <rFont val="Tahoma"/>
        <family val="2"/>
      </rPr>
      <t xml:space="preserve">Teniendo en cuenta el análisis del seguimiento con corte a 31 de agosto de 2023, así como el reporte del área indicando que se adelantarán acciones complementarias con el cambio de administración, se mantiene la calificación como </t>
    </r>
    <r>
      <rPr>
        <b/>
        <sz val="8"/>
        <color theme="1"/>
        <rFont val="Tahoma"/>
        <family val="2"/>
      </rPr>
      <t>"Terminada"</t>
    </r>
    <r>
      <rPr>
        <sz val="8"/>
        <color theme="1"/>
        <rFont val="Tahoma"/>
        <family val="2"/>
      </rPr>
      <t xml:space="preserve"> con estado </t>
    </r>
    <r>
      <rPr>
        <b/>
        <sz val="8"/>
        <color theme="1"/>
        <rFont val="Tahoma"/>
        <family val="2"/>
      </rPr>
      <t xml:space="preserve">"Abierta" </t>
    </r>
    <r>
      <rPr>
        <sz val="8"/>
        <color theme="1"/>
        <rFont val="Tahoma"/>
        <family val="2"/>
      </rPr>
      <t xml:space="preserve">con el fin de verificar la ejecución de lo pendiente. </t>
    </r>
  </si>
  <si>
    <r>
      <t xml:space="preserve">Reporte S. Administrativos: </t>
    </r>
    <r>
      <rPr>
        <sz val="8"/>
        <color theme="1"/>
        <rFont val="Tahoma"/>
        <family val="2"/>
      </rPr>
      <t xml:space="preserve">Se remitirá el nuevo avalúo de renta para establecer el canon de arrendamiento de la sede calle 26 cuando se suscriba un nuevo contrato. El contrato actual vence el próximo 29 de febrero y se espera realizar una adición y prorroga del mismo.
</t>
    </r>
    <r>
      <rPr>
        <b/>
        <sz val="8"/>
        <color theme="1"/>
        <rFont val="Tahoma"/>
        <family val="2"/>
      </rPr>
      <t xml:space="preserve">Análisis OCI: </t>
    </r>
    <r>
      <rPr>
        <sz val="8"/>
        <color theme="1"/>
        <rFont val="Tahoma"/>
        <family val="2"/>
      </rPr>
      <t xml:space="preserve">Teniendo en cuenta el análisis del seguimiento del cuatrimestre anterior, así como el reporte del área, se observa que el informe requerido no se adelantará hasta el término del presente contrato de arrendamiento y dado que no se adelantó la gestión de modificación de la fecha de terminación en atención a la recomendación dada, se califica la acción con alerta </t>
    </r>
    <r>
      <rPr>
        <b/>
        <sz val="8"/>
        <color theme="1"/>
        <rFont val="Tahoma"/>
        <family val="2"/>
      </rPr>
      <t>"Incumplida"</t>
    </r>
    <r>
      <rPr>
        <sz val="8"/>
        <color theme="1"/>
        <rFont val="Tahoma"/>
        <family val="2"/>
      </rPr>
      <t xml:space="preserve">. </t>
    </r>
  </si>
  <si>
    <t>Se adelantaron las acciones pendientes del seguimiento con corte a 31 de agosto de 2023.</t>
  </si>
  <si>
    <r>
      <rPr>
        <b/>
        <sz val="8"/>
        <color theme="1"/>
        <rFont val="Tahoma"/>
        <family val="2"/>
      </rPr>
      <t>Reporte S. Administrativos:</t>
    </r>
    <r>
      <rPr>
        <sz val="8"/>
        <color theme="1"/>
        <rFont val="Tahoma"/>
        <family val="2"/>
      </rPr>
      <t xml:space="preserve"> Se remite el memorando 1043 de 2023 y correo electrónico donde se refleja el debido reporte a Contabilidad y a otras áreas de interés sobre el Informe Final de la Toma física de Inventarios del 2023.
</t>
    </r>
    <r>
      <rPr>
        <b/>
        <sz val="8"/>
        <color theme="1"/>
        <rFont val="Tahoma"/>
        <family val="2"/>
      </rPr>
      <t>Análisis OCI:</t>
    </r>
    <r>
      <rPr>
        <sz val="8"/>
        <color theme="1"/>
        <rFont val="Tahoma"/>
        <family val="2"/>
      </rPr>
      <t xml:space="preserve"> Se remite por parte del área el memorando 1043 del 22 de noviembre de 2023 dirigido al área Financiera, con el informe final de la toma física de inventarios efectuada en la vigencia 2023 con información de siniestralidad, elementos faltantes, elementos en proceso de baja y consolidación contable con los soportes de traslados y otros aplicados en el proceso. Teniendo en cuenta que se adelantó lo pendiente, se califica la acción como </t>
    </r>
    <r>
      <rPr>
        <b/>
        <sz val="8"/>
        <color theme="1"/>
        <rFont val="Tahoma"/>
        <family val="2"/>
      </rPr>
      <t>"Terminada"</t>
    </r>
    <r>
      <rPr>
        <sz val="8"/>
        <color theme="1"/>
        <rFont val="Tahoma"/>
        <family val="2"/>
      </rPr>
      <t xml:space="preserve"> y se procede al cierre de esta. </t>
    </r>
  </si>
  <si>
    <r>
      <t xml:space="preserve">Reporte S. Administrativos: </t>
    </r>
    <r>
      <rPr>
        <sz val="8"/>
        <color theme="1"/>
        <rFont val="Tahoma"/>
        <family val="2"/>
      </rPr>
      <t>Actividad 2: Se remite acta de reunión con la funcionaria encargada de la bodega de Engativá, en la cual, se abordo el tema de los elementos que son utilizados para ambientar las diferentes escenografías de la entidad y de los cuales, se requiere plaquetizar y controlar desde Servicios Administrativos. Así mismo, se abordo el tema del control y mecanismos que se pueden implementar para mejorar el control de entrada y salida de estos bienes en este espacio. Queda pendiente las actividades 1 y 3</t>
    </r>
    <r>
      <rPr>
        <b/>
        <sz val="8"/>
        <color theme="1"/>
        <rFont val="Tahoma"/>
        <family val="2"/>
      </rPr>
      <t xml:space="preserve">.
Análisis OCI: </t>
    </r>
    <r>
      <rPr>
        <sz val="8"/>
        <color theme="1"/>
        <rFont val="Tahoma"/>
        <family val="2"/>
      </rPr>
      <t xml:space="preserve">Se procede a la revisión de los soportes entregados, observando el acta de la reunión realizada el 15 de diciembre de 2023 entre el área de Servicios Administrativos y Producción en la que se identifican dos (2) compromisos, sobre los cuales se recomienda remitir soportes de seguimiento para verificar el cumplimiento. En atención a lo indicado por el área, así como de los formulado y las fechas de terminación programadas, se califica la acción </t>
    </r>
    <r>
      <rPr>
        <b/>
        <sz val="8"/>
        <color theme="1"/>
        <rFont val="Tahoma"/>
        <family val="2"/>
      </rPr>
      <t>"En Proceso"</t>
    </r>
    <r>
      <rPr>
        <sz val="8"/>
        <color theme="1"/>
        <rFont val="Tahoma"/>
        <family val="2"/>
      </rPr>
      <t xml:space="preserve">. </t>
    </r>
  </si>
  <si>
    <r>
      <t xml:space="preserve">Reporte S. Administrativos: </t>
    </r>
    <r>
      <rPr>
        <sz val="8"/>
        <color theme="1"/>
        <rFont val="Tahoma"/>
        <family val="2"/>
      </rPr>
      <t xml:space="preserve">Actividad 1: Se remite el procedimiento AGRI-SA-PD-007 REPOSICION DE BIENES actualizado incluyendo lineamientos sobre la notificación de daños o pérdida de bienes y las acciones a iniciar en caso de que ello ocurra (Ver Anexo No. 1). Actividad 2: Se remite el control de asistencia y la evaluación realizada respecto a la capacitación dictada sobre los procedimientos del área de Servicios Administrativos a toda la entidad junto con la presentación realizada (Ver Anexo No. 2).
</t>
    </r>
    <r>
      <rPr>
        <b/>
        <sz val="8"/>
        <color theme="1"/>
        <rFont val="Tahoma"/>
        <family val="2"/>
      </rPr>
      <t xml:space="preserve">Análisis OCI: </t>
    </r>
    <r>
      <rPr>
        <sz val="8"/>
        <color theme="1"/>
        <rFont val="Tahoma"/>
        <family val="2"/>
      </rPr>
      <t xml:space="preserve">Se procede a la verificación de los soportes remitidos por el área, dentro de los cuales se observa la presentación, listado de asistencia y evaluación respecto a los procedimientos del área [Entradas al almacén, salidas, traslado, baja, reposición, toma física y entrega de inventario] con fecha del 01 de noviembre de 2023. De igual manera se verifica en la intranet de Capital la publicación del procedimiento actualizado con fecha del 29 de agosto de 2023. Por lo anterior, se califica la acción como </t>
    </r>
    <r>
      <rPr>
        <b/>
        <sz val="8"/>
        <color theme="1"/>
        <rFont val="Tahoma"/>
        <family val="2"/>
      </rPr>
      <t>"Terminada"</t>
    </r>
    <r>
      <rPr>
        <sz val="8"/>
        <color theme="1"/>
        <rFont val="Tahoma"/>
        <family val="2"/>
      </rPr>
      <t xml:space="preserve"> y se procede al cierre de esta. </t>
    </r>
  </si>
  <si>
    <t>Se ejecutan las actividades formuladas en el plan dentro de las fechas programadas.</t>
  </si>
  <si>
    <r>
      <t xml:space="preserve">Reporte S. Administrativos: </t>
    </r>
    <r>
      <rPr>
        <sz val="8"/>
        <color theme="1"/>
        <rFont val="Tahoma"/>
        <family val="2"/>
      </rPr>
      <t xml:space="preserve">Actividades en proceso. 
</t>
    </r>
    <r>
      <rPr>
        <b/>
        <sz val="8"/>
        <color theme="1"/>
        <rFont val="Tahoma"/>
        <family val="2"/>
      </rPr>
      <t xml:space="preserve">Análisis OCI: </t>
    </r>
    <r>
      <rPr>
        <sz val="8"/>
        <color theme="1"/>
        <rFont val="Tahoma"/>
        <family val="2"/>
      </rPr>
      <t xml:space="preserve">Teniendo en cuenta que no se reportan soportes que den cuenta del proceso de las actividades, según lo indicado en el reporte, se califica la acción </t>
    </r>
    <r>
      <rPr>
        <b/>
        <sz val="8"/>
        <color theme="1"/>
        <rFont val="Tahoma"/>
        <family val="2"/>
      </rPr>
      <t>"Sin Iniciar"</t>
    </r>
    <r>
      <rPr>
        <sz val="8"/>
        <color theme="1"/>
        <rFont val="Tahoma"/>
        <family val="2"/>
      </rPr>
      <t xml:space="preserve"> y se recomienda al área adelantar lo formulado dentro de los plazos establecidos. </t>
    </r>
  </si>
  <si>
    <t>Pendiente verificar la ejecución de las actividades consignadas en el procedimiento actualizado.</t>
  </si>
  <si>
    <t xml:space="preserve">Se adelanta la ejecución de las acciones formuladas en el plan de mejoramiento. </t>
  </si>
  <si>
    <t>Se adelantó la ejecución de las acciones formuladas en el plan de mejoramiento.</t>
  </si>
  <si>
    <r>
      <t xml:space="preserve">Análisis OCI: </t>
    </r>
    <r>
      <rPr>
        <sz val="8"/>
        <color theme="1"/>
        <rFont val="Tahoma"/>
        <family val="2"/>
      </rPr>
      <t xml:space="preserve">Debido a que no hubo reporte de avances ni soportes adicionales de ejecución de las acciones formuladas, se mantiene la acción con calificación </t>
    </r>
    <r>
      <rPr>
        <b/>
        <sz val="8"/>
        <color theme="1"/>
        <rFont val="Tahoma"/>
        <family val="2"/>
      </rPr>
      <t>"Terminada"</t>
    </r>
    <r>
      <rPr>
        <sz val="8"/>
        <color theme="1"/>
        <rFont val="Tahoma"/>
        <family val="2"/>
      </rPr>
      <t xml:space="preserve"> y se mantiene con estado </t>
    </r>
    <r>
      <rPr>
        <b/>
        <sz val="8"/>
        <color theme="1"/>
        <rFont val="Tahoma"/>
        <family val="2"/>
      </rPr>
      <t>"Abierta"</t>
    </r>
    <r>
      <rPr>
        <sz val="8"/>
        <color theme="1"/>
        <rFont val="Tahoma"/>
        <family val="2"/>
      </rPr>
      <t xml:space="preserve">, teniendo en cuenta que a la fecha no se ha puesto en marcha el ERP. </t>
    </r>
  </si>
  <si>
    <r>
      <t xml:space="preserve">Reporte Financiera: </t>
    </r>
    <r>
      <rPr>
        <sz val="8"/>
        <color theme="1"/>
        <rFont val="Tahoma"/>
        <family val="2"/>
      </rPr>
      <t xml:space="preserve">Para el cierre de la vigencia 2023 se realizaran los ajustes sugeridos por la revisoría fiscal luego de su análisis, como es la de revisar los saldos de cuentas por pagar y cuentas por cobrar.
</t>
    </r>
    <r>
      <rPr>
        <b/>
        <sz val="8"/>
        <color theme="1"/>
        <rFont val="Tahoma"/>
        <family val="2"/>
      </rPr>
      <t xml:space="preserve">Análisis OCI: </t>
    </r>
    <r>
      <rPr>
        <sz val="8"/>
        <color theme="1"/>
        <rFont val="Tahoma"/>
        <family val="2"/>
      </rPr>
      <t xml:space="preserve">Teniendo en cuenta que para el presente seguimiento no se remiten soportes, ni se adelantaron los ajustes correspondientes [en coherencia con el reporte adelantado] se mantiene la calificación de la acción con alerta </t>
    </r>
    <r>
      <rPr>
        <b/>
        <sz val="8"/>
        <color theme="1"/>
        <rFont val="Tahoma"/>
        <family val="2"/>
      </rPr>
      <t xml:space="preserve">"Incumplida" </t>
    </r>
    <r>
      <rPr>
        <sz val="8"/>
        <color theme="1"/>
        <rFont val="Tahoma"/>
        <family val="2"/>
      </rPr>
      <t xml:space="preserve">y se recomienda al área adelantar lo pendiente con el fin de dar cabal cumplimiento a lo programado en el plan. </t>
    </r>
  </si>
  <si>
    <r>
      <rPr>
        <b/>
        <sz val="8"/>
        <color theme="1"/>
        <rFont val="Tahoma"/>
        <family val="2"/>
      </rPr>
      <t xml:space="preserve">Reporte S. General: </t>
    </r>
    <r>
      <rPr>
        <sz val="8"/>
        <color theme="1"/>
        <rFont val="Tahoma"/>
        <family val="2"/>
      </rPr>
      <t xml:space="preserve">Durante el cuatrimestre, en cumplimiento de este plan de mejoramiento, desde el equipo Jurídico se realizó acompañamiento inicial para la revisión del Procedimiento disciplinario ordinario, el trámite de ajuste y la versión final del documento fue realizada por el equipo de Control Disciplinario el 1 de diciembre, la publicación en la intranet se realizó el 20 de diciembre
</t>
    </r>
    <r>
      <rPr>
        <b/>
        <sz val="8"/>
        <color theme="1"/>
        <rFont val="Tahoma"/>
        <family val="2"/>
      </rPr>
      <t xml:space="preserve">Análisis OCI: </t>
    </r>
    <r>
      <rPr>
        <sz val="8"/>
        <color theme="1"/>
        <rFont val="Tahoma"/>
        <family val="2"/>
      </rPr>
      <t>Se informa que se llevaron a cabo las actividades formuladas y se cuenta con los soportes de la elaboración y publicación de la caracterización del proceso de control interno disciplinario. De igual manera los procedimientos asociados a este ultimo proceso. 
Por lo anterior se califica como</t>
    </r>
    <r>
      <rPr>
        <b/>
        <sz val="8"/>
        <color theme="1"/>
        <rFont val="Tahoma"/>
        <family val="2"/>
      </rPr>
      <t xml:space="preserve"> terminada. </t>
    </r>
  </si>
  <si>
    <r>
      <t xml:space="preserve">Reporte G. Documental: </t>
    </r>
    <r>
      <rPr>
        <sz val="8"/>
        <color theme="1"/>
        <rFont val="Tahoma"/>
        <family val="2"/>
      </rPr>
      <t xml:space="preserve">Sin reporte.
</t>
    </r>
    <r>
      <rPr>
        <b/>
        <sz val="8"/>
        <color theme="1"/>
        <rFont val="Tahoma"/>
        <family val="2"/>
      </rPr>
      <t xml:space="preserve">Análisis OCI: </t>
    </r>
    <r>
      <rPr>
        <sz val="8"/>
        <color theme="1"/>
        <rFont val="Tahoma"/>
        <family val="2"/>
      </rPr>
      <t xml:space="preserve">Debido a que no hubo reporte ni soportes adicionales, se mantiene el anterior seguimiento y calificación con alerta </t>
    </r>
    <r>
      <rPr>
        <b/>
        <sz val="8"/>
        <color theme="1"/>
        <rFont val="Tahoma"/>
        <family val="2"/>
      </rPr>
      <t>"Incumplida"</t>
    </r>
    <r>
      <rPr>
        <sz val="8"/>
        <color theme="1"/>
        <rFont val="Tahoma"/>
        <family val="2"/>
      </rPr>
      <t xml:space="preserve">. En atención a la fecha programada de la acción y a la reiterada falta de cumplimiento del plan de mejoramiento por procesos se procede a remitir copia de este seguimiento a la Secretaria General conforme lo establecido en el articulo 151 del decreto 403 de 2020. </t>
    </r>
  </si>
  <si>
    <r>
      <rPr>
        <b/>
        <sz val="8"/>
        <color theme="1"/>
        <rFont val="Tahoma"/>
        <family val="2"/>
      </rPr>
      <t xml:space="preserve">Reporte Jurídica: </t>
    </r>
    <r>
      <rPr>
        <sz val="8"/>
        <color theme="1"/>
        <rFont val="Tahoma"/>
        <family val="2"/>
      </rPr>
      <t xml:space="preserve">Durante el cuatrimestre se realizaron espacios de capacitación en materia de supervisión de contrato como se escribe a continuación:
1. Espacio realizado el 4 de septiembre (aportes seguridad social y manual de supervisión)
2. Espacio realizado el 5 de septiembre (contrato de prestación de servicios y supervisión e interventoría)
</t>
    </r>
    <r>
      <rPr>
        <b/>
        <sz val="8"/>
        <color theme="1"/>
        <rFont val="Tahoma"/>
        <family val="2"/>
      </rPr>
      <t xml:space="preserve">Análisis OCI: </t>
    </r>
    <r>
      <rPr>
        <sz val="8"/>
        <color theme="1"/>
        <rFont val="Tahoma"/>
        <family val="2"/>
      </rPr>
      <t xml:space="preserve">Revisado los soportes presentados se da cuenta de la ejecución de las dos capacitaciones faltantes en el anterior seguimiento. Por lo anterior se avisa del cumplimiento de las actividades formuladas. Se califica la acción como </t>
    </r>
    <r>
      <rPr>
        <b/>
        <sz val="8"/>
        <color theme="1"/>
        <rFont val="Tahoma"/>
        <family val="2"/>
      </rPr>
      <t xml:space="preserve">terminada. </t>
    </r>
  </si>
  <si>
    <r>
      <t xml:space="preserve">Reporte Financiera: </t>
    </r>
    <r>
      <rPr>
        <sz val="8"/>
        <color theme="1"/>
        <rFont val="Tahoma"/>
        <family val="2"/>
      </rPr>
      <t xml:space="preserve">Se remite plan de cuentas con las respectivas actualizaciones. 
</t>
    </r>
    <r>
      <rPr>
        <b/>
        <sz val="8"/>
        <color theme="1"/>
        <rFont val="Tahoma"/>
        <family val="2"/>
      </rPr>
      <t xml:space="preserve">Análisis OCI: </t>
    </r>
    <r>
      <rPr>
        <sz val="8"/>
        <color theme="1"/>
        <rFont val="Tahoma"/>
        <family val="2"/>
      </rPr>
      <t xml:space="preserve">Se remite por parte del área el documento denominado Plan de cuentas con fecha del 31 de diciembre de 2023; sin embargo, de conformidad con lo formulado, no se evidencia la solicitud de la </t>
    </r>
    <r>
      <rPr>
        <i/>
        <sz val="8"/>
        <color theme="1"/>
        <rFont val="Tahoma"/>
        <family val="2"/>
      </rPr>
      <t>mesa de trabajo con el asesor de la CGN para la revisión de la dinámica de las cuentas utilizadas frecuentemente por el Canal</t>
    </r>
    <r>
      <rPr>
        <sz val="8"/>
        <color theme="1"/>
        <rFont val="Tahoma"/>
        <family val="2"/>
      </rPr>
      <t>, por lo que a la fecha de seguimiento no se ha completado lo programado en el plan; de igual manera teniendo en cuenta que  la actividad programada venció en abril de 2023, se califica la acción con alerta</t>
    </r>
    <r>
      <rPr>
        <b/>
        <sz val="8"/>
        <color theme="1"/>
        <rFont val="Tahoma"/>
        <family val="2"/>
      </rPr>
      <t xml:space="preserve"> "Incumplida"</t>
    </r>
    <r>
      <rPr>
        <sz val="8"/>
        <color theme="1"/>
        <rFont val="Tahoma"/>
        <family val="2"/>
      </rPr>
      <t xml:space="preserve">, y se recomienda al área dar celeridad a la acción programada con el fin de dar cabal cumplimiento a lo formulado en el plan de mejoramiento. </t>
    </r>
  </si>
  <si>
    <r>
      <t xml:space="preserve">Reporte R. Humanos: </t>
    </r>
    <r>
      <rPr>
        <sz val="8"/>
        <color theme="1"/>
        <rFont val="Tahoma"/>
        <family val="2"/>
      </rPr>
      <t xml:space="preserve">Reporte cuarto periodo: 1. A corte del 30 de septiembre, se contaba con  382 personas contratadas y 314 activas, de las cuales 304 asistieron a este tipo de eventos, alcanzando un cumplimiento de participación del 80%; lo cual nos indica un porcentaje del 100% para el cumplimiento de la actividad. 2. Se planteó desarrollar un sistema de medición de los objetivos y desarrollo individual de los funcionarios de la entidad y para ello, se implementó el formato de seguimiento a objetivos. Una vez obtenidos los resultados, se evidencia que no se requiere plan de mejoramiento para ninguno de los funcionarios. Por ende, esta actividad se cumple al 100%. 3. Se realizó la actualización de la documentación del SG-SST Manual y procedimientos. Reporte cuarto periodo: 1. Para el ultimo reporte se indica el cumplimiento del 100% de todas las actividades propuestas en el Plan estratégico de recursos humanos.
</t>
    </r>
    <r>
      <rPr>
        <b/>
        <sz val="8"/>
        <color theme="1"/>
        <rFont val="Tahoma"/>
        <family val="2"/>
      </rPr>
      <t xml:space="preserve">Análisis OCI: </t>
    </r>
    <r>
      <rPr>
        <sz val="8"/>
        <color theme="1"/>
        <rFont val="Tahoma"/>
        <family val="2"/>
      </rPr>
      <t>Si bien se realizó la mesa de trabajo en julio de 2023</t>
    </r>
    <r>
      <rPr>
        <b/>
        <sz val="8"/>
        <color theme="1"/>
        <rFont val="Tahoma"/>
        <family val="2"/>
      </rPr>
      <t xml:space="preserve"> </t>
    </r>
    <r>
      <rPr>
        <sz val="8"/>
        <color theme="1"/>
        <rFont val="Tahoma"/>
        <family val="2"/>
      </rPr>
      <t>en la que se analizó la integración del  PLAN ESTRATÉGICO GESTIÓN DEL TALENTO HUMANO con el PLAN DE ACCIÓN INSTITUCIONAL, no se adelantaron los ajustes indicados en el análisis del segundo cuatrimestre; de manera adicional, una vez evaluada la reiteración de los reportes del área, así como la aclaración "</t>
    </r>
    <r>
      <rPr>
        <i/>
        <sz val="8"/>
        <color theme="1"/>
        <rFont val="Tahoma"/>
        <family val="2"/>
      </rPr>
      <t>Si bien no se realizo ninguna modificación para integrar el Plan estratégico de Recursos Humanos con el Plan de acción, no se esta incumpliendo con las acciones, no se realizó la modificación dado que las acciones para el 2023 y 2024 algunas ya se cumplieron anteriormente. y se esta trabajando con acciones anteriores que por temas normativos y por observaciones en auditorias se esta mejorando. Igualmente, el reporte se hace dentro de los que tenemos en el documentos del plan estratégico de recursos humanos y no frente a lo que se encuentra en el plan de acción. Para el 2024 se realizará un nuevo plan estratégico de Recursos Humano y se integrada de manera adecuada con el Plan de acción. Se adjunta avances reportados al area de Planeación para el PAI y la matriz correspondiente para convalidar la información reportada"</t>
    </r>
    <r>
      <rPr>
        <sz val="8"/>
        <color theme="1"/>
        <rFont val="Tahoma"/>
        <family val="2"/>
      </rPr>
      <t xml:space="preserve">. Se indica que la acción formulada indica que posterior a la mesa de trabajo el área realizaría </t>
    </r>
    <r>
      <rPr>
        <b/>
        <i/>
        <sz val="8"/>
        <color theme="1"/>
        <rFont val="Tahoma"/>
        <family val="2"/>
      </rPr>
      <t>...las modificaciones a que haya lugar</t>
    </r>
    <r>
      <rPr>
        <sz val="8"/>
        <color theme="1"/>
        <rFont val="Tahoma"/>
        <family val="2"/>
      </rPr>
      <t xml:space="preserve">, lo cual no se observa a lo largo de la vigencia; lo anterior, ya que el PERH no relaciona la totalidad de estrategias formuladas para la vigencia 2023. 
Teniendo en cuenta lo anterior, así como las fechas de ejecución formuladas, se indica al área que se reconoce el avance del acta; sin embargo, al no adelantar los ajustes correspondientes se mantiene la calificación con alerta </t>
    </r>
    <r>
      <rPr>
        <b/>
        <sz val="8"/>
        <color theme="1"/>
        <rFont val="Tahoma"/>
        <family val="2"/>
      </rPr>
      <t>"Incumplida"</t>
    </r>
    <r>
      <rPr>
        <sz val="8"/>
        <color theme="1"/>
        <rFont val="Tahoma"/>
        <family val="2"/>
      </rPr>
      <t xml:space="preserve"> de manera que se pueda verificar durante la vigencia 2024 la integración de las estrategias formuladas. </t>
    </r>
  </si>
  <si>
    <r>
      <t xml:space="preserve">Reporte R. Humanos: </t>
    </r>
    <r>
      <rPr>
        <sz val="8"/>
        <color theme="1"/>
        <rFont val="Tahoma"/>
        <family val="2"/>
      </rPr>
      <t>En el informe de seguimiento al plan de acción tercer seguimiento, no reporta ningún cambio o sugerencia por ajustar.</t>
    </r>
    <r>
      <rPr>
        <b/>
        <sz val="8"/>
        <color theme="1"/>
        <rFont val="Tahoma"/>
        <family val="2"/>
      </rPr>
      <t xml:space="preserve">
Análisis OCI: </t>
    </r>
    <r>
      <rPr>
        <sz val="8"/>
        <color theme="1"/>
        <rFont val="Tahoma"/>
        <family val="2"/>
      </rPr>
      <t xml:space="preserve">Teniendo en cuenta que durante el reporte de los indicadores para la presente vigencia no se presentaron debilidades que requirieran ajustes a las magnitudes u otros datos de medición en la hoja de vida de lo formulado, se procede al cierre de la actividad, de conformidad con el análisis que justificaba el estado de mantener abierta la acción. Por lo anterior, la calificación de la acción es </t>
    </r>
    <r>
      <rPr>
        <b/>
        <sz val="8"/>
        <color theme="1"/>
        <rFont val="Tahoma"/>
        <family val="2"/>
      </rPr>
      <t>"Terminada".</t>
    </r>
  </si>
  <si>
    <r>
      <rPr>
        <b/>
        <sz val="8"/>
        <color theme="1"/>
        <rFont val="Tahoma"/>
        <family val="2"/>
      </rPr>
      <t xml:space="preserve">Reporte Programación: </t>
    </r>
    <r>
      <rPr>
        <sz val="8"/>
        <color theme="1"/>
        <rFont val="Tahoma"/>
        <family val="2"/>
      </rPr>
      <t xml:space="preserve">Durante el trimestre se realizó la programación y ejecución de un espacio de reunión presencial entre las áreas de Programación y Técnica, para monitorear el avance en la implementación de la plataforma tecnológica para esta  la administración, gestión y control de material audiovisual. La conclusión a la que se llegó en dicha reunión fue la siguiente: "una vez efectuada la revisión correspondiente de los documentos del proceso, a la fecha existe la imposibilidad de realizar su actualización, dada la complejidad del tema relacionado con el archivo y a los tiempos de implementación que este proceso conlleva."
</t>
    </r>
    <r>
      <rPr>
        <b/>
        <sz val="8"/>
        <color theme="1"/>
        <rFont val="Tahoma"/>
        <family val="2"/>
      </rPr>
      <t xml:space="preserve">Análisis OCI: </t>
    </r>
    <r>
      <rPr>
        <sz val="8"/>
        <color theme="1"/>
        <rFont val="Tahoma"/>
        <family val="2"/>
      </rPr>
      <t xml:space="preserve">Teniendo en cuenta las mesas de trabajo llevadas a cabo entre las área de Técnica y Programación, y la posterior reunión entre Programación y la OCI, se evidencia que es necesario que el área Técnica establezca un cronograma para la vigencia 2024 para actualizar todo lo referente al archivo y manejo del material audiovisual y dé orientación a las áreas de Capital, posterior a ello el área de Programación pueda revisar, actualizar e implementar estándares y demás lineamientos asociados a la administración, gestión y control de material audiovisual, de conformidad con lo anterior, la acción se califica como </t>
    </r>
    <r>
      <rPr>
        <b/>
        <sz val="8"/>
        <color theme="1"/>
        <rFont val="Tahoma"/>
        <family val="2"/>
      </rPr>
      <t>"Terminada Extemporánea"</t>
    </r>
    <r>
      <rPr>
        <sz val="8"/>
        <color theme="1"/>
        <rFont val="Tahoma"/>
        <family val="2"/>
      </rPr>
      <t xml:space="preserve"> teniendo en cuenta que la última reunión se llevo a cabo el día 18/12/2023 y se califica con estado </t>
    </r>
    <r>
      <rPr>
        <b/>
        <sz val="8"/>
        <color theme="1"/>
        <rFont val="Tahoma"/>
        <family val="2"/>
      </rPr>
      <t>"Abierta"</t>
    </r>
    <r>
      <rPr>
        <sz val="8"/>
        <color theme="1"/>
        <rFont val="Tahoma"/>
        <family val="2"/>
      </rPr>
      <t xml:space="preserve"> para analizar si en el marco de la auditoría al proceso de Gestión técnica para la producción, realización, emisión y circulación de contenidos  programada para la vigencia 2024 se requiere que esta área defina una acción de mejora para el manejo del material audiovisual.
Teniendo en cuenta lo anterior, el estado de la acción se califica como </t>
    </r>
    <r>
      <rPr>
        <b/>
        <sz val="8"/>
        <color theme="1"/>
        <rFont val="Tahoma"/>
        <family val="2"/>
      </rPr>
      <t>"Terminada Extemporánea"</t>
    </r>
    <r>
      <rPr>
        <sz val="8"/>
        <color theme="1"/>
        <rFont val="Tahoma"/>
        <family val="2"/>
      </rPr>
      <t xml:space="preserve"> con estado </t>
    </r>
    <r>
      <rPr>
        <b/>
        <sz val="8"/>
        <color theme="1"/>
        <rFont val="Tahoma"/>
        <family val="2"/>
      </rPr>
      <t>"Abierta"</t>
    </r>
  </si>
  <si>
    <r>
      <rPr>
        <b/>
        <sz val="8"/>
        <color theme="1"/>
        <rFont val="Tahoma"/>
        <family val="2"/>
      </rPr>
      <t xml:space="preserve">Reporte planeación: </t>
    </r>
    <r>
      <rPr>
        <sz val="8"/>
        <color theme="1"/>
        <rFont val="Tahoma"/>
        <family val="2"/>
      </rPr>
      <t xml:space="preserve">En el mes de noviembre se llevó a cabo la mesa de trabajo relacionada con el análisis de los lineamientos de publicación de información de la sede electrónica de la entidad.
</t>
    </r>
    <r>
      <rPr>
        <b/>
        <sz val="8"/>
        <color theme="1"/>
        <rFont val="Tahoma"/>
        <family val="2"/>
      </rPr>
      <t xml:space="preserve">Análisis OCI: </t>
    </r>
    <r>
      <rPr>
        <sz val="8"/>
        <color theme="1"/>
        <rFont val="Tahoma"/>
        <family val="2"/>
      </rPr>
      <t>Verificado en numeral</t>
    </r>
    <r>
      <rPr>
        <b/>
        <sz val="8"/>
        <color theme="1"/>
        <rFont val="Tahoma"/>
        <family val="2"/>
      </rPr>
      <t xml:space="preserve"> 1.12 </t>
    </r>
    <r>
      <rPr>
        <sz val="8"/>
        <color theme="1"/>
        <rFont val="Tahoma"/>
        <family val="2"/>
      </rPr>
      <t>"Información sobre decisiones que puede afectar al público" del botón de transparencia y la guía "LINEAMIENTOS PARA PUBLICACIÓN DE INFORMACIÓN EN LA SEDE ELECTRÓNICA", se evidencia que la actualización y publicación de información en este numeral pasó a ser responsabilidad del área Jurídica, donde se ha venido publicando los procesos de convocatoria pública llevados a cabo por Capital. Teniendo en cuenta lo anterior, se califica la acción como "</t>
    </r>
    <r>
      <rPr>
        <b/>
        <sz val="8"/>
        <color theme="1"/>
        <rFont val="Tahoma"/>
        <family val="2"/>
      </rPr>
      <t xml:space="preserve">terminada extemporánea" </t>
    </r>
    <r>
      <rPr>
        <sz val="8"/>
        <color theme="1"/>
        <rFont val="Tahoma"/>
        <family val="2"/>
      </rPr>
      <t>y  con estado "</t>
    </r>
    <r>
      <rPr>
        <b/>
        <sz val="8"/>
        <color theme="1"/>
        <rFont val="Tahoma"/>
        <family val="2"/>
      </rPr>
      <t>cerrada"</t>
    </r>
    <r>
      <rPr>
        <sz val="8"/>
        <color theme="1"/>
        <rFont val="Tahoma"/>
        <family val="2"/>
      </rPr>
      <t xml:space="preserve"> una vez verificada que esta información no se encuentra duplicada en ningún otro numeral del botón de transparencia.</t>
    </r>
  </si>
  <si>
    <r>
      <rPr>
        <b/>
        <sz val="8"/>
        <color theme="1"/>
        <rFont val="Tahoma"/>
        <family val="2"/>
      </rPr>
      <t xml:space="preserve">Reporte S. General: </t>
    </r>
    <r>
      <rPr>
        <sz val="8"/>
        <color theme="1"/>
        <rFont val="Tahoma"/>
        <family val="2"/>
      </rPr>
      <t xml:space="preserve">Durante el cuatrimestre se realizaron las siguientes acciones en cumplimiento de este plan de mejoramiento
1. Respecto al ítem 2 asociado a la revisión de los numerales 2.1.6, 2.3.1, 2.3.2. y 3.5
2. Se realizó reunión de análisis y propuestas el 4 de diciembre de 2023
</t>
    </r>
    <r>
      <rPr>
        <b/>
        <sz val="8"/>
        <color theme="1"/>
        <rFont val="Tahoma"/>
        <family val="2"/>
      </rPr>
      <t xml:space="preserve">análisis OCI: </t>
    </r>
    <r>
      <rPr>
        <sz val="8"/>
        <color theme="1"/>
        <rFont val="Tahoma"/>
        <family val="2"/>
      </rPr>
      <t xml:space="preserve">Con atención al anterior seguimiento, se da cuenta del cumplimiento de lo numerales 02 y 06. No obstante, queda pendiente el reporte y soporte de la actividad numero 07. Por lo anterior y revisando la fecha programada para la acción, se califica con alerta de </t>
    </r>
    <r>
      <rPr>
        <b/>
        <sz val="8"/>
        <color theme="1"/>
        <rFont val="Tahoma"/>
        <family val="2"/>
      </rPr>
      <t xml:space="preserve">incumplida. </t>
    </r>
  </si>
  <si>
    <r>
      <t xml:space="preserve">
</t>
    </r>
    <r>
      <rPr>
        <b/>
        <sz val="8"/>
        <color theme="1"/>
        <rFont val="Tahoma"/>
        <family val="2"/>
      </rPr>
      <t>Reporte planeación: Actividad a</t>
    </r>
    <r>
      <rPr>
        <sz val="8"/>
        <color theme="1"/>
        <rFont val="Tahoma"/>
        <family val="2"/>
      </rPr>
      <t xml:space="preserve">. Se realizó la revisión y actualización de la política integral de transparencia ajustando las funciones de la junta administradora, los cambios fueron presentados en el CIGD del mes de agosto y aprobados en dicha sesión. </t>
    </r>
    <r>
      <rPr>
        <b/>
        <sz val="8"/>
        <color theme="1"/>
        <rFont val="Tahoma"/>
        <family val="2"/>
      </rPr>
      <t>Actividad b</t>
    </r>
    <r>
      <rPr>
        <sz val="8"/>
        <color theme="1"/>
        <rFont val="Tahoma"/>
        <family val="2"/>
      </rPr>
      <t xml:space="preserve">. Se analizó el tema con la secretaría general y el área jurídica a través de correo electrónico.
</t>
    </r>
    <r>
      <rPr>
        <b/>
        <sz val="8"/>
        <color theme="1"/>
        <rFont val="Tahoma"/>
        <family val="2"/>
      </rPr>
      <t xml:space="preserve">Análisis OCI: Actividad a. </t>
    </r>
    <r>
      <rPr>
        <sz val="8"/>
        <color theme="1"/>
        <rFont val="Tahoma"/>
        <family val="2"/>
      </rPr>
      <t xml:space="preserve">Se evidencia el cumplimiento de la acción propuesta se revisó y actualizó  la política integral de transparencia ajustando las funciones de la junta administradora.
</t>
    </r>
    <r>
      <rPr>
        <b/>
        <sz val="8"/>
        <color theme="1"/>
        <rFont val="Tahoma"/>
        <family val="2"/>
      </rPr>
      <t>Actividad b.</t>
    </r>
    <r>
      <rPr>
        <sz val="8"/>
        <color theme="1"/>
        <rFont val="Tahoma"/>
        <family val="2"/>
      </rPr>
      <t xml:space="preserve"> En la política integral de transparencia V4 se indica que </t>
    </r>
    <r>
      <rPr>
        <i/>
        <sz val="8"/>
        <color theme="1"/>
        <rFont val="Tahoma"/>
        <family val="2"/>
      </rPr>
      <t xml:space="preserve">"Respecto al oficial de cumplimiento de acuerdo con la circular externa 1004000016 de 24 de diciembre de 2020, emitida por la Superintendencia de Sociedades en su numeral 5.1.2 establece que la Junta Directiva deberá realizar esa designación. En el evento de que no exista junta directiva, el representante legal propondrá la persona que ocupará la función de Oficial de Cumplimiento, para la designación por parte del máximo órgano social". </t>
    </r>
    <r>
      <rPr>
        <sz val="8"/>
        <color theme="1"/>
        <rFont val="Tahoma"/>
        <family val="2"/>
      </rPr>
      <t xml:space="preserve">En el acta del CIGD de1 15/12/2023 se indica que </t>
    </r>
    <r>
      <rPr>
        <i/>
        <sz val="8"/>
        <color theme="1"/>
        <rFont val="Tahoma"/>
        <family val="2"/>
      </rPr>
      <t xml:space="preserve">" la jefe de la oficina jurídica aclaró que el Oficial de cumplimiento debe ser nombrado por la Junta Administradora Regional y dependerá directamente de la gerencia, esto teniendo en cuenta que dicha figura debe ser completamente independiente de todas las áreas internas de la entidad",  </t>
    </r>
    <r>
      <rPr>
        <sz val="8"/>
        <color theme="1"/>
        <rFont val="Tahoma"/>
        <family val="2"/>
      </rPr>
      <t>y el comité vota por aprobar la versión 4 de la política de transparencia.
La acción  "</t>
    </r>
    <r>
      <rPr>
        <i/>
        <sz val="8"/>
        <color theme="1"/>
        <rFont val="Tahoma"/>
        <family val="2"/>
      </rPr>
      <t xml:space="preserve">Llevar a cabo mesas de trabajo para analizar la posible designación oficial del equipo o equipos de trabajo que al interior de la entidad podrían desarrollar la función de cumplimiento"  </t>
    </r>
    <r>
      <rPr>
        <sz val="8"/>
        <color theme="1"/>
        <rFont val="Tahoma"/>
        <family val="2"/>
      </rPr>
      <t xml:space="preserve">no se realizó de la manera cómo fue formulada, no se llevaron a cabo mesas de trabajo, solo se remitieron correos electrónicos entre diferentes áreas en esta trazabilidad de correos no se llegan a  acuerdos o una conclusión precisa, sin embargo, teniendo en cuenta que en la política de transparencia V4 se estableció cómo se designará el Oficial de cumplimiento </t>
    </r>
    <r>
      <rPr>
        <i/>
        <sz val="8"/>
        <color theme="1"/>
        <rFont val="Tahoma"/>
        <family val="2"/>
      </rPr>
      <t xml:space="preserve"> </t>
    </r>
    <r>
      <rPr>
        <sz val="8"/>
        <color theme="1"/>
        <rFont val="Tahoma"/>
        <family val="2"/>
      </rPr>
      <t xml:space="preserve">y teniendo  en cuenta los resultados de la auditoría de Gestión Antisoborno de la vigencia 2023, donde se establece que se debe formular una acción de mejora para designar el Oficial de Cumplimiento de Capital  se califica </t>
    </r>
    <r>
      <rPr>
        <b/>
        <sz val="8"/>
        <color theme="1"/>
        <rFont val="Tahoma"/>
        <family val="2"/>
      </rPr>
      <t xml:space="preserve">"Terminada" </t>
    </r>
    <r>
      <rPr>
        <sz val="8"/>
        <color theme="1"/>
        <rFont val="Tahoma"/>
        <family val="2"/>
      </rPr>
      <t xml:space="preserve"> con estado </t>
    </r>
    <r>
      <rPr>
        <b/>
        <sz val="8"/>
        <color theme="1"/>
        <rFont val="Tahoma"/>
        <family val="2"/>
      </rPr>
      <t xml:space="preserve">"Abierta", </t>
    </r>
    <r>
      <rPr>
        <sz val="8"/>
        <color theme="1"/>
        <rFont val="Tahoma"/>
        <family val="2"/>
      </rPr>
      <t xml:space="preserve">para verificar la designación de la función de cumplimiento durante la vigencia 2024.
</t>
    </r>
  </si>
  <si>
    <r>
      <t xml:space="preserve">
</t>
    </r>
    <r>
      <rPr>
        <b/>
        <sz val="8"/>
        <color theme="1"/>
        <rFont val="Tahoma"/>
        <family val="2"/>
      </rPr>
      <t xml:space="preserve">Reporte planeación: </t>
    </r>
    <r>
      <rPr>
        <sz val="8"/>
        <color theme="1"/>
        <rFont val="Tahoma"/>
        <family val="2"/>
      </rPr>
      <t>Se llevó a cabo la mesa de trabajo con el equipo de planeación para llevar a cabo el análisis de capacidades y entornos en el marco de la política de planeación institucional determinando que no se efectuarían cambios en la misma contemplando el panorama a corto plazo relacionado con el cambio de gobierno y las nuevas directrices institucionales.</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 conformidad a cómo se formuló la acción, el área determinó que no era necesario actualizar el capítulo 5 de la política de Planeación Institucional, teniendo en cuenta que esta se debe revisar y actualizar durante la vigencia 2024 debido al cambio de administración. Como resultado de la auditoría de Gestión Antisoborno de la vigencia 2023, se debe establecer una nueva acción de mejora para dar cumplimiento a la debilidad nuevamente evidenciada. Por lo anterior, se califica como  </t>
    </r>
    <r>
      <rPr>
        <b/>
        <sz val="8"/>
        <color theme="1"/>
        <rFont val="Tahoma"/>
        <family val="2"/>
      </rPr>
      <t xml:space="preserve">"Terminada" </t>
    </r>
    <r>
      <rPr>
        <sz val="8"/>
        <color theme="1"/>
        <rFont val="Tahoma"/>
        <family val="2"/>
      </rPr>
      <t xml:space="preserve">ya que se cumplió con la acción propuesta y </t>
    </r>
    <r>
      <rPr>
        <b/>
        <sz val="8"/>
        <color theme="1"/>
        <rFont val="Tahoma"/>
        <family val="2"/>
      </rPr>
      <t>"cerrada"</t>
    </r>
    <r>
      <rPr>
        <sz val="8"/>
        <color theme="1"/>
        <rFont val="Tahoma"/>
        <family val="2"/>
      </rPr>
      <t xml:space="preserve"> con el propósito de hacer seguimiento a las nuevas acciones de mejora formuladas.</t>
    </r>
  </si>
  <si>
    <r>
      <rPr>
        <b/>
        <sz val="8"/>
        <color theme="1"/>
        <rFont val="Tahoma"/>
        <family val="2"/>
      </rPr>
      <t xml:space="preserve">Reporte S. General: </t>
    </r>
    <r>
      <rPr>
        <sz val="8"/>
        <color theme="1"/>
        <rFont val="Tahoma"/>
        <family val="2"/>
      </rPr>
      <t xml:space="preserve">Con base en la recomendación emitida por control interno en el seguimiento del 2do cuatrimestre, nos permitimos suministrar los soportes asociados a la actualización de la política de transparencia: 1. El equipo Jurídico realizó la revisión de la información asociada a debida diligencia y en generar aportó al titulo denominado "fortalecimiento a la cultura antisoborno", contenido que esta incluido en la política de transparencia. 2. El equipo Jurídico realizó la incorporación de los aspectos asociados a Debida diligencia y otras propuestas aclaratorias en el titulo "fortalecimiento a la cultura antisoborno", dentro del enlace habilitado por el equipo de Planeación para la presentación de las mejoras en el marco del Comité Institucional de Gestión y desempeño. Dentro de los ajustes se encuentra la incorporación del formato Anexo 4. La política de transparencia fue presentada en el comité institucional de gestión y desempeño del 14 de diciembre, la gestión de actualización del documento en la intranet fue realizada por Planeación.
</t>
    </r>
    <r>
      <rPr>
        <b/>
        <sz val="8"/>
        <color theme="1"/>
        <rFont val="Tahoma"/>
        <family val="2"/>
      </rPr>
      <t xml:space="preserve">Análisis OCI: </t>
    </r>
    <r>
      <rPr>
        <sz val="8"/>
        <color theme="1"/>
        <rFont val="Tahoma"/>
        <family val="2"/>
      </rPr>
      <t xml:space="preserve">La actualización de la política de transparencia con la adición de información sobre debida diligencia, se puede consultar en la intranet de la entidad. Fue publicada el día 15 de diciembre. Por lo anterior se mantiene la calificación </t>
    </r>
    <r>
      <rPr>
        <b/>
        <sz val="8"/>
        <color theme="1"/>
        <rFont val="Tahoma"/>
        <family val="2"/>
      </rPr>
      <t xml:space="preserve">"Terminada" </t>
    </r>
    <r>
      <rPr>
        <sz val="8"/>
        <color theme="1"/>
        <rFont val="Tahoma"/>
        <family val="2"/>
      </rPr>
      <t xml:space="preserve">y procede al </t>
    </r>
    <r>
      <rPr>
        <b/>
        <sz val="8"/>
        <color theme="1"/>
        <rFont val="Tahoma"/>
        <family val="2"/>
      </rPr>
      <t xml:space="preserve">cierre. </t>
    </r>
  </si>
  <si>
    <r>
      <rPr>
        <b/>
        <sz val="8"/>
        <color theme="1"/>
        <rFont val="Tahoma"/>
        <family val="2"/>
      </rPr>
      <t xml:space="preserve">Reporte Jurídica: </t>
    </r>
    <r>
      <rPr>
        <sz val="8"/>
        <color theme="1"/>
        <rFont val="Tahoma"/>
        <family val="2"/>
      </rPr>
      <t xml:space="preserve">Durante el cuatrimestre se realizó el recibo y almacenamiento de la totalidad de entregables pactados en el contrato para la defensa judicial y asesoría jurídica del Canal.
</t>
    </r>
    <r>
      <rPr>
        <b/>
        <sz val="8"/>
        <color theme="1"/>
        <rFont val="Tahoma"/>
        <family val="2"/>
      </rPr>
      <t xml:space="preserve">Análisis OCI: </t>
    </r>
    <r>
      <rPr>
        <sz val="8"/>
        <color theme="1"/>
        <rFont val="Tahoma"/>
        <family val="2"/>
      </rPr>
      <t xml:space="preserve">Se informa que se llevo a cabo el cumplimiento de la acción. De igual forma se verifico la documentación en la carpeta correspondiente. Se mantiene la calificación y se procede al </t>
    </r>
    <r>
      <rPr>
        <b/>
        <sz val="8"/>
        <color theme="1"/>
        <rFont val="Tahoma"/>
        <family val="2"/>
      </rPr>
      <t>cierre.</t>
    </r>
  </si>
  <si>
    <r>
      <rPr>
        <b/>
        <sz val="8"/>
        <color theme="1"/>
        <rFont val="Tahoma"/>
        <family val="2"/>
      </rPr>
      <t xml:space="preserve">Reporte Jurídica: </t>
    </r>
    <r>
      <rPr>
        <sz val="8"/>
        <color theme="1"/>
        <rFont val="Tahoma"/>
        <family val="2"/>
      </rPr>
      <t xml:space="preserve">Durante el cuatrimestre se finalizó la revisión del Manual de contratación y se gestionó la publicación en la intranet
</t>
    </r>
    <r>
      <rPr>
        <b/>
        <sz val="8"/>
        <color theme="1"/>
        <rFont val="Tahoma"/>
        <family val="2"/>
      </rPr>
      <t xml:space="preserve">Análisis OCI: </t>
    </r>
    <r>
      <rPr>
        <sz val="8"/>
        <color theme="1"/>
        <rFont val="Tahoma"/>
        <family val="2"/>
      </rPr>
      <t xml:space="preserve">Se informa que el reporte presentado y los soportes dan cuenta del cumplimiento de la segunda actividad relacionada con la actualización del manual de contratación. No obstante no se tuvo en cuenta por parte del area lo anotado en el anterior seguimiento y por lo tanto sigue sin soportes el cumplimiento de la primera actividad, es decir, la capacitación sobre riegos contractuales. Por lo anterior y en atención a la fecha programada se califica con alerta de </t>
    </r>
    <r>
      <rPr>
        <b/>
        <sz val="8"/>
        <color theme="1"/>
        <rFont val="Tahoma"/>
        <family val="2"/>
      </rPr>
      <t>"Incumplida"</t>
    </r>
    <r>
      <rPr>
        <sz val="8"/>
        <color theme="1"/>
        <rFont val="Tahoma"/>
        <family val="2"/>
      </rPr>
      <t>.</t>
    </r>
  </si>
  <si>
    <r>
      <rPr>
        <b/>
        <sz val="8"/>
        <color theme="1"/>
        <rFont val="Tahoma"/>
        <family val="2"/>
      </rPr>
      <t xml:space="preserve">Reporte Jurídica: </t>
    </r>
    <r>
      <rPr>
        <sz val="8"/>
        <color theme="1"/>
        <rFont val="Tahoma"/>
        <family val="2"/>
      </rPr>
      <t xml:space="preserve">Durante el cuatrimestre se realizaron las siguientes acciones en cumplimiento de este plan de mejoramiento. 1. Manual de contratación se finalizó la revisión del documento y se gestionó la publicación en la intranet 2. Se realizó la revisión y gestión de actualización en la intranet de los siguientes documentos que hacen parte del proceso de gestión jurídica y contractual: * Convocatoria Pública se solicitó para actualización en la intranet el 27 de noviembre, y fue publicado en la intranet por parte del equipo de Planeación el 12 de diciembre * Invitación Cerrada * Contratación Directa * Manual de contratación 
* Procedimiento verbal y Ordinario, se solicitó actualización el 1 de diciembre, la publicación en la intranet se realizó el 20 de diciembre * Gestiones jurídicas de cobro, actualizado el 1ro de noviembre de 2023 en la intranet * Demandas, tutelas y conciliaciones, se solicitó actualización el 18 de diciembre * Conceptos Jurídicos, se solicitó actualización el 29 de noviembre, se realizó publicación en la intranet el 27 de diciembre
</t>
    </r>
    <r>
      <rPr>
        <b/>
        <sz val="8"/>
        <color theme="1"/>
        <rFont val="Tahoma"/>
        <family val="2"/>
      </rPr>
      <t xml:space="preserve">Análisis OCI: </t>
    </r>
    <r>
      <rPr>
        <sz val="8"/>
        <color theme="1"/>
        <rFont val="Tahoma"/>
        <family val="2"/>
      </rPr>
      <t xml:space="preserve">De conformidad con los soportes remitidos y el reporte adelantado por el área, se observa que se dio cumplimiento a las actividades programadas en el plan, dentro de las fechas formuladas. Por lo anterior, se califica como </t>
    </r>
    <r>
      <rPr>
        <b/>
        <sz val="8"/>
        <color theme="1"/>
        <rFont val="Tahoma"/>
        <family val="2"/>
      </rPr>
      <t xml:space="preserve">"Terminada". </t>
    </r>
  </si>
  <si>
    <r>
      <rPr>
        <b/>
        <sz val="8"/>
        <color theme="1"/>
        <rFont val="Tahoma"/>
        <family val="2"/>
      </rPr>
      <t xml:space="preserve">reporte G. Documental: </t>
    </r>
    <r>
      <rPr>
        <sz val="8"/>
        <color theme="1"/>
        <rFont val="Tahoma"/>
        <family val="2"/>
      </rPr>
      <t xml:space="preserve">1. Se presenta consolidación de informe de rendición de cuentas.
2. Se presentan los logros de Gestión Documental en el Comité Institucional de Gestión y Desempeño en sesión del 15 de diciembre
</t>
    </r>
    <r>
      <rPr>
        <b/>
        <sz val="8"/>
        <color theme="1"/>
        <rFont val="Tahoma"/>
        <family val="2"/>
      </rPr>
      <t xml:space="preserve">
Análisis OCI:</t>
    </r>
    <r>
      <rPr>
        <sz val="8"/>
        <color theme="1"/>
        <rFont val="Tahoma"/>
        <family val="2"/>
      </rPr>
      <t xml:space="preserve">  Posterior a la revisión del reporte y de los soportes presentados se informa que no fue posible determinar el cumplimiento de la primera actividad que estaba pendiente conforme el anterior seguimiento. En los enlaces reportados no se evidencian el acta de reunión con el área de Planeación. Se recomienda que para el próximo seguimiento se precise el reporte acorde con los soportes presentados. Por lo anterior se mantiene el análisis del seguimiento previo y se califica como </t>
    </r>
    <r>
      <rPr>
        <b/>
        <sz val="8"/>
        <color theme="1"/>
        <rFont val="Tahoma"/>
        <family val="2"/>
      </rPr>
      <t>"Incumplida"</t>
    </r>
    <r>
      <rPr>
        <sz val="8"/>
        <color theme="1"/>
        <rFont val="Tahoma"/>
        <family val="2"/>
      </rPr>
      <t xml:space="preserve"> debido a que el 30 de diciembre de 2023 se programó la terminación de esta. </t>
    </r>
  </si>
  <si>
    <r>
      <t xml:space="preserve">Reporte S. Ciudadano: </t>
    </r>
    <r>
      <rPr>
        <sz val="8"/>
        <color theme="1"/>
        <rFont val="Tahoma"/>
        <family val="2"/>
      </rPr>
      <t xml:space="preserve">1. Se realizó capacitación el 23 de octubre. 2. Se socializó por mailing de comunicaciones internas las circulares sobre atención y respuesta de PQRS. 3. Se envió a las áreas competentes recordatorios sobre las respuestas pendientes.
</t>
    </r>
    <r>
      <rPr>
        <b/>
        <sz val="8"/>
        <color theme="1"/>
        <rFont val="Tahoma"/>
        <family val="2"/>
      </rPr>
      <t xml:space="preserve">Análisis OCI: </t>
    </r>
    <r>
      <rPr>
        <sz val="8"/>
        <color theme="1"/>
        <rFont val="Tahoma"/>
        <family val="2"/>
      </rPr>
      <t xml:space="preserve">Se adelanta capacitación respecto a la calidad de las respuestas el 23 de octubre de 2023, así mismo se adelanto entre septiembre y diciembre la remisión de recordatorios de respuesta de peticiones pendientes a las áreas responsables. Por último, se adelantó la socialización vía comunicaciones internas de las Circulares No. 04 Atención de peticiones, quejas, reclamos, sugerencias y solicitudes y No. 08 Criterios para la calidad de las respuestas a las peticiones ciudadanas. De conformidad con lo formulado, así como de la fecha de finalización programada se califica la acción como </t>
    </r>
    <r>
      <rPr>
        <b/>
        <sz val="8"/>
        <color theme="1"/>
        <rFont val="Tahoma"/>
        <family val="2"/>
      </rPr>
      <t>"Terminada"</t>
    </r>
    <r>
      <rPr>
        <sz val="8"/>
        <color theme="1"/>
        <rFont val="Tahoma"/>
        <family val="2"/>
      </rPr>
      <t xml:space="preserve">. </t>
    </r>
  </si>
  <si>
    <r>
      <t xml:space="preserve">
</t>
    </r>
    <r>
      <rPr>
        <b/>
        <sz val="8"/>
        <color theme="1"/>
        <rFont val="Tahoma"/>
        <family val="2"/>
      </rPr>
      <t xml:space="preserve">Reporte Técnica: </t>
    </r>
    <r>
      <rPr>
        <sz val="8"/>
        <color theme="1"/>
        <rFont val="Tahoma"/>
        <family val="2"/>
      </rPr>
      <t>Durante el tercer cuatrimestre: a. Se realizó mesa de trabajo con el área de Planeación para rediseño de la caracterización del proceso de gestión Técnica b. Se realizaron reuniones en los meses de julio y agosto entre asesora de la Dirección Operativa, el profesional especializado grado 3 de Técnica y el apoyo administrativo para la revisión de los documentos MECN-PD-001 MANTENIMIENTO DE INFRAESTRUCTURA TECNICA y MECN-PD-002 MONITOREO DE CALIDAD una vez se finalice la revisión se tramitará la actualización con Planeación. c. Se revisó el MECN-IN-003 INSTRUCTIVO REVISION FORMATOS HOJAS DE VIDA en el marco de la reunión del 15 de agosto y se solicitó la eliminación del instructivo al equipo de Planeación. a.b.c.d y f. Teniendo en cuenta el cumplimiento del día a día de las actividades operativas del área técnica y la limitación del tiempo para llevar a cabo el cumplimiento de dicha actividad, el 04-12-2023 se realizó la contratación por medio de la temporal de un apoyo administrativo para dar continuidad con la actualización, estructuración y rediseño de los documentos en relación al procesos pertenecientes al área técnica, para lo cual se realizó mesas de trabajo y se elaboró cronograma de trabajo vigencia 2023- 2024 con el fin de dar cumplimiento con las actividades establecidas en el hallazgo, sin embargo cabe resaltar que este se encuentra en ejecución y por ende durante la vigencia 2023 no se logra dar el cumplimiento del 100% de este hallazgo.  Personal idóneo incapacidad de Magda fortaleció el equipo e. Se actualizado el  realizó la actualización del directorio de proveedores y se solicitó a planeación la actualización en la intranet. 
e. Se mantuvo actualizado el directorio de proveedores en la intranet.</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El área adelanto el reporte cualitativo pero no cargo ninguna evidencia en la carpeta de la OCI dispuesta para ello.
</t>
    </r>
    <r>
      <rPr>
        <b/>
        <sz val="8"/>
        <color theme="1"/>
        <rFont val="Tahoma"/>
        <family val="2"/>
      </rPr>
      <t xml:space="preserve">
</t>
    </r>
    <r>
      <rPr>
        <sz val="8"/>
        <color theme="1"/>
        <rFont val="Tahoma"/>
        <family val="2"/>
      </rPr>
      <t xml:space="preserve">Teniendo en cuenta que la fecha de finalización de las siete actividades propuestas era el 31/12/2023 y no re remiten soportes, ni el reporte cualitativo de que las actividades se cumplieron al 100%, la acción de mejora se califica como </t>
    </r>
    <r>
      <rPr>
        <b/>
        <sz val="8"/>
        <color theme="1"/>
        <rFont val="Tahoma"/>
        <family val="2"/>
      </rPr>
      <t>"Incumplida"</t>
    </r>
  </si>
  <si>
    <r>
      <t>Reporte Técnica:</t>
    </r>
    <r>
      <rPr>
        <sz val="8"/>
        <color theme="1"/>
        <rFont val="Tahoma"/>
        <family val="2"/>
      </rPr>
      <t xml:space="preserve"> a. Se realizó revisión general del documento "PETI" junto con el equipo de Sistemas.
 b. Se realizó, junto con el equipo de Sistemas, las siguientes reuniones: * 12 de mayo * 2 de junio
</t>
    </r>
    <r>
      <rPr>
        <b/>
        <sz val="8"/>
        <color theme="1"/>
        <rFont val="Tahoma"/>
        <family val="2"/>
      </rPr>
      <t xml:space="preserve">Análisis OCI: </t>
    </r>
    <r>
      <rPr>
        <sz val="8"/>
        <color theme="1"/>
        <rFont val="Tahoma"/>
        <family val="2"/>
      </rPr>
      <t>El área adelanto el reporte cualitativo pero no cargo ninguna evidencia en la carpeta de la OCI dispuesta para ello. De conformidad con el reporte falto realizar una reunión de revisión del PETI.
Teniendo en cuenta que la fecha de finalización de las actividades propuestas era el 31/12/2023 y no re remiten soportes, ni el reporte cualitativo permite determinar  de que las actividades se cumplieron al 100%, la acción de mejora se califica como</t>
    </r>
    <r>
      <rPr>
        <b/>
        <sz val="8"/>
        <color theme="1"/>
        <rFont val="Tahoma"/>
        <family val="2"/>
      </rPr>
      <t xml:space="preserve"> "Incumplida".</t>
    </r>
  </si>
  <si>
    <r>
      <t xml:space="preserve">Reporte Técnica: </t>
    </r>
    <r>
      <rPr>
        <sz val="8"/>
        <color theme="1"/>
        <rFont val="Tahoma"/>
        <family val="2"/>
      </rPr>
      <t xml:space="preserve">Durante el tercer cuatrimestre a y b. Se puso en marcha el uso del formulario (SOLICITUD DE EQUIPOS ALMACEN) y se socializa con el área de Producción para su uso, se realizaron reuniones entre el área de Servicios Administrativos y el área Técnica, para dar a conocer el uso del Excel (Respuestas SOLICITUD DE EQUIPOS ALMACEN) y el control que se hace por parte del equipo de vigilancia de la entidad. c. Se realizó la nueva contratación de Álvaro Cuello (CPS 387-2023) cuyo rol es realizar las actividades propias del almacén técnico para el manejo y control de inventarios asignados al área técnica, se evidencia cumplimiento (obligación 1); así mismo de Omar Forero (CPS 389 - 2023) en donde su rol consiste en prestar los servicios para la revisión, diagnóstico y apoyo en el laboratorio de Canal Capital, en el análisis, medición, reparación y pruebas que garanticen el correcto funcionamiento de los equipos que sean entregados por las diferentes áreas del Canal se evidencia cumplimiento (obligaciones 1, 2 Y 3). d. se realizan dos (2) reuniones para la plaquetización de los micrófonos y entrega de evidencia fotográfica. e. Se continuó la contratación de persona jurídica presupuestada para el 2023 durante los meses mayo, junio, julio y agosto como se lista a continuación: - CTO 251-2023 VIDEOCORP - CONECTIVIDAD - CTO 253-2023 EDUTEC - COMPRA PANTALLA TOUCH - CTO 256-2023 ADTEL LATAM SAS - SOPORTE AVIWEST - CTO 274-2023 VIDEOELEC S.A. - SERVIDOR DE ALMACENAMIENTO - CTO 290-2023 CG PRODUCCIONES - STREAMING - CTO 297-2023 PULSE TECHNOLOGIES SAS - INSUMOS DE AUDIO - CTO 300-2023 Q PARTS SA_ INSUMOS DE ILUMINACION Y LABORATORIO - CTO 341-2023 NYL_SLA AVECO y HARMONIC - CTO 466-2023 ADTEL LATAM - GENERADOR DE SINCRONISMO. g y h. Se realizó el levantamiento del inventarios del área Técnica y se organizó de acuerdo a su ubicación, a continuación enlace https://drive.google.com/drive/folders/1k5vCnelNxbCdAAOqCQNsILEoh0DFlnXS?usp=drive_link
</t>
    </r>
    <r>
      <rPr>
        <b/>
        <sz val="8"/>
        <color theme="1"/>
        <rFont val="Tahoma"/>
        <family val="2"/>
      </rPr>
      <t>Reporte Servicios Administrativos:</t>
    </r>
    <r>
      <rPr>
        <sz val="8"/>
        <color theme="1"/>
        <rFont val="Tahoma"/>
        <family val="2"/>
      </rPr>
      <t xml:space="preserve"> Se remite actas de reunión de las 4 tomas físicas realizadas en la vigencia 2023 incluyendo la toma general de la vigencia.
</t>
    </r>
    <r>
      <rPr>
        <b/>
        <sz val="8"/>
        <color theme="1"/>
        <rFont val="Tahoma"/>
        <family val="2"/>
      </rPr>
      <t xml:space="preserve">Análisis OCI: </t>
    </r>
    <r>
      <rPr>
        <sz val="8"/>
        <color theme="1"/>
        <rFont val="Tahoma"/>
        <family val="2"/>
      </rPr>
      <t xml:space="preserve"> El área Técnica adelantó el reporte cualitativo pero no cargo ninguna evidencia en la carpeta de la OCI dispuesta para ello. Por otro lado, el área de Servicios Administrativos remitió los soportes extemporáneos de las mesas de trabajo adelantadas con el área Técnica, las cuales se ejecutaron en marzo, julio y diciembre de 2023, dando así cumplimiento a lo formulado. Se recomienda a las áreas adelantar el reporte de los soportes dentro de cada seguimiento atendiendo la Circular 024 de 2019. 
Teniendo en cuenta lo anterior, se da por </t>
    </r>
    <r>
      <rPr>
        <b/>
        <sz val="8"/>
        <color theme="1"/>
        <rFont val="Tahoma"/>
        <family val="2"/>
      </rPr>
      <t>"Terminada"</t>
    </r>
    <r>
      <rPr>
        <sz val="8"/>
        <color theme="1"/>
        <rFont val="Tahoma"/>
        <family val="2"/>
      </rPr>
      <t xml:space="preserve"> la ejecución de las acciones por parte del área de Servicios Administrativos, y, dado que la fecha de finalización de las actividades propuestas era el 31/12/2023 y no re remiten soportes, ni el reporte cualitativo permite determinar  de que las actividades se cumplieron al 100% por parte del área Técnica, la acción de mejora en su conjunto se califica con alerta </t>
    </r>
    <r>
      <rPr>
        <b/>
        <sz val="8"/>
        <color theme="1"/>
        <rFont val="Tahoma"/>
        <family val="2"/>
      </rPr>
      <t>"Incumplida"</t>
    </r>
  </si>
  <si>
    <r>
      <t xml:space="preserve">Reporte Técnica: </t>
    </r>
    <r>
      <rPr>
        <sz val="8"/>
        <color theme="1"/>
        <rFont val="Tahoma"/>
        <family val="2"/>
      </rPr>
      <t xml:space="preserve">Durante el tercer cuatrimestre a y b. Se realizó mesa de trabajo entre las áreas de Técnica y Servicios Administrativos para la depuración de las licencias vencidas y el control de las que están vigentes, el reporte de la entrega del estado de las licencias se proyecta para el tercer cuatrimestre.
</t>
    </r>
    <r>
      <rPr>
        <b/>
        <sz val="8"/>
        <color theme="1"/>
        <rFont val="Tahoma"/>
        <family val="2"/>
      </rPr>
      <t xml:space="preserve">Reporte S. Administrativos: </t>
    </r>
    <r>
      <rPr>
        <sz val="8"/>
        <color theme="1"/>
        <rFont val="Tahoma"/>
        <family val="2"/>
      </rPr>
      <t xml:space="preserve"> Actividad A y C: Luego de la mesa de trabajo realizada entre las áreas Técnica y Sistemas que da como resultado 1061 licencias para dar de baja, las cuales, fueron autorizadas por el CIGD en diciembre de 2023. Por lo anterior, se remite la Baja de Almacén No. 2 de 2023 donde se relaciona la depuración de licencias en el sistema de Inventarios de la entidad.
</t>
    </r>
    <r>
      <rPr>
        <b/>
        <sz val="8"/>
        <color theme="1"/>
        <rFont val="Tahoma"/>
        <family val="2"/>
      </rPr>
      <t xml:space="preserve">Análisis OCI: </t>
    </r>
    <r>
      <rPr>
        <sz val="8"/>
        <color theme="1"/>
        <rFont val="Tahoma"/>
        <family val="2"/>
      </rPr>
      <t xml:space="preserve"> El área Técnica adelanto el reporte cualitativo pero no cargo ninguna evidencia en la carpeta de la OCI dispuesta para ello. De igual manera, por parte del área de Servicios Administrativos se remite el documento de novedades de inventario - Proceso de baja, con fecha del 28 de diciembre de 2023; sin embargo, no se remiten soportes de la aprobación mencionada por el área.  
Teniendo en cuenta que la fecha de finalización de las actividades propuestas era el 31/12/2023 y se requiere la entrega de soportes adicionales que permitan determinar que las actividades se cumplieron al 100%, la acción de mejora en su conjunto se califica como </t>
    </r>
    <r>
      <rPr>
        <b/>
        <sz val="8"/>
        <color theme="1"/>
        <rFont val="Tahoma"/>
        <family val="2"/>
      </rPr>
      <t>"Incumplida"</t>
    </r>
  </si>
  <si>
    <r>
      <t xml:space="preserve">Reporte Financiera: </t>
    </r>
    <r>
      <rPr>
        <sz val="8"/>
        <color theme="1"/>
        <rFont val="Tahoma"/>
        <family val="2"/>
      </rPr>
      <t xml:space="preserve">El profesional de contabilidad, tendrá en cuenta las observaciones para la elaboración de las notas, teniendo en cuenta que la información anexa corresponda a la nota explicativa.
</t>
    </r>
    <r>
      <rPr>
        <b/>
        <sz val="8"/>
        <color theme="1"/>
        <rFont val="Tahoma"/>
        <family val="2"/>
      </rPr>
      <t xml:space="preserve">Análisis OCI: </t>
    </r>
    <r>
      <rPr>
        <sz val="8"/>
        <color theme="1"/>
        <rFont val="Tahoma"/>
        <family val="2"/>
      </rPr>
      <t xml:space="preserve">Se mantiene el reporte de avances por parte del área, sin que a la fecha se observe la ejecución de avances correspondientes a la acción formulada; se recomienda al área tener en cuenta que la acción finaliza el 31 de marzo de 2024 de manera que se dé cabal cumplimiento a lo programado dentro de las fechas establecidas. Teniendo en cuenta lo anterior, se califica la acción </t>
    </r>
    <r>
      <rPr>
        <b/>
        <sz val="8"/>
        <color theme="1"/>
        <rFont val="Tahoma"/>
        <family val="2"/>
      </rPr>
      <t>"Sin Iniciar"</t>
    </r>
    <r>
      <rPr>
        <sz val="8"/>
        <color theme="1"/>
        <rFont val="Tahoma"/>
        <family val="2"/>
      </rPr>
      <t xml:space="preserve">. </t>
    </r>
  </si>
  <si>
    <r>
      <t xml:space="preserve">Reporte Financiera: </t>
    </r>
    <r>
      <rPr>
        <sz val="8"/>
        <color theme="1"/>
        <rFont val="Tahoma"/>
        <family val="2"/>
      </rPr>
      <t xml:space="preserve">El área de Servicios Administrativos realizó la socialización del Procedimiento Ingreso Almacén.
</t>
    </r>
    <r>
      <rPr>
        <b/>
        <sz val="8"/>
        <color theme="1"/>
        <rFont val="Tahoma"/>
        <family val="2"/>
      </rPr>
      <t xml:space="preserve">Análisis OCI: </t>
    </r>
    <r>
      <rPr>
        <sz val="8"/>
        <color theme="1"/>
        <rFont val="Tahoma"/>
        <family val="2"/>
      </rPr>
      <t xml:space="preserve">Se remite por parte el área una presentación respecto a los procedimientos de servicios administrativos sin fecha, sin registro de asistencia, sin soportes adicionales que permitan evidenciar la ejecución de la mesa de trabajo de conformidad con lo programado en el presente plan. Por lo que se reconoce el avance de la construcción de la presentación, dejando como recomendación a las áreas responsables la ejecución de las acciones faltantes dentro de los plazos programados. Teniendo en cuenta lo anterior, se califica la acción </t>
    </r>
    <r>
      <rPr>
        <b/>
        <sz val="8"/>
        <color theme="1"/>
        <rFont val="Tahoma"/>
        <family val="2"/>
      </rPr>
      <t>"En Proceso"</t>
    </r>
    <r>
      <rPr>
        <sz val="8"/>
        <color theme="1"/>
        <rFont val="Tahoma"/>
        <family val="2"/>
      </rPr>
      <t xml:space="preserve"> y se indica a las áreas que deben remitirse los soportes que den cuenta de los avances reportados. </t>
    </r>
  </si>
  <si>
    <r>
      <t xml:space="preserve">Reporte Financiera: </t>
    </r>
    <r>
      <rPr>
        <sz val="8"/>
        <color theme="1"/>
        <rFont val="Tahoma"/>
        <family val="2"/>
      </rPr>
      <t xml:space="preserve">El Contador enviará a Servicios Administrativos la solicitud que incluya la base de datos de activos intangibles individualizados que ellos controlan.
</t>
    </r>
    <r>
      <rPr>
        <b/>
        <sz val="8"/>
        <color theme="1"/>
        <rFont val="Tahoma"/>
        <family val="2"/>
      </rPr>
      <t xml:space="preserve">Análisis OCI: </t>
    </r>
    <r>
      <rPr>
        <sz val="8"/>
        <color theme="1"/>
        <rFont val="Tahoma"/>
        <family val="2"/>
      </rPr>
      <t>Dado que no se remiten avances ni soportes adicionales a los indicados en el seguimiento del segundo cuatrimestre de 2023, a la fecha de seguimiento de la acción formulada; se recomienda al área tener en cuenta que la acción finaliza el 31 de marzo de 2024 de manera que se dé cabal cumplimiento a lo programado dentro de las fechas establecidas. Teniendo en cuenta lo anterior, se mantiene la acción</t>
    </r>
    <r>
      <rPr>
        <b/>
        <sz val="8"/>
        <color theme="1"/>
        <rFont val="Tahoma"/>
        <family val="2"/>
      </rPr>
      <t xml:space="preserve"> "En Proceso". </t>
    </r>
  </si>
  <si>
    <r>
      <t xml:space="preserve">Reporte S. Ciudadano: </t>
    </r>
    <r>
      <rPr>
        <sz val="8"/>
        <color theme="1"/>
        <rFont val="Tahoma"/>
        <family val="2"/>
      </rPr>
      <t xml:space="preserve">Se realizó reunión con servicios administrativos en el mes de noviembre donde se acordó esperar el cambio de administración para poder realizar el estudio, de acuerdo a los recursos disponibles.
</t>
    </r>
    <r>
      <rPr>
        <b/>
        <sz val="8"/>
        <color theme="1"/>
        <rFont val="Tahoma"/>
        <family val="2"/>
      </rPr>
      <t xml:space="preserve">Análisis OCI: </t>
    </r>
    <r>
      <rPr>
        <sz val="8"/>
        <color theme="1"/>
        <rFont val="Tahoma"/>
        <family val="2"/>
      </rPr>
      <t xml:space="preserve">Se verifica el soporte remitido por el área, observando la reunión efectuada el 27 de noviembre de 2023 con el área de servicios administrativos sobre los aspectos críticos identificados en el marco de la Auditoría al Decreto 371-2010: Atención al ciudadano; sin embargo, teniendo en cuenta lo formulado, no se han adelantado las acciones por parte del área de Atención al ciudadano, los resultados si bien fueron comunicados por la Oficina de Control Interno, no se han socializado las necesidades que permitan establecer el plan de trabajo y el posterior seguimiento a la Alta Dirección por parte del área responsable, de conformidad con las acciones programadas. Por lo anterior, se recomienda al área revisar lo pendiente y adelantar las acciones en las fechas establecidas. De conformidad con la fecha de terminación,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</si>
  <si>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envió correo a Sistemas en el mes de septiembre solicitando la verificación para incluir un registro de medición de tiempo de espera y atención en el canal telefónico. En noviembre se volvió a enviar correo recordatorio, sin embargo a la fecha no se ha recibido respuesta del área.
</t>
    </r>
    <r>
      <rPr>
        <b/>
        <sz val="8"/>
        <color theme="1"/>
        <rFont val="Tahoma"/>
        <family val="2"/>
      </rPr>
      <t xml:space="preserve">Análisis OCI: </t>
    </r>
    <r>
      <rPr>
        <sz val="8"/>
        <color theme="1"/>
        <rFont val="Tahoma"/>
        <family val="2"/>
      </rPr>
      <t xml:space="preserve">Se verifica el soporte remitido por el área, en el que se adelanta la solicitud de revisar la posibilidad de incluir un registro de medición de tiempo de espera y atención en el canal telefónico, sin que a la fecha se haya recibido respuesta por parte del área. Dado, que el profesional no emite respuesta después de cuatro (4) meses de requerimiento, se recomienda escalar la solicitud con los líderes de los procesos involucrados, que para el caso son el Subdirector Administrativo y la Secretaria General, de manera, que se pueda incluir dentro de los temas de toma de decisión de la Alta Dirección. 
Teniendo en cuenta lo anterior, así como la fecha de terminación formulada se califica la acción </t>
    </r>
    <r>
      <rPr>
        <b/>
        <sz val="8"/>
        <color theme="1"/>
        <rFont val="Tahoma"/>
        <family val="2"/>
      </rPr>
      <t>"En Proceso"</t>
    </r>
    <r>
      <rPr>
        <sz val="8"/>
        <color theme="1"/>
        <rFont val="Tahoma"/>
        <family val="2"/>
      </rPr>
      <t>.</t>
    </r>
  </si>
  <si>
    <r>
      <t xml:space="preserve">Reporte Financiera: </t>
    </r>
    <r>
      <rPr>
        <sz val="8"/>
        <color theme="1"/>
        <rFont val="Tahoma"/>
        <family val="2"/>
      </rPr>
      <t xml:space="preserve">Se adjunta correo de solicitud de publicación del procedimiento modificado.
</t>
    </r>
    <r>
      <rPr>
        <b/>
        <sz val="8"/>
        <color theme="1"/>
        <rFont val="Tahoma"/>
        <family val="2"/>
      </rPr>
      <t xml:space="preserve">Análisis OCI: </t>
    </r>
    <r>
      <rPr>
        <sz val="8"/>
        <color theme="1"/>
        <rFont val="Tahoma"/>
        <family val="2"/>
      </rPr>
      <t xml:space="preserve">Se observa la trazabilidad del correo de solicitud de actualización del procedimiento AGFF-TE-PD-026 ARQUEO CAJA MENOR durante agosto de 2023, la cual fue atendida el 24 de agosto de 2023 por el área de Planeación. Teniendo en cuenta lo anterior, así como la fecha de terminación de la actividad se califica la acción como </t>
    </r>
    <r>
      <rPr>
        <b/>
        <sz val="8"/>
        <color theme="1"/>
        <rFont val="Tahoma"/>
        <family val="2"/>
      </rPr>
      <t>"Terminada"</t>
    </r>
    <r>
      <rPr>
        <sz val="8"/>
        <color theme="1"/>
        <rFont val="Tahoma"/>
        <family val="2"/>
      </rPr>
      <t xml:space="preserve"> al efectuar lo formulado dentro de los plazos establecidos; así mismo se procede al cierre de esta. </t>
    </r>
  </si>
  <si>
    <r>
      <t xml:space="preserve">Reporte Financiera: </t>
    </r>
    <r>
      <rPr>
        <sz val="8"/>
        <color theme="1"/>
        <rFont val="Tahoma"/>
        <family val="2"/>
      </rPr>
      <t xml:space="preserve">Se adjunta correo solicitud de publicación del procedimiento modificado. Se adjunta el procedimiento modificado.
</t>
    </r>
    <r>
      <rPr>
        <b/>
        <sz val="8"/>
        <color theme="1"/>
        <rFont val="Tahoma"/>
        <family val="2"/>
      </rPr>
      <t xml:space="preserve">Análisis OCI: </t>
    </r>
    <r>
      <rPr>
        <sz val="8"/>
        <color theme="1"/>
        <rFont val="Tahoma"/>
        <family val="2"/>
      </rPr>
      <t xml:space="preserve">Se procede a la verificación de los soportes entregados por el área en el que se observa la trazabilidad del correo de solicitud de actualización del procedimiento AGFF-TE-PD-026 ARQUEO CAJA MENOR durante agosto de 2023, la cual fue atendida el 24 de agosto de 2023 por el área de Planeación. De igual manera, se remite el procedimiento de elaboración de facturas en formato Excel, sin el soporte indicado de solicitud de actualización y publicación en la intranet; por lo anterior, se califica la acción </t>
    </r>
    <r>
      <rPr>
        <b/>
        <sz val="8"/>
        <color theme="1"/>
        <rFont val="Tahoma"/>
        <family val="2"/>
      </rPr>
      <t>"En Proceso"</t>
    </r>
    <r>
      <rPr>
        <sz val="8"/>
        <color theme="1"/>
        <rFont val="Tahoma"/>
        <family val="2"/>
      </rPr>
      <t xml:space="preserve"> y se recomienda al área remitir la totalidad de los soportes indicados, así como dar finalización a la actualización de los documentos formulados en el presente plan de mejora. </t>
    </r>
  </si>
  <si>
    <r>
      <t xml:space="preserve">Reporte Financiera: </t>
    </r>
    <r>
      <rPr>
        <sz val="8"/>
        <color theme="1"/>
        <rFont val="Tahoma"/>
        <family val="2"/>
      </rPr>
      <t xml:space="preserve">Se realiza la actualización del procedimiento liquidación de ordenes de pago y se solicita a planeación efectuar la publicación del mismo, además se modifica la política financiera y se solicita publicación.
</t>
    </r>
    <r>
      <rPr>
        <b/>
        <sz val="8"/>
        <color theme="1"/>
        <rFont val="Tahoma"/>
        <family val="2"/>
      </rPr>
      <t xml:space="preserve">Análisis OCI: </t>
    </r>
    <r>
      <rPr>
        <sz val="8"/>
        <color theme="1"/>
        <rFont val="Tahoma"/>
        <family val="2"/>
      </rPr>
      <t xml:space="preserve">Se procede a la verificación de los soportes indicados por el área; sin embargo, se observa que el documento remitido se encuentra dañado y por lo tanto no es posible consultarlo, de igual manera, no se remite el soporte de solicitud de modificación al área de Planeación. 
Adicionalmente, revisada la publicación realizada en enero de 2024 del procedimiento de liquidación de ordenes de pago </t>
    </r>
    <r>
      <rPr>
        <b/>
        <sz val="8"/>
        <color theme="1"/>
        <rFont val="Tahoma"/>
        <family val="2"/>
      </rPr>
      <t>no</t>
    </r>
    <r>
      <rPr>
        <sz val="8"/>
        <color theme="1"/>
        <rFont val="Tahoma"/>
        <family val="2"/>
      </rPr>
      <t xml:space="preserve"> es posible identificar que se haya contemplado lo definido en la acción respecto a </t>
    </r>
    <r>
      <rPr>
        <i/>
        <sz val="8"/>
        <color theme="1"/>
        <rFont val="Tahoma"/>
        <family val="2"/>
      </rPr>
      <t>"estableciendo para el reconocimiento contable de los premios o Incentivos, en el sentido que se registre una vez se reciba el pago del Incentivo, en cumplimiento al reconocimiento contable"</t>
    </r>
    <r>
      <rPr>
        <sz val="8"/>
        <color theme="1"/>
        <rFont val="Tahoma"/>
        <family val="2"/>
      </rPr>
      <t xml:space="preserve">. Por lo anterior, se recomienda al área verificar los soportes entregados para los seguimientos adelantados, así como de las acciones formuladas, de manera que se dé cabal cumplimiento a lo programado. Teniendo en cuenta lo anterior, se califica la acción </t>
    </r>
    <r>
      <rPr>
        <b/>
        <sz val="8"/>
        <color theme="1"/>
        <rFont val="Tahoma"/>
        <family val="2"/>
      </rPr>
      <t xml:space="preserve">"En Proceso". </t>
    </r>
  </si>
  <si>
    <r>
      <t xml:space="preserve">Reporte S. Administrativos: </t>
    </r>
    <r>
      <rPr>
        <sz val="8"/>
        <color theme="1"/>
        <rFont val="Tahoma"/>
        <family val="2"/>
      </rPr>
      <t xml:space="preserve">Actividad 1: Se actualiza el procedimiento AGRI-SA-PD-010 TOMA FISICA DE INVENTARIOS (Ver anexo No. 1) Actividad 2: Se remite acta de reunión donde se socializa los cambios realizados a los procedimientos del área incluyendo AGRI-SA-PD-010 TOMA FISICA DE INVENTARIOS (Ver anexo No. 2) Actividad 3: Se remite el inventario final de 2023 del AUXILIAR DEL ÁREA TÉCNICA dentro del cual, se relaciona los 2 parlantes que se encontraban en la bodega de Engativá (Ver anexo No. 3 pagina 10 Ítems 4 y 5).
</t>
    </r>
    <r>
      <rPr>
        <b/>
        <sz val="8"/>
        <color theme="1"/>
        <rFont val="Tahoma"/>
        <family val="2"/>
      </rPr>
      <t xml:space="preserve">Análisis OCI: </t>
    </r>
    <r>
      <rPr>
        <sz val="8"/>
        <color theme="1"/>
        <rFont val="Tahoma"/>
        <family val="2"/>
      </rPr>
      <t>Se verifican los soportes remitidos por el área, observando el procedimiento actualizado a la versión 15 con fecha del 24 de agosto de 2023 y acta de reunión del 11 de diciembre de 2023 con el equipo de Servicios administrativos para socializar los procedimientos del proceso. Sin embargo, teniendo en cuenta las debilidades identificadas en la observación, así como la revisión de lo remitido, no se observa el soporte del traslado adelantado al área, que sustente la existencia de los parlantes en el inventario del área. 
Por lo anterior, así como la fecha de terminación se califica la acción</t>
    </r>
    <r>
      <rPr>
        <b/>
        <sz val="8"/>
        <color theme="1"/>
        <rFont val="Tahoma"/>
        <family val="2"/>
      </rPr>
      <t xml:space="preserve"> "En Proceso"</t>
    </r>
    <r>
      <rPr>
        <sz val="8"/>
        <color theme="1"/>
        <rFont val="Tahoma"/>
        <family val="2"/>
      </rPr>
      <t xml:space="preserve"> y se recomienda al área complementar el reporte con los soportes pendientes, con el fin de proceder a la terminación de lo formulado. </t>
    </r>
  </si>
  <si>
    <r>
      <rPr>
        <b/>
        <sz val="8"/>
        <color theme="1"/>
        <rFont val="Tahoma"/>
        <family val="2"/>
      </rPr>
      <t xml:space="preserve">Reporte G. Negocios: </t>
    </r>
    <r>
      <rPr>
        <sz val="8"/>
        <color theme="1"/>
        <rFont val="Tahoma"/>
        <family val="2"/>
      </rPr>
      <t xml:space="preserve">Para dar cumplimiento al plan de mejoramiento planteado se realizaron las siguientes actividades: 1. Revisión del contenido de la caracterización y el procedimiento por parte del equipo de proyectos estratégicos, conforme los aspectos indicados por Control Interno en el hallazgo y otros aspectos identificados por el equipo. 2. Solicitud de modificación de la caracterización y el procedimiento, remitida al equipo de Planeación 3. Se gestionó y realizó una mesa de trabajo con el equipo de Planeación en el que se analizó la información relacionada con "los lineamientos establecidos por la entidad para el tratamiento de los "Productos y servicios que no cumplen requisitos del cliente".
</t>
    </r>
    <r>
      <rPr>
        <b/>
        <sz val="8"/>
        <color theme="1"/>
        <rFont val="Tahoma"/>
        <family val="2"/>
      </rPr>
      <t>Reporte Planeación:</t>
    </r>
    <r>
      <rPr>
        <sz val="8"/>
        <color theme="1"/>
        <rFont val="Tahoma"/>
        <family val="2"/>
      </rPr>
      <t xml:space="preserve"> El 14 de diciembre se llevó a cabo la reunión con el equipo de proyectos estratégicos con el fin de analizar la aplicabilidad de implementar medidas para la gestión del producto no conforme en el marco del proceso.
</t>
    </r>
    <r>
      <rPr>
        <b/>
        <sz val="8"/>
        <color theme="1"/>
        <rFont val="Tahoma"/>
        <family val="2"/>
      </rPr>
      <t xml:space="preserve">Análisis OCI: </t>
    </r>
    <r>
      <rPr>
        <sz val="8"/>
        <color theme="1"/>
        <rFont val="Tahoma"/>
        <family val="2"/>
      </rPr>
      <t xml:space="preserve">La información reportada por el area da cuenta de la actualización de la caracterización y del procedimiento vinculado al proceso de gestión de negocios y proyectos estratégicos. El soporte de la reunión con el area de planeación evidencia el tema contemplado en la actividad propuesta. Se califica como </t>
    </r>
    <r>
      <rPr>
        <b/>
        <sz val="8"/>
        <color theme="1"/>
        <rFont val="Tahoma"/>
        <family val="2"/>
      </rPr>
      <t>"Terminada"</t>
    </r>
  </si>
  <si>
    <r>
      <rPr>
        <b/>
        <sz val="8"/>
        <color theme="1"/>
        <rFont val="Tahoma"/>
        <family val="2"/>
      </rPr>
      <t xml:space="preserve">Reporte G. Negocios: </t>
    </r>
    <r>
      <rPr>
        <sz val="8"/>
        <color theme="1"/>
        <rFont val="Tahoma"/>
        <family val="2"/>
      </rPr>
      <t xml:space="preserve">Para dar cumplimiento al plan de mejoramiento planteado se realizaron las siguientes actividades: 1. Se realizó la mesa de trabajo con el equipo de Comunicaciones, Planeación y de Atención al Ciudadano para aclarar los lineamientos normativos relacionados con la publicación de la resolución de tarifas, unificar criterios entre las instancias involucradas y establecer los pasos a seguir. 2. Se efectuó la búsqueda y consolidación de las resoluciones de tarifas que han perdido vigencia y conforme se encuentre disponible la información, se solicitó la publicación en la página web de la entidad con base en lo acordado con el equipo de Comunicaciones, Planeación y de Atención al Ciudadano.
</t>
    </r>
    <r>
      <rPr>
        <b/>
        <sz val="8"/>
        <color theme="1"/>
        <rFont val="Tahoma"/>
        <family val="2"/>
      </rPr>
      <t>Reporte Planeación:</t>
    </r>
    <r>
      <rPr>
        <sz val="8"/>
        <color theme="1"/>
        <rFont val="Tahoma"/>
        <family val="2"/>
      </rPr>
      <t xml:space="preserve"> El 05 de diciembre se llevó a cabo la reunión con el equipo de proyectos estratégicos con el fin de analizar la gestión de la información de la resolución de tarifas en el botón de transparencia de la sede electrónica.
</t>
    </r>
    <r>
      <rPr>
        <b/>
        <sz val="8"/>
        <color theme="1"/>
        <rFont val="Tahoma"/>
        <family val="2"/>
      </rPr>
      <t xml:space="preserve">Análisis OCI: </t>
    </r>
    <r>
      <rPr>
        <sz val="8"/>
        <color theme="1"/>
        <rFont val="Tahoma"/>
        <family val="2"/>
      </rPr>
      <t xml:space="preserve">Las actividades reportadas junto con sus soportes documentales dan cuenta del cumplimiento de la acción propuesta. La mesa de trabajo contemplo los diferentes aspectos de la publicación de la resolución de tarifas. El enlace reportado registra el histórico de las resoluciones junto con las tarifas. 
Es pertinente reiterar lo dicho por el area de Gestión de negocios y proyectos estratégicos durante la mesa de trabajo de 05 de diciembre. La correcta publicación de la resolución de tarifas mitiga posibles riesgos en la celebración y ejecución de contratos por parte de Capital. Por lo anterior se recomienda mantener la información conforme la normatividad aplicable a la transparencia de la información publica. Por lo anterior, se califica la acción como </t>
    </r>
    <r>
      <rPr>
        <b/>
        <sz val="8"/>
        <color theme="1"/>
        <rFont val="Tahoma"/>
        <family val="2"/>
      </rPr>
      <t>"Terminada"</t>
    </r>
    <r>
      <rPr>
        <sz val="8"/>
        <color theme="1"/>
        <rFont val="Tahoma"/>
        <family val="2"/>
      </rPr>
      <t>.</t>
    </r>
  </si>
  <si>
    <r>
      <rPr>
        <b/>
        <sz val="8"/>
        <color theme="1"/>
        <rFont val="Tahoma"/>
        <family val="2"/>
      </rPr>
      <t xml:space="preserve">Reporte G. Negocios: </t>
    </r>
    <r>
      <rPr>
        <sz val="8"/>
        <color theme="1"/>
        <rFont val="Tahoma"/>
        <family val="2"/>
      </rPr>
      <t xml:space="preserve">Para dar cumplimiento al plan de mejoramiento planteado se realizaron las siguientes actividades: 1. Se realizó la mesas de trabajo con el equipo de Planeación para revisar las propuestas de ajuste a las matrices de riesgo de gestión asociadas al proceso. Este espacio se efectuó el 25 de septiembre de 2023. 2. Se realizó la edición, ajuste y solicitud de modificación de la matriz de riesgos de gestión del proceso conforme la asesoría del equipo de Planeación.
</t>
    </r>
    <r>
      <rPr>
        <b/>
        <sz val="8"/>
        <color theme="1"/>
        <rFont val="Tahoma"/>
        <family val="2"/>
      </rPr>
      <t>Reporte Planeación:</t>
    </r>
    <r>
      <rPr>
        <sz val="8"/>
        <color theme="1"/>
        <rFont val="Tahoma"/>
        <family val="2"/>
      </rPr>
      <t xml:space="preserve"> El día 25 de septiembre se llevó a cabo la mesa de trabajo con el área de proyectos estratégicos en la cual se abordó el tema de revisión de los riesgos de gestión del proceso.
</t>
    </r>
    <r>
      <rPr>
        <b/>
        <sz val="8"/>
        <color theme="1"/>
        <rFont val="Tahoma"/>
        <family val="2"/>
      </rPr>
      <t xml:space="preserve">Análisis OCI: </t>
    </r>
    <r>
      <rPr>
        <sz val="8"/>
        <color theme="1"/>
        <rFont val="Tahoma"/>
        <family val="2"/>
      </rPr>
      <t xml:space="preserve">Se evidencia que se realizó la reunión programada entre el área de Planeación, dónde se revisaron los riesgos del proceso, lo anterior para el cumplimiento de la actividad 1. De igual manera, se da cuenta del cumplimiento de las actividades previstas por el área de Gestión de Negocios respecto a la actualización de la matriz de riesgos. Por lo anterior, se califica como </t>
    </r>
    <r>
      <rPr>
        <b/>
        <sz val="8"/>
        <color theme="1"/>
        <rFont val="Tahoma"/>
        <family val="2"/>
      </rPr>
      <t>"Terminada"</t>
    </r>
    <r>
      <rPr>
        <sz val="8"/>
        <color theme="1"/>
        <rFont val="Tahoma"/>
        <family val="2"/>
      </rPr>
      <t>.</t>
    </r>
  </si>
  <si>
    <r>
      <rPr>
        <b/>
        <sz val="8"/>
        <color theme="1"/>
        <rFont val="Tahoma"/>
        <family val="2"/>
      </rPr>
      <t xml:space="preserve">Reporte G. Negocios: </t>
    </r>
    <r>
      <rPr>
        <sz val="8"/>
        <color theme="1"/>
        <rFont val="Tahoma"/>
        <family val="2"/>
      </rPr>
      <t xml:space="preserve">Para dar cumplimiento al plan de mejoramiento planteado se realizaron las siguientes actividades: Respecto a las transferencias documentales: a. Se solicitó ampliación de plazo para el envío conforme lo descrito en el memorando 692 de 2023. b. Se realizó el diligenciamiento del FUID y el envió al equipo de Gestión documental. c. Conforme el protocolo de gestión documental se realizó la transferencia documental sobre lo cual se tiene como soporte el acta 8. d. Se cuentan con el diligenciamiento de los FUID para las vigencias 2020, 2021, 2022 y 2023.
</t>
    </r>
    <r>
      <rPr>
        <b/>
        <sz val="8"/>
        <color theme="1"/>
        <rFont val="Tahoma"/>
        <family val="2"/>
      </rPr>
      <t xml:space="preserve">Análisis OCI: </t>
    </r>
    <r>
      <rPr>
        <sz val="8"/>
        <color theme="1"/>
        <rFont val="Tahoma"/>
        <family val="2"/>
      </rPr>
      <t>De los soportes remitidos y de la información reportada se avisa que esta pendiente la ejecución de las actividades numero 01, 03 y 04. Debido a esto y a la fecha programada de la acción, se deja con alerta</t>
    </r>
    <r>
      <rPr>
        <b/>
        <sz val="8"/>
        <color theme="1"/>
        <rFont val="Tahoma"/>
        <family val="2"/>
      </rPr>
      <t xml:space="preserve"> "Incumplida". </t>
    </r>
    <r>
      <rPr>
        <sz val="8"/>
        <color theme="1"/>
        <rFont val="Tahoma"/>
        <family val="2"/>
      </rPr>
      <t xml:space="preserve">Se recomienda al area tomar las medidas pertinentes para dar cumplimiento al plan de mejoramiento. </t>
    </r>
  </si>
  <si>
    <r>
      <rPr>
        <b/>
        <sz val="8"/>
        <color theme="1"/>
        <rFont val="Tahoma"/>
        <family val="2"/>
      </rPr>
      <t xml:space="preserve">Reporte G. Negocios: </t>
    </r>
    <r>
      <rPr>
        <sz val="8"/>
        <color theme="1"/>
        <rFont val="Tahoma"/>
        <family val="2"/>
      </rPr>
      <t xml:space="preserve">Para dar cumplimiento al plan de mejoramiento planteado se realizaron las siguientes actividades: 1. Se realizó, el 30 de agosto, la socialización al equipo de proyectos estratégicos sobre el formato "MCOM- FT-014. COTIZACION SECTOR PUBLICO Y PRIVADO" para evitar el uso no intencionado de versiones obsoletas.
</t>
    </r>
    <r>
      <rPr>
        <b/>
        <sz val="8"/>
        <color theme="1"/>
        <rFont val="Tahoma"/>
        <family val="2"/>
      </rPr>
      <t xml:space="preserve">Análisis OCI: </t>
    </r>
    <r>
      <rPr>
        <sz val="8"/>
        <color theme="1"/>
        <rFont val="Tahoma"/>
        <family val="2"/>
      </rPr>
      <t xml:space="preserve">De las cuatro actividades propuestas para la acción, se recibió el reporte y soporte de una. De las otras tres actividades queda pendiente el reporte y los soportes. En cuanto a la socialización reportada, se recuerda al área que existen parámetros definidos para el reporte de seguimientos de los diferentes planes institucionales a los cuales control interno les hace seguimiento. Por tal motivo, se espera que los soportes de reuniones, charlas, capacitaciones o socializaciones permitan identificar las temáticas tratadas, a quien se dirige el espacio y quienes recibieron la información. Lo anterior, en el marco de la Circular 024 de 2019. 
Por lo anterior y teniendo presente la fecha programada de la acción, se califica con alerta </t>
    </r>
    <r>
      <rPr>
        <b/>
        <sz val="8"/>
        <color theme="1"/>
        <rFont val="Tahoma"/>
        <family val="2"/>
      </rPr>
      <t>"Incumplida"</t>
    </r>
    <r>
      <rPr>
        <sz val="8"/>
        <color theme="1"/>
        <rFont val="Tahoma"/>
        <family val="2"/>
      </rPr>
      <t>.</t>
    </r>
  </si>
  <si>
    <r>
      <rPr>
        <b/>
        <sz val="8"/>
        <color theme="1"/>
        <rFont val="Tahoma"/>
        <family val="2"/>
      </rPr>
      <t xml:space="preserve">Reporte G. Negocios - Jurídica: </t>
    </r>
    <r>
      <rPr>
        <sz val="8"/>
        <color theme="1"/>
        <rFont val="Tahoma"/>
        <family val="2"/>
      </rPr>
      <t xml:space="preserve">Para dar cumplimiento al plan de mejoramiento planteado se realizó una mesa de trabajo con el equipo de gestión contractual el 25 de octubre para analizar la viabilidad de incorporación y/o ajustar en el manual de contratación con relación a la "inclusión de una  referencia a la publicación de contratos en los que actuamos como contratistas".
</t>
    </r>
    <r>
      <rPr>
        <b/>
        <sz val="8"/>
        <color theme="1"/>
        <rFont val="Tahoma"/>
        <family val="2"/>
      </rPr>
      <t xml:space="preserve">Análisis OCI: </t>
    </r>
    <r>
      <rPr>
        <sz val="8"/>
        <color theme="1"/>
        <rFont val="Tahoma"/>
        <family val="2"/>
      </rPr>
      <t xml:space="preserve">De acuerdo a lo reportado y al acta de reunión cargada por el área, se da cuenta del cumplimiento de la segunda actividad formulada en el plan. Queda pendiente el reporte de la primera acción con el fin de dar cabal cumplimiento a lo reportado. Por lo anterior, y, teniendo en cuenta la fecha programada de la acción, se califica con alerta </t>
    </r>
    <r>
      <rPr>
        <b/>
        <sz val="8"/>
        <color theme="1"/>
        <rFont val="Tahoma"/>
        <family val="2"/>
      </rPr>
      <t>"Incumplida"</t>
    </r>
    <r>
      <rPr>
        <sz val="8"/>
        <color theme="1"/>
        <rFont val="Tahoma"/>
        <family val="2"/>
      </rPr>
      <t>.</t>
    </r>
  </si>
  <si>
    <r>
      <rPr>
        <b/>
        <sz val="8"/>
        <color theme="1"/>
        <rFont val="Tahoma"/>
        <family val="2"/>
      </rPr>
      <t xml:space="preserve">Reporte G. Negocios- Jurídica: </t>
    </r>
    <r>
      <rPr>
        <sz val="8"/>
        <color theme="1"/>
        <rFont val="Tahoma"/>
        <family val="2"/>
      </rPr>
      <t xml:space="preserve">Para dar cumplimiento al plan de mejoramiento planteado se realizó una mesa trabajo con el equipo de gestión contractual para analizar la viabilidad de crear un documento de declaración de conflicto de intereses para el diligenciamiento del contratista que adquiera los paquetes de Capital Social.
</t>
    </r>
    <r>
      <rPr>
        <b/>
        <sz val="8"/>
        <color theme="1"/>
        <rFont val="Tahoma"/>
        <family val="2"/>
      </rPr>
      <t xml:space="preserve">Análisis OCI: </t>
    </r>
    <r>
      <rPr>
        <sz val="8"/>
        <color theme="1"/>
        <rFont val="Tahoma"/>
        <family val="2"/>
      </rPr>
      <t xml:space="preserve">Teniendo en cuenta lo reportado, así como los soportes entregados por los responsables, se evidencia que se cumplieron las acciones formuladas en el plan de mejoramiento. Por lo cual se califica la acción como </t>
    </r>
    <r>
      <rPr>
        <b/>
        <sz val="8"/>
        <color theme="1"/>
        <rFont val="Tahoma"/>
        <family val="2"/>
      </rPr>
      <t>"Terminada"</t>
    </r>
    <r>
      <rPr>
        <sz val="8"/>
        <color theme="1"/>
        <rFont val="Tahoma"/>
        <family val="2"/>
      </rPr>
      <t xml:space="preserve">. </t>
    </r>
  </si>
  <si>
    <r>
      <t xml:space="preserve">Reporte S. Ciudadano: </t>
    </r>
    <r>
      <rPr>
        <sz val="8"/>
        <color theme="1"/>
        <rFont val="Tahoma"/>
        <family val="2"/>
      </rPr>
      <t xml:space="preserve"> Se realizó a finales de octubre de 2023 la actualización de la caracterización del proceso.
</t>
    </r>
    <r>
      <rPr>
        <b/>
        <sz val="8"/>
        <color theme="1"/>
        <rFont val="Tahoma"/>
        <family val="2"/>
      </rPr>
      <t xml:space="preserve">Análisis OCI: </t>
    </r>
    <r>
      <rPr>
        <sz val="8"/>
        <color theme="1"/>
        <rFont val="Tahoma"/>
        <family val="2"/>
      </rPr>
      <t xml:space="preserve">Verificados los soportes remitidos por el área, se observa la solicitud de actualización y publicación de la caracterización del proceso al área de Planeación el 27 de octubre de 2023, así como la socialización vía comunicaciones internas el 4 de diciembre de 2023, mediante el Comunicado interno N0. 68. Teniendo en cuenta las acciones formuladas, así como la fecha de ejecución programada se califica </t>
    </r>
    <r>
      <rPr>
        <b/>
        <sz val="8"/>
        <color theme="1"/>
        <rFont val="Tahoma"/>
        <family val="2"/>
      </rPr>
      <t>"En Proceso"</t>
    </r>
    <r>
      <rPr>
        <sz val="8"/>
        <color theme="1"/>
        <rFont val="Tahoma"/>
        <family val="2"/>
      </rPr>
      <t xml:space="preserve">. </t>
    </r>
  </si>
  <si>
    <r>
      <t xml:space="preserve">Reporte S. Ciudadano: </t>
    </r>
    <r>
      <rPr>
        <sz val="8"/>
        <color theme="1"/>
        <rFont val="Tahoma"/>
        <family val="2"/>
      </rPr>
      <t>Dado que los riegos de gestión fueron actualizados en el mes de septiembre no se ha sido necesaria alguna actualización adicional a la fecha.</t>
    </r>
    <r>
      <rPr>
        <b/>
        <sz val="8"/>
        <color theme="1"/>
        <rFont val="Tahoma"/>
        <family val="2"/>
      </rPr>
      <t xml:space="preserve">
Análisis OCI: </t>
    </r>
    <r>
      <rPr>
        <sz val="8"/>
        <color theme="1"/>
        <rFont val="Tahoma"/>
        <family val="2"/>
      </rPr>
      <t xml:space="preserve">Teniendo en cuenta el reporte adelantado por el área, se recomienda al área revisar los resultados consignados en la auditoría realizada al proceso, de manera que se identifiquen las debilidades que requieren atención y de manera posterior, se efectúen las mejoras correspondientes. Teniendo en cuenta lo anterior, así como las fechas de ejecución programadas se califica la acción </t>
    </r>
    <r>
      <rPr>
        <b/>
        <sz val="8"/>
        <color theme="1"/>
        <rFont val="Tahoma"/>
        <family val="2"/>
      </rPr>
      <t>"Sin Iniciar"</t>
    </r>
    <r>
      <rPr>
        <sz val="8"/>
        <color theme="1"/>
        <rFont val="Tahoma"/>
        <family val="2"/>
      </rPr>
      <t>.</t>
    </r>
  </si>
  <si>
    <r>
      <t xml:space="preserve">Reporte S. Ciudadano: </t>
    </r>
    <r>
      <rPr>
        <sz val="8"/>
        <color theme="1"/>
        <rFont val="Tahoma"/>
        <family val="2"/>
      </rPr>
      <t xml:space="preserve">No se ha realizado ningún avance al respecto.
</t>
    </r>
    <r>
      <rPr>
        <b/>
        <sz val="8"/>
        <color theme="1"/>
        <rFont val="Tahoma"/>
        <family val="2"/>
      </rPr>
      <t xml:space="preserve">Análisis OCI: </t>
    </r>
    <r>
      <rPr>
        <sz val="8"/>
        <color theme="1"/>
        <rFont val="Tahoma"/>
        <family val="2"/>
      </rPr>
      <t xml:space="preserve">Debido a que no hubo reporte ni soportes adicionales por parte del área de Gestión Documental, así como el reporte del área de Servicio al Ciudadano se califica </t>
    </r>
    <r>
      <rPr>
        <b/>
        <sz val="8"/>
        <color theme="1"/>
        <rFont val="Tahoma"/>
        <family val="2"/>
      </rPr>
      <t>"Sin Iniciar"</t>
    </r>
    <r>
      <rPr>
        <sz val="8"/>
        <color theme="1"/>
        <rFont val="Tahoma"/>
        <family val="2"/>
      </rPr>
      <t xml:space="preserve">. Se recomienda a las áreas responsables tomar las medidas necesarias para llevar a cabo con el cumplimiento de las acciones propuestas. </t>
    </r>
  </si>
  <si>
    <t xml:space="preserve">A pesar de la extemporaneidad se realizó la ejecución de las acciones formuladas. </t>
  </si>
  <si>
    <t xml:space="preserve">Se realizó la ejecución de las acciones propuestas en el Plan. </t>
  </si>
  <si>
    <t xml:space="preserve">Si bien se adelantan las acciones propuesta resultado de las mismas se establece la ejecución de actividades que se realzaran durante la vigencia 2024, razón por la cual se realizara revisión de la ejecución de la mismas. </t>
  </si>
  <si>
    <t xml:space="preserve"> A la espera de verificar los soportes de seguimiento a las observaciones generadas durante el seguimiento a los archivos de gestión de las áreas. </t>
  </si>
  <si>
    <r>
      <rPr>
        <b/>
        <sz val="8"/>
        <color theme="1"/>
        <rFont val="Tahoma"/>
        <family val="2"/>
      </rPr>
      <t xml:space="preserve">Reporte Jurídica: </t>
    </r>
    <r>
      <rPr>
        <sz val="8"/>
        <color theme="1"/>
        <rFont val="Tahoma"/>
        <family val="2"/>
      </rPr>
      <t xml:space="preserve">Durante el cuatrimestre se realizaron las siguientes acciones en cumplimiento de este plan de mejoramiento:
1. El procedimiento de Convocatoria Pública, se solicitó para actualización en la intranet el 27 de noviembre, y fue publicado en la intranet por parte del equipo de Planeación el 12 de diciembre
2. Invitación Cerrada, se realizó la actualización el 28 de diciembre de 2023
3. Contratación Directa se realizó la actualización el 29 de diciembre de 2023
</t>
    </r>
    <r>
      <rPr>
        <b/>
        <sz val="8"/>
        <color theme="1"/>
        <rFont val="Tahoma"/>
        <family val="2"/>
      </rPr>
      <t xml:space="preserve">análisis OCI: </t>
    </r>
    <r>
      <rPr>
        <sz val="8"/>
        <color theme="1"/>
        <rFont val="Tahoma"/>
        <family val="2"/>
      </rPr>
      <t xml:space="preserve">Se pudo verificar la actualización correspondiente de los procedimientos donde se deja la referencia al documento </t>
    </r>
    <r>
      <rPr>
        <i/>
        <sz val="8"/>
        <color theme="1"/>
        <rFont val="Tahoma"/>
        <family val="2"/>
      </rPr>
      <t xml:space="preserve">acta de aprobación de póliza. </t>
    </r>
    <r>
      <rPr>
        <sz val="8"/>
        <color theme="1"/>
        <rFont val="Tahoma"/>
        <family val="2"/>
      </rPr>
      <t>Por lo anterior se avisa que se dio cumplimiento a las actividades y eso permite calificar la acción como "</t>
    </r>
    <r>
      <rPr>
        <b/>
        <sz val="8"/>
        <color theme="1"/>
        <rFont val="Tahoma"/>
        <family val="2"/>
      </rPr>
      <t>terminada extemporánea"</t>
    </r>
  </si>
  <si>
    <t xml:space="preserve">Se verificó que a pesar de que la acción se enfocó hacia otras aspectos,. Lo ejecutado elimina la causa de la observación propuesta. </t>
  </si>
  <si>
    <t xml:space="preserve">Se evidencia la ejecución de las acciones propuestas. </t>
  </si>
  <si>
    <r>
      <rPr>
        <b/>
        <sz val="8"/>
        <color theme="1"/>
        <rFont val="Tahoma"/>
        <family val="2"/>
      </rPr>
      <t xml:space="preserve">Reporte S. Administrativos: </t>
    </r>
    <r>
      <rPr>
        <sz val="8"/>
        <color theme="1"/>
        <rFont val="Tahoma"/>
        <family val="2"/>
      </rPr>
      <t xml:space="preserve">Se remite la ruta de la intranet donde se encuentra actualizada y publicada la Matriz de Riesgos de Gestión del área.
</t>
    </r>
    <r>
      <rPr>
        <b/>
        <sz val="8"/>
        <color theme="1"/>
        <rFont val="Tahoma"/>
        <family val="2"/>
      </rPr>
      <t xml:space="preserve">Análisis OCI: </t>
    </r>
    <r>
      <rPr>
        <sz val="8"/>
        <color theme="1"/>
        <rFont val="Tahoma"/>
        <family val="2"/>
      </rPr>
      <t xml:space="preserve">Se adelanta la verificación de la publicación de la matriz de riesgos del proceso, teniendo en cuenta el reporte del área; se observa que esta tiene fecha del 01 de septiembre de 2023 y se encuentra en la intranet de Canal Capital. De conformidad con lo anterior, se califica la acción como </t>
    </r>
    <r>
      <rPr>
        <b/>
        <sz val="8"/>
        <color theme="1"/>
        <rFont val="Tahoma"/>
        <family val="2"/>
      </rPr>
      <t xml:space="preserve">"Terminada Extemporánea" </t>
    </r>
    <r>
      <rPr>
        <sz val="8"/>
        <color theme="1"/>
        <rFont val="Tahoma"/>
        <family val="2"/>
      </rPr>
      <t xml:space="preserve">y se procede al </t>
    </r>
    <r>
      <rPr>
        <b/>
        <sz val="8"/>
        <color theme="1"/>
        <rFont val="Tahoma"/>
        <family val="2"/>
      </rPr>
      <t>cierre</t>
    </r>
    <r>
      <rPr>
        <sz val="8"/>
        <color theme="1"/>
        <rFont val="Tahoma"/>
        <family val="2"/>
      </rPr>
      <t xml:space="preserve"> de esta. </t>
    </r>
  </si>
  <si>
    <t xml:space="preserve">Se evidencia el cumplimiento de la acción propuesta. </t>
  </si>
  <si>
    <t>Se evidencia el cumplimiento de las acciones propuestas.</t>
  </si>
  <si>
    <r>
      <t xml:space="preserve">Reporte Jurídica: </t>
    </r>
    <r>
      <rPr>
        <sz val="8"/>
        <color theme="1"/>
        <rFont val="Tahoma"/>
        <family val="2"/>
      </rPr>
      <t>Durante el cuatrimestre se realizaron las siguientes acciones en cumplimiento de este plan de mejoramiento: 1. Manual de contratación se finalizó la revisión del documento y se gestionó la publicación en la intranet. 2. Se realizó la revisión y gestión de actualización en la intranet de los siguientes documentos que hacen parte del proceso de gestión jurídica y contractual: * Convocatoria Pública se solicitó para actualización en la intranet el 27 de noviembre, y fue publicado en la intranet por parte del equipo de Planeación el 12 de diciembre * Invitación Cerrada * Contratación Directa * Manual de contratación * Procedimiento verbal y Ordinario, se solicitó actualización el 1 de diciembre, la publicación en la intranet se realizó el 20 de diciembre * Gestiones jurídicas de cobro, actualizado el 1ro de noviembre de 2023 en la intranet * Demandas, tutelas y conciliaciones, se solicitó actualización el 18 de diciembre * Conceptos Jurídicos, se solicitó actualización el 29 de noviembre, se realizó publicación en la intranet el 27 de diciembre</t>
    </r>
    <r>
      <rPr>
        <b/>
        <sz val="8"/>
        <color theme="1"/>
        <rFont val="Tahoma"/>
        <family val="2"/>
      </rPr>
      <t xml:space="preserve">
Análisis OCI: </t>
    </r>
    <r>
      <rPr>
        <sz val="8"/>
        <color theme="1"/>
        <rFont val="Tahoma"/>
        <family val="2"/>
      </rPr>
      <t xml:space="preserve">Teniendo en cuenta que las actividades formuladas se ejecutaron dentro de las fechas establecidas, se califica la acción como "Terminada" y se procede al cierre de la misma. </t>
    </r>
  </si>
  <si>
    <t xml:space="preserve">Se verificó el cumplimiento de las acciones formuladas. </t>
  </si>
  <si>
    <r>
      <t xml:space="preserve">Reporte Financiera: </t>
    </r>
    <r>
      <rPr>
        <sz val="8"/>
        <color theme="1"/>
        <rFont val="Tahoma"/>
        <family val="2"/>
      </rPr>
      <t xml:space="preserve">Se remite plan de cuentas con las respectivas actualizaciones. 
</t>
    </r>
    <r>
      <rPr>
        <b/>
        <sz val="8"/>
        <color theme="1"/>
        <rFont val="Tahoma"/>
        <family val="2"/>
      </rPr>
      <t xml:space="preserve">Análisis OCI: </t>
    </r>
    <r>
      <rPr>
        <sz val="8"/>
        <color theme="1"/>
        <rFont val="Tahoma"/>
        <family val="2"/>
      </rPr>
      <t xml:space="preserve">Se remite por parte del área el documento denominado Plan de cuentas con fecha del 31 de diciembre de 2023; sin embargo, de conformidad con lo formulado, no se evidencia la solicitud de la </t>
    </r>
    <r>
      <rPr>
        <i/>
        <sz val="8"/>
        <color theme="1"/>
        <rFont val="Tahoma"/>
        <family val="2"/>
      </rPr>
      <t>mesa de trabajo con el asesor de la CGN para la revisión de la dinámica de las cuentas utilizadas frecuentemente por el Canal</t>
    </r>
    <r>
      <rPr>
        <sz val="8"/>
        <color theme="1"/>
        <rFont val="Tahoma"/>
        <family val="2"/>
      </rPr>
      <t xml:space="preserve">, por lo que a la fecha de seguimiento no se ha completado lo programado en el plan; de igual manera teniendo en cuenta que  la actividad programada venció en abril de 2023, se califica la acción </t>
    </r>
    <r>
      <rPr>
        <b/>
        <sz val="8"/>
        <color theme="1"/>
        <rFont val="Tahoma"/>
        <family val="2"/>
      </rPr>
      <t>"En proceso"</t>
    </r>
    <r>
      <rPr>
        <sz val="8"/>
        <color theme="1"/>
        <rFont val="Tahoma"/>
        <family val="2"/>
      </rPr>
      <t xml:space="preserve">, y se recomienda al área dar celeridad a la acción programada con el fin de dar cabal cumplimiento a lo formulado en el plan de mejoramiento. </t>
    </r>
  </si>
  <si>
    <r>
      <t xml:space="preserve">Reporte Financiera: </t>
    </r>
    <r>
      <rPr>
        <sz val="8"/>
        <color theme="1"/>
        <rFont val="Tahoma"/>
        <family val="2"/>
      </rPr>
      <t>Se han realizado las publicaciones de los estados contables mensuales.</t>
    </r>
    <r>
      <rPr>
        <b/>
        <sz val="8"/>
        <color theme="1"/>
        <rFont val="Tahoma"/>
        <family val="2"/>
      </rPr>
      <t xml:space="preserve">
Análisis OCI: </t>
    </r>
    <r>
      <rPr>
        <sz val="8"/>
        <color theme="1"/>
        <rFont val="Tahoma"/>
        <family val="2"/>
      </rPr>
      <t xml:space="preserve">Se procede a la revisión de los soportes remitidos por el área observando que la publicación </t>
    </r>
    <r>
      <rPr>
        <b/>
        <sz val="8"/>
        <color theme="1"/>
        <rFont val="Tahoma"/>
        <family val="2"/>
      </rPr>
      <t>no</t>
    </r>
    <r>
      <rPr>
        <sz val="8"/>
        <color theme="1"/>
        <rFont val="Tahoma"/>
        <family val="2"/>
      </rPr>
      <t xml:space="preserve"> se adelanta de manera mensual como se indica en el reporte, lo cual se verificó en el botón de transparencia de Canal Capital; sin embargo, teniendo en cuenta que la actualización de la norma  indica que la periodicidad de preparación y presentación de los informes financieros y contables se adelantarán de manera trimestral (incluidas las notas) (...), y, dado que la publicación se encuentra hasta octubre de 2023, se califica la acción como </t>
    </r>
    <r>
      <rPr>
        <b/>
        <sz val="8"/>
        <color theme="1"/>
        <rFont val="Tahoma"/>
        <family val="2"/>
      </rPr>
      <t>"En proceso"</t>
    </r>
    <r>
      <rPr>
        <sz val="8"/>
        <color theme="1"/>
        <rFont val="Tahoma"/>
        <family val="2"/>
      </rPr>
      <t xml:space="preserve">; </t>
    </r>
    <r>
      <rPr>
        <sz val="8"/>
        <color theme="1"/>
        <rFont val="Tahoma"/>
        <family val="2"/>
      </rPr>
      <t xml:space="preserve">con el fin de verificar la publicación de los estados de cierre de la vigencia 2023. </t>
    </r>
  </si>
  <si>
    <r>
      <t xml:space="preserve">Reporte S. Administrativos: </t>
    </r>
    <r>
      <rPr>
        <sz val="8"/>
        <color theme="1"/>
        <rFont val="Tahoma"/>
        <family val="2"/>
      </rPr>
      <t xml:space="preserve">Actividad 1: Se remite el procedimiento AGRI-SA-PD-010 TOMA FISICA DE INVENTARIOS donde se incluye las notificaciones al CIGD (Ver anexo No. 1) Actividad 2: Se remite acta de reunión donde se socializa los cambios realizados a los procedimientos del área incluyendo AGRI-SA-PD-010 TOMA FISICA DE INVENTARIOS (Ver anexo No. 2).
</t>
    </r>
    <r>
      <rPr>
        <b/>
        <sz val="8"/>
        <color theme="1"/>
        <rFont val="Tahoma"/>
        <family val="2"/>
      </rPr>
      <t xml:space="preserve">Análisis OCI: </t>
    </r>
    <r>
      <rPr>
        <sz val="8"/>
        <color theme="1"/>
        <rFont val="Tahoma"/>
        <family val="2"/>
      </rPr>
      <t xml:space="preserve">Se verifican los soportes remitidos por el área, observando el procedimiento actualizado a la versión 15 con fecha del 24 de agosto de 2023 [publicado en la intranet de Capital] dentro del cual se observa la inclusión de las actividades de socialización del cronograma, así como de comunicación al CIGD; de igual manera, se videncia el acta de reunión del 11 de diciembre de 2023 con el equipo de Servicios administrativos para socializar los procedimientos del proceso. 
Teniendo en cuenta lo indicado, así como las actualizaciones definidas en el procedimiento, se califica la acción como </t>
    </r>
    <r>
      <rPr>
        <b/>
        <sz val="8"/>
        <color theme="1"/>
        <rFont val="Tahoma"/>
        <family val="2"/>
      </rPr>
      <t>"Terminada"</t>
    </r>
    <r>
      <rPr>
        <sz val="8"/>
        <color theme="1"/>
        <rFont val="Tahoma"/>
        <family val="2"/>
      </rPr>
      <t xml:space="preserve"> con estado </t>
    </r>
    <r>
      <rPr>
        <b/>
        <sz val="8"/>
        <color theme="1"/>
        <rFont val="Tahoma"/>
        <family val="2"/>
      </rPr>
      <t xml:space="preserve">"cerrada". </t>
    </r>
  </si>
  <si>
    <r>
      <rPr>
        <b/>
        <sz val="8"/>
        <color theme="1"/>
        <rFont val="Tahoma"/>
        <family val="2"/>
      </rPr>
      <t xml:space="preserve">Reporte planeación: </t>
    </r>
    <r>
      <rPr>
        <sz val="8"/>
        <color theme="1"/>
        <rFont val="Tahoma"/>
        <family val="2"/>
      </rPr>
      <t xml:space="preserve">Respecto a la acción observada dentro del plan de implementación de la política integral de transparencia se llevó a cabo el proceso de gestión para la designación del oficial de cumplimiento y se presentó el tema en el marco del Comité Institucional de Gestión y Desempeño del mes de diciembre de 2023.
</t>
    </r>
    <r>
      <rPr>
        <b/>
        <sz val="8"/>
        <color theme="1"/>
        <rFont val="Tahoma"/>
        <family val="2"/>
      </rPr>
      <t xml:space="preserve">Análisis OCI: </t>
    </r>
    <r>
      <rPr>
        <sz val="8"/>
        <color theme="1"/>
        <rFont val="Tahoma"/>
        <family val="2"/>
      </rPr>
      <t xml:space="preserve">El indicador para medir el cumplimiento de la actividad b a cargo del área de Planeación se estableció como:  Un (1) mecanismo de medición a la implementación del SGAS, frente al mecanismo de medición no se aportan para el cuarto cuatrimestre evidencias de su implementación.
</t>
    </r>
    <r>
      <rPr>
        <b/>
        <sz val="8"/>
        <color theme="1"/>
        <rFont val="Tahoma"/>
        <family val="2"/>
      </rPr>
      <t xml:space="preserve">
</t>
    </r>
    <r>
      <rPr>
        <sz val="8"/>
        <color theme="1"/>
        <rFont val="Tahoma"/>
        <family val="2"/>
      </rPr>
      <t xml:space="preserve">De conformidad a cómo se formuló la acción y el indicador propuesto, así como que el área de  Secretaría general no adelantó reporte de avances y soportes se califica como  </t>
    </r>
    <r>
      <rPr>
        <b/>
        <sz val="8"/>
        <color theme="1"/>
        <rFont val="Tahoma"/>
        <family val="2"/>
      </rPr>
      <t xml:space="preserve">"Incumplida" </t>
    </r>
    <r>
      <rPr>
        <sz val="8"/>
        <color theme="1"/>
        <rFont val="Tahoma"/>
        <family val="2"/>
      </rPr>
      <t>ya que se no se remiten soportes que permitan evidenciar el cumplimiento de lo formulado.</t>
    </r>
  </si>
  <si>
    <r>
      <t xml:space="preserve">Reporte Jurídica: </t>
    </r>
    <r>
      <rPr>
        <sz val="8"/>
        <color theme="1"/>
        <rFont val="Tahoma"/>
        <family val="2"/>
      </rPr>
      <t xml:space="preserve">La capacitación sobre fichas de compras realizada fue realizada en el 1er cuatrimestre
</t>
    </r>
    <r>
      <rPr>
        <b/>
        <sz val="8"/>
        <color theme="1"/>
        <rFont val="Tahoma"/>
        <family val="2"/>
      </rPr>
      <t xml:space="preserve">Reporte Técnica:  </t>
    </r>
    <r>
      <rPr>
        <sz val="8"/>
        <color theme="1"/>
        <rFont val="Tahoma"/>
        <family val="2"/>
      </rPr>
      <t xml:space="preserve">a. Se realizó la solicitud de las siguientes capacitaciones a: * Jurídica: ¡¡ El cómo y cuándo se deben incluir en los estudios previos las fichas de compras sostenibles!! * Planeación: ¡¡ La actualización de las fichas de compras sostenibles y cómo enfocarlas desde el área técnica en los procesos precontractuales!! b. Se cuenta con avance en la contratación de personas naturales y jurídicas en lo corrido del cuatrimestre. c. Se realizó prorroga por 6 meses a la orden de compra 102817 de Grupo EDS Autogas S.A.S, con fecha de 29 de julio del 2023 en la plataforma TVEC.
</t>
    </r>
    <r>
      <rPr>
        <b/>
        <sz val="8"/>
        <color theme="1"/>
        <rFont val="Tahoma"/>
        <family val="2"/>
      </rPr>
      <t xml:space="preserve">
Análisis OCI:</t>
    </r>
    <r>
      <rPr>
        <b/>
        <sz val="8"/>
        <rFont val="Tahoma"/>
        <family val="2"/>
      </rPr>
      <t xml:space="preserve"> </t>
    </r>
    <r>
      <rPr>
        <sz val="8"/>
        <rFont val="Tahoma"/>
        <family val="2"/>
      </rPr>
      <t>El área técnica realizó el reporte cualitativo de cumplimiento de las actividades pero no cargan ninguna evidencia en la carpeta de la OCI dispuesta para ello.</t>
    </r>
    <r>
      <rPr>
        <sz val="8"/>
        <color theme="1"/>
        <rFont val="Tahoma"/>
        <family val="2"/>
      </rPr>
      <t xml:space="preserve">
Teniendo en cuenta que la fecha de finalización de las actividades propuestas era el 31/12/2023 y no re remiten soportes, ni el reporte cualitativo permite determinar  de que las actividades se cumplieron al 100%, la acción de mejora se califica como</t>
    </r>
    <r>
      <rPr>
        <b/>
        <sz val="8"/>
        <color theme="1"/>
        <rFont val="Tahoma"/>
        <family val="2"/>
      </rPr>
      <t xml:space="preserve"> "Incumplida"</t>
    </r>
  </si>
  <si>
    <t>Pendiente verificar ejecución de actividades actualizadas del procedimiento.</t>
  </si>
  <si>
    <r>
      <t xml:space="preserve">Reporte S. Administrativos: </t>
    </r>
    <r>
      <rPr>
        <sz val="8"/>
        <color theme="1"/>
        <rFont val="Tahoma"/>
        <family val="2"/>
      </rPr>
      <t xml:space="preserve">Actividad 1: Se actualiza el procedimiento AGRI-SA-PD-010 TOMA FISICA DE INVENTARIOS y se remite el memorando 1043 de 2023 sobre el Informe Final de la Toma física de Inventarios del 2023 donde se indica paso a paso la actividad realizada (Ver anexo No. 1) Así mismo, se remite algunos correos electrónicos donde se evidencia la entrega del inventario a cada funcionario luego de terminar la Toma Física (Ver anexo No. 2) Actividad 2: Se remite acta de reunión donde se socializa los cambios realizados (Ver anexo No. 3).
</t>
    </r>
    <r>
      <rPr>
        <b/>
        <sz val="8"/>
        <color theme="1"/>
        <rFont val="Tahoma"/>
        <family val="2"/>
      </rPr>
      <t xml:space="preserve">Análisis OCI: </t>
    </r>
    <r>
      <rPr>
        <sz val="8"/>
        <color theme="1"/>
        <rFont val="Tahoma"/>
        <family val="2"/>
      </rPr>
      <t xml:space="preserve">Se verifican los soportes remitidos por el área, observando el procedimiento actualizado a la versión 15 con fecha del 24 de agosto de 2023, así como el acta de reunión del 11 de diciembre de 2023 con el equipo de Servicios administrativos para socializar los procedimientos del proceso. Por lo que la acción se califica como </t>
    </r>
    <r>
      <rPr>
        <b/>
        <sz val="8"/>
        <color theme="1"/>
        <rFont val="Tahoma"/>
        <family val="2"/>
      </rPr>
      <t>"Terminada"</t>
    </r>
    <r>
      <rPr>
        <sz val="8"/>
        <color theme="1"/>
        <rFont val="Tahoma"/>
        <family val="2"/>
      </rPr>
      <t xml:space="preserve">, con estado </t>
    </r>
    <r>
      <rPr>
        <b/>
        <sz val="8"/>
        <color theme="1"/>
        <rFont val="Tahoma"/>
        <family val="2"/>
      </rPr>
      <t xml:space="preserve">"Abierta". </t>
    </r>
    <r>
      <rPr>
        <sz val="8"/>
        <color theme="1"/>
        <rFont val="Tahoma"/>
        <family val="2"/>
      </rPr>
      <t xml:space="preserve">Lo anterior, teniendo en cuenta las debilidades identificadas en la observación, estableciendo la necesidad de verificar soportes adicionales de ejecución de las actividades 1 y 3 del procedimiento. </t>
    </r>
  </si>
  <si>
    <r>
      <t xml:space="preserve">Reporte S. Administrativos: </t>
    </r>
    <r>
      <rPr>
        <sz val="8"/>
        <color theme="1"/>
        <rFont val="Tahoma"/>
        <family val="2"/>
      </rPr>
      <t xml:space="preserve">Actividad 1: Se actualiza el procedimiento AGRI-SA-PD-010 TOMA FISICA DE INVENTARIOS (Ver anexo No. 1) Actividad 2: Se remite acta de reunión donde se socializa los cambios realizados a los procedimientos del área incluyendo el AGRI-SA-PD-010 TOMA FISICA DE INVENTARIOS (Ver anexo No. 2) Actividad 3: Se remite registro fotográfico de los 3 bienes faltantes en la visita de Control Interno (Ver anexo No. 3).
</t>
    </r>
    <r>
      <rPr>
        <b/>
        <sz val="8"/>
        <color theme="1"/>
        <rFont val="Tahoma"/>
        <family val="2"/>
      </rPr>
      <t xml:space="preserve">Análisis OCI: </t>
    </r>
    <r>
      <rPr>
        <sz val="8"/>
        <color theme="1"/>
        <rFont val="Tahoma"/>
        <family val="2"/>
      </rPr>
      <t xml:space="preserve">Se verifican los soportes remitidos por el área, observando el procedimiento actualizado a la versión 15 con fecha del 24 de agosto de 2023, registro fotográfico de tres (3) bienes faltantes, así como el acta de reunión del 11 de diciembre de 2023 con el equipo de Servicios administrativos para socializar los procedimientos del proceso. Teniendo en cuenta lo indicado, se califica la acción como </t>
    </r>
    <r>
      <rPr>
        <b/>
        <sz val="8"/>
        <color theme="1"/>
        <rFont val="Tahoma"/>
        <family val="2"/>
      </rPr>
      <t>"Terminada"; s</t>
    </r>
    <r>
      <rPr>
        <sz val="8"/>
        <color theme="1"/>
        <rFont val="Tahoma"/>
        <family val="2"/>
      </rPr>
      <t xml:space="preserve">in embargo, teniendo en cuenta las debilidades identificadas en la observación, se requieren los soportes adicionales de ejecución de lo consignado en los literales a. y b. [de la observación] por lo que queda con estado </t>
    </r>
    <r>
      <rPr>
        <b/>
        <sz val="8"/>
        <color theme="1"/>
        <rFont val="Tahoma"/>
        <family val="2"/>
      </rPr>
      <t>"Abierta"</t>
    </r>
    <r>
      <rPr>
        <sz val="8"/>
        <color theme="1"/>
        <rFont val="Tahoma"/>
        <family val="2"/>
      </rPr>
      <t>.</t>
    </r>
  </si>
  <si>
    <t>Pendiente la verificación de implementación de las actividades modificadas, de conformidad con la observación.</t>
  </si>
  <si>
    <r>
      <rPr>
        <b/>
        <sz val="8"/>
        <color theme="1"/>
        <rFont val="Tahoma"/>
        <family val="2"/>
      </rPr>
      <t xml:space="preserve">Reporte G. Negocios: </t>
    </r>
    <r>
      <rPr>
        <sz val="8"/>
        <color theme="1"/>
        <rFont val="Tahoma"/>
        <family val="2"/>
      </rPr>
      <t xml:space="preserve">Para dar cumplimiento al plan de mejoramiento planteado se realizaron las siguientes actividades: 1. Se realizaron mesas de trabajo con los contratistas asignados a la consolidación de información para efectuar el seguimiento y revisión de los soportes que dan cuenta del cumplimiento de los indicadores del proceso. Estos espacios se dieron en las siguientes fechas: a. Septiembre 6 de 2023 seguimiento al indicador ID 4.8.2 b. Septiembre 28 de 2023 seguimiento al indicador ID 4.4.1 c. Diciembre 27 de 2023 seguimiento final de vigencia de los dos indicadores d. Septiembre 6, septiembre 20, diciembre 22 - Mesas de trabajo se seguimiento al plan de acción con relación al indicador ID 4.4.1  2. Se realizó la mesa de trabajo con el equipo de Planeación para recibir orientación en los ajustes de la hoja de vida de los indicadores del proceso en lo relacionado con: - Tipo de indicador - Unidad de medición y - Magnitud. Este espacio se realizó el 15 de agosto de 2023 y 11 de septiembre de 2023
</t>
    </r>
    <r>
      <rPr>
        <b/>
        <sz val="8"/>
        <color theme="1"/>
        <rFont val="Tahoma"/>
        <family val="2"/>
      </rPr>
      <t xml:space="preserve">Análisis OCI: </t>
    </r>
    <r>
      <rPr>
        <sz val="8"/>
        <color theme="1"/>
        <rFont val="Tahoma"/>
        <family val="2"/>
      </rPr>
      <t xml:space="preserve">Después de adelantar la revisión de los soportes presentados y contrastados con la información reportada por el area de gestión de negocios y proyectos estratégicos, se evidencia el cumplimiento de la primera actividad propuesta. En cuanto a la segunda actividad se pudo consultar la grabación de la recién del 11 de septiembre con el area de planeación. En la reunión el equipo de gestión de negocios consulto al area de planeación sobre el contenido del informe final de auditoria y la posibilidad de adelantar los ajustes que consideraban necesario a los indicadores de gestión. Sin embargo, no se evidencio que se haya materializado la orientación propuesta en la actividad planeada. 
La reunión se limito a preguntar como, cuales y donde se debían adelantar los ajustes a los indicadores de gestión conforme lo evidenciado en el informe final de auditoria. Quedo pendiente que se haya dado la orientación en como superar la causa raíz identificada. De esta manera se califica la acción como </t>
    </r>
    <r>
      <rPr>
        <b/>
        <sz val="8"/>
        <color theme="1"/>
        <rFont val="Tahoma"/>
        <family val="2"/>
      </rPr>
      <t xml:space="preserve">terminada </t>
    </r>
    <r>
      <rPr>
        <sz val="8"/>
        <color theme="1"/>
        <rFont val="Tahoma"/>
        <family val="2"/>
      </rPr>
      <t xml:space="preserve">pero se mantendrá </t>
    </r>
    <r>
      <rPr>
        <b/>
        <sz val="8"/>
        <color theme="1"/>
        <rFont val="Tahoma"/>
        <family val="2"/>
      </rPr>
      <t>"Abierta"</t>
    </r>
    <r>
      <rPr>
        <sz val="8"/>
        <color theme="1"/>
        <rFont val="Tahoma"/>
        <family val="2"/>
      </rPr>
      <t xml:space="preserve"> para que se adelante la jornada de orientación propuesta en la acción de mejora. </t>
    </r>
  </si>
  <si>
    <t>Néstor Avella</t>
  </si>
  <si>
    <t xml:space="preserve">Se realizó el cumplimiento de la acción propuesta. </t>
  </si>
  <si>
    <r>
      <t xml:space="preserve">Reporte G. Documental: </t>
    </r>
    <r>
      <rPr>
        <sz val="8"/>
        <color theme="1"/>
        <rFont val="Tahoma"/>
        <family val="2"/>
      </rPr>
      <t xml:space="preserve">Sin reporte.
</t>
    </r>
    <r>
      <rPr>
        <b/>
        <sz val="8"/>
        <color theme="1"/>
        <rFont val="Tahoma"/>
        <family val="2"/>
      </rPr>
      <t xml:space="preserve">Análisis OCI: </t>
    </r>
    <r>
      <rPr>
        <sz val="8"/>
        <color theme="1"/>
        <rFont val="Tahoma"/>
        <family val="2"/>
      </rPr>
      <t xml:space="preserve">Debido a que no hubo reporte ni soportes adicionales, se mantiene el anterior seguimiento y calificación como </t>
    </r>
    <r>
      <rPr>
        <b/>
        <sz val="8"/>
        <color theme="1"/>
        <rFont val="Tahoma"/>
        <family val="2"/>
      </rPr>
      <t xml:space="preserve">"Terminada Extemporánea" </t>
    </r>
    <r>
      <rPr>
        <sz val="8"/>
        <color theme="1"/>
        <rFont val="Tahoma"/>
        <family val="2"/>
      </rPr>
      <t xml:space="preserve">manteniendo su estado </t>
    </r>
    <r>
      <rPr>
        <b/>
        <sz val="8"/>
        <color theme="1"/>
        <rFont val="Tahoma"/>
        <family val="2"/>
      </rPr>
      <t xml:space="preserve">"abierto" </t>
    </r>
    <r>
      <rPr>
        <sz val="8"/>
        <color theme="1"/>
        <rFont val="Tahoma"/>
        <family val="2"/>
      </rPr>
      <t xml:space="preserve">Se solicitará puntualmente el área documental específicamente remitir  las acciones adelantadas conforme al seguimiento anterior para proceder al cierre.  </t>
    </r>
  </si>
  <si>
    <t xml:space="preserve">Pendiente la materialización de la baja a través de acto administrativo </t>
  </si>
  <si>
    <t>Soportes suministrados:
1. Procedimiento final convocatoria pública
1.1 Solicitud de modificación del 27 de noviembre
1.2 Enlace del documento publicado en la intranet realizada el 12 de diciembre y correo de respuesta de Planeación
https://intranet.canalcapital.gov.co/intranet/docdowncc/DocSistema/2023/Procedimiento/AGJC-CN-PD-003%20CONVOCATORIA%20PUBLICA.pdf
2 Solicitudes de modificación a planeación
2.1 Respuesta de planeación y enlaces:
Invitación cerrada
https://intranet.canalcapital.gov.co/intranet/docdowncc/DocSistema/2023/Procedimiento/AGJC-CN-PD-008.%20INVITACI%C3%93N%20CERRADA.pdf
3 Solicitudes de modificación a planeación
3.1 Respuesta de planeación y enlaces:
Contratación directa
Enlace 1: https://intranet.canalcapital.gov.co/intranet/docdowncc/DocSistema/2023/Procedimiento/AGJC-CN-PD-010%20CONTRATACI%C3%93N%20DIRECTA%20PERSONA%20JUR%C3%8DDICA.pdf
Enlace 2: https://intranet.canalcapital.gov.co/intranet/docdowncc/DocSistema/2023/Procedimiento/AGJC-CN-PD-009%20CONTRATACI%C3%93N%20DIRECTA%20PRESTACI%C3%93N%20DE%20SERVICIOS%20PROFESIONALES%20Y%20DE%20APOYO%20A%20LA%20GESTI%C3%93N.pdf</t>
  </si>
  <si>
    <t>Se adelantó el monitoreo faltante requerido para el cierre de la acción.</t>
  </si>
  <si>
    <t>Se formula nueva acción en el Plan de Mejoramiento.</t>
  </si>
  <si>
    <r>
      <rPr>
        <b/>
        <sz val="8"/>
        <color theme="1"/>
        <rFont val="Tahoma"/>
        <family val="2"/>
      </rPr>
      <t xml:space="preserve">Reporte Planeación:
</t>
    </r>
    <r>
      <rPr>
        <sz val="8"/>
        <color theme="1"/>
        <rFont val="Tahoma"/>
        <family val="2"/>
      </rPr>
      <t>Acta de la tercera sesión del comité del 31-10-2023 y presentación.</t>
    </r>
    <r>
      <rPr>
        <b/>
        <sz val="8"/>
        <color theme="1"/>
        <rFont val="Tahoma"/>
        <family val="2"/>
      </rPr>
      <t xml:space="preserve"> 
Reporte Sistemas: 
</t>
    </r>
    <r>
      <rPr>
        <sz val="8"/>
        <color theme="1"/>
        <rFont val="Tahoma"/>
        <family val="2"/>
      </rPr>
      <t xml:space="preserve">- Presentación avance MSPI 
- Acta de comité </t>
    </r>
    <r>
      <rPr>
        <b/>
        <sz val="8"/>
        <color theme="1"/>
        <rFont val="Tahoma"/>
        <family val="2"/>
      </rPr>
      <t xml:space="preserve">
</t>
    </r>
    <r>
      <rPr>
        <sz val="8"/>
        <color theme="1"/>
        <rFont val="Tahoma"/>
        <family val="2"/>
      </rPr>
      <t xml:space="preserve">
</t>
    </r>
  </si>
  <si>
    <t>1. Informe de accesibilidad y usabilidad de la nueva página web de Capital
2. Grabación de empalme realizado al equipo de marca y comunicaciones:
https://drive.google.com/file/d/1y5gUGubEwEB3xS4saP-AljykShWANRX_/view</t>
  </si>
  <si>
    <r>
      <t xml:space="preserve">Reporte Comunicaciones: </t>
    </r>
    <r>
      <rPr>
        <sz val="8"/>
        <color theme="1"/>
        <rFont val="Tahoma"/>
        <family val="2"/>
      </rPr>
      <t>De acuerdo con el plan de rediseño del sitio web de la Entidad, en donde se estableció que, para la vigencia 2023 se tendría un avance del 80 % de implementación respecto al 100 % del total de los criterios de accesibilidad y usabilidad establecidos por la normatividad, nos permitimos indicar que: 1. Se realizó la adopción de los criterios de accesibilidad establecidos en la normatividad legal vigente (Resolución 1519 de 2020) conforme se amplia la información en el documento "Informe Accesibilidad Y Usabilidad En La Nueva Página Web De Capital". 2. Se realizó la adopción de los criterios de usabilidad establecidos en la normatividad legal vigente (Resolución 1519 de 2020) conforme se amplia la información en el documento "Informe Accesibilidad Y Usabilidad En La Nueva Página Web De Capital". Por lo anterior se concluye que se ha logrado la meta establecida para la vigencia de acuerdo con el plan de trabajo y recursos disponibles para la intervención de la página web de la entidad. Como recomendación de Control Interno, durante el cuatrimestre se realizó la entrega de los avances alcanzados al equipo de Marca y Comunicaciones, espacio realizado el 27 de Diciembre de 2023.</t>
    </r>
    <r>
      <rPr>
        <b/>
        <sz val="8"/>
        <color theme="1"/>
        <rFont val="Tahoma"/>
        <family val="2"/>
      </rPr>
      <t xml:space="preserve">
Análisis OCI: </t>
    </r>
    <r>
      <rPr>
        <sz val="8"/>
        <color theme="1"/>
        <rFont val="Tahoma"/>
        <family val="2"/>
      </rPr>
      <t>Verificados los soportes remitidos se observa el informe de accesibilidad y usabilidad de la página web de Capital, en el cual se identifican componentes sin cumplir como por ejemplo: CC3. Guion para solo video y solo audio / 50%, CC15. Advertencias bien ubicadas / 90%, CC17. Foco visible al navegar con tabulación / 95%, CC28. Manejo del error / 60%, CC29. Imágenes de texto / 90%, CC30. Objetos programados / 90%, CC32 y Manejable por teclado / 80%, lo cual incumple las actividades 1 [Realizar los ajustes de los elementos no textuales de la página web] y 2 [Realizar la revisión y ajuste de los títulos...] formuladas en el presente plan. Respecto a la acción No 3, se remite la grabación de la reunión adelantada el 27 de diciembre de 2023 socializando el informe elaborado. Se debe tener en cuenta el presente  plan de mejoramiento no se formuló como acción de mejora cumplir con la implementación del 80% de los criterios de accesibilidad web como se indica en el Informe de accesibilidad y usabilidad de la nueva página web de Capital entregado como soporte. Teniendo en cuenta que por ejemplo el organigrama que es una imagen sigue sin tener texto alternativo de conformidad con el requisito normativo</t>
    </r>
    <r>
      <rPr>
        <b/>
        <sz val="8"/>
        <color theme="1"/>
        <rFont val="Tahoma"/>
        <family val="2"/>
      </rPr>
      <t xml:space="preserve">
</t>
    </r>
    <r>
      <rPr>
        <sz val="8"/>
        <color theme="1"/>
        <rFont val="Tahoma"/>
        <family val="2"/>
      </rPr>
      <t xml:space="preserve">Teniendo en cuenta lo anterior,  así como la fecha de terminación programada se califica la acción con alerta </t>
    </r>
    <r>
      <rPr>
        <b/>
        <sz val="8"/>
        <color theme="1"/>
        <rFont val="Tahoma"/>
        <family val="2"/>
      </rPr>
      <t>"Incumplida"</t>
    </r>
    <r>
      <rPr>
        <sz val="8"/>
        <color theme="1"/>
        <rFont val="Tahoma"/>
        <family val="2"/>
      </rPr>
      <t xml:space="preserve"> y se recomienda al área finalizar la ejecución de los componentes con rezago, dando cabal cumplimiento a lo formulado en el plan. </t>
    </r>
  </si>
  <si>
    <t xml:space="preserve">Se evidencia la ejecución de las acciones propuestas, sin embargo a la fecha de presente seguimiento la entidad no cuenta con un rol al interior que atienda estas actividades. </t>
  </si>
  <si>
    <t>Soportes suministrados:
1. Enlace del documento revisado por el equipo Jurídico y correo electrónico de envió a la Secretaría General
https://docs.google.com/document/d/1k7PrKetMv5IJm-Qijw31hamYUj8GGXC9/edit
2. Enlace de la política de transparencia habilitado por el equipo de Planeación para consolidar los ajustes identificados por las áreas:
https://drive.google.com/drive/folders/1rwDXoxtZQcp4TWJ4t1YN6aE2p4rp5gYW
2.1 Acta de la reunión del comité institucional de gestión y desempeño y grabación de la reunión
Punto 2  - página 2 del acta
https://drive.google.com/file/d/1SoJhEdyNW5-JDJuVqWWXrxi4w_8Tpx1K/view</t>
  </si>
  <si>
    <t>Soportes suministrados:
1. Manual de contratación actualizado
1.1 Correo electrónico de revisión interna para ajustes finales
1.2 Resolución de adopción del manual de contratación
2. Enlace de publicación del procedimiento "Convocatoria Pública"  https://intranet.canalcapital.gov.co/intranet/docdowncc/DocSistema/2023/Procedimiento/AGJC-CN-PD-003%20CONVOCATORIA%20PUBLICA.pdf
2.1 Enlace de publicación del procedimiento "Invitación cerrada" https://intranet.canalcapital.gov.co/intranet/docdowncc/DocSistema/2023/Procedimiento/AGJC-CN-PD-008.%20INVITACI%C3%93N%20CERRADA.pdf
2.2 Enlace de publicación del procedimiento "Contratación Directa"
Enlace 1: https://intranet.canalcapital.gov.co/intranet/docdowncc/DocSistema/2023/Procedimiento/AGJC-CN-PD-010%20CONTRATACI%C3%93N%20DIRECTA%20PERSONA%20JUR%C3%8DDICA.pdf
Enlace 2: https://intranet.canalcapital.gov.co/intranet/docdowncc/DocSistema/2023/Procedimiento/AGJC-CN-PD-009%20CONTRATACI%C3%93N%20DIRECTA%20PRESTACI%C3%93N%20DE%20SERVICIOS%20PROFESIONALES%20Y%20DE%20APOYO%20A%20LA%20GESTI%C3%93N.pdf
2.4 Enlace de publicación del procedimiento "Procedimiento verbal y Ordinario"
https://intranet.canalcapital.gov.co/intranet/docdowncc/DocSistema/2023/Procedimiento/AGJC-JU-PD-008%20DISCIPLINARIO%20VERBAL%20Y%20ORDINARIO.pdf
2.5 Enlace de publicación del procedimiento "Procedimiento gestión jurídica de cobro"
https://intranet.canalcapital.gov.co/intranet/docdowncc/index.php?pg=508&amp;cardep=126
2.6 Enlace de publicación del procedimiento "Gestiones jurídicas de cobro"
https://intranet.canalcapital.gov.co/intranet/docdowncc/index.php?pg=508&amp;cardep=126
2.7 Enlace de publicación del procedimiento "Procedimiento de conceptos jurídicos"
https://intranet.canalcapital.gov.co/intranet/docdowncc/DocSistema/2023/Procedimiento/AGJC-JU-PD-011%20CONCEPTOS%20JUR%C3%8DDICOS%20O%20NORMATIVOS.pdf</t>
  </si>
  <si>
    <r>
      <rPr>
        <b/>
        <sz val="8"/>
        <color theme="1"/>
        <rFont val="Tahoma"/>
        <family val="2"/>
      </rPr>
      <t xml:space="preserve">Reporte G. Documental: </t>
    </r>
    <r>
      <rPr>
        <sz val="8"/>
        <color theme="1"/>
        <rFont val="Tahoma"/>
        <family val="2"/>
      </rPr>
      <t xml:space="preserve">1. Se realizó seguimiento al cronograma de transferencias primarias.
2. Se presenta en sesión del 15 de diciembre ante el Comité de Gestión y Desempeño el cumplimiento de las transferencias. 
</t>
    </r>
    <r>
      <rPr>
        <b/>
        <sz val="8"/>
        <color theme="1"/>
        <rFont val="Tahoma"/>
        <family val="2"/>
      </rPr>
      <t xml:space="preserve">Análisis OCI: </t>
    </r>
    <r>
      <rPr>
        <sz val="8"/>
        <color theme="1"/>
        <rFont val="Tahoma"/>
        <family val="2"/>
      </rPr>
      <t xml:space="preserve">Posterior a la revisión del reporte y de los soportes presentados se informa que no fue posible determinar el cumplimiento de la tercera actividad que estaba pendiente conforme el anterior seguimiento. En el enlace reportado se evidencian tres archivos diferentes de seguimiento para las transferencias primarias. Se recomienda al area que para el próximo seguimiento precisar el reporte y que se acorde con los soportes presentados. Por lo anterior se mantiene el análisis del seguimiento previo y se califica con alerta </t>
    </r>
    <r>
      <rPr>
        <b/>
        <sz val="8"/>
        <color theme="1"/>
        <rFont val="Tahoma"/>
        <family val="2"/>
      </rPr>
      <t xml:space="preserve">"Incumplida" </t>
    </r>
    <r>
      <rPr>
        <sz val="8"/>
        <color theme="1"/>
        <rFont val="Tahoma"/>
        <family val="2"/>
      </rPr>
      <t xml:space="preserve">debido a que el 31 de diciembre de 2023 culmino la fecha de cumplimiento de la acción. </t>
    </r>
  </si>
  <si>
    <t>a. Acta de reunión 
 b. Correo electrónico de Paola Peñaloza (10-05-2023).
 b. Soporte reunión calendario (17-08-2023)
 b. Acta de reunión.
 c. Correo electrónico enviado a planeación.
 c. EPLE-FT-020. Solicitud creación, actualización o eliminación de documentos
 e. Correo electrónico enviado a proveedores.
 e. Directorio área técnica 2023
 e. Correo electrónico enviado a planeación para la actualización en la intranet (https://intranet.canalcapital.gov.co/intranet/docdowncc/index.php?pg=508&amp;cardep=9 )
a.b.c.d y f. Contrato apoyo admirativo, actas de reunión y cronograma actividades, avances caracterización y diagrama de flujo proceso
e. Directorio área técnica 2023 actualizado en la intranet (https://intranet.canalcapital.gov.co/intranet/docdowncc/index.php?pg=508&amp;cardep=9 )</t>
  </si>
  <si>
    <t xml:space="preserve">Desconocimiento de los lineamientos en materia de gestión contractual [etapas precontractual, contractual y postcontractual].
</t>
  </si>
  <si>
    <t>a, b y d. Correo y acta de reunión de mayo y julio
 a y b. Correo electrónico socialización del formulario (SOLICITUD DE EQUIPOS ALMACEN) 
 a y b. PDF de formulario.
 a y b. Pantallazo del control del almacén
 a y b. Pantallazo del control de vigilancia
 a y b. Excel (SOLICITUD DE EQUIPOS ALMACEN) de julio a septiembre.
 c. Pantallazos obligaciones de la nueva contratación de Álvaro Cuello y Omar Forero 
 e. Estudios previos de la contratación vigencia 2023
  - CTO 251-2023 VIDEOCORP - CONECTIVIDAD
  - CTO 253-2023 EDUTEC - COMPRA PANTALLA TOUCH
  - CTO 256-2023 ADTEL LATAM SAS - SOPORTE AVIWEST
  - CTO 274-2023 VIDEOELEC S.A. - SERVIDOR DE ALMACENAMIENTO
  - CTO 290-2023 CG PRODUCCIONES - STREAMING 
  - CTO 297-2023 PULSE TECHNOLOGIES SAS - INSUMOS DE AUDIO 
  - CTO 300-2023 Q PARTS SA_ INSUMOS DE ILUMINACION Y LABORATORIO
  - CTO 341-2023 NYL_SLA AVECO y HARMONIC
  - CTO 466-2023 ADTEL LATAM - GENERADOR DE SINCRONISMO
 g y h. Pantallazo inventario producción
 g y h. Pantallazo inventario emisión
 g y h. Pantallazo inventario almacén y laboratorio
 g y h. Pantallazo inventario unidades móviles y tricaster
 g y h. Pantallazo inventario cuarto eléctrico
 g y h. Pantallazo inventario cerros y terraza</t>
  </si>
  <si>
    <t>a y b. Acta de reunión
a y b. Correo de solicitud.
1. Auditoria_Tecnica_2022 - Código 11.6g - Actividad A y C</t>
  </si>
  <si>
    <t>1. EVALUACIÓN_C. INTERNO CONTABLE_2022 - Código 4</t>
  </si>
  <si>
    <t>1. Agenda Meet y acta de reunión.</t>
  </si>
  <si>
    <t>1. Correo de solicitud de publicación al área de planeación del procedimientos AGFF-TE-PD-026 ARQUEO CAJA MENOR
2. Procedimiento actualizado AGFF-TE-PD-026 ARQUEO CAJA MENOR</t>
  </si>
  <si>
    <t>Se realiza la modificación del procedimiento AGFF-FA-PD-014 y se solicita publicación del mismo.</t>
  </si>
  <si>
    <t>Si bien es cierto que al analizar la pirámide de Kelsen se concluye que un acuerdo esta por encima de una resolución, es para el Area Financiera claro que la Dian es el ente rector en materia tributaria y de facturación; además es una entidad de orden nacional que da línea tributaria a todo el país, teniendo en cuenta lo anterior se seguirá cumpliendo con lo estipulado por la DIAN</t>
  </si>
  <si>
    <t>a. Se realizara una consulta a la DIAN validando el tema de los decimales y el pronunciamiento de la misma ante este tema, de no encontrarse una respuesta ya construida se procederá a solicitar un pronunciamiento.
b.  Se realizaran mensualmente y contra la conciliación entre contabilidad y cartera solicitud para anulación de decimales luego de que el cliente efectúe el pago, garantizando asi el cumplimiento del decreto distrital.</t>
  </si>
  <si>
    <t>Se realiza consulta a la DIAN, mensualmente se llevan a cabo la conciliaciones y de ser necesario se solicita la eliminación de decimales.</t>
  </si>
  <si>
    <t>a. Actualizar el procedimiento en el sentido de fijar un termino máximo para resolver la omisión o error. 
actualizar el procedimiento estableciendo para el reconocimiento contable de los premios o Incentivos, en el sentido que se registre una vez se reciba el pago del Incentivo, en cumplimiento al reconocimiento contable.</t>
  </si>
  <si>
    <t>Se adjunta correo solicitud de publicación del procedimiento y política modificados.
Se adjunta el procedimiento y política modificado.</t>
  </si>
  <si>
    <t xml:space="preserve">1.  auditoria_G_Financiera 2023 Código 11.15.1 </t>
  </si>
  <si>
    <t xml:space="preserve">1. Actualizar el procedimiento AGRI-SA-PD-010 TOMA FISICA DE INVENTARIOS – V10 con el fin de consignar en el mismo,  los lineamientos dispuestos en la Resolución Distrital 001 de 2019
2. Socializar con el equipo de Servicios Administrativos los cambios realizados en el procedimiento, con el fin de que toda el área maneje la misma información frente a este.
3. Remitir registro fotográfico de los 3 bienes que tienen placa borrosa, los cuales, se identificarán dentro de la Gran Toma Física de Inventarios 2023.
</t>
  </si>
  <si>
    <t>1.  auditoria_G_Financiera 2023 Código 11.15.2</t>
  </si>
  <si>
    <t>1.  auditoria_G_Financiera 2023 Código 11.15.3</t>
  </si>
  <si>
    <t>1.  auditoria_G_Financiera 2023 Código 11.15.4</t>
  </si>
  <si>
    <t>1.  auditoria_G_Financiera 2023 Código 11.15.5</t>
  </si>
  <si>
    <t>Falta de actualización del Procedimiento AGRI-SA-PD-010 Toma Física de Inventarios – V10, para incluir y formalizar las actividades donde se involucra el CIGD de Canal Capital.</t>
  </si>
  <si>
    <t xml:space="preserve">1. Actualizar el procedimiento AGRI-SA-PD-010 TOMA FISICA DE INVENTARIOS – V10 con el fin de incluir actividades en las que involucre al CIGD de la entidad tales como:
*Socializar el cronograma de la toma física de inventarios general y sus pormenores aprobado por el Grupo de Apoyo de Bienes
* Socializar el informe final de la actividad así como reportar sus resultados y/o novedades.
Entre otras actividades propias de inventarios que se requieren reportar al CIGD a través del Grupo de Apoyo de bienes.
2. Socializar con el equipo de Servicios Administrativos los cambios realizados con el fin de que toda el área maneje la misma información
</t>
  </si>
  <si>
    <t>1.  auditoria_G_Financiera 2023 Código 11.15.7</t>
  </si>
  <si>
    <t>Documentos revisados y/o actualizados (caracterización n y procedimiento
)/2 y
Mesa de trabajo/1</t>
  </si>
  <si>
    <t>Profesional grado 01 de Ventas y Mercadeo
Profesional grado 01 de  Planeación</t>
  </si>
  <si>
    <t>Gestión de
negocios y proyectos estratégicos
Planeación estratégica
Atención al ciudadano
Comunicaciones s</t>
  </si>
  <si>
    <t>Profesional grado 01 de Ventas y Mercadeo
Auxiliar de Atención al Ciudadano
Profesional grado 01 de  Planeación</t>
  </si>
  <si>
    <t>Soportes suministrados:
1. Agendamiento de las reuniones programadas (Sep 6, Sep 28 y dic 27) y grabación reunión 27 de diciembre 
https://drive.google.com/file/d/1YCgMH1gSVbzGRxj1h8EPYKuQ5qGDepKt/view
1.1 Acta de la reunión de revisión del indicador 4.8.2 
2. Agendamiento y grabación de la mesa de trabajo realizada el 15 de agosto y grabación de la mesa de trabajo del 11 de septiembre</t>
  </si>
  <si>
    <t xml:space="preserve">Se evidencia la ejecución de las acciones, sin embargo se mantiene abierta con el fin de analizar la formulación de indicadores para la presente vigencia y analizar las mejoras adoptadas. </t>
  </si>
  <si>
    <r>
      <t xml:space="preserve">1. Realizar mesa de trabajo con el equipo de Gestión Documental, de Sistemas y Control Interno y en este espacio aclarar y definir:
* Unificar ruta de almacenamiento de la información </t>
    </r>
    <r>
      <rPr>
        <u/>
        <sz val="8"/>
        <rFont val="Tahoma"/>
        <family val="2"/>
      </rPr>
      <t>DE LA TOTALIDAD DE LA </t>
    </r>
    <r>
      <rPr>
        <sz val="8"/>
        <rFont val="Tahoma"/>
        <family val="2"/>
      </rPr>
      <t xml:space="preserve"> </t>
    </r>
    <r>
      <rPr>
        <u/>
        <sz val="8"/>
        <rFont val="Tahoma"/>
        <family val="2"/>
      </rPr>
      <t>DOCUMENTACIÓN (incluyendo la clasificada como documentos de APOYO) </t>
    </r>
    <r>
      <rPr>
        <sz val="8"/>
        <rFont val="Tahoma"/>
        <family val="2"/>
      </rPr>
      <t xml:space="preserve"> producida por el proceso de GESTIÓN DE NEGOCIOS Y PROYECTOS ESTRATEGICOS
* Aclarar la información de la </t>
    </r>
    <r>
      <rPr>
        <u/>
        <sz val="8"/>
        <rFont val="Tahoma"/>
        <family val="2"/>
      </rPr>
      <t>TRD</t>
    </r>
    <r>
      <rPr>
        <sz val="8"/>
        <rFont val="Tahoma"/>
        <family val="2"/>
      </rPr>
      <t xml:space="preserve"> a almacenar, si esta corresponderá a la TRD vigente o la que esta en proceso de convalidación por parte del AGN o Archivo distrital
* Recibir orientación sobre los parámetros para el almacenamiento y uso de documentos digitales y/o electrónicos de Capital y realizar aplicación y prueba en TODA LA información incluyendo la clasificada como de Apoyo y de TRD.
2. Completar el diligenciamiento del Formulario Único e Inventario Documental - FUID aplicando el formulario establecido por Gestión Documental que se encuentra publicado en la intranet.
3. Realizar mesa de trabajo con el equipo de Gestión Documental, de Control Interno y  de Gestión Jurídica para unificar la ruta de almacenamiento del expediente precontractual de las ventas realizadas por el proceso de Gestión de Negocios y Proyectos Estratégicos. Así mismo establecer la lista documentos mínimos, responsables y las acciones que sean requeridas para el almacenamiento en la ruta que se defina.
4. Realizar mínimo dos (2) reuniones de seguimiento y control en el semestre, sobre el almacenamiento de la totalidad de la información incluyendo la clasificada como de  apoyo y de las TRD, para verificar la conformidad en el cumplimiento de "los parámetros para el almacenamiento y uso de documentos digitales y/o electrónicos de Capital". Estos espacios de reuniones se efectuará con el acompañamiento de Gestión Documental.</t>
    </r>
  </si>
  <si>
    <t>Ventas y Mercadeo
Secretaría General
- gestión jurídica</t>
  </si>
  <si>
    <t>Gerente General (ventas y mercadeo)
Secretaría General (gestión jurídica)</t>
  </si>
  <si>
    <t>Profesional grado 01 de Ventas y Mercadeo
Profesional especializado grado 3 de jurídica</t>
  </si>
  <si>
    <t>Gerente
General (ventas y mercadeo)
Secretaría General (gestión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</si>
</sst>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sz val="8"/>
      <color theme="1"/>
      <name val="Tahoma"/>
      <family val="2"/>
    </font>
    <font>
      <sz val="8"/>
      <name val="Tahoma"/>
      <family val="2"/>
    </font>
    <font>
      <b/>
      <sz val="8"/>
      <color theme="1"/>
      <name val="Tahoma"/>
      <family val="2"/>
    </font>
    <font>
      <sz val="9"/>
      <color theme="1"/>
      <name val="Tahoma"/>
      <family val="2"/>
    </font>
    <font>
      <i/>
      <sz val="8"/>
      <color theme="1"/>
      <name val="Tahoma"/>
      <family val="2"/>
    </font>
    <font>
      <i/>
      <sz val="8"/>
      <name val="Tahoma"/>
      <family val="2"/>
    </font>
    <font>
      <b/>
      <sz val="8"/>
      <color theme="0"/>
      <name val="Tahoma"/>
      <family val="2"/>
    </font>
    <font>
      <b/>
      <sz val="8"/>
      <name val="Tahoma"/>
      <family val="2"/>
    </font>
    <font>
      <b/>
      <sz val="9"/>
      <color theme="0"/>
      <name val="Tahoma"/>
      <family val="2"/>
    </font>
    <font>
      <b/>
      <sz val="16"/>
      <color theme="1"/>
      <name val="Tahoma"/>
      <family val="2"/>
    </font>
    <font>
      <sz val="7"/>
      <color theme="1"/>
      <name val="Tahoma"/>
      <family val="2"/>
    </font>
    <font>
      <u/>
      <sz val="8"/>
      <color theme="1"/>
      <name val="Tahoma"/>
      <family val="2"/>
    </font>
    <font>
      <u/>
      <sz val="8"/>
      <name val="Tahoma"/>
      <family val="2"/>
    </font>
    <font>
      <u/>
      <sz val="11"/>
      <color theme="10"/>
      <name val="Calibri"/>
      <family val="2"/>
      <scheme val="minor"/>
    </font>
    <font>
      <u/>
      <sz val="8"/>
      <color theme="10"/>
      <name val="Tahoma"/>
      <family val="2"/>
    </font>
    <font>
      <b/>
      <i/>
      <sz val="8"/>
      <color theme="1"/>
      <name val="Tahoma"/>
      <family val="2"/>
    </font>
  </fonts>
  <fills count="24">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theme="0"/>
      </patternFill>
    </fill>
    <fill>
      <patternFill patternType="solid">
        <fgColor theme="8" tint="-0.499984740745262"/>
        <bgColor indexed="64"/>
      </patternFill>
    </fill>
    <fill>
      <patternFill patternType="solid">
        <fgColor theme="0"/>
        <bgColor indexed="64"/>
      </patternFill>
    </fill>
    <fill>
      <patternFill patternType="solid">
        <fgColor theme="8" tint="-0.249977111117893"/>
        <bgColor indexed="64"/>
      </patternFill>
    </fill>
    <fill>
      <patternFill patternType="solid">
        <fgColor rgb="FFE8F5F8"/>
        <bgColor indexed="64"/>
      </patternFill>
    </fill>
    <fill>
      <patternFill patternType="solid">
        <fgColor rgb="FFC00000"/>
        <bgColor indexed="64"/>
      </patternFill>
    </fill>
    <fill>
      <patternFill patternType="solid">
        <fgColor theme="2" tint="-0.749992370372631"/>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6" tint="-0.499984740745262"/>
        <bgColor indexed="64"/>
      </patternFill>
    </fill>
    <fill>
      <patternFill patternType="solid">
        <fgColor rgb="FF54AF2F"/>
        <bgColor indexed="64"/>
      </patternFill>
    </fill>
  </fills>
  <borders count="6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theme="0"/>
      </bottom>
      <diagonal/>
    </border>
    <border>
      <left/>
      <right style="medium">
        <color indexed="64"/>
      </right>
      <top style="thin">
        <color theme="0"/>
      </top>
      <bottom style="medium">
        <color indexed="64"/>
      </bottom>
      <diagonal/>
    </border>
    <border>
      <left style="thin">
        <color rgb="FF000000"/>
      </left>
      <right style="thin">
        <color rgb="FF000000"/>
      </right>
      <top style="thin">
        <color rgb="FF000000"/>
      </top>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style="medium">
        <color indexed="64"/>
      </left>
      <right style="thin">
        <color theme="0"/>
      </right>
      <top style="medium">
        <color indexed="64"/>
      </top>
      <bottom/>
      <diagonal/>
    </border>
    <border>
      <left style="medium">
        <color indexed="64"/>
      </left>
      <right style="thin">
        <color rgb="FF000000"/>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1" fillId="0" borderId="0" applyNumberFormat="0" applyFill="0" applyBorder="0" applyAlignment="0" applyProtection="0"/>
  </cellStyleXfs>
  <cellXfs count="215">
    <xf numFmtId="0" fontId="0" fillId="0" borderId="0" xfId="0"/>
    <xf numFmtId="0" fontId="3" fillId="0" borderId="0" xfId="2" applyFont="1" applyAlignment="1">
      <alignment vertical="center"/>
    </xf>
    <xf numFmtId="0" fontId="5" fillId="0" borderId="0" xfId="0" applyFont="1"/>
    <xf numFmtId="0" fontId="5" fillId="0" borderId="0" xfId="0" applyFont="1" applyAlignment="1">
      <alignment vertical="center"/>
    </xf>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xf numFmtId="1" fontId="5" fillId="0" borderId="0" xfId="1" applyNumberFormat="1" applyFont="1" applyAlignment="1">
      <alignment horizontal="center" vertical="center"/>
    </xf>
    <xf numFmtId="0" fontId="7" fillId="0" borderId="0" xfId="2" applyFont="1" applyAlignment="1">
      <alignment vertical="center" wrapText="1"/>
    </xf>
    <xf numFmtId="0" fontId="4" fillId="0" borderId="0" xfId="2" applyFont="1" applyAlignment="1">
      <alignment horizontal="center" vertical="center"/>
    </xf>
    <xf numFmtId="0" fontId="8" fillId="0" borderId="0" xfId="0" applyFont="1"/>
    <xf numFmtId="15"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9" fillId="0" borderId="10" xfId="0" applyFont="1" applyBorder="1" applyAlignment="1">
      <alignment horizontal="center" vertical="center" wrapText="1"/>
    </xf>
    <xf numFmtId="9" fontId="9" fillId="0" borderId="3" xfId="1" applyFont="1" applyFill="1" applyBorder="1" applyAlignment="1" applyProtection="1">
      <alignment horizontal="center" vertical="center" wrapText="1"/>
    </xf>
    <xf numFmtId="0" fontId="8" fillId="0" borderId="10" xfId="0" applyFont="1" applyBorder="1" applyAlignment="1">
      <alignment horizontal="center" vertical="center" wrapText="1"/>
    </xf>
    <xf numFmtId="15" fontId="9" fillId="0" borderId="3" xfId="0" applyNumberFormat="1" applyFont="1" applyBorder="1" applyAlignment="1" applyProtection="1">
      <alignment horizontal="center" vertical="center" wrapText="1"/>
      <protection locked="0" hidden="1"/>
    </xf>
    <xf numFmtId="0" fontId="9" fillId="0" borderId="3" xfId="0" applyFont="1" applyBorder="1" applyAlignment="1" applyProtection="1">
      <alignment horizontal="center" vertical="center" wrapText="1"/>
      <protection locked="0" hidden="1"/>
    </xf>
    <xf numFmtId="15" fontId="9" fillId="0" borderId="19" xfId="0" applyNumberFormat="1" applyFont="1" applyBorder="1" applyAlignment="1" applyProtection="1">
      <alignment horizontal="center" vertical="center" wrapText="1"/>
      <protection locked="0" hidden="1"/>
    </xf>
    <xf numFmtId="15" fontId="9" fillId="0" borderId="19" xfId="0" applyNumberFormat="1" applyFont="1" applyBorder="1" applyAlignment="1" applyProtection="1">
      <alignment horizontal="center" vertical="center" wrapText="1"/>
      <protection hidden="1"/>
    </xf>
    <xf numFmtId="0" fontId="9" fillId="0" borderId="38" xfId="0" applyFont="1" applyBorder="1" applyAlignment="1" applyProtection="1">
      <alignment horizontal="center" vertical="center" wrapText="1"/>
      <protection locked="0" hidden="1"/>
    </xf>
    <xf numFmtId="0" fontId="9" fillId="0" borderId="19" xfId="0" applyFont="1" applyBorder="1" applyAlignment="1" applyProtection="1">
      <alignment horizontal="center" vertical="center" wrapText="1"/>
      <protection hidden="1"/>
    </xf>
    <xf numFmtId="0" fontId="9" fillId="0" borderId="3" xfId="0" applyFont="1" applyBorder="1" applyAlignment="1" applyProtection="1">
      <alignment horizontal="justify" vertical="center" wrapText="1"/>
      <protection locked="0" hidden="1"/>
    </xf>
    <xf numFmtId="0" fontId="5" fillId="0" borderId="0" xfId="0" applyFont="1" applyAlignment="1">
      <alignment horizontal="center"/>
    </xf>
    <xf numFmtId="0" fontId="5" fillId="0" borderId="0" xfId="0" applyFont="1" applyAlignment="1">
      <alignment horizontal="justify" vertical="center"/>
    </xf>
    <xf numFmtId="0" fontId="11" fillId="0" borderId="0" xfId="0" applyFont="1"/>
    <xf numFmtId="0" fontId="8" fillId="0" borderId="3" xfId="0" applyFont="1" applyBorder="1" applyAlignment="1">
      <alignment horizontal="justify" vertical="center" wrapText="1"/>
    </xf>
    <xf numFmtId="15" fontId="8" fillId="0" borderId="19" xfId="0" applyNumberFormat="1" applyFont="1" applyBorder="1" applyAlignment="1">
      <alignment horizontal="center" vertical="center"/>
    </xf>
    <xf numFmtId="0" fontId="9" fillId="0" borderId="10" xfId="0" applyFont="1" applyBorder="1" applyAlignment="1" applyProtection="1">
      <alignment horizontal="center" vertical="center" wrapText="1"/>
      <protection hidden="1"/>
    </xf>
    <xf numFmtId="0" fontId="9" fillId="0" borderId="38" xfId="0" applyFont="1" applyBorder="1" applyAlignment="1" applyProtection="1">
      <alignment horizontal="center" vertical="center" wrapText="1"/>
      <protection hidden="1"/>
    </xf>
    <xf numFmtId="0" fontId="9" fillId="0" borderId="11" xfId="0" applyFont="1" applyBorder="1" applyAlignment="1">
      <alignment horizontal="center" vertical="center" wrapText="1"/>
    </xf>
    <xf numFmtId="0" fontId="9" fillId="0" borderId="41" xfId="0" applyFont="1" applyBorder="1" applyAlignment="1" applyProtection="1">
      <alignment horizontal="center" vertical="center" wrapText="1"/>
      <protection locked="0" hidden="1"/>
    </xf>
    <xf numFmtId="0" fontId="9" fillId="0" borderId="11" xfId="0" applyFont="1" applyBorder="1" applyAlignment="1" applyProtection="1">
      <alignment horizontal="center" vertical="center" wrapText="1"/>
      <protection locked="0" hidden="1"/>
    </xf>
    <xf numFmtId="0" fontId="9" fillId="0" borderId="3" xfId="0" applyFont="1" applyBorder="1" applyAlignment="1">
      <alignment horizontal="left" vertical="center" wrapText="1"/>
    </xf>
    <xf numFmtId="0" fontId="9" fillId="0" borderId="19" xfId="0" applyFont="1" applyBorder="1" applyAlignment="1" applyProtection="1">
      <alignment horizontal="justify" vertical="top" wrapText="1"/>
      <protection locked="0" hidden="1"/>
    </xf>
    <xf numFmtId="0" fontId="10" fillId="0" borderId="3" xfId="0" applyFont="1" applyBorder="1" applyAlignment="1">
      <alignment horizontal="justify" vertical="center" wrapText="1"/>
    </xf>
    <xf numFmtId="0" fontId="9" fillId="11" borderId="36" xfId="0" applyFont="1" applyFill="1" applyBorder="1" applyAlignment="1">
      <alignment horizontal="center" vertical="center" wrapText="1"/>
    </xf>
    <xf numFmtId="164" fontId="5" fillId="0" borderId="0" xfId="1" applyNumberFormat="1" applyFont="1"/>
    <xf numFmtId="164" fontId="8" fillId="0" borderId="10" xfId="1" applyNumberFormat="1" applyFont="1" applyFill="1" applyBorder="1" applyAlignment="1" applyProtection="1">
      <alignment horizontal="center" vertical="center" wrapText="1"/>
    </xf>
    <xf numFmtId="0" fontId="9" fillId="0" borderId="36" xfId="0" applyFont="1" applyBorder="1" applyAlignment="1">
      <alignment horizontal="left"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14" fillId="14" borderId="10" xfId="0" applyFont="1" applyFill="1" applyBorder="1" applyAlignment="1">
      <alignment horizontal="center" vertical="center" wrapText="1"/>
    </xf>
    <xf numFmtId="0" fontId="10" fillId="8" borderId="3" xfId="0" applyFont="1" applyFill="1" applyBorder="1" applyAlignment="1">
      <alignment horizontal="justify" vertical="center" wrapText="1"/>
    </xf>
    <xf numFmtId="164" fontId="8" fillId="8" borderId="10" xfId="1" applyNumberFormat="1" applyFont="1" applyFill="1" applyBorder="1" applyAlignment="1" applyProtection="1">
      <alignment horizontal="center" vertical="center" wrapText="1"/>
    </xf>
    <xf numFmtId="0" fontId="8" fillId="8" borderId="10" xfId="0" applyFont="1" applyFill="1" applyBorder="1" applyAlignment="1">
      <alignment horizontal="center" vertical="center" wrapText="1"/>
    </xf>
    <xf numFmtId="15" fontId="9" fillId="0" borderId="35" xfId="0" applyNumberFormat="1" applyFont="1" applyBorder="1" applyAlignment="1">
      <alignment horizontal="center" vertical="center" wrapText="1"/>
    </xf>
    <xf numFmtId="0" fontId="5" fillId="0" borderId="0" xfId="0" applyFont="1" applyAlignment="1">
      <alignment horizontal="left" vertical="center" wrapText="1"/>
    </xf>
    <xf numFmtId="164" fontId="5" fillId="0" borderId="0" xfId="1" applyNumberFormat="1" applyFont="1" applyAlignment="1">
      <alignment horizontal="center" vertical="center"/>
    </xf>
    <xf numFmtId="0" fontId="8" fillId="21" borderId="3" xfId="0" applyFont="1" applyFill="1" applyBorder="1" applyAlignment="1">
      <alignment vertical="center" wrapText="1"/>
    </xf>
    <xf numFmtId="0" fontId="8" fillId="0" borderId="19" xfId="0" applyFont="1" applyBorder="1" applyAlignment="1">
      <alignment horizontal="center" vertical="center"/>
    </xf>
    <xf numFmtId="164" fontId="8" fillId="0" borderId="19" xfId="1" applyNumberFormat="1" applyFont="1" applyBorder="1" applyAlignment="1">
      <alignment horizontal="center" vertical="center" wrapText="1"/>
    </xf>
    <xf numFmtId="0" fontId="8" fillId="0" borderId="19" xfId="0" applyFont="1" applyBorder="1" applyAlignment="1">
      <alignment horizontal="center" vertical="center" wrapText="1"/>
    </xf>
    <xf numFmtId="0" fontId="10" fillId="3" borderId="14" xfId="0"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8" fillId="6" borderId="17" xfId="0" applyFont="1" applyFill="1" applyBorder="1" applyAlignment="1" applyProtection="1">
      <alignment horizontal="center" vertical="center" wrapText="1"/>
      <protection locked="0"/>
    </xf>
    <xf numFmtId="0" fontId="18" fillId="6" borderId="18"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31"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18" fillId="13" borderId="16" xfId="0" applyFont="1" applyFill="1" applyBorder="1" applyAlignment="1">
      <alignment horizontal="center" vertical="center" wrapText="1"/>
    </xf>
    <xf numFmtId="0" fontId="18" fillId="13" borderId="17" xfId="0" applyFont="1" applyFill="1" applyBorder="1" applyAlignment="1">
      <alignment horizontal="center" vertical="center" wrapText="1"/>
    </xf>
    <xf numFmtId="0" fontId="18" fillId="13" borderId="47" xfId="0" applyFont="1" applyFill="1" applyBorder="1" applyAlignment="1">
      <alignment horizontal="center" vertical="center" wrapText="1"/>
    </xf>
    <xf numFmtId="0" fontId="18" fillId="20" borderId="16" xfId="0" applyFont="1" applyFill="1" applyBorder="1" applyAlignment="1">
      <alignment horizontal="center" vertical="center" wrapText="1"/>
    </xf>
    <xf numFmtId="0" fontId="18" fillId="20" borderId="17" xfId="0" applyFont="1" applyFill="1" applyBorder="1" applyAlignment="1">
      <alignment horizontal="center" vertical="center" wrapText="1"/>
    </xf>
    <xf numFmtId="0" fontId="18" fillId="20" borderId="31"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18" fillId="8" borderId="31" xfId="0" applyFont="1" applyFill="1" applyBorder="1" applyAlignment="1">
      <alignment horizontal="center" vertical="center" wrapText="1"/>
    </xf>
    <xf numFmtId="0" fontId="18" fillId="8" borderId="18" xfId="0" applyFont="1" applyFill="1" applyBorder="1" applyAlignment="1">
      <alignment horizontal="center" vertical="center" wrapText="1"/>
    </xf>
    <xf numFmtId="0" fontId="18" fillId="0" borderId="0" xfId="0" applyFont="1"/>
    <xf numFmtId="0" fontId="8" fillId="0" borderId="19" xfId="0" applyFont="1" applyBorder="1" applyAlignment="1">
      <alignment vertical="center" wrapText="1"/>
    </xf>
    <xf numFmtId="0" fontId="8" fillId="0" borderId="19" xfId="0" applyFont="1" applyBorder="1" applyAlignment="1">
      <alignment horizontal="justify" vertical="center" wrapText="1"/>
    </xf>
    <xf numFmtId="0" fontId="10" fillId="0" borderId="19" xfId="0" applyFont="1" applyBorder="1" applyAlignment="1">
      <alignment horizontal="justify" vertical="center" wrapText="1"/>
    </xf>
    <xf numFmtId="0" fontId="9" fillId="0" borderId="19" xfId="0" applyFont="1" applyBorder="1" applyAlignment="1" applyProtection="1">
      <alignment horizontal="justify" vertical="center" wrapText="1"/>
      <protection locked="0" hidden="1"/>
    </xf>
    <xf numFmtId="0" fontId="9" fillId="0" borderId="19" xfId="0" applyFont="1" applyBorder="1" applyAlignment="1" applyProtection="1">
      <alignment horizontal="center" vertical="center" wrapText="1"/>
      <protection locked="0" hidden="1"/>
    </xf>
    <xf numFmtId="0" fontId="9" fillId="0" borderId="48" xfId="0" applyFont="1" applyBorder="1" applyAlignment="1">
      <alignment horizontal="left" vertical="center" wrapText="1"/>
    </xf>
    <xf numFmtId="0" fontId="9" fillId="0" borderId="35" xfId="0" applyFont="1" applyBorder="1" applyAlignment="1">
      <alignment horizontal="left" vertical="center" wrapText="1"/>
    </xf>
    <xf numFmtId="15" fontId="9" fillId="0" borderId="36"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pplyProtection="1">
      <alignment horizontal="center" vertical="center" wrapText="1"/>
      <protection locked="0" hidden="1"/>
    </xf>
    <xf numFmtId="0" fontId="9" fillId="0" borderId="3" xfId="0" applyFont="1" applyBorder="1" applyAlignment="1" applyProtection="1">
      <alignment horizontal="center" vertical="center" wrapText="1"/>
      <protection hidden="1"/>
    </xf>
    <xf numFmtId="0" fontId="9" fillId="0" borderId="37" xfId="0" applyFont="1" applyBorder="1" applyAlignment="1">
      <alignment horizontal="center" vertical="center" wrapText="1"/>
    </xf>
    <xf numFmtId="0" fontId="9" fillId="9" borderId="3" xfId="0" applyFont="1" applyFill="1" applyBorder="1" applyAlignment="1">
      <alignment horizontal="center" vertical="center" wrapText="1"/>
    </xf>
    <xf numFmtId="0" fontId="9" fillId="9" borderId="42" xfId="0" applyFont="1" applyFill="1" applyBorder="1" applyAlignment="1">
      <alignment horizontal="center" vertical="center" wrapText="1"/>
    </xf>
    <xf numFmtId="0" fontId="9" fillId="9" borderId="35"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 xfId="0" applyFont="1" applyBorder="1" applyAlignment="1" applyProtection="1">
      <alignment horizontal="justify" vertical="center"/>
      <protection locked="0" hidden="1"/>
    </xf>
    <xf numFmtId="0" fontId="9" fillId="0" borderId="40" xfId="0" applyFont="1" applyBorder="1" applyAlignment="1">
      <alignment horizontal="center" vertical="center" wrapText="1"/>
    </xf>
    <xf numFmtId="0" fontId="9" fillId="0" borderId="3" xfId="0" applyFont="1" applyBorder="1" applyAlignment="1" applyProtection="1">
      <alignment horizontal="left" vertical="center" wrapText="1"/>
      <protection locked="0" hidden="1"/>
    </xf>
    <xf numFmtId="0" fontId="9" fillId="11" borderId="35" xfId="0" applyFont="1" applyFill="1" applyBorder="1" applyAlignment="1">
      <alignment horizontal="center" vertical="center" wrapText="1"/>
    </xf>
    <xf numFmtId="0" fontId="9" fillId="0" borderId="0" xfId="0" applyFont="1" applyAlignment="1">
      <alignment horizontal="center" vertical="center" wrapText="1"/>
    </xf>
    <xf numFmtId="0" fontId="9" fillId="0" borderId="52" xfId="0" applyFont="1" applyBorder="1" applyAlignment="1">
      <alignment horizontal="center" vertical="center" wrapText="1"/>
    </xf>
    <xf numFmtId="15" fontId="9" fillId="0" borderId="42" xfId="0" applyNumberFormat="1" applyFont="1" applyBorder="1" applyAlignment="1">
      <alignment horizontal="center" vertical="center" wrapText="1"/>
    </xf>
    <xf numFmtId="9" fontId="18" fillId="7" borderId="17" xfId="1" applyFont="1" applyFill="1" applyBorder="1" applyAlignment="1" applyProtection="1">
      <alignment horizontal="center" vertical="center" wrapText="1"/>
    </xf>
    <xf numFmtId="9" fontId="9" fillId="0" borderId="3" xfId="1" applyFont="1" applyBorder="1" applyAlignment="1" applyProtection="1">
      <alignment horizontal="center" vertical="center" wrapText="1"/>
      <protection locked="0" hidden="1"/>
    </xf>
    <xf numFmtId="9" fontId="9" fillId="9" borderId="35" xfId="1" applyFont="1" applyFill="1" applyBorder="1" applyAlignment="1">
      <alignment horizontal="center" vertical="center" wrapText="1"/>
    </xf>
    <xf numFmtId="9" fontId="9" fillId="0" borderId="19" xfId="1" applyFont="1" applyFill="1" applyBorder="1" applyAlignment="1" applyProtection="1">
      <alignment horizontal="center" vertical="center" wrapText="1"/>
      <protection locked="0" hidden="1"/>
    </xf>
    <xf numFmtId="9" fontId="9" fillId="0" borderId="19" xfId="1" applyFont="1" applyBorder="1" applyAlignment="1" applyProtection="1">
      <alignment horizontal="center" vertical="center" wrapText="1"/>
      <protection locked="0" hidden="1"/>
    </xf>
    <xf numFmtId="9" fontId="9" fillId="0" borderId="35" xfId="1" applyFont="1" applyBorder="1" applyAlignment="1">
      <alignment horizontal="center" vertical="center" wrapText="1"/>
    </xf>
    <xf numFmtId="9" fontId="9" fillId="0" borderId="36" xfId="1" applyFont="1" applyBorder="1" applyAlignment="1">
      <alignment horizontal="center" vertical="center" wrapText="1"/>
    </xf>
    <xf numFmtId="15" fontId="9" fillId="0" borderId="63" xfId="0" applyNumberFormat="1" applyFont="1" applyBorder="1" applyAlignment="1">
      <alignment horizontal="center" vertical="center" wrapText="1"/>
    </xf>
    <xf numFmtId="0" fontId="9" fillId="0" borderId="63" xfId="0" applyFont="1" applyBorder="1" applyAlignment="1">
      <alignment horizontal="center" vertical="center" wrapText="1"/>
    </xf>
    <xf numFmtId="164" fontId="8" fillId="0" borderId="38" xfId="1" applyNumberFormat="1" applyFont="1" applyFill="1" applyBorder="1" applyAlignment="1" applyProtection="1">
      <alignment horizontal="center" vertical="center" wrapText="1"/>
    </xf>
    <xf numFmtId="0" fontId="8" fillId="0" borderId="38" xfId="0" applyFont="1" applyBorder="1" applyAlignment="1">
      <alignment horizontal="center" vertical="center" wrapText="1"/>
    </xf>
    <xf numFmtId="9" fontId="9" fillId="0" borderId="3" xfId="1" applyFont="1" applyFill="1" applyBorder="1" applyAlignment="1" applyProtection="1">
      <alignment horizontal="center" vertical="center" wrapText="1"/>
      <protection locked="0" hidden="1"/>
    </xf>
    <xf numFmtId="0" fontId="8" fillId="0" borderId="3" xfId="0" applyFont="1" applyBorder="1" applyAlignment="1">
      <alignment horizontal="center" vertical="center" wrapText="1"/>
    </xf>
    <xf numFmtId="0" fontId="9" fillId="0" borderId="50" xfId="0" applyFont="1" applyBorder="1" applyAlignment="1">
      <alignment horizontal="center" vertical="center" wrapText="1"/>
    </xf>
    <xf numFmtId="15" fontId="9" fillId="0" borderId="64" xfId="0" applyNumberFormat="1" applyFont="1" applyBorder="1" applyAlignment="1">
      <alignment horizontal="center" vertical="center" wrapText="1"/>
    </xf>
    <xf numFmtId="0" fontId="9" fillId="0" borderId="64" xfId="0" applyFont="1" applyBorder="1" applyAlignment="1">
      <alignment horizontal="center" vertical="center" wrapText="1"/>
    </xf>
    <xf numFmtId="0" fontId="9" fillId="0" borderId="64" xfId="0" applyFont="1" applyBorder="1" applyAlignment="1">
      <alignment horizontal="left" vertical="center" wrapText="1"/>
    </xf>
    <xf numFmtId="0" fontId="9" fillId="11" borderId="64" xfId="0" applyFont="1" applyFill="1" applyBorder="1" applyAlignment="1">
      <alignment horizontal="center" vertical="center" wrapText="1"/>
    </xf>
    <xf numFmtId="9" fontId="9" fillId="0" borderId="64" xfId="1" applyFont="1" applyBorder="1" applyAlignment="1">
      <alignment horizontal="center" vertical="center" wrapText="1"/>
    </xf>
    <xf numFmtId="0" fontId="22" fillId="21" borderId="3" xfId="7" applyFont="1" applyFill="1" applyBorder="1" applyAlignment="1">
      <alignment vertical="center" wrapText="1"/>
    </xf>
    <xf numFmtId="0" fontId="8" fillId="0" borderId="3" xfId="0" applyFont="1" applyBorder="1" applyAlignment="1">
      <alignment horizontal="center" vertical="center"/>
    </xf>
    <xf numFmtId="0" fontId="8" fillId="21" borderId="65" xfId="0" applyFont="1" applyFill="1" applyBorder="1" applyAlignment="1">
      <alignment vertical="center" wrapText="1"/>
    </xf>
    <xf numFmtId="0" fontId="8" fillId="0" borderId="65" xfId="0" applyFont="1" applyBorder="1" applyAlignment="1">
      <alignment horizontal="center" vertical="center"/>
    </xf>
    <xf numFmtId="0" fontId="17" fillId="0" borderId="2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0" xfId="0" applyFont="1" applyAlignment="1">
      <alignment horizontal="center" vertical="center" wrapText="1"/>
    </xf>
    <xf numFmtId="0" fontId="17" fillId="0" borderId="43"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5" xfId="0" applyFont="1" applyBorder="1" applyAlignment="1">
      <alignment horizontal="center" vertical="center" wrapText="1"/>
    </xf>
    <xf numFmtId="9" fontId="10" fillId="3" borderId="26" xfId="1" applyFont="1" applyFill="1" applyBorder="1" applyAlignment="1" applyProtection="1">
      <alignment horizontal="center" vertical="center" wrapText="1"/>
    </xf>
    <xf numFmtId="9" fontId="10" fillId="3" borderId="24" xfId="1" applyFont="1" applyFill="1" applyBorder="1" applyAlignment="1" applyProtection="1">
      <alignment horizontal="center" vertical="center" wrapText="1"/>
    </xf>
    <xf numFmtId="0" fontId="10"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4" fillId="12" borderId="26" xfId="0" applyFont="1" applyFill="1" applyBorder="1" applyAlignment="1">
      <alignment horizontal="center" vertical="center" wrapText="1"/>
    </xf>
    <xf numFmtId="0" fontId="14" fillId="12" borderId="24" xfId="0" applyFont="1" applyFill="1" applyBorder="1" applyAlignment="1">
      <alignment horizontal="center" vertical="center" wrapText="1"/>
    </xf>
    <xf numFmtId="0" fontId="10" fillId="3" borderId="32" xfId="0" applyFont="1" applyFill="1" applyBorder="1" applyAlignment="1">
      <alignment horizontal="center" vertical="center"/>
    </xf>
    <xf numFmtId="0" fontId="10" fillId="3" borderId="33" xfId="0" applyFont="1" applyFill="1" applyBorder="1" applyAlignment="1">
      <alignment horizontal="center" vertical="center"/>
    </xf>
    <xf numFmtId="0" fontId="10" fillId="3" borderId="27"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9" fillId="0" borderId="48" xfId="0" applyFont="1" applyBorder="1" applyAlignment="1">
      <alignment horizontal="center" vertical="center" wrapText="1"/>
    </xf>
    <xf numFmtId="0" fontId="9" fillId="0" borderId="35" xfId="0" applyFont="1" applyBorder="1" applyAlignment="1">
      <alignment horizontal="center" vertical="center" wrapText="1"/>
    </xf>
    <xf numFmtId="0" fontId="5" fillId="0" borderId="4"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0" fontId="5" fillId="0" borderId="6" xfId="0" applyFont="1" applyBorder="1" applyAlignment="1">
      <alignment horizontal="center"/>
    </xf>
    <xf numFmtId="0" fontId="5" fillId="0" borderId="3" xfId="0" applyFont="1" applyBorder="1" applyAlignment="1">
      <alignment horizontal="center"/>
    </xf>
    <xf numFmtId="0" fontId="5" fillId="0" borderId="10"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16" fillId="5" borderId="20"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6" fillId="10" borderId="20"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14" fillId="12" borderId="44" xfId="0" applyFont="1" applyFill="1" applyBorder="1" applyAlignment="1">
      <alignment horizontal="center" vertical="center" wrapText="1"/>
    </xf>
    <xf numFmtId="0" fontId="14" fillId="12" borderId="46" xfId="0" applyFont="1" applyFill="1" applyBorder="1" applyAlignment="1">
      <alignment horizontal="center" vertical="center" wrapText="1"/>
    </xf>
    <xf numFmtId="0" fontId="14" fillId="12" borderId="51" xfId="0" applyFont="1" applyFill="1" applyBorder="1" applyAlignment="1">
      <alignment horizontal="center" vertical="center" wrapText="1"/>
    </xf>
    <xf numFmtId="0" fontId="14" fillId="12" borderId="23" xfId="0" applyFont="1" applyFill="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15" fontId="9" fillId="0" borderId="48" xfId="0" applyNumberFormat="1" applyFont="1" applyBorder="1" applyAlignment="1">
      <alignment horizontal="center" vertical="center" wrapText="1"/>
    </xf>
    <xf numFmtId="15" fontId="9" fillId="0" borderId="35" xfId="0" applyNumberFormat="1" applyFont="1" applyBorder="1" applyAlignment="1">
      <alignment horizontal="center"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53" xfId="0" applyFont="1" applyBorder="1" applyAlignment="1">
      <alignment horizontal="left"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54"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55" xfId="0" applyFont="1" applyBorder="1" applyAlignment="1">
      <alignment horizontal="left" vertical="center"/>
    </xf>
    <xf numFmtId="0" fontId="16" fillId="16" borderId="56" xfId="0" applyFont="1" applyFill="1" applyBorder="1" applyAlignment="1">
      <alignment horizontal="center" vertical="center"/>
    </xf>
    <xf numFmtId="0" fontId="16" fillId="16" borderId="57" xfId="0" applyFont="1" applyFill="1" applyBorder="1" applyAlignment="1">
      <alignment horizontal="center" vertical="center"/>
    </xf>
    <xf numFmtId="0" fontId="16" fillId="16" borderId="58" xfId="0" applyFont="1" applyFill="1" applyBorder="1" applyAlignment="1">
      <alignment horizontal="center" vertical="center"/>
    </xf>
    <xf numFmtId="0" fontId="10" fillId="17" borderId="51" xfId="0" applyFont="1" applyFill="1" applyBorder="1" applyAlignment="1">
      <alignment horizontal="center" vertical="center" wrapText="1"/>
    </xf>
    <xf numFmtId="0" fontId="10" fillId="17" borderId="23" xfId="0" applyFont="1" applyFill="1" applyBorder="1" applyAlignment="1">
      <alignment horizontal="center" vertical="center" wrapText="1"/>
    </xf>
    <xf numFmtId="0" fontId="10" fillId="17" borderId="24" xfId="0" applyFont="1" applyFill="1" applyBorder="1" applyAlignment="1">
      <alignment horizontal="center" vertical="center" wrapText="1"/>
    </xf>
    <xf numFmtId="0" fontId="10" fillId="17" borderId="14" xfId="0" applyFont="1" applyFill="1" applyBorder="1" applyAlignment="1">
      <alignment horizontal="center" vertical="center" wrapText="1"/>
    </xf>
    <xf numFmtId="0" fontId="10" fillId="17" borderId="59" xfId="0" applyFont="1" applyFill="1" applyBorder="1" applyAlignment="1">
      <alignment horizontal="center" vertical="center" wrapText="1"/>
    </xf>
    <xf numFmtId="0" fontId="10" fillId="17" borderId="60" xfId="0" applyFont="1" applyFill="1" applyBorder="1" applyAlignment="1">
      <alignment horizontal="center" vertical="center" wrapText="1"/>
    </xf>
    <xf numFmtId="0" fontId="10" fillId="18" borderId="26" xfId="0" applyFont="1" applyFill="1" applyBorder="1" applyAlignment="1">
      <alignment horizontal="center" vertical="center" wrapText="1"/>
    </xf>
    <xf numFmtId="0" fontId="10" fillId="18" borderId="61" xfId="0" applyFont="1" applyFill="1" applyBorder="1" applyAlignment="1">
      <alignment horizontal="center" vertical="center" wrapText="1"/>
    </xf>
    <xf numFmtId="0" fontId="10" fillId="18" borderId="62" xfId="0" applyFont="1" applyFill="1" applyBorder="1" applyAlignment="1">
      <alignment horizontal="center" vertical="center" wrapText="1"/>
    </xf>
    <xf numFmtId="0" fontId="10" fillId="19" borderId="23" xfId="0" applyFont="1" applyFill="1" applyBorder="1" applyAlignment="1">
      <alignment horizontal="center" vertical="center" wrapText="1"/>
    </xf>
    <xf numFmtId="0" fontId="10" fillId="19" borderId="13" xfId="0" applyFont="1" applyFill="1" applyBorder="1" applyAlignment="1">
      <alignment horizontal="center" vertical="center" wrapText="1"/>
    </xf>
    <xf numFmtId="0" fontId="10" fillId="19" borderId="24" xfId="0" applyFont="1" applyFill="1" applyBorder="1" applyAlignment="1">
      <alignment horizontal="center" vertical="center" wrapText="1"/>
    </xf>
    <xf numFmtId="0" fontId="10" fillId="19" borderId="14" xfId="0" applyFont="1" applyFill="1" applyBorder="1" applyAlignment="1">
      <alignment horizontal="center" vertical="center" wrapText="1"/>
    </xf>
    <xf numFmtId="0" fontId="10" fillId="19" borderId="25" xfId="0" applyFont="1" applyFill="1" applyBorder="1" applyAlignment="1">
      <alignment horizontal="center" vertical="center" wrapText="1"/>
    </xf>
    <xf numFmtId="0" fontId="10" fillId="19" borderId="15" xfId="0" applyFont="1" applyFill="1" applyBorder="1" applyAlignment="1">
      <alignment horizontal="center" vertical="center" wrapText="1"/>
    </xf>
    <xf numFmtId="0" fontId="16" fillId="15" borderId="56" xfId="0" applyFont="1" applyFill="1" applyBorder="1" applyAlignment="1">
      <alignment horizontal="center" vertical="center" wrapText="1"/>
    </xf>
    <xf numFmtId="0" fontId="16" fillId="15" borderId="57" xfId="0" applyFont="1" applyFill="1" applyBorder="1" applyAlignment="1">
      <alignment horizontal="center" vertical="center" wrapText="1"/>
    </xf>
    <xf numFmtId="0" fontId="8" fillId="23" borderId="19" xfId="0" applyFont="1" applyFill="1" applyBorder="1" applyAlignment="1">
      <alignment horizontal="center" vertical="center" wrapText="1"/>
    </xf>
    <xf numFmtId="0" fontId="8" fillId="22" borderId="19" xfId="0" applyFont="1" applyFill="1" applyBorder="1" applyAlignment="1">
      <alignment horizontal="center" vertical="center" wrapText="1"/>
    </xf>
  </cellXfs>
  <cellStyles count="8">
    <cellStyle name="Hipervínculo" xfId="7" builtinId="8"/>
    <cellStyle name="Normal" xfId="0" builtinId="0"/>
    <cellStyle name="Normal 2" xfId="2" xr:uid="{00000000-0005-0000-0000-000002000000}"/>
    <cellStyle name="Normal 2 2" xfId="3" xr:uid="{00000000-0005-0000-0000-000003000000}"/>
    <cellStyle name="Normal 3" xfId="5" xr:uid="{00000000-0005-0000-0000-000004000000}"/>
    <cellStyle name="Normal 5" xfId="4" xr:uid="{00000000-0005-0000-0000-000005000000}"/>
    <cellStyle name="Porcentaje" xfId="1" builtinId="5"/>
    <cellStyle name="Porcentual 10" xfId="6" xr:uid="{00000000-0005-0000-0000-000007000000}"/>
  </cellStyles>
  <dxfs count="130">
    <dxf>
      <font>
        <b/>
        <i val="0"/>
        <color theme="0"/>
      </font>
      <fill>
        <patternFill>
          <bgColor rgb="FFC00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24994659260841701"/>
        </patternFill>
      </fill>
    </dxf>
    <dxf>
      <font>
        <b/>
        <i val="0"/>
        <color auto="1"/>
      </font>
      <fill>
        <patternFill>
          <bgColor rgb="FFFFC000"/>
        </patternFill>
      </fill>
    </dxf>
    <dxf>
      <font>
        <b/>
        <i val="0"/>
        <strike val="0"/>
        <color theme="0"/>
      </font>
      <fill>
        <patternFill>
          <bgColor rgb="FFC00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color theme="0"/>
      </font>
      <fill>
        <patternFill>
          <bgColor rgb="FFFF3000"/>
        </patternFill>
      </fill>
    </dxf>
    <dxf>
      <font>
        <b/>
        <i val="0"/>
        <strike val="0"/>
      </font>
      <fill>
        <patternFill>
          <bgColor rgb="FFFFC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theme="6" tint="-0.24994659260841701"/>
        </patternFill>
      </fill>
    </dxf>
    <dxf>
      <font>
        <b/>
        <i val="0"/>
        <color auto="1"/>
      </font>
      <fill>
        <patternFill>
          <bgColor rgb="FFFFC000"/>
        </patternFill>
      </fill>
    </dxf>
    <dxf>
      <font>
        <b/>
        <i val="0"/>
        <color theme="0"/>
      </font>
      <fill>
        <patternFill>
          <bgColor rgb="FFFF33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24994659260841701"/>
        </patternFill>
      </fill>
    </dxf>
    <dxf>
      <font>
        <b/>
        <i val="0"/>
        <color auto="1"/>
      </font>
      <fill>
        <patternFill>
          <bgColor rgb="FFFFC000"/>
        </patternFill>
      </fill>
    </dxf>
    <dxf>
      <font>
        <b/>
        <i val="0"/>
        <color theme="0"/>
      </font>
      <fill>
        <patternFill>
          <bgColor rgb="FFFF33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rgb="FFFF3000"/>
        </patternFill>
      </fill>
    </dxf>
    <dxf>
      <font>
        <b/>
        <i val="0"/>
        <strike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24994659260841701"/>
        </patternFill>
      </fill>
    </dxf>
    <dxf>
      <font>
        <b/>
        <i val="0"/>
        <color auto="1"/>
      </font>
      <fill>
        <patternFill>
          <bgColor rgb="FFFFC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24994659260841701"/>
        </patternFill>
      </fill>
    </dxf>
    <dxf>
      <font>
        <b/>
        <i val="0"/>
        <color auto="1"/>
      </font>
      <fill>
        <patternFill>
          <bgColor rgb="FFFFC000"/>
        </patternFill>
      </fill>
    </dxf>
    <dxf>
      <font>
        <b/>
        <i val="0"/>
        <color theme="0"/>
      </font>
      <fill>
        <patternFill>
          <bgColor rgb="FFFF33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24994659260841701"/>
        </patternFill>
      </fill>
    </dxf>
    <dxf>
      <font>
        <b/>
        <i val="0"/>
        <color auto="1"/>
      </font>
      <fill>
        <patternFill>
          <bgColor rgb="FFFFC000"/>
        </patternFill>
      </fill>
    </dxf>
    <dxf>
      <font>
        <b/>
        <i val="0"/>
        <color theme="0"/>
      </font>
      <fill>
        <patternFill>
          <bgColor rgb="FFFF33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rgb="FFFF3000"/>
        </patternFill>
      </fill>
    </dxf>
    <dxf>
      <font>
        <b/>
        <i val="0"/>
        <color theme="0"/>
      </font>
      <fill>
        <patternFill>
          <bgColor theme="6" tint="-0.499984740745262"/>
        </patternFill>
      </fill>
    </dxf>
    <dxf>
      <font>
        <b/>
        <i val="0"/>
        <color theme="0"/>
      </font>
      <fill>
        <patternFill>
          <bgColor rgb="FFC000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rgb="FFFF3300"/>
        </patternFill>
      </fill>
    </dxf>
    <dxf>
      <font>
        <b/>
        <i val="0"/>
        <strike val="0"/>
      </font>
      <fill>
        <patternFill>
          <bgColor rgb="FFFFC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FF3000"/>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24994659260841701"/>
        </patternFill>
      </fill>
    </dxf>
    <dxf>
      <font>
        <b/>
        <i val="0"/>
        <color auto="1"/>
      </font>
      <fill>
        <patternFill>
          <bgColor rgb="FFFFC000"/>
        </patternFill>
      </fill>
    </dxf>
    <dxf>
      <font>
        <b/>
        <i val="0"/>
        <color theme="0"/>
      </font>
      <fill>
        <patternFill>
          <bgColor rgb="FFFF3300"/>
        </patternFill>
      </fill>
    </dxf>
    <dxf>
      <font>
        <b/>
        <i val="0"/>
        <strike val="0"/>
        <color theme="0"/>
      </font>
      <fill>
        <patternFill>
          <bgColor rgb="FFFF3000"/>
        </patternFill>
      </fill>
    </dxf>
    <dxf>
      <font>
        <b/>
        <i val="0"/>
        <strike val="0"/>
        <color theme="0"/>
      </font>
      <fill>
        <patternFill>
          <bgColor rgb="FFC00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font>
      <fill>
        <patternFill>
          <bgColor rgb="FFFFC000"/>
        </patternFill>
      </fill>
    </dxf>
    <dxf>
      <font>
        <b/>
        <i val="0"/>
        <color theme="0"/>
      </font>
      <fill>
        <patternFill>
          <bgColor theme="6" tint="-0.24994659260841701"/>
        </patternFill>
      </fill>
    </dxf>
    <dxf>
      <font>
        <b/>
        <i val="0"/>
        <color auto="1"/>
      </font>
      <fill>
        <patternFill>
          <bgColor rgb="FFFFC000"/>
        </patternFill>
      </fill>
    </dxf>
    <dxf>
      <font>
        <b/>
        <i val="0"/>
        <color theme="0"/>
      </font>
      <fill>
        <patternFill>
          <bgColor rgb="FFFF3300"/>
        </patternFill>
      </fill>
    </dxf>
    <dxf>
      <font>
        <b/>
        <i val="0"/>
        <color theme="0"/>
      </font>
      <fill>
        <patternFill>
          <bgColor theme="6" tint="-0.499984740745262"/>
        </patternFill>
      </fill>
    </dxf>
    <dxf>
      <font>
        <b/>
        <i val="0"/>
        <color theme="0"/>
      </font>
      <fill>
        <patternFill>
          <bgColor rgb="FFC00000"/>
        </patternFill>
      </fill>
    </dxf>
    <dxf>
      <font>
        <b/>
        <i val="0"/>
        <strike val="0"/>
      </font>
      <fill>
        <patternFill>
          <bgColor rgb="FFFFC000"/>
        </patternFill>
      </fill>
    </dxf>
    <dxf>
      <font>
        <b/>
        <i val="0"/>
        <strike val="0"/>
        <color theme="0"/>
      </font>
      <fill>
        <patternFill>
          <bgColor rgb="FFFF3000"/>
        </patternFill>
      </fill>
    </dxf>
    <dxf>
      <font>
        <b/>
        <i val="0"/>
        <strike val="0"/>
        <color theme="0"/>
      </font>
      <fill>
        <patternFill>
          <bgColor rgb="FFC00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rgb="FFFF3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rgb="FFFF3000"/>
        </patternFill>
      </fill>
    </dxf>
    <dxf>
      <font>
        <b/>
        <i val="0"/>
        <strike val="0"/>
        <color theme="0"/>
      </font>
      <fill>
        <patternFill>
          <bgColor rgb="FFC00000"/>
        </patternFill>
      </fill>
    </dxf>
    <dxf>
      <font>
        <b/>
        <i val="0"/>
        <strike val="0"/>
        <color theme="0"/>
      </font>
      <fill>
        <patternFill>
          <bgColor theme="6" tint="-0.24994659260841701"/>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rgb="FFC00000"/>
        </patternFill>
      </fill>
    </dxf>
    <dxf>
      <font>
        <b/>
        <i val="0"/>
        <strike val="0"/>
        <color theme="0"/>
      </font>
      <fill>
        <patternFill>
          <bgColor rgb="FFFF3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color theme="0"/>
      </font>
      <fill>
        <patternFill>
          <bgColor rgb="FFC00000"/>
        </patternFill>
      </fill>
    </dxf>
  </dxfs>
  <tableStyles count="0" defaultTableStyle="TableStyleMedium9" defaultPivotStyle="PivotStyleLight16"/>
  <colors>
    <mruColors>
      <color rgb="FFFF3300"/>
      <color rgb="FFFF3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571923</xdr:colOff>
      <xdr:row>0</xdr:row>
      <xdr:rowOff>22860</xdr:rowOff>
    </xdr:from>
    <xdr:to>
      <xdr:col>2</xdr:col>
      <xdr:colOff>419100</xdr:colOff>
      <xdr:row>3</xdr:row>
      <xdr:rowOff>242981</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923" y="22860"/>
          <a:ext cx="1668357" cy="1020221"/>
        </a:xfrm>
        <a:prstGeom prst="rect">
          <a:avLst/>
        </a:prstGeom>
      </xdr:spPr>
    </xdr:pic>
    <xdr:clientData/>
  </xdr:twoCellAnchor>
  <xdr:twoCellAnchor editAs="oneCell">
    <xdr:from>
      <xdr:col>38</xdr:col>
      <xdr:colOff>160020</xdr:colOff>
      <xdr:row>0</xdr:row>
      <xdr:rowOff>128331</xdr:rowOff>
    </xdr:from>
    <xdr:to>
      <xdr:col>38</xdr:col>
      <xdr:colOff>1066800</xdr:colOff>
      <xdr:row>3</xdr:row>
      <xdr:rowOff>107342</xdr:rowOff>
    </xdr:to>
    <xdr:pic>
      <xdr:nvPicPr>
        <xdr:cNvPr id="5" name="3 Imagen" descr="C:\Users\john.garcia\Desktop\2020-01-08.png">
          <a:extLst>
            <a:ext uri="{FF2B5EF4-FFF2-40B4-BE49-F238E27FC236}">
              <a16:creationId xmlns:a16="http://schemas.microsoft.com/office/drawing/2014/main" id="{2056F623-A2BE-44DA-99DF-059B6A29C3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383160" y="128331"/>
          <a:ext cx="906780" cy="779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izeth/Downloads/20220623_CCSE-FT-001.%20FORMULACI&#211;N%20PLAN%20DE%20MEJORAMIENTO_AUDTHUMANO%20(2)%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izeth/Downloads/24%20ABRIL%2020230307_CCSE-FT-001.%20FORMULACI&#211;N%20PLAN%20DE%20MEJORAMIENTO_IndCIC%20(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izeth/Downloads/20211029%20Plan%20de%20mejoramiento%20auditori&#769;a%20Decreto%20371%20Atencio&#769;n%20al%20Ciudadano%202910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izeth/Downloads/CCSE-FT-001.%20FORMULACI&#211;N%20PLAN%20DE%20MEJORAMIENTO_AUTOEVALUACION%20V2%20(1).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CSE-FT-001.%20FPM%20-%20SERVICIOS%20ADMINISTRATIVOS%20V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izeth/Downloads/20230822%20CCSE-FT-001%20FORMULACI&#211;N%20PLAN%20DE%20MEJORAMIENTO_AUDGFINANCIERA%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izeth/Downloads/20230918_CCSE-FT-001.%20FORMULACI&#211;N%20PLAN%20DE%20MEJORAMIENTO_AUDDEC371A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drive/u/1/folders/1ZiTQLamQ2M2Eb2QPmj8Ga9qxv2u9UTlDhttps:/docs.google.com/document/d/161TsOUw04s1BAGwgAIeOoZxEHLC3ufTlCLxh6wCmaQQ/edit" TargetMode="External"/><Relationship Id="rId1" Type="http://schemas.openxmlformats.org/officeDocument/2006/relationships/hyperlink" Target="https://drive.google.com/drive/u/1/folders/1ZiTQLamQ2M2Eb2QPmj8Ga9qxv2u9UTlD"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9"/>
  <sheetViews>
    <sheetView tabSelected="1" zoomScaleNormal="100" workbookViewId="0">
      <selection activeCell="F11" sqref="F11"/>
    </sheetView>
  </sheetViews>
  <sheetFormatPr baseColWidth="10" defaultColWidth="11.44140625" defaultRowHeight="13.2" x14ac:dyDescent="0.25"/>
  <cols>
    <col min="1" max="1" width="13.6640625" style="2" customWidth="1"/>
    <col min="2" max="2" width="12.88671875" style="2" customWidth="1"/>
    <col min="3" max="3" width="16.88671875" style="29" customWidth="1"/>
    <col min="4" max="4" width="21.5546875" style="29" customWidth="1"/>
    <col min="5" max="5" width="13.44140625" style="29" customWidth="1"/>
    <col min="6" max="6" width="20.6640625" style="29" customWidth="1"/>
    <col min="7" max="7" width="67.44140625" style="30" customWidth="1"/>
    <col min="8" max="8" width="20.6640625" style="29" customWidth="1"/>
    <col min="9" max="9" width="39.5546875" style="29" customWidth="1"/>
    <col min="10" max="10" width="71.109375" style="2" customWidth="1"/>
    <col min="11" max="12" width="15.6640625" style="6" customWidth="1"/>
    <col min="13" max="13" width="21.33203125" style="6" customWidth="1"/>
    <col min="14" max="14" width="16.6640625" style="5" customWidth="1"/>
    <col min="15" max="17" width="16.6640625" style="6" customWidth="1"/>
    <col min="18" max="18" width="17.88671875" style="6" customWidth="1"/>
    <col min="19" max="19" width="25.6640625" style="6" customWidth="1"/>
    <col min="20" max="20" width="16.6640625" style="6" customWidth="1"/>
    <col min="21" max="21" width="15.6640625" style="2" customWidth="1"/>
    <col min="22" max="22" width="81" style="2" customWidth="1"/>
    <col min="23" max="23" width="17.6640625" style="43" customWidth="1"/>
    <col min="24" max="26" width="17.6640625" style="2" customWidth="1"/>
    <col min="27" max="27" width="18" style="2" customWidth="1"/>
    <col min="28" max="28" width="52.6640625" style="53" customWidth="1"/>
    <col min="29" max="29" width="18" style="6" customWidth="1"/>
    <col min="30" max="30" width="18" style="54" customWidth="1"/>
    <col min="31" max="32" width="17.6640625" style="6" hidden="1" customWidth="1"/>
    <col min="33" max="33" width="18" style="6" customWidth="1"/>
    <col min="34" max="34" width="70.6640625" style="3" customWidth="1"/>
    <col min="35" max="39" width="17.6640625" style="6" customWidth="1"/>
    <col min="40" max="16384" width="11.44140625" style="2"/>
  </cols>
  <sheetData>
    <row r="1" spans="1:39" ht="21" customHeight="1" x14ac:dyDescent="0.25">
      <c r="A1" s="151"/>
      <c r="B1" s="152"/>
      <c r="C1" s="153"/>
      <c r="D1" s="126" t="s">
        <v>573</v>
      </c>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8"/>
      <c r="AJ1" s="181" t="s">
        <v>555</v>
      </c>
      <c r="AK1" s="182"/>
      <c r="AL1" s="183"/>
      <c r="AM1" s="184"/>
    </row>
    <row r="2" spans="1:39" ht="21" customHeight="1" x14ac:dyDescent="0.25">
      <c r="A2" s="154"/>
      <c r="B2" s="155"/>
      <c r="C2" s="156"/>
      <c r="D2" s="129"/>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1"/>
      <c r="AJ2" s="187" t="s">
        <v>556</v>
      </c>
      <c r="AK2" s="188"/>
      <c r="AL2" s="189"/>
      <c r="AM2" s="185"/>
    </row>
    <row r="3" spans="1:39" ht="21" customHeight="1" x14ac:dyDescent="0.25">
      <c r="A3" s="154"/>
      <c r="B3" s="155"/>
      <c r="C3" s="156"/>
      <c r="D3" s="129"/>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1"/>
      <c r="AJ3" s="187" t="s">
        <v>557</v>
      </c>
      <c r="AK3" s="188"/>
      <c r="AL3" s="189"/>
      <c r="AM3" s="185"/>
    </row>
    <row r="4" spans="1:39" ht="21" customHeight="1" thickBot="1" x14ac:dyDescent="0.3">
      <c r="A4" s="157"/>
      <c r="B4" s="158"/>
      <c r="C4" s="159"/>
      <c r="D4" s="132"/>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4"/>
      <c r="AJ4" s="190" t="s">
        <v>558</v>
      </c>
      <c r="AK4" s="191"/>
      <c r="AL4" s="192"/>
      <c r="AM4" s="186"/>
    </row>
    <row r="5" spans="1:39" ht="13.8" thickBot="1" x14ac:dyDescent="0.3"/>
    <row r="6" spans="1:39" s="31" customFormat="1" ht="12" thickBot="1" x14ac:dyDescent="0.25">
      <c r="A6" s="160" t="s">
        <v>69</v>
      </c>
      <c r="B6" s="161"/>
      <c r="C6" s="161"/>
      <c r="D6" s="161"/>
      <c r="E6" s="161"/>
      <c r="F6" s="161"/>
      <c r="G6" s="161"/>
      <c r="H6" s="162"/>
      <c r="I6" s="163" t="s">
        <v>7</v>
      </c>
      <c r="J6" s="164"/>
      <c r="K6" s="164"/>
      <c r="L6" s="164"/>
      <c r="M6" s="164"/>
      <c r="N6" s="164"/>
      <c r="O6" s="164"/>
      <c r="P6" s="164"/>
      <c r="Q6" s="164"/>
      <c r="R6" s="164"/>
      <c r="S6" s="163"/>
      <c r="T6" s="165"/>
      <c r="U6" s="170" t="s">
        <v>770</v>
      </c>
      <c r="V6" s="171"/>
      <c r="W6" s="171"/>
      <c r="X6" s="171"/>
      <c r="Y6" s="171"/>
      <c r="Z6" s="172"/>
      <c r="AA6" s="211" t="s">
        <v>771</v>
      </c>
      <c r="AB6" s="212"/>
      <c r="AC6" s="212"/>
      <c r="AD6" s="212"/>
      <c r="AE6" s="212"/>
      <c r="AF6" s="212"/>
      <c r="AG6" s="212"/>
      <c r="AH6" s="212"/>
      <c r="AI6" s="212"/>
      <c r="AJ6" s="193" t="s">
        <v>559</v>
      </c>
      <c r="AK6" s="194"/>
      <c r="AL6" s="194"/>
      <c r="AM6" s="195"/>
    </row>
    <row r="7" spans="1:39" s="15" customFormat="1" ht="10.199999999999999" x14ac:dyDescent="0.2">
      <c r="A7" s="145" t="s">
        <v>0</v>
      </c>
      <c r="B7" s="147" t="s">
        <v>1</v>
      </c>
      <c r="C7" s="147" t="s">
        <v>70</v>
      </c>
      <c r="D7" s="147" t="s">
        <v>2</v>
      </c>
      <c r="E7" s="147" t="s">
        <v>71</v>
      </c>
      <c r="F7" s="147" t="s">
        <v>3</v>
      </c>
      <c r="G7" s="147" t="s">
        <v>73</v>
      </c>
      <c r="H7" s="166" t="s">
        <v>148</v>
      </c>
      <c r="I7" s="143" t="s">
        <v>75</v>
      </c>
      <c r="J7" s="141" t="s">
        <v>8</v>
      </c>
      <c r="K7" s="142"/>
      <c r="L7" s="137" t="s">
        <v>10</v>
      </c>
      <c r="M7" s="137" t="s">
        <v>12</v>
      </c>
      <c r="N7" s="135" t="s">
        <v>20</v>
      </c>
      <c r="O7" s="137" t="s">
        <v>23</v>
      </c>
      <c r="P7" s="137" t="s">
        <v>22</v>
      </c>
      <c r="Q7" s="137" t="s">
        <v>11</v>
      </c>
      <c r="R7" s="137" t="s">
        <v>60</v>
      </c>
      <c r="S7" s="137" t="s">
        <v>68</v>
      </c>
      <c r="T7" s="168" t="s">
        <v>21</v>
      </c>
      <c r="U7" s="175" t="s">
        <v>150</v>
      </c>
      <c r="V7" s="139" t="s">
        <v>250</v>
      </c>
      <c r="W7" s="139" t="s">
        <v>151</v>
      </c>
      <c r="X7" s="139" t="s">
        <v>152</v>
      </c>
      <c r="Y7" s="139" t="s">
        <v>236</v>
      </c>
      <c r="Z7" s="173" t="s">
        <v>153</v>
      </c>
      <c r="AA7" s="196" t="s">
        <v>150</v>
      </c>
      <c r="AB7" s="198" t="s">
        <v>560</v>
      </c>
      <c r="AC7" s="198" t="s">
        <v>561</v>
      </c>
      <c r="AD7" s="200" t="s">
        <v>151</v>
      </c>
      <c r="AE7" s="202" t="s">
        <v>562</v>
      </c>
      <c r="AF7" s="202" t="s">
        <v>563</v>
      </c>
      <c r="AG7" s="200" t="s">
        <v>152</v>
      </c>
      <c r="AH7" s="198" t="s">
        <v>250</v>
      </c>
      <c r="AI7" s="200" t="s">
        <v>153</v>
      </c>
      <c r="AJ7" s="205" t="s">
        <v>564</v>
      </c>
      <c r="AK7" s="207" t="s">
        <v>565</v>
      </c>
      <c r="AL7" s="207" t="s">
        <v>566</v>
      </c>
      <c r="AM7" s="209" t="s">
        <v>567</v>
      </c>
    </row>
    <row r="8" spans="1:39" s="15" customFormat="1" ht="10.199999999999999" x14ac:dyDescent="0.2">
      <c r="A8" s="146"/>
      <c r="B8" s="148"/>
      <c r="C8" s="148"/>
      <c r="D8" s="148"/>
      <c r="E8" s="148"/>
      <c r="F8" s="148"/>
      <c r="G8" s="148"/>
      <c r="H8" s="167"/>
      <c r="I8" s="144"/>
      <c r="J8" s="59" t="s">
        <v>34</v>
      </c>
      <c r="K8" s="59" t="s">
        <v>33</v>
      </c>
      <c r="L8" s="138"/>
      <c r="M8" s="138"/>
      <c r="N8" s="136"/>
      <c r="O8" s="138"/>
      <c r="P8" s="138"/>
      <c r="Q8" s="138"/>
      <c r="R8" s="138"/>
      <c r="S8" s="138"/>
      <c r="T8" s="169"/>
      <c r="U8" s="176"/>
      <c r="V8" s="140"/>
      <c r="W8" s="140"/>
      <c r="X8" s="140"/>
      <c r="Y8" s="140"/>
      <c r="Z8" s="174"/>
      <c r="AA8" s="197"/>
      <c r="AB8" s="199"/>
      <c r="AC8" s="199"/>
      <c r="AD8" s="201"/>
      <c r="AE8" s="203"/>
      <c r="AF8" s="203"/>
      <c r="AG8" s="201"/>
      <c r="AH8" s="199"/>
      <c r="AI8" s="201"/>
      <c r="AJ8" s="206"/>
      <c r="AK8" s="208"/>
      <c r="AL8" s="208"/>
      <c r="AM8" s="210"/>
    </row>
    <row r="9" spans="1:39" s="77" customFormat="1" ht="27.6" thickBot="1" x14ac:dyDescent="0.2">
      <c r="A9" s="60" t="s">
        <v>24</v>
      </c>
      <c r="B9" s="61" t="s">
        <v>4</v>
      </c>
      <c r="C9" s="61" t="s">
        <v>5</v>
      </c>
      <c r="D9" s="61" t="s">
        <v>147</v>
      </c>
      <c r="E9" s="62" t="s">
        <v>4</v>
      </c>
      <c r="F9" s="61" t="s">
        <v>72</v>
      </c>
      <c r="G9" s="61" t="s">
        <v>74</v>
      </c>
      <c r="H9" s="63" t="s">
        <v>149</v>
      </c>
      <c r="I9" s="64" t="s">
        <v>6</v>
      </c>
      <c r="J9" s="65" t="s">
        <v>76</v>
      </c>
      <c r="K9" s="65" t="s">
        <v>9</v>
      </c>
      <c r="L9" s="65" t="s">
        <v>5</v>
      </c>
      <c r="M9" s="65" t="s">
        <v>15</v>
      </c>
      <c r="N9" s="103" t="s">
        <v>5</v>
      </c>
      <c r="O9" s="65" t="s">
        <v>4</v>
      </c>
      <c r="P9" s="65" t="s">
        <v>4</v>
      </c>
      <c r="Q9" s="66" t="s">
        <v>5</v>
      </c>
      <c r="R9" s="65" t="s">
        <v>5</v>
      </c>
      <c r="S9" s="65" t="s">
        <v>5</v>
      </c>
      <c r="T9" s="67" t="s">
        <v>14</v>
      </c>
      <c r="U9" s="68" t="s">
        <v>4</v>
      </c>
      <c r="V9" s="69" t="s">
        <v>154</v>
      </c>
      <c r="W9" s="69" t="s">
        <v>31</v>
      </c>
      <c r="X9" s="69" t="s">
        <v>13</v>
      </c>
      <c r="Y9" s="69" t="s">
        <v>237</v>
      </c>
      <c r="Z9" s="70" t="s">
        <v>146</v>
      </c>
      <c r="AA9" s="71" t="s">
        <v>4</v>
      </c>
      <c r="AB9" s="72" t="s">
        <v>568</v>
      </c>
      <c r="AC9" s="72" t="s">
        <v>569</v>
      </c>
      <c r="AD9" s="73" t="s">
        <v>31</v>
      </c>
      <c r="AE9" s="204"/>
      <c r="AF9" s="204"/>
      <c r="AG9" s="73" t="s">
        <v>13</v>
      </c>
      <c r="AH9" s="72" t="s">
        <v>154</v>
      </c>
      <c r="AI9" s="73" t="s">
        <v>146</v>
      </c>
      <c r="AJ9" s="74" t="s">
        <v>570</v>
      </c>
      <c r="AK9" s="75" t="s">
        <v>571</v>
      </c>
      <c r="AL9" s="75" t="s">
        <v>5</v>
      </c>
      <c r="AM9" s="76" t="s">
        <v>572</v>
      </c>
    </row>
    <row r="10" spans="1:39" ht="61.2" x14ac:dyDescent="0.25">
      <c r="A10" s="86">
        <v>40</v>
      </c>
      <c r="B10" s="16">
        <v>43181</v>
      </c>
      <c r="C10" s="17" t="s">
        <v>16</v>
      </c>
      <c r="D10" s="17" t="s">
        <v>156</v>
      </c>
      <c r="E10" s="16">
        <v>43181</v>
      </c>
      <c r="F10" s="19" t="s">
        <v>157</v>
      </c>
      <c r="G10" s="18" t="s">
        <v>158</v>
      </c>
      <c r="H10" s="17" t="s">
        <v>159</v>
      </c>
      <c r="I10" s="17" t="s">
        <v>160</v>
      </c>
      <c r="J10" s="17" t="s">
        <v>323</v>
      </c>
      <c r="K10" s="36">
        <v>6</v>
      </c>
      <c r="L10" s="17" t="s">
        <v>161</v>
      </c>
      <c r="M10" s="17" t="s">
        <v>162</v>
      </c>
      <c r="N10" s="20">
        <v>0.7</v>
      </c>
      <c r="O10" s="16">
        <v>43160</v>
      </c>
      <c r="P10" s="16">
        <v>44926</v>
      </c>
      <c r="Q10" s="17" t="s">
        <v>324</v>
      </c>
      <c r="R10" s="17" t="s">
        <v>59</v>
      </c>
      <c r="S10" s="19" t="s">
        <v>325</v>
      </c>
      <c r="T10" s="17" t="s">
        <v>98</v>
      </c>
      <c r="U10" s="33">
        <v>45169</v>
      </c>
      <c r="V10" s="79" t="s">
        <v>587</v>
      </c>
      <c r="W10" s="44">
        <v>1</v>
      </c>
      <c r="X10" s="21" t="s">
        <v>244</v>
      </c>
      <c r="Y10" s="48" t="s">
        <v>94</v>
      </c>
      <c r="Z10" s="56" t="s">
        <v>242</v>
      </c>
      <c r="AA10" s="33">
        <v>45291</v>
      </c>
      <c r="AB10" s="55" t="s">
        <v>787</v>
      </c>
      <c r="AC10" s="56">
        <v>6</v>
      </c>
      <c r="AD10" s="57">
        <f>IF(OR(AC10="",AC10=""),"",IF(OR(AC10=0,AC10=0),0,IF((AC10*100%)/K10&gt;100%,100%,(AC10*100%)/K10)))</f>
        <v>1</v>
      </c>
      <c r="AE10" s="58" t="b">
        <f>IF(AC10="","",IF(AA10&lt;P10,IF(AD10&lt;100%,"INCUMPLIDA",IF(AD10=100%,"TERMINADA EXTEMPORÁNEA"))))</f>
        <v>0</v>
      </c>
      <c r="AF10" s="58" t="str">
        <f>IF(AC10="","",IF(AA10&gt;P10,IF(AD10=0%,"SIN INICIAR",IF(AD10=100%,"TERMINADA",IF(AD10&gt;0%,"EN PROCESO")))))</f>
        <v>TERMINADA</v>
      </c>
      <c r="AG10" s="58" t="str">
        <f>IF(AC10="","",IF(AA10&lt;P10,AE10,IF(AA10&gt;P10,AF10)))</f>
        <v>TERMINADA</v>
      </c>
      <c r="AH10" s="80" t="s">
        <v>856</v>
      </c>
      <c r="AI10" s="56" t="s">
        <v>789</v>
      </c>
      <c r="AJ10" s="56" t="str">
        <f>IF(AD10="","",IF(OR(AD10=100%),"CUMPLIDA","PENDIENTE"))</f>
        <v>CUMPLIDA</v>
      </c>
      <c r="AK10" s="58" t="s">
        <v>818</v>
      </c>
      <c r="AL10" s="56" t="s">
        <v>94</v>
      </c>
      <c r="AM10" s="56" t="s">
        <v>920</v>
      </c>
    </row>
    <row r="11" spans="1:39" ht="173.4" x14ac:dyDescent="0.25">
      <c r="A11" s="86">
        <v>138</v>
      </c>
      <c r="B11" s="22">
        <v>43455</v>
      </c>
      <c r="C11" s="23" t="s">
        <v>155</v>
      </c>
      <c r="D11" s="23" t="s">
        <v>163</v>
      </c>
      <c r="E11" s="22">
        <v>43455</v>
      </c>
      <c r="F11" s="87">
        <v>1</v>
      </c>
      <c r="G11" s="28" t="s">
        <v>164</v>
      </c>
      <c r="H11" s="23" t="s">
        <v>165</v>
      </c>
      <c r="I11" s="23" t="s">
        <v>166</v>
      </c>
      <c r="J11" s="23" t="s">
        <v>167</v>
      </c>
      <c r="K11" s="38">
        <v>3</v>
      </c>
      <c r="L11" s="23" t="s">
        <v>18</v>
      </c>
      <c r="M11" s="23" t="s">
        <v>168</v>
      </c>
      <c r="N11" s="104">
        <v>1</v>
      </c>
      <c r="O11" s="22">
        <v>43497</v>
      </c>
      <c r="P11" s="22">
        <v>44742</v>
      </c>
      <c r="Q11" s="23" t="s">
        <v>47</v>
      </c>
      <c r="R11" s="88" t="s">
        <v>169</v>
      </c>
      <c r="S11" s="34" t="s">
        <v>170</v>
      </c>
      <c r="T11" s="23" t="s">
        <v>98</v>
      </c>
      <c r="U11" s="33">
        <v>45169</v>
      </c>
      <c r="V11" s="41" t="s">
        <v>497</v>
      </c>
      <c r="W11" s="44">
        <v>0.66700000000000004</v>
      </c>
      <c r="X11" s="21" t="s">
        <v>238</v>
      </c>
      <c r="Y11" s="21"/>
      <c r="Z11" s="56" t="s">
        <v>239</v>
      </c>
      <c r="AA11" s="33">
        <v>45291</v>
      </c>
      <c r="AB11" s="55" t="s">
        <v>790</v>
      </c>
      <c r="AC11" s="56">
        <v>3</v>
      </c>
      <c r="AD11" s="57">
        <f t="shared" ref="AD11:AD74" si="0">IF(OR(AC11="",AC11=""),"",IF(OR(AC11=0,AC11=0),0,IF((AC11*100%)/K11&gt;100%,100%,(AC11*100%)/K11)))</f>
        <v>1</v>
      </c>
      <c r="AE11" s="58" t="str">
        <f>IF(AC11="","",IF(AA11&gt;P11,IF(AD11&lt;100%,"INCUMPLIDA",IF(AD11=100%,"TERMINADA EXTEMPORÁNEA"))))</f>
        <v>TERMINADA EXTEMPORÁNEA</v>
      </c>
      <c r="AF11" s="58" t="b">
        <f>IF(AC11="","",IF(AA11&lt;P11,IF(AD11=0%,"SIN INICIAR",IF(AD11=100%,"TERMINADA",IF(AD11&gt;0%,"EN PROCESO")))))</f>
        <v>0</v>
      </c>
      <c r="AG11" s="58" t="str">
        <f>IF(AC11="","",IF(AA11&gt;P11,AE11,IF(AA11&lt;P11,AF11)))</f>
        <v>TERMINADA EXTEMPORÁNEA</v>
      </c>
      <c r="AH11" s="32" t="s">
        <v>783</v>
      </c>
      <c r="AI11" s="56" t="s">
        <v>242</v>
      </c>
      <c r="AJ11" s="56" t="str">
        <f>IF(AD11="","",IF(OR(AD11=100%),"CUMPLIDA","PENDIENTE"))</f>
        <v>CUMPLIDA</v>
      </c>
      <c r="AK11" s="58" t="s">
        <v>782</v>
      </c>
      <c r="AL11" s="56" t="s">
        <v>100</v>
      </c>
      <c r="AM11" s="56" t="s">
        <v>920</v>
      </c>
    </row>
    <row r="12" spans="1:39" ht="163.19999999999999" x14ac:dyDescent="0.25">
      <c r="A12" s="86">
        <v>140</v>
      </c>
      <c r="B12" s="22">
        <v>43455</v>
      </c>
      <c r="C12" s="23" t="s">
        <v>155</v>
      </c>
      <c r="D12" s="23" t="s">
        <v>163</v>
      </c>
      <c r="E12" s="22">
        <v>43455</v>
      </c>
      <c r="F12" s="87">
        <v>5</v>
      </c>
      <c r="G12" s="28" t="s">
        <v>171</v>
      </c>
      <c r="H12" s="23" t="s">
        <v>165</v>
      </c>
      <c r="I12" s="23" t="s">
        <v>172</v>
      </c>
      <c r="J12" s="23" t="s">
        <v>173</v>
      </c>
      <c r="K12" s="38">
        <v>3</v>
      </c>
      <c r="L12" s="23" t="s">
        <v>18</v>
      </c>
      <c r="M12" s="23" t="s">
        <v>174</v>
      </c>
      <c r="N12" s="104">
        <v>1</v>
      </c>
      <c r="O12" s="22">
        <v>43497</v>
      </c>
      <c r="P12" s="22">
        <v>44742</v>
      </c>
      <c r="Q12" s="23" t="s">
        <v>47</v>
      </c>
      <c r="R12" s="88" t="s">
        <v>169</v>
      </c>
      <c r="S12" s="34" t="s">
        <v>175</v>
      </c>
      <c r="T12" s="23" t="s">
        <v>98</v>
      </c>
      <c r="U12" s="33">
        <v>45169</v>
      </c>
      <c r="V12" s="41" t="s">
        <v>497</v>
      </c>
      <c r="W12" s="44">
        <v>0.33300000000000002</v>
      </c>
      <c r="X12" s="21" t="s">
        <v>238</v>
      </c>
      <c r="Y12" s="21"/>
      <c r="Z12" s="56" t="s">
        <v>239</v>
      </c>
      <c r="AA12" s="33">
        <v>45291</v>
      </c>
      <c r="AB12" s="78" t="s">
        <v>791</v>
      </c>
      <c r="AC12" s="56">
        <v>3</v>
      </c>
      <c r="AD12" s="57">
        <f t="shared" si="0"/>
        <v>1</v>
      </c>
      <c r="AE12" s="58" t="str">
        <f>IF(AC12="","",IF(AA12&gt;P12,IF(AD12&lt;100%,"INCUMPLIDA",IF(AD12=100%,"TERMINADA EXTEMPORÁNEA"))))</f>
        <v>TERMINADA EXTEMPORÁNEA</v>
      </c>
      <c r="AF12" s="58" t="b">
        <f>IF(AC12="","",IF(AA12&lt;P12,IF(AD12=0%,"SIN INICIAR",IF(AD12=100%,"TERMINADA",IF(AD12&gt;0%,"EN PROCESO")))))</f>
        <v>0</v>
      </c>
      <c r="AG12" s="58" t="str">
        <f>IF(AC12="","",IF(AA12&gt;P12,AE12,IF(AA12&lt;P12,AF12)))</f>
        <v>TERMINADA EXTEMPORÁNEA</v>
      </c>
      <c r="AH12" s="41" t="s">
        <v>784</v>
      </c>
      <c r="AI12" s="56" t="s">
        <v>242</v>
      </c>
      <c r="AJ12" s="56" t="str">
        <f t="shared" ref="AJ12:AJ75" si="1">IF(AD12="","",IF(OR(AD12=100%),"CUMPLIDA","PENDIENTE"))</f>
        <v>CUMPLIDA</v>
      </c>
      <c r="AK12" s="58" t="s">
        <v>782</v>
      </c>
      <c r="AL12" s="56" t="s">
        <v>100</v>
      </c>
      <c r="AM12" s="56" t="s">
        <v>920</v>
      </c>
    </row>
    <row r="13" spans="1:39" ht="193.8" x14ac:dyDescent="0.25">
      <c r="A13" s="86">
        <v>237</v>
      </c>
      <c r="B13" s="52">
        <v>43791</v>
      </c>
      <c r="C13" s="46" t="s">
        <v>89</v>
      </c>
      <c r="D13" s="46" t="s">
        <v>180</v>
      </c>
      <c r="E13" s="52">
        <f>B13</f>
        <v>43791</v>
      </c>
      <c r="F13" s="89">
        <v>1</v>
      </c>
      <c r="G13" s="18" t="s">
        <v>181</v>
      </c>
      <c r="H13" s="17" t="s">
        <v>119</v>
      </c>
      <c r="I13" s="90" t="s">
        <v>182</v>
      </c>
      <c r="J13" s="90" t="s">
        <v>183</v>
      </c>
      <c r="K13" s="91">
        <v>2</v>
      </c>
      <c r="L13" s="92" t="s">
        <v>32</v>
      </c>
      <c r="M13" s="92" t="s">
        <v>184</v>
      </c>
      <c r="N13" s="105">
        <v>0.8</v>
      </c>
      <c r="O13" s="52">
        <v>43791</v>
      </c>
      <c r="P13" s="52">
        <v>44925</v>
      </c>
      <c r="Q13" s="46" t="s">
        <v>57</v>
      </c>
      <c r="R13" s="46" t="s">
        <v>59</v>
      </c>
      <c r="S13" s="89" t="s">
        <v>135</v>
      </c>
      <c r="T13" s="17" t="s">
        <v>98</v>
      </c>
      <c r="U13" s="33">
        <v>45169</v>
      </c>
      <c r="V13" s="80" t="s">
        <v>597</v>
      </c>
      <c r="W13" s="44">
        <v>0.75</v>
      </c>
      <c r="X13" s="21" t="s">
        <v>238</v>
      </c>
      <c r="Y13" s="21"/>
      <c r="Z13" s="56" t="s">
        <v>242</v>
      </c>
      <c r="AA13" s="33">
        <v>45291</v>
      </c>
      <c r="AB13" s="55" t="s">
        <v>787</v>
      </c>
      <c r="AC13" s="56">
        <v>1.5</v>
      </c>
      <c r="AD13" s="57">
        <f t="shared" si="0"/>
        <v>0.75</v>
      </c>
      <c r="AE13" s="58" t="str">
        <f>IF(AC13="","",IF(AA13&gt;P13,IF(AD13&lt;100%,"INCUMPLIDA",IF(AD13=100%,"TERMINADA EXTEMPORÁNEA"))))</f>
        <v>INCUMPLIDA</v>
      </c>
      <c r="AF13" s="58" t="str">
        <f>IF(AC13="","",IF(AA13&gt;P13,IF(AD13=0%,"SIN INICIAR",IF(AD13=100%,"TERMINADA",IF(AD13&gt;0%,"EN PROCESO")))))</f>
        <v>EN PROCESO</v>
      </c>
      <c r="AG13" s="58" t="str">
        <f>IF(AC13="","",IF(AA13&gt;P13,AE13,IF(AA13&lt;P13,AF13)))</f>
        <v>INCUMPLIDA</v>
      </c>
      <c r="AH13" s="80" t="s">
        <v>793</v>
      </c>
      <c r="AI13" s="56" t="s">
        <v>789</v>
      </c>
      <c r="AJ13" s="56" t="str">
        <f t="shared" si="1"/>
        <v>PENDIENTE</v>
      </c>
      <c r="AK13" s="56"/>
      <c r="AL13" s="56"/>
      <c r="AM13" s="56"/>
    </row>
    <row r="14" spans="1:39" ht="91.8" x14ac:dyDescent="0.25">
      <c r="A14" s="93">
        <v>336</v>
      </c>
      <c r="B14" s="24">
        <v>44182</v>
      </c>
      <c r="C14" s="82" t="s">
        <v>155</v>
      </c>
      <c r="D14" s="82" t="s">
        <v>114</v>
      </c>
      <c r="E14" s="25">
        <f>B14</f>
        <v>44182</v>
      </c>
      <c r="F14" s="26" t="s">
        <v>190</v>
      </c>
      <c r="G14" s="28" t="s">
        <v>191</v>
      </c>
      <c r="H14" s="23" t="s">
        <v>185</v>
      </c>
      <c r="I14" s="23" t="s">
        <v>192</v>
      </c>
      <c r="J14" s="23" t="s">
        <v>193</v>
      </c>
      <c r="K14" s="37">
        <v>1</v>
      </c>
      <c r="L14" s="82" t="s">
        <v>161</v>
      </c>
      <c r="M14" s="82" t="s">
        <v>194</v>
      </c>
      <c r="N14" s="106">
        <v>1</v>
      </c>
      <c r="O14" s="24">
        <v>44228</v>
      </c>
      <c r="P14" s="24">
        <v>44562</v>
      </c>
      <c r="Q14" s="82" t="s">
        <v>54</v>
      </c>
      <c r="R14" s="27" t="s">
        <v>187</v>
      </c>
      <c r="S14" s="35" t="s">
        <v>195</v>
      </c>
      <c r="T14" s="23" t="s">
        <v>176</v>
      </c>
      <c r="U14" s="33">
        <v>45169</v>
      </c>
      <c r="V14" s="32" t="s">
        <v>581</v>
      </c>
      <c r="W14" s="44">
        <v>0.7</v>
      </c>
      <c r="X14" s="21" t="s">
        <v>238</v>
      </c>
      <c r="Y14" s="21"/>
      <c r="Z14" s="56" t="s">
        <v>239</v>
      </c>
      <c r="AA14" s="33">
        <v>45291</v>
      </c>
      <c r="AB14" s="55" t="s">
        <v>824</v>
      </c>
      <c r="AC14" s="56">
        <v>0.7</v>
      </c>
      <c r="AD14" s="57">
        <f t="shared" si="0"/>
        <v>0.7</v>
      </c>
      <c r="AE14" s="58" t="str">
        <f t="shared" ref="AE14:AE43" si="2">IF(AC14="","",IF(AA14&gt;=P14,IF(AD14&lt;100%,"INCUMPLIDA",IF(AD14=100%,"TERMINADA EXTEMPORÁNEA"))))</f>
        <v>INCUMPLIDA</v>
      </c>
      <c r="AF14" s="58" t="b">
        <f t="shared" ref="AF14:AF43" si="3">IF(AC14="","",IF(AA14&lt;P14,IF(AD14=0%,"SIN INICIAR",IF(AD14=100%,"TERMINADA",IF(AD14&gt;0%,"EN PROCESO")))))</f>
        <v>0</v>
      </c>
      <c r="AG14" s="58" t="str">
        <f t="shared" ref="AG14:AG43" si="4">IF(AC14="","",IF(AA14&gt;=P14,AE14,IF(AA14&lt;P14,AF14)))</f>
        <v>INCUMPLIDA</v>
      </c>
      <c r="AH14" s="41" t="s">
        <v>857</v>
      </c>
      <c r="AI14" s="56" t="s">
        <v>242</v>
      </c>
      <c r="AJ14" s="56" t="str">
        <f t="shared" si="1"/>
        <v>PENDIENTE</v>
      </c>
      <c r="AK14" s="56"/>
      <c r="AL14" s="56"/>
      <c r="AM14" s="56"/>
    </row>
    <row r="15" spans="1:39" ht="163.19999999999999" x14ac:dyDescent="0.25">
      <c r="A15" s="93">
        <v>337</v>
      </c>
      <c r="B15" s="24">
        <v>44182</v>
      </c>
      <c r="C15" s="82" t="s">
        <v>155</v>
      </c>
      <c r="D15" s="82" t="s">
        <v>114</v>
      </c>
      <c r="E15" s="25">
        <f>B15</f>
        <v>44182</v>
      </c>
      <c r="F15" s="26" t="s">
        <v>196</v>
      </c>
      <c r="G15" s="28" t="s">
        <v>197</v>
      </c>
      <c r="H15" s="23" t="s">
        <v>185</v>
      </c>
      <c r="I15" s="23" t="s">
        <v>198</v>
      </c>
      <c r="J15" s="23" t="s">
        <v>199</v>
      </c>
      <c r="K15" s="37">
        <v>2</v>
      </c>
      <c r="L15" s="82" t="s">
        <v>161</v>
      </c>
      <c r="M15" s="82" t="s">
        <v>200</v>
      </c>
      <c r="N15" s="106">
        <v>1</v>
      </c>
      <c r="O15" s="24">
        <v>44197</v>
      </c>
      <c r="P15" s="24">
        <v>45078</v>
      </c>
      <c r="Q15" s="82" t="s">
        <v>201</v>
      </c>
      <c r="R15" s="82" t="s">
        <v>202</v>
      </c>
      <c r="S15" s="35" t="s">
        <v>203</v>
      </c>
      <c r="T15" s="23" t="s">
        <v>176</v>
      </c>
      <c r="U15" s="33">
        <v>45169</v>
      </c>
      <c r="V15" s="32" t="s">
        <v>582</v>
      </c>
      <c r="W15" s="44">
        <v>0.5</v>
      </c>
      <c r="X15" s="21" t="s">
        <v>238</v>
      </c>
      <c r="Y15" s="21"/>
      <c r="Z15" s="21" t="s">
        <v>388</v>
      </c>
      <c r="AA15" s="33">
        <v>45291</v>
      </c>
      <c r="AB15" s="55" t="s">
        <v>794</v>
      </c>
      <c r="AC15" s="56">
        <v>1</v>
      </c>
      <c r="AD15" s="57">
        <f t="shared" si="0"/>
        <v>0.5</v>
      </c>
      <c r="AE15" s="58" t="str">
        <f t="shared" si="2"/>
        <v>INCUMPLIDA</v>
      </c>
      <c r="AF15" s="58" t="b">
        <f t="shared" si="3"/>
        <v>0</v>
      </c>
      <c r="AG15" s="58" t="str">
        <f t="shared" si="4"/>
        <v>INCUMPLIDA</v>
      </c>
      <c r="AH15" s="32" t="s">
        <v>833</v>
      </c>
      <c r="AI15" s="21" t="s">
        <v>578</v>
      </c>
      <c r="AJ15" s="56" t="str">
        <f t="shared" si="1"/>
        <v>PENDIENTE</v>
      </c>
      <c r="AK15" s="56"/>
      <c r="AL15" s="56"/>
      <c r="AM15" s="56"/>
    </row>
    <row r="16" spans="1:39" ht="61.2" x14ac:dyDescent="0.25">
      <c r="A16" s="93">
        <v>339</v>
      </c>
      <c r="B16" s="24">
        <v>44182</v>
      </c>
      <c r="C16" s="82" t="s">
        <v>155</v>
      </c>
      <c r="D16" s="82" t="s">
        <v>114</v>
      </c>
      <c r="E16" s="25">
        <f>B16</f>
        <v>44182</v>
      </c>
      <c r="F16" s="26" t="s">
        <v>205</v>
      </c>
      <c r="G16" s="28" t="s">
        <v>206</v>
      </c>
      <c r="H16" s="23" t="s">
        <v>185</v>
      </c>
      <c r="I16" s="23" t="s">
        <v>207</v>
      </c>
      <c r="J16" s="23" t="s">
        <v>208</v>
      </c>
      <c r="K16" s="37">
        <v>1</v>
      </c>
      <c r="L16" s="82" t="s">
        <v>161</v>
      </c>
      <c r="M16" s="82" t="s">
        <v>204</v>
      </c>
      <c r="N16" s="106">
        <v>1</v>
      </c>
      <c r="O16" s="24">
        <v>44197</v>
      </c>
      <c r="P16" s="24">
        <v>44561</v>
      </c>
      <c r="Q16" s="82" t="s">
        <v>54</v>
      </c>
      <c r="R16" s="27" t="s">
        <v>187</v>
      </c>
      <c r="S16" s="35" t="s">
        <v>195</v>
      </c>
      <c r="T16" s="23" t="s">
        <v>176</v>
      </c>
      <c r="U16" s="33">
        <v>45169</v>
      </c>
      <c r="V16" s="32" t="s">
        <v>598</v>
      </c>
      <c r="W16" s="44">
        <v>0.3</v>
      </c>
      <c r="X16" s="21" t="s">
        <v>238</v>
      </c>
      <c r="Y16" s="21"/>
      <c r="Z16" s="56" t="s">
        <v>239</v>
      </c>
      <c r="AA16" s="33">
        <v>45291</v>
      </c>
      <c r="AB16" s="55" t="s">
        <v>824</v>
      </c>
      <c r="AC16" s="56">
        <v>0.3</v>
      </c>
      <c r="AD16" s="57">
        <f t="shared" si="0"/>
        <v>0.3</v>
      </c>
      <c r="AE16" s="58" t="str">
        <f t="shared" si="2"/>
        <v>INCUMPLIDA</v>
      </c>
      <c r="AF16" s="58" t="b">
        <f t="shared" si="3"/>
        <v>0</v>
      </c>
      <c r="AG16" s="58" t="str">
        <f t="shared" si="4"/>
        <v>INCUMPLIDA</v>
      </c>
      <c r="AH16" s="41" t="s">
        <v>834</v>
      </c>
      <c r="AI16" s="56" t="s">
        <v>242</v>
      </c>
      <c r="AJ16" s="56" t="str">
        <f t="shared" si="1"/>
        <v>PENDIENTE</v>
      </c>
      <c r="AK16" s="56"/>
      <c r="AL16" s="56"/>
      <c r="AM16" s="56"/>
    </row>
    <row r="17" spans="1:39" ht="326.39999999999998" x14ac:dyDescent="0.25">
      <c r="A17" s="86">
        <v>382</v>
      </c>
      <c r="B17" s="24">
        <v>44343</v>
      </c>
      <c r="C17" s="82" t="s">
        <v>155</v>
      </c>
      <c r="D17" s="82" t="s">
        <v>212</v>
      </c>
      <c r="E17" s="24">
        <v>44343</v>
      </c>
      <c r="F17" s="26">
        <v>1</v>
      </c>
      <c r="G17" s="28" t="s">
        <v>213</v>
      </c>
      <c r="H17" s="23" t="s">
        <v>211</v>
      </c>
      <c r="I17" s="23" t="s">
        <v>214</v>
      </c>
      <c r="J17" s="23" t="s">
        <v>246</v>
      </c>
      <c r="K17" s="37">
        <v>4</v>
      </c>
      <c r="L17" s="82" t="s">
        <v>161</v>
      </c>
      <c r="M17" s="82" t="s">
        <v>215</v>
      </c>
      <c r="N17" s="107">
        <v>0.9</v>
      </c>
      <c r="O17" s="24">
        <v>44378</v>
      </c>
      <c r="P17" s="24">
        <v>45260</v>
      </c>
      <c r="Q17" s="82" t="s">
        <v>49</v>
      </c>
      <c r="R17" s="27" t="s">
        <v>216</v>
      </c>
      <c r="S17" s="35" t="s">
        <v>217</v>
      </c>
      <c r="T17" s="23" t="s">
        <v>176</v>
      </c>
      <c r="U17" s="33">
        <v>45169</v>
      </c>
      <c r="V17" s="79" t="s">
        <v>817</v>
      </c>
      <c r="W17" s="44">
        <v>0.5</v>
      </c>
      <c r="X17" s="21" t="s">
        <v>241</v>
      </c>
      <c r="Y17" s="21"/>
      <c r="Z17" s="56" t="s">
        <v>243</v>
      </c>
      <c r="AA17" s="33">
        <v>45291</v>
      </c>
      <c r="AB17" s="55" t="s">
        <v>788</v>
      </c>
      <c r="AC17" s="56">
        <v>4</v>
      </c>
      <c r="AD17" s="57">
        <f t="shared" si="0"/>
        <v>1</v>
      </c>
      <c r="AE17" s="58" t="b">
        <f>IF(AC17="","",IF(AA17&lt;P17,IF(AD17&lt;100%,"INCUMPLIDA",IF(AD17=100%,"TERMINADA EXTEMPORÁNEA"))))</f>
        <v>0</v>
      </c>
      <c r="AF17" s="58" t="str">
        <f>IF(AC17="","",IF(AA17&gt;=P17,IF(AD17=0%,"SIN INICIAR",IF(AD17=100%,"TERMINADA",IF(AD17&gt;0%,"EN PROCESO")))))</f>
        <v>TERMINADA</v>
      </c>
      <c r="AG17" s="58" t="str">
        <f>IF(AC17="","",IF(AA17&lt;P17,AE17,IF(AA17&gt;=P17,AF17)))</f>
        <v>TERMINADA</v>
      </c>
      <c r="AH17" s="79" t="s">
        <v>792</v>
      </c>
      <c r="AI17" s="56" t="s">
        <v>789</v>
      </c>
      <c r="AJ17" s="56" t="str">
        <f t="shared" si="1"/>
        <v>CUMPLIDA</v>
      </c>
      <c r="AK17" s="58" t="s">
        <v>899</v>
      </c>
      <c r="AL17" s="56" t="s">
        <v>100</v>
      </c>
      <c r="AM17" s="56" t="s">
        <v>920</v>
      </c>
    </row>
    <row r="18" spans="1:39" ht="132.6" x14ac:dyDescent="0.25">
      <c r="A18" s="86">
        <v>383</v>
      </c>
      <c r="B18" s="24">
        <v>44343</v>
      </c>
      <c r="C18" s="82" t="s">
        <v>155</v>
      </c>
      <c r="D18" s="82" t="s">
        <v>212</v>
      </c>
      <c r="E18" s="24">
        <v>44343</v>
      </c>
      <c r="F18" s="26">
        <v>2</v>
      </c>
      <c r="G18" s="28" t="s">
        <v>218</v>
      </c>
      <c r="H18" s="23" t="s">
        <v>211</v>
      </c>
      <c r="I18" s="23" t="s">
        <v>219</v>
      </c>
      <c r="J18" s="23" t="s">
        <v>220</v>
      </c>
      <c r="K18" s="38">
        <v>1</v>
      </c>
      <c r="L18" s="82" t="s">
        <v>161</v>
      </c>
      <c r="M18" s="23" t="s">
        <v>221</v>
      </c>
      <c r="N18" s="107">
        <v>1</v>
      </c>
      <c r="O18" s="24">
        <v>44378</v>
      </c>
      <c r="P18" s="24">
        <v>45260</v>
      </c>
      <c r="Q18" s="82" t="s">
        <v>49</v>
      </c>
      <c r="R18" s="27" t="s">
        <v>216</v>
      </c>
      <c r="S18" s="35" t="s">
        <v>217</v>
      </c>
      <c r="T18" s="23" t="s">
        <v>176</v>
      </c>
      <c r="U18" s="33">
        <v>45169</v>
      </c>
      <c r="V18" s="79" t="s">
        <v>655</v>
      </c>
      <c r="W18" s="44">
        <v>0.5</v>
      </c>
      <c r="X18" s="21" t="s">
        <v>241</v>
      </c>
      <c r="Y18" s="21"/>
      <c r="Z18" s="56" t="s">
        <v>243</v>
      </c>
      <c r="AA18" s="33">
        <v>45291</v>
      </c>
      <c r="AB18" s="55" t="s">
        <v>775</v>
      </c>
      <c r="AC18" s="56">
        <v>1</v>
      </c>
      <c r="AD18" s="57">
        <f t="shared" si="0"/>
        <v>1</v>
      </c>
      <c r="AE18" s="58" t="b">
        <f>IF(AC18="","",IF(AA18&lt;P18,IF(AD18&lt;100%,"INCUMPLIDA",IF(AD18=100%,"TERMINADA EXTEMPORÁNEA"))))</f>
        <v>0</v>
      </c>
      <c r="AF18" s="58" t="str">
        <f>IF(AC18="","",IF(AA18&gt;=P18,IF(AD18=0%,"SIN INICIAR",IF(AD18=100%,"TERMINADA",IF(AD18&gt;0%,"EN PROCESO")))))</f>
        <v>TERMINADA</v>
      </c>
      <c r="AG18" s="58" t="str">
        <f>IF(AC18="","",IF(AA18&lt;P18,AE18,IF(AA18&gt;=P18,AF18)))</f>
        <v>TERMINADA</v>
      </c>
      <c r="AH18" s="79" t="s">
        <v>858</v>
      </c>
      <c r="AI18" s="56" t="s">
        <v>789</v>
      </c>
      <c r="AJ18" s="56" t="str">
        <f t="shared" si="1"/>
        <v>CUMPLIDA</v>
      </c>
      <c r="AK18" s="58" t="s">
        <v>921</v>
      </c>
      <c r="AL18" s="56" t="s">
        <v>100</v>
      </c>
      <c r="AM18" s="56" t="s">
        <v>920</v>
      </c>
    </row>
    <row r="19" spans="1:39" ht="122.4" x14ac:dyDescent="0.25">
      <c r="A19" s="86">
        <v>394</v>
      </c>
      <c r="B19" s="24">
        <v>44344</v>
      </c>
      <c r="C19" s="82" t="s">
        <v>155</v>
      </c>
      <c r="D19" s="82" t="s">
        <v>223</v>
      </c>
      <c r="E19" s="24">
        <v>44347</v>
      </c>
      <c r="F19" s="26" t="s">
        <v>188</v>
      </c>
      <c r="G19" s="28" t="s">
        <v>224</v>
      </c>
      <c r="H19" s="23" t="s">
        <v>159</v>
      </c>
      <c r="I19" s="23" t="s">
        <v>225</v>
      </c>
      <c r="J19" s="23" t="s">
        <v>247</v>
      </c>
      <c r="K19" s="38">
        <v>3</v>
      </c>
      <c r="L19" s="23" t="s">
        <v>161</v>
      </c>
      <c r="M19" s="23" t="s">
        <v>226</v>
      </c>
      <c r="N19" s="104">
        <v>1</v>
      </c>
      <c r="O19" s="22">
        <v>44362</v>
      </c>
      <c r="P19" s="22">
        <v>44925</v>
      </c>
      <c r="Q19" s="23" t="s">
        <v>57</v>
      </c>
      <c r="R19" s="23" t="s">
        <v>177</v>
      </c>
      <c r="S19" s="34" t="s">
        <v>177</v>
      </c>
      <c r="T19" s="23" t="s">
        <v>176</v>
      </c>
      <c r="U19" s="33">
        <v>45169</v>
      </c>
      <c r="V19" s="80" t="s">
        <v>597</v>
      </c>
      <c r="W19" s="44">
        <v>0.66700000000000004</v>
      </c>
      <c r="X19" s="21" t="s">
        <v>238</v>
      </c>
      <c r="Y19" s="21"/>
      <c r="Z19" s="56" t="s">
        <v>242</v>
      </c>
      <c r="AA19" s="33">
        <v>45291</v>
      </c>
      <c r="AB19" s="55" t="s">
        <v>787</v>
      </c>
      <c r="AC19" s="56">
        <v>2</v>
      </c>
      <c r="AD19" s="57">
        <f t="shared" si="0"/>
        <v>0.66666666666666663</v>
      </c>
      <c r="AE19" s="58" t="str">
        <f t="shared" si="2"/>
        <v>INCUMPLIDA</v>
      </c>
      <c r="AF19" s="58" t="b">
        <f t="shared" si="3"/>
        <v>0</v>
      </c>
      <c r="AG19" s="58" t="str">
        <f t="shared" si="4"/>
        <v>INCUMPLIDA</v>
      </c>
      <c r="AH19" s="80" t="s">
        <v>859</v>
      </c>
      <c r="AI19" s="56" t="s">
        <v>789</v>
      </c>
      <c r="AJ19" s="56" t="str">
        <f t="shared" si="1"/>
        <v>PENDIENTE</v>
      </c>
      <c r="AK19" s="56"/>
      <c r="AL19" s="56"/>
      <c r="AM19" s="56"/>
    </row>
    <row r="20" spans="1:39" ht="132.6" x14ac:dyDescent="0.25">
      <c r="A20" s="86">
        <v>399</v>
      </c>
      <c r="B20" s="24">
        <v>44344</v>
      </c>
      <c r="C20" s="82" t="s">
        <v>155</v>
      </c>
      <c r="D20" s="82" t="s">
        <v>223</v>
      </c>
      <c r="E20" s="24">
        <v>44347</v>
      </c>
      <c r="F20" s="26" t="s">
        <v>196</v>
      </c>
      <c r="G20" s="28" t="s">
        <v>228</v>
      </c>
      <c r="H20" s="23" t="s">
        <v>159</v>
      </c>
      <c r="I20" s="23" t="s">
        <v>229</v>
      </c>
      <c r="J20" s="23" t="s">
        <v>230</v>
      </c>
      <c r="K20" s="38">
        <v>5</v>
      </c>
      <c r="L20" s="23" t="s">
        <v>161</v>
      </c>
      <c r="M20" s="23" t="s">
        <v>226</v>
      </c>
      <c r="N20" s="104">
        <v>1</v>
      </c>
      <c r="O20" s="22">
        <v>44362</v>
      </c>
      <c r="P20" s="22">
        <v>44925</v>
      </c>
      <c r="Q20" s="23" t="s">
        <v>57</v>
      </c>
      <c r="R20" s="23" t="s">
        <v>177</v>
      </c>
      <c r="S20" s="34" t="s">
        <v>177</v>
      </c>
      <c r="T20" s="23" t="s">
        <v>176</v>
      </c>
      <c r="U20" s="33">
        <v>45169</v>
      </c>
      <c r="V20" s="80" t="s">
        <v>599</v>
      </c>
      <c r="W20" s="44">
        <v>0.4</v>
      </c>
      <c r="X20" s="21" t="s">
        <v>238</v>
      </c>
      <c r="Y20" s="21"/>
      <c r="Z20" s="56" t="s">
        <v>242</v>
      </c>
      <c r="AA20" s="33">
        <v>45291</v>
      </c>
      <c r="AB20" s="55" t="s">
        <v>787</v>
      </c>
      <c r="AC20" s="56">
        <v>2</v>
      </c>
      <c r="AD20" s="57">
        <f t="shared" si="0"/>
        <v>0.4</v>
      </c>
      <c r="AE20" s="58" t="str">
        <f t="shared" si="2"/>
        <v>INCUMPLIDA</v>
      </c>
      <c r="AF20" s="58" t="b">
        <f t="shared" si="3"/>
        <v>0</v>
      </c>
      <c r="AG20" s="58" t="str">
        <f t="shared" si="4"/>
        <v>INCUMPLIDA</v>
      </c>
      <c r="AH20" s="80" t="s">
        <v>859</v>
      </c>
      <c r="AI20" s="56" t="s">
        <v>789</v>
      </c>
      <c r="AJ20" s="56" t="str">
        <f t="shared" si="1"/>
        <v>PENDIENTE</v>
      </c>
      <c r="AK20" s="56"/>
      <c r="AL20" s="56"/>
      <c r="AM20" s="56"/>
    </row>
    <row r="21" spans="1:39" ht="275.39999999999998" x14ac:dyDescent="0.25">
      <c r="A21" s="86">
        <v>407</v>
      </c>
      <c r="B21" s="24">
        <v>44344</v>
      </c>
      <c r="C21" s="82" t="s">
        <v>155</v>
      </c>
      <c r="D21" s="82" t="s">
        <v>223</v>
      </c>
      <c r="E21" s="24">
        <v>44347</v>
      </c>
      <c r="F21" s="26" t="s">
        <v>232</v>
      </c>
      <c r="G21" s="28" t="s">
        <v>233</v>
      </c>
      <c r="H21" s="23" t="s">
        <v>159</v>
      </c>
      <c r="I21" s="23" t="s">
        <v>234</v>
      </c>
      <c r="J21" s="23" t="s">
        <v>248</v>
      </c>
      <c r="K21" s="38">
        <v>5</v>
      </c>
      <c r="L21" s="23" t="s">
        <v>161</v>
      </c>
      <c r="M21" s="23" t="s">
        <v>226</v>
      </c>
      <c r="N21" s="104">
        <v>1</v>
      </c>
      <c r="O21" s="22">
        <v>44362</v>
      </c>
      <c r="P21" s="22">
        <v>44925</v>
      </c>
      <c r="Q21" s="23" t="s">
        <v>57</v>
      </c>
      <c r="R21" s="23" t="s">
        <v>177</v>
      </c>
      <c r="S21" s="34" t="s">
        <v>177</v>
      </c>
      <c r="T21" s="23" t="s">
        <v>176</v>
      </c>
      <c r="U21" s="33">
        <v>45169</v>
      </c>
      <c r="V21" s="79" t="s">
        <v>588</v>
      </c>
      <c r="W21" s="44">
        <v>0.8</v>
      </c>
      <c r="X21" s="21" t="s">
        <v>238</v>
      </c>
      <c r="Y21" s="21"/>
      <c r="Z21" s="56" t="s">
        <v>242</v>
      </c>
      <c r="AA21" s="33">
        <v>45291</v>
      </c>
      <c r="AB21" s="55" t="s">
        <v>787</v>
      </c>
      <c r="AC21" s="56">
        <v>4</v>
      </c>
      <c r="AD21" s="57">
        <f t="shared" si="0"/>
        <v>0.8</v>
      </c>
      <c r="AE21" s="58" t="str">
        <f t="shared" si="2"/>
        <v>INCUMPLIDA</v>
      </c>
      <c r="AF21" s="58" t="b">
        <f t="shared" si="3"/>
        <v>0</v>
      </c>
      <c r="AG21" s="58" t="str">
        <f t="shared" si="4"/>
        <v>INCUMPLIDA</v>
      </c>
      <c r="AH21" s="80" t="s">
        <v>859</v>
      </c>
      <c r="AI21" s="56" t="s">
        <v>789</v>
      </c>
      <c r="AJ21" s="56" t="str">
        <f t="shared" si="1"/>
        <v>PENDIENTE</v>
      </c>
      <c r="AK21" s="56"/>
      <c r="AL21" s="56"/>
      <c r="AM21" s="56"/>
    </row>
    <row r="22" spans="1:39" s="15" customFormat="1" ht="102" x14ac:dyDescent="0.2">
      <c r="A22" s="86">
        <v>435</v>
      </c>
      <c r="B22" s="52">
        <v>44460</v>
      </c>
      <c r="C22" s="46" t="s">
        <v>155</v>
      </c>
      <c r="D22" s="46" t="s">
        <v>263</v>
      </c>
      <c r="E22" s="52">
        <v>44460</v>
      </c>
      <c r="F22" s="89" t="s">
        <v>249</v>
      </c>
      <c r="G22" s="39" t="s">
        <v>266</v>
      </c>
      <c r="H22" s="17" t="s">
        <v>159</v>
      </c>
      <c r="I22" s="17" t="s">
        <v>267</v>
      </c>
      <c r="J22" s="39" t="s">
        <v>268</v>
      </c>
      <c r="K22" s="94">
        <v>2</v>
      </c>
      <c r="L22" s="46" t="s">
        <v>161</v>
      </c>
      <c r="M22" s="47" t="s">
        <v>226</v>
      </c>
      <c r="N22" s="108">
        <v>1</v>
      </c>
      <c r="O22" s="52">
        <v>44562</v>
      </c>
      <c r="P22" s="52">
        <v>44925</v>
      </c>
      <c r="Q22" s="46" t="s">
        <v>57</v>
      </c>
      <c r="R22" s="46" t="s">
        <v>264</v>
      </c>
      <c r="S22" s="89" t="s">
        <v>265</v>
      </c>
      <c r="T22" s="17" t="s">
        <v>176</v>
      </c>
      <c r="U22" s="33">
        <v>45169</v>
      </c>
      <c r="V22" s="80" t="s">
        <v>589</v>
      </c>
      <c r="W22" s="44">
        <v>1</v>
      </c>
      <c r="X22" s="58" t="s">
        <v>240</v>
      </c>
      <c r="Y22" s="48" t="s">
        <v>94</v>
      </c>
      <c r="Z22" s="56" t="s">
        <v>242</v>
      </c>
      <c r="AA22" s="33">
        <v>45291</v>
      </c>
      <c r="AB22" s="55" t="s">
        <v>787</v>
      </c>
      <c r="AC22" s="56">
        <v>2</v>
      </c>
      <c r="AD22" s="57">
        <f t="shared" si="0"/>
        <v>1</v>
      </c>
      <c r="AE22" s="58" t="str">
        <f t="shared" si="2"/>
        <v>TERMINADA EXTEMPORÁNEA</v>
      </c>
      <c r="AF22" s="58" t="b">
        <f t="shared" si="3"/>
        <v>0</v>
      </c>
      <c r="AG22" s="214" t="str">
        <f t="shared" si="4"/>
        <v>TERMINADA EXTEMPORÁNEA</v>
      </c>
      <c r="AH22" s="80" t="s">
        <v>922</v>
      </c>
      <c r="AI22" s="56" t="s">
        <v>789</v>
      </c>
      <c r="AJ22" s="56" t="str">
        <f t="shared" si="1"/>
        <v>CUMPLIDA</v>
      </c>
      <c r="AK22" s="58" t="s">
        <v>901</v>
      </c>
      <c r="AL22" s="56" t="s">
        <v>94</v>
      </c>
      <c r="AM22" s="56" t="s">
        <v>920</v>
      </c>
    </row>
    <row r="23" spans="1:39" s="15" customFormat="1" ht="61.2" x14ac:dyDescent="0.2">
      <c r="A23" s="86">
        <v>436</v>
      </c>
      <c r="B23" s="52">
        <v>44460</v>
      </c>
      <c r="C23" s="46" t="s">
        <v>155</v>
      </c>
      <c r="D23" s="46" t="s">
        <v>263</v>
      </c>
      <c r="E23" s="52">
        <v>44460</v>
      </c>
      <c r="F23" s="89" t="s">
        <v>269</v>
      </c>
      <c r="G23" s="39" t="s">
        <v>270</v>
      </c>
      <c r="H23" s="17" t="s">
        <v>159</v>
      </c>
      <c r="I23" s="17" t="s">
        <v>267</v>
      </c>
      <c r="J23" s="39" t="s">
        <v>271</v>
      </c>
      <c r="K23" s="94">
        <v>4</v>
      </c>
      <c r="L23" s="46" t="s">
        <v>161</v>
      </c>
      <c r="M23" s="47" t="s">
        <v>226</v>
      </c>
      <c r="N23" s="108">
        <v>1</v>
      </c>
      <c r="O23" s="52">
        <v>44562</v>
      </c>
      <c r="P23" s="52">
        <v>44925</v>
      </c>
      <c r="Q23" s="46" t="s">
        <v>57</v>
      </c>
      <c r="R23" s="46" t="s">
        <v>264</v>
      </c>
      <c r="S23" s="89" t="s">
        <v>265</v>
      </c>
      <c r="T23" s="17" t="s">
        <v>176</v>
      </c>
      <c r="U23" s="33">
        <v>45169</v>
      </c>
      <c r="V23" s="80" t="s">
        <v>590</v>
      </c>
      <c r="W23" s="44">
        <v>0.75</v>
      </c>
      <c r="X23" s="21" t="s">
        <v>238</v>
      </c>
      <c r="Y23" s="21"/>
      <c r="Z23" s="56" t="s">
        <v>242</v>
      </c>
      <c r="AA23" s="33">
        <v>45291</v>
      </c>
      <c r="AB23" s="55" t="s">
        <v>787</v>
      </c>
      <c r="AC23" s="56">
        <v>3</v>
      </c>
      <c r="AD23" s="57">
        <f t="shared" si="0"/>
        <v>0.75</v>
      </c>
      <c r="AE23" s="58" t="str">
        <f t="shared" si="2"/>
        <v>INCUMPLIDA</v>
      </c>
      <c r="AF23" s="58" t="b">
        <f t="shared" si="3"/>
        <v>0</v>
      </c>
      <c r="AG23" s="58" t="str">
        <f t="shared" si="4"/>
        <v>INCUMPLIDA</v>
      </c>
      <c r="AH23" s="80" t="s">
        <v>859</v>
      </c>
      <c r="AI23" s="56" t="s">
        <v>789</v>
      </c>
      <c r="AJ23" s="56" t="str">
        <f t="shared" si="1"/>
        <v>PENDIENTE</v>
      </c>
      <c r="AK23" s="56"/>
      <c r="AL23" s="56"/>
      <c r="AM23" s="56"/>
    </row>
    <row r="24" spans="1:39" s="15" customFormat="1" ht="61.2" x14ac:dyDescent="0.2">
      <c r="A24" s="86">
        <v>437</v>
      </c>
      <c r="B24" s="52">
        <v>44460</v>
      </c>
      <c r="C24" s="46" t="s">
        <v>155</v>
      </c>
      <c r="D24" s="46" t="s">
        <v>263</v>
      </c>
      <c r="E24" s="52">
        <v>44460</v>
      </c>
      <c r="F24" s="89" t="s">
        <v>272</v>
      </c>
      <c r="G24" s="39" t="s">
        <v>273</v>
      </c>
      <c r="H24" s="17" t="s">
        <v>159</v>
      </c>
      <c r="I24" s="17" t="s">
        <v>274</v>
      </c>
      <c r="J24" s="39" t="s">
        <v>275</v>
      </c>
      <c r="K24" s="95">
        <v>4</v>
      </c>
      <c r="L24" s="46" t="s">
        <v>18</v>
      </c>
      <c r="M24" s="47" t="s">
        <v>226</v>
      </c>
      <c r="N24" s="108">
        <v>1</v>
      </c>
      <c r="O24" s="52">
        <v>44562</v>
      </c>
      <c r="P24" s="52">
        <v>45229</v>
      </c>
      <c r="Q24" s="46" t="s">
        <v>57</v>
      </c>
      <c r="R24" s="46" t="s">
        <v>264</v>
      </c>
      <c r="S24" s="89" t="s">
        <v>265</v>
      </c>
      <c r="T24" s="17" t="s">
        <v>176</v>
      </c>
      <c r="U24" s="33">
        <v>45169</v>
      </c>
      <c r="V24" s="80" t="s">
        <v>600</v>
      </c>
      <c r="W24" s="44">
        <v>0.125</v>
      </c>
      <c r="X24" s="21" t="s">
        <v>241</v>
      </c>
      <c r="Y24" s="21"/>
      <c r="Z24" s="56" t="s">
        <v>242</v>
      </c>
      <c r="AA24" s="33">
        <v>45291</v>
      </c>
      <c r="AB24" s="55" t="s">
        <v>787</v>
      </c>
      <c r="AC24" s="56">
        <v>0.5</v>
      </c>
      <c r="AD24" s="57">
        <f t="shared" si="0"/>
        <v>0.125</v>
      </c>
      <c r="AE24" s="58" t="str">
        <f t="shared" si="2"/>
        <v>INCUMPLIDA</v>
      </c>
      <c r="AF24" s="58" t="b">
        <f t="shared" si="3"/>
        <v>0</v>
      </c>
      <c r="AG24" s="58" t="str">
        <f t="shared" si="4"/>
        <v>INCUMPLIDA</v>
      </c>
      <c r="AH24" s="80" t="s">
        <v>859</v>
      </c>
      <c r="AI24" s="56" t="s">
        <v>789</v>
      </c>
      <c r="AJ24" s="56" t="str">
        <f t="shared" si="1"/>
        <v>PENDIENTE</v>
      </c>
      <c r="AK24" s="56"/>
      <c r="AL24" s="56"/>
      <c r="AM24" s="56"/>
    </row>
    <row r="25" spans="1:39" s="15" customFormat="1" ht="61.2" x14ac:dyDescent="0.2">
      <c r="A25" s="86">
        <v>439</v>
      </c>
      <c r="B25" s="52">
        <v>44460</v>
      </c>
      <c r="C25" s="46" t="s">
        <v>155</v>
      </c>
      <c r="D25" s="46" t="s">
        <v>263</v>
      </c>
      <c r="E25" s="52">
        <v>44460</v>
      </c>
      <c r="F25" s="89">
        <v>4</v>
      </c>
      <c r="G25" s="39" t="s">
        <v>276</v>
      </c>
      <c r="H25" s="17" t="s">
        <v>159</v>
      </c>
      <c r="I25" s="17" t="s">
        <v>277</v>
      </c>
      <c r="J25" s="39" t="s">
        <v>278</v>
      </c>
      <c r="K25" s="95">
        <v>4</v>
      </c>
      <c r="L25" s="46" t="s">
        <v>18</v>
      </c>
      <c r="M25" s="47" t="s">
        <v>226</v>
      </c>
      <c r="N25" s="108">
        <v>1</v>
      </c>
      <c r="O25" s="52">
        <v>44562</v>
      </c>
      <c r="P25" s="52">
        <v>45229</v>
      </c>
      <c r="Q25" s="46" t="s">
        <v>57</v>
      </c>
      <c r="R25" s="46" t="s">
        <v>264</v>
      </c>
      <c r="S25" s="89" t="s">
        <v>265</v>
      </c>
      <c r="T25" s="17" t="s">
        <v>176</v>
      </c>
      <c r="U25" s="33">
        <v>45169</v>
      </c>
      <c r="V25" s="80" t="s">
        <v>601</v>
      </c>
      <c r="W25" s="44">
        <v>7.4999999999999997E-2</v>
      </c>
      <c r="X25" s="21" t="s">
        <v>241</v>
      </c>
      <c r="Y25" s="21"/>
      <c r="Z25" s="56" t="s">
        <v>242</v>
      </c>
      <c r="AA25" s="33">
        <v>45291</v>
      </c>
      <c r="AB25" s="55" t="s">
        <v>787</v>
      </c>
      <c r="AC25" s="56">
        <v>0.3</v>
      </c>
      <c r="AD25" s="57">
        <f t="shared" si="0"/>
        <v>7.4999999999999997E-2</v>
      </c>
      <c r="AE25" s="58" t="str">
        <f t="shared" si="2"/>
        <v>INCUMPLIDA</v>
      </c>
      <c r="AF25" s="58" t="b">
        <f t="shared" si="3"/>
        <v>0</v>
      </c>
      <c r="AG25" s="58" t="str">
        <f t="shared" si="4"/>
        <v>INCUMPLIDA</v>
      </c>
      <c r="AH25" s="80" t="s">
        <v>859</v>
      </c>
      <c r="AI25" s="56" t="s">
        <v>789</v>
      </c>
      <c r="AJ25" s="56" t="str">
        <f t="shared" si="1"/>
        <v>PENDIENTE</v>
      </c>
      <c r="AK25" s="56"/>
      <c r="AL25" s="56"/>
      <c r="AM25" s="56"/>
    </row>
    <row r="26" spans="1:39" s="15" customFormat="1" ht="61.2" x14ac:dyDescent="0.2">
      <c r="A26" s="86">
        <v>440</v>
      </c>
      <c r="B26" s="52">
        <v>44460</v>
      </c>
      <c r="C26" s="46" t="s">
        <v>155</v>
      </c>
      <c r="D26" s="46" t="s">
        <v>263</v>
      </c>
      <c r="E26" s="52">
        <v>44460</v>
      </c>
      <c r="F26" s="89">
        <v>6</v>
      </c>
      <c r="G26" s="39" t="s">
        <v>279</v>
      </c>
      <c r="H26" s="17" t="s">
        <v>159</v>
      </c>
      <c r="I26" s="17" t="s">
        <v>280</v>
      </c>
      <c r="J26" s="39" t="s">
        <v>281</v>
      </c>
      <c r="K26" s="95">
        <v>5</v>
      </c>
      <c r="L26" s="46" t="s">
        <v>18</v>
      </c>
      <c r="M26" s="47" t="s">
        <v>226</v>
      </c>
      <c r="N26" s="108">
        <v>1</v>
      </c>
      <c r="O26" s="52">
        <v>44562</v>
      </c>
      <c r="P26" s="52">
        <v>44956</v>
      </c>
      <c r="Q26" s="46" t="s">
        <v>57</v>
      </c>
      <c r="R26" s="46" t="s">
        <v>264</v>
      </c>
      <c r="S26" s="89" t="s">
        <v>265</v>
      </c>
      <c r="T26" s="17" t="s">
        <v>176</v>
      </c>
      <c r="U26" s="33">
        <v>45169</v>
      </c>
      <c r="V26" s="80" t="s">
        <v>662</v>
      </c>
      <c r="W26" s="44">
        <v>0.4</v>
      </c>
      <c r="X26" s="21" t="s">
        <v>238</v>
      </c>
      <c r="Y26" s="21"/>
      <c r="Z26" s="56" t="s">
        <v>242</v>
      </c>
      <c r="AA26" s="33">
        <v>45291</v>
      </c>
      <c r="AB26" s="55" t="s">
        <v>787</v>
      </c>
      <c r="AC26" s="56">
        <v>2</v>
      </c>
      <c r="AD26" s="57">
        <f t="shared" si="0"/>
        <v>0.4</v>
      </c>
      <c r="AE26" s="58" t="str">
        <f t="shared" si="2"/>
        <v>INCUMPLIDA</v>
      </c>
      <c r="AF26" s="58" t="b">
        <f t="shared" si="3"/>
        <v>0</v>
      </c>
      <c r="AG26" s="58" t="str">
        <f t="shared" si="4"/>
        <v>INCUMPLIDA</v>
      </c>
      <c r="AH26" s="80" t="s">
        <v>859</v>
      </c>
      <c r="AI26" s="56" t="s">
        <v>789</v>
      </c>
      <c r="AJ26" s="56" t="str">
        <f t="shared" si="1"/>
        <v>PENDIENTE</v>
      </c>
      <c r="AK26" s="56"/>
      <c r="AL26" s="56"/>
      <c r="AM26" s="56"/>
    </row>
    <row r="27" spans="1:39" s="15" customFormat="1" ht="122.4" x14ac:dyDescent="0.2">
      <c r="A27" s="86">
        <v>443</v>
      </c>
      <c r="B27" s="24">
        <v>44489</v>
      </c>
      <c r="C27" s="82" t="s">
        <v>155</v>
      </c>
      <c r="D27" s="82" t="s">
        <v>251</v>
      </c>
      <c r="E27" s="24">
        <v>44489</v>
      </c>
      <c r="F27" s="26">
        <v>2</v>
      </c>
      <c r="G27" s="96" t="s">
        <v>253</v>
      </c>
      <c r="H27" s="23" t="s">
        <v>252</v>
      </c>
      <c r="I27" s="23" t="s">
        <v>326</v>
      </c>
      <c r="J27" s="28" t="s">
        <v>254</v>
      </c>
      <c r="K27" s="38">
        <v>1</v>
      </c>
      <c r="L27" s="82" t="s">
        <v>179</v>
      </c>
      <c r="M27" s="23" t="s">
        <v>255</v>
      </c>
      <c r="N27" s="107">
        <v>1</v>
      </c>
      <c r="O27" s="24">
        <v>44531</v>
      </c>
      <c r="P27" s="24">
        <v>44896</v>
      </c>
      <c r="Q27" s="82" t="s">
        <v>56</v>
      </c>
      <c r="R27" s="27" t="s">
        <v>59</v>
      </c>
      <c r="S27" s="35" t="s">
        <v>39</v>
      </c>
      <c r="T27" s="23" t="s">
        <v>176</v>
      </c>
      <c r="U27" s="33">
        <v>45169</v>
      </c>
      <c r="V27" s="32" t="s">
        <v>574</v>
      </c>
      <c r="W27" s="44">
        <v>0.7</v>
      </c>
      <c r="X27" s="21" t="s">
        <v>238</v>
      </c>
      <c r="Y27" s="21"/>
      <c r="Z27" s="56" t="s">
        <v>387</v>
      </c>
      <c r="AA27" s="33">
        <v>45291</v>
      </c>
      <c r="AB27" s="55" t="s">
        <v>843</v>
      </c>
      <c r="AC27" s="56">
        <v>1</v>
      </c>
      <c r="AD27" s="57">
        <f t="shared" si="0"/>
        <v>1</v>
      </c>
      <c r="AE27" s="58" t="str">
        <f t="shared" si="2"/>
        <v>TERMINADA EXTEMPORÁNEA</v>
      </c>
      <c r="AF27" s="58" t="b">
        <f t="shared" si="3"/>
        <v>0</v>
      </c>
      <c r="AG27" s="58" t="str">
        <f t="shared" si="4"/>
        <v>TERMINADA EXTEMPORÁNEA</v>
      </c>
      <c r="AH27" s="32" t="s">
        <v>905</v>
      </c>
      <c r="AI27" s="56" t="s">
        <v>242</v>
      </c>
      <c r="AJ27" s="56" t="str">
        <f t="shared" si="1"/>
        <v>CUMPLIDA</v>
      </c>
      <c r="AK27" s="58" t="s">
        <v>844</v>
      </c>
      <c r="AL27" s="56" t="s">
        <v>100</v>
      </c>
      <c r="AM27" s="56" t="s">
        <v>920</v>
      </c>
    </row>
    <row r="28" spans="1:39" s="15" customFormat="1" ht="112.2" x14ac:dyDescent="0.2">
      <c r="A28" s="86">
        <v>447</v>
      </c>
      <c r="B28" s="24">
        <v>44489</v>
      </c>
      <c r="C28" s="82" t="s">
        <v>155</v>
      </c>
      <c r="D28" s="82" t="s">
        <v>251</v>
      </c>
      <c r="E28" s="24">
        <v>44489</v>
      </c>
      <c r="F28" s="26">
        <v>6</v>
      </c>
      <c r="G28" s="96" t="s">
        <v>256</v>
      </c>
      <c r="H28" s="23" t="s">
        <v>252</v>
      </c>
      <c r="I28" s="23" t="s">
        <v>327</v>
      </c>
      <c r="J28" s="28" t="s">
        <v>257</v>
      </c>
      <c r="K28" s="38">
        <v>1</v>
      </c>
      <c r="L28" s="82" t="s">
        <v>179</v>
      </c>
      <c r="M28" s="23" t="s">
        <v>258</v>
      </c>
      <c r="N28" s="107">
        <v>1</v>
      </c>
      <c r="O28" s="24">
        <v>44531</v>
      </c>
      <c r="P28" s="24">
        <v>44896</v>
      </c>
      <c r="Q28" s="82" t="s">
        <v>56</v>
      </c>
      <c r="R28" s="27" t="s">
        <v>59</v>
      </c>
      <c r="S28" s="35" t="s">
        <v>39</v>
      </c>
      <c r="T28" s="23" t="s">
        <v>176</v>
      </c>
      <c r="U28" s="33">
        <v>45169</v>
      </c>
      <c r="V28" s="32" t="s">
        <v>575</v>
      </c>
      <c r="W28" s="44">
        <v>1</v>
      </c>
      <c r="X28" s="21" t="s">
        <v>244</v>
      </c>
      <c r="Y28" s="21" t="s">
        <v>94</v>
      </c>
      <c r="Z28" s="56" t="s">
        <v>387</v>
      </c>
      <c r="AA28" s="33">
        <v>45291</v>
      </c>
      <c r="AB28" s="55" t="s">
        <v>824</v>
      </c>
      <c r="AC28" s="56">
        <v>1</v>
      </c>
      <c r="AD28" s="57">
        <f t="shared" si="0"/>
        <v>1</v>
      </c>
      <c r="AE28" s="58" t="b">
        <f>IF(AC28="","",IF(AA28&lt;P28,IF(AD28&lt;100%,"INCUMPLIDA",IF(AD28=100%,"TERMINADA EXTEMPORÁNEA"))))</f>
        <v>0</v>
      </c>
      <c r="AF28" s="58" t="str">
        <f>IF(AC28="","",IF(AA28&gt;=P28,IF(AD28=0%,"SIN INICIAR",IF(AD28=100%,"TERMINADA",IF(AD28&gt;0%,"EN PROCESO")))))</f>
        <v>TERMINADA</v>
      </c>
      <c r="AG28" s="213" t="str">
        <f>IF(AC28="","",IF(AA28&lt;P28,AE28,IF(AA28&gt;=P28,AF28)))</f>
        <v>TERMINADA</v>
      </c>
      <c r="AH28" s="41" t="s">
        <v>845</v>
      </c>
      <c r="AI28" s="56" t="s">
        <v>242</v>
      </c>
      <c r="AJ28" s="56" t="str">
        <f t="shared" si="1"/>
        <v>CUMPLIDA</v>
      </c>
      <c r="AK28" s="58" t="s">
        <v>923</v>
      </c>
      <c r="AL28" s="56" t="s">
        <v>94</v>
      </c>
      <c r="AM28" s="56" t="s">
        <v>920</v>
      </c>
    </row>
    <row r="29" spans="1:39" s="15" customFormat="1" ht="91.8" x14ac:dyDescent="0.2">
      <c r="A29" s="86">
        <v>450</v>
      </c>
      <c r="B29" s="24">
        <v>44489</v>
      </c>
      <c r="C29" s="82" t="s">
        <v>155</v>
      </c>
      <c r="D29" s="82" t="s">
        <v>251</v>
      </c>
      <c r="E29" s="24">
        <v>44489</v>
      </c>
      <c r="F29" s="26">
        <v>9</v>
      </c>
      <c r="G29" s="96" t="s">
        <v>259</v>
      </c>
      <c r="H29" s="23" t="s">
        <v>252</v>
      </c>
      <c r="I29" s="23" t="s">
        <v>260</v>
      </c>
      <c r="J29" s="28" t="s">
        <v>261</v>
      </c>
      <c r="K29" s="38">
        <v>2</v>
      </c>
      <c r="L29" s="82" t="s">
        <v>179</v>
      </c>
      <c r="M29" s="23" t="s">
        <v>262</v>
      </c>
      <c r="N29" s="107">
        <v>1</v>
      </c>
      <c r="O29" s="24">
        <v>44531</v>
      </c>
      <c r="P29" s="24">
        <v>44896</v>
      </c>
      <c r="Q29" s="82" t="s">
        <v>56</v>
      </c>
      <c r="R29" s="27" t="s">
        <v>59</v>
      </c>
      <c r="S29" s="35" t="s">
        <v>39</v>
      </c>
      <c r="T29" s="23" t="s">
        <v>176</v>
      </c>
      <c r="U29" s="33">
        <v>45169</v>
      </c>
      <c r="V29" s="32" t="s">
        <v>576</v>
      </c>
      <c r="W29" s="44">
        <v>1</v>
      </c>
      <c r="X29" s="21" t="s">
        <v>244</v>
      </c>
      <c r="Y29" s="21" t="s">
        <v>94</v>
      </c>
      <c r="Z29" s="56" t="s">
        <v>387</v>
      </c>
      <c r="AA29" s="33">
        <v>45291</v>
      </c>
      <c r="AB29" s="55" t="s">
        <v>824</v>
      </c>
      <c r="AC29" s="56">
        <v>2</v>
      </c>
      <c r="AD29" s="57">
        <f t="shared" si="0"/>
        <v>1</v>
      </c>
      <c r="AE29" s="58" t="b">
        <f>IF(AC29="","",IF(AA29&lt;P29,IF(AD29&lt;100%,"INCUMPLIDA",IF(AD29=100%,"TERMINADA EXTEMPORÁNEA"))))</f>
        <v>0</v>
      </c>
      <c r="AF29" s="58" t="str">
        <f>IF(AC29="","",IF(AA29&gt;=P29,IF(AD29=0%,"SIN INICIAR",IF(AD29=100%,"TERMINADA",IF(AD29&gt;0%,"EN PROCESO")))))</f>
        <v>TERMINADA</v>
      </c>
      <c r="AG29" s="58" t="str">
        <f>IF(AC29="","",IF(AA29&lt;P29,AE29,IF(AA29&gt;=P29,AF29)))</f>
        <v>TERMINADA</v>
      </c>
      <c r="AH29" s="41" t="s">
        <v>845</v>
      </c>
      <c r="AI29" s="56" t="s">
        <v>242</v>
      </c>
      <c r="AJ29" s="56" t="str">
        <f t="shared" si="1"/>
        <v>CUMPLIDA</v>
      </c>
      <c r="AK29" s="58" t="s">
        <v>923</v>
      </c>
      <c r="AL29" s="56" t="s">
        <v>94</v>
      </c>
      <c r="AM29" s="56" t="s">
        <v>920</v>
      </c>
    </row>
    <row r="30" spans="1:39" ht="265.2" x14ac:dyDescent="0.25">
      <c r="A30" s="86">
        <v>460</v>
      </c>
      <c r="B30" s="24">
        <v>44536</v>
      </c>
      <c r="C30" s="82" t="s">
        <v>155</v>
      </c>
      <c r="D30" s="82" t="s">
        <v>282</v>
      </c>
      <c r="E30" s="24">
        <v>44536</v>
      </c>
      <c r="F30" s="82">
        <v>4</v>
      </c>
      <c r="G30" s="28" t="s">
        <v>328</v>
      </c>
      <c r="H30" s="82" t="s">
        <v>211</v>
      </c>
      <c r="I30" s="23" t="s">
        <v>283</v>
      </c>
      <c r="J30" s="28" t="s">
        <v>329</v>
      </c>
      <c r="K30" s="82">
        <v>3</v>
      </c>
      <c r="L30" s="82" t="s">
        <v>161</v>
      </c>
      <c r="M30" s="82" t="s">
        <v>284</v>
      </c>
      <c r="N30" s="106">
        <v>1</v>
      </c>
      <c r="O30" s="24">
        <v>44553</v>
      </c>
      <c r="P30" s="24">
        <v>44918</v>
      </c>
      <c r="Q30" s="82" t="s">
        <v>64</v>
      </c>
      <c r="R30" s="27" t="s">
        <v>285</v>
      </c>
      <c r="S30" s="27" t="s">
        <v>285</v>
      </c>
      <c r="T30" s="82" t="s">
        <v>176</v>
      </c>
      <c r="U30" s="33">
        <v>45169</v>
      </c>
      <c r="V30" s="79" t="s">
        <v>602</v>
      </c>
      <c r="W30" s="44">
        <v>0.66700000000000004</v>
      </c>
      <c r="X30" s="21" t="s">
        <v>238</v>
      </c>
      <c r="Y30" s="21"/>
      <c r="Z30" s="56" t="s">
        <v>243</v>
      </c>
      <c r="AA30" s="33">
        <v>45291</v>
      </c>
      <c r="AB30" s="55" t="s">
        <v>924</v>
      </c>
      <c r="AC30" s="56">
        <v>3</v>
      </c>
      <c r="AD30" s="57">
        <f t="shared" si="0"/>
        <v>1</v>
      </c>
      <c r="AE30" s="58" t="str">
        <f t="shared" si="2"/>
        <v>TERMINADA EXTEMPORÁNEA</v>
      </c>
      <c r="AF30" s="58" t="b">
        <f t="shared" si="3"/>
        <v>0</v>
      </c>
      <c r="AG30" s="58" t="str">
        <f t="shared" si="4"/>
        <v>TERMINADA EXTEMPORÁNEA</v>
      </c>
      <c r="AH30" s="79" t="s">
        <v>902</v>
      </c>
      <c r="AI30" s="56" t="s">
        <v>789</v>
      </c>
      <c r="AJ30" s="56" t="str">
        <f t="shared" si="1"/>
        <v>CUMPLIDA</v>
      </c>
      <c r="AK30" s="58" t="s">
        <v>903</v>
      </c>
      <c r="AL30" s="56" t="s">
        <v>100</v>
      </c>
      <c r="AM30" s="56" t="s">
        <v>920</v>
      </c>
    </row>
    <row r="31" spans="1:39" ht="142.80000000000001" x14ac:dyDescent="0.25">
      <c r="A31" s="86">
        <v>461</v>
      </c>
      <c r="B31" s="22">
        <v>44536</v>
      </c>
      <c r="C31" s="23" t="s">
        <v>155</v>
      </c>
      <c r="D31" s="23" t="s">
        <v>282</v>
      </c>
      <c r="E31" s="22">
        <v>44536</v>
      </c>
      <c r="F31" s="23">
        <v>5</v>
      </c>
      <c r="G31" s="28" t="s">
        <v>330</v>
      </c>
      <c r="H31" s="23" t="s">
        <v>211</v>
      </c>
      <c r="I31" s="23" t="s">
        <v>286</v>
      </c>
      <c r="J31" s="28" t="s">
        <v>287</v>
      </c>
      <c r="K31" s="23">
        <v>4</v>
      </c>
      <c r="L31" s="23" t="s">
        <v>161</v>
      </c>
      <c r="M31" s="23" t="s">
        <v>288</v>
      </c>
      <c r="N31" s="114">
        <v>1</v>
      </c>
      <c r="O31" s="22">
        <v>44553</v>
      </c>
      <c r="P31" s="22">
        <v>45260</v>
      </c>
      <c r="Q31" s="23" t="s">
        <v>64</v>
      </c>
      <c r="R31" s="88" t="s">
        <v>285</v>
      </c>
      <c r="S31" s="88" t="s">
        <v>285</v>
      </c>
      <c r="T31" s="23" t="s">
        <v>176</v>
      </c>
      <c r="U31" s="33">
        <v>45169</v>
      </c>
      <c r="V31" s="79" t="s">
        <v>651</v>
      </c>
      <c r="W31" s="44">
        <v>0.75</v>
      </c>
      <c r="X31" s="115" t="s">
        <v>241</v>
      </c>
      <c r="Y31" s="21"/>
      <c r="Z31" s="56" t="s">
        <v>243</v>
      </c>
      <c r="AA31" s="33">
        <v>45291</v>
      </c>
      <c r="AB31" s="55" t="s">
        <v>776</v>
      </c>
      <c r="AC31" s="56">
        <v>4</v>
      </c>
      <c r="AD31" s="57">
        <f t="shared" si="0"/>
        <v>1</v>
      </c>
      <c r="AE31" s="58" t="str">
        <f t="shared" si="2"/>
        <v>TERMINADA EXTEMPORÁNEA</v>
      </c>
      <c r="AF31" s="58" t="b">
        <f t="shared" si="3"/>
        <v>0</v>
      </c>
      <c r="AG31" s="58" t="str">
        <f t="shared" si="4"/>
        <v>TERMINADA EXTEMPORÁNEA</v>
      </c>
      <c r="AH31" s="79" t="s">
        <v>860</v>
      </c>
      <c r="AI31" s="56" t="s">
        <v>789</v>
      </c>
      <c r="AJ31" s="56" t="str">
        <f t="shared" si="1"/>
        <v>CUMPLIDA</v>
      </c>
      <c r="AK31" s="58" t="s">
        <v>904</v>
      </c>
      <c r="AL31" s="56" t="s">
        <v>100</v>
      </c>
      <c r="AM31" s="56" t="s">
        <v>920</v>
      </c>
    </row>
    <row r="32" spans="1:39" ht="163.19999999999999" x14ac:dyDescent="0.25">
      <c r="A32" s="97">
        <v>462</v>
      </c>
      <c r="B32" s="25">
        <v>44558</v>
      </c>
      <c r="C32" s="23" t="s">
        <v>155</v>
      </c>
      <c r="D32" s="82" t="s">
        <v>301</v>
      </c>
      <c r="E32" s="25">
        <v>44558</v>
      </c>
      <c r="F32" s="82" t="s">
        <v>188</v>
      </c>
      <c r="G32" s="81" t="s">
        <v>769</v>
      </c>
      <c r="H32" s="82" t="s">
        <v>302</v>
      </c>
      <c r="I32" s="82" t="s">
        <v>321</v>
      </c>
      <c r="J32" s="40" t="s">
        <v>322</v>
      </c>
      <c r="K32" s="82">
        <v>1</v>
      </c>
      <c r="L32" s="82" t="s">
        <v>18</v>
      </c>
      <c r="M32" s="82" t="s">
        <v>331</v>
      </c>
      <c r="N32" s="107">
        <v>0.75</v>
      </c>
      <c r="O32" s="24">
        <v>44682</v>
      </c>
      <c r="P32" s="24">
        <v>45046</v>
      </c>
      <c r="Q32" s="82" t="s">
        <v>54</v>
      </c>
      <c r="R32" s="27" t="s">
        <v>36</v>
      </c>
      <c r="S32" s="27" t="s">
        <v>304</v>
      </c>
      <c r="T32" s="82" t="s">
        <v>176</v>
      </c>
      <c r="U32" s="33">
        <v>45169</v>
      </c>
      <c r="V32" s="32" t="s">
        <v>583</v>
      </c>
      <c r="W32" s="112">
        <v>0.3</v>
      </c>
      <c r="X32" s="113" t="s">
        <v>238</v>
      </c>
      <c r="Y32" s="21"/>
      <c r="Z32" s="56" t="s">
        <v>239</v>
      </c>
      <c r="AA32" s="33">
        <v>45291</v>
      </c>
      <c r="AB32" s="55" t="s">
        <v>824</v>
      </c>
      <c r="AC32" s="56">
        <v>0.3</v>
      </c>
      <c r="AD32" s="57">
        <f t="shared" si="0"/>
        <v>0.3</v>
      </c>
      <c r="AE32" s="58" t="str">
        <f t="shared" si="2"/>
        <v>INCUMPLIDA</v>
      </c>
      <c r="AF32" s="58" t="b">
        <f t="shared" si="3"/>
        <v>0</v>
      </c>
      <c r="AG32" s="58" t="str">
        <f t="shared" si="4"/>
        <v>INCUMPLIDA</v>
      </c>
      <c r="AH32" s="41" t="s">
        <v>835</v>
      </c>
      <c r="AI32" s="56" t="s">
        <v>242</v>
      </c>
      <c r="AJ32" s="56" t="str">
        <f t="shared" si="1"/>
        <v>PENDIENTE</v>
      </c>
      <c r="AK32" s="56"/>
      <c r="AL32" s="56"/>
      <c r="AM32" s="56"/>
    </row>
    <row r="33" spans="1:39" ht="132.6" x14ac:dyDescent="0.25">
      <c r="A33" s="86">
        <v>463</v>
      </c>
      <c r="B33" s="25">
        <v>44558</v>
      </c>
      <c r="C33" s="82" t="s">
        <v>155</v>
      </c>
      <c r="D33" s="82" t="s">
        <v>301</v>
      </c>
      <c r="E33" s="25">
        <v>44558</v>
      </c>
      <c r="F33" s="82" t="s">
        <v>205</v>
      </c>
      <c r="G33" s="98" t="s">
        <v>307</v>
      </c>
      <c r="H33" s="23" t="s">
        <v>308</v>
      </c>
      <c r="I33" s="23" t="s">
        <v>309</v>
      </c>
      <c r="J33" s="28" t="s">
        <v>310</v>
      </c>
      <c r="K33" s="23">
        <v>3</v>
      </c>
      <c r="L33" s="82" t="s">
        <v>161</v>
      </c>
      <c r="M33" s="23" t="s">
        <v>306</v>
      </c>
      <c r="N33" s="107">
        <v>0.8</v>
      </c>
      <c r="O33" s="24">
        <v>44596</v>
      </c>
      <c r="P33" s="24">
        <v>44926</v>
      </c>
      <c r="Q33" s="23" t="s">
        <v>311</v>
      </c>
      <c r="R33" s="27" t="s">
        <v>312</v>
      </c>
      <c r="S33" s="27" t="s">
        <v>313</v>
      </c>
      <c r="T33" s="82" t="s">
        <v>176</v>
      </c>
      <c r="U33" s="33">
        <v>45169</v>
      </c>
      <c r="V33" s="32" t="s">
        <v>659</v>
      </c>
      <c r="W33" s="44">
        <v>0.66700000000000004</v>
      </c>
      <c r="X33" s="21" t="s">
        <v>238</v>
      </c>
      <c r="Y33" s="21"/>
      <c r="Z33" s="56" t="s">
        <v>242</v>
      </c>
      <c r="AA33" s="33">
        <v>45291</v>
      </c>
      <c r="AB33" s="55" t="s">
        <v>787</v>
      </c>
      <c r="AC33" s="56">
        <v>2</v>
      </c>
      <c r="AD33" s="57">
        <f t="shared" si="0"/>
        <v>0.66666666666666663</v>
      </c>
      <c r="AE33" s="58" t="str">
        <f t="shared" si="2"/>
        <v>INCUMPLIDA</v>
      </c>
      <c r="AF33" s="58" t="b">
        <f t="shared" si="3"/>
        <v>0</v>
      </c>
      <c r="AG33" s="58" t="str">
        <f t="shared" si="4"/>
        <v>INCUMPLIDA</v>
      </c>
      <c r="AH33" s="80" t="s">
        <v>859</v>
      </c>
      <c r="AI33" s="56" t="s">
        <v>789</v>
      </c>
      <c r="AJ33" s="56" t="str">
        <f t="shared" si="1"/>
        <v>PENDIENTE</v>
      </c>
      <c r="AK33" s="56"/>
      <c r="AL33" s="56"/>
      <c r="AM33" s="56"/>
    </row>
    <row r="34" spans="1:39" ht="91.8" x14ac:dyDescent="0.25">
      <c r="A34" s="86">
        <v>464</v>
      </c>
      <c r="B34" s="24">
        <v>44621</v>
      </c>
      <c r="C34" s="82" t="s">
        <v>155</v>
      </c>
      <c r="D34" s="82" t="s">
        <v>314</v>
      </c>
      <c r="E34" s="24">
        <v>44621</v>
      </c>
      <c r="F34" s="23">
        <v>3</v>
      </c>
      <c r="G34" s="81" t="s">
        <v>315</v>
      </c>
      <c r="H34" s="81" t="s">
        <v>185</v>
      </c>
      <c r="I34" s="23" t="s">
        <v>332</v>
      </c>
      <c r="J34" s="28" t="s">
        <v>316</v>
      </c>
      <c r="K34" s="23">
        <v>2</v>
      </c>
      <c r="L34" s="82" t="s">
        <v>161</v>
      </c>
      <c r="M34" s="82" t="s">
        <v>186</v>
      </c>
      <c r="N34" s="106">
        <v>1</v>
      </c>
      <c r="O34" s="24">
        <v>44682</v>
      </c>
      <c r="P34" s="24">
        <v>45046</v>
      </c>
      <c r="Q34" s="82" t="s">
        <v>25</v>
      </c>
      <c r="R34" s="27" t="s">
        <v>187</v>
      </c>
      <c r="S34" s="27" t="s">
        <v>195</v>
      </c>
      <c r="T34" s="82" t="s">
        <v>176</v>
      </c>
      <c r="U34" s="33">
        <v>45169</v>
      </c>
      <c r="V34" s="32" t="s">
        <v>603</v>
      </c>
      <c r="W34" s="44">
        <v>0</v>
      </c>
      <c r="X34" s="21" t="s">
        <v>238</v>
      </c>
      <c r="Y34" s="21"/>
      <c r="Z34" s="56" t="s">
        <v>239</v>
      </c>
      <c r="AA34" s="33">
        <v>45291</v>
      </c>
      <c r="AB34" s="55" t="s">
        <v>836</v>
      </c>
      <c r="AC34" s="56">
        <v>1</v>
      </c>
      <c r="AD34" s="57">
        <f t="shared" si="0"/>
        <v>0.5</v>
      </c>
      <c r="AE34" s="58" t="str">
        <f t="shared" si="2"/>
        <v>INCUMPLIDA</v>
      </c>
      <c r="AF34" s="58" t="b">
        <f t="shared" si="3"/>
        <v>0</v>
      </c>
      <c r="AG34" s="58" t="str">
        <f t="shared" si="4"/>
        <v>INCUMPLIDA</v>
      </c>
      <c r="AH34" s="41" t="s">
        <v>861</v>
      </c>
      <c r="AI34" s="56" t="s">
        <v>242</v>
      </c>
      <c r="AJ34" s="56" t="str">
        <f t="shared" si="1"/>
        <v>PENDIENTE</v>
      </c>
      <c r="AK34" s="56"/>
      <c r="AL34" s="56"/>
      <c r="AM34" s="56"/>
    </row>
    <row r="35" spans="1:39" ht="91.8" x14ac:dyDescent="0.25">
      <c r="A35" s="86">
        <v>465</v>
      </c>
      <c r="B35" s="24">
        <v>44621</v>
      </c>
      <c r="C35" s="82" t="s">
        <v>155</v>
      </c>
      <c r="D35" s="82" t="s">
        <v>314</v>
      </c>
      <c r="E35" s="24">
        <v>44621</v>
      </c>
      <c r="F35" s="23">
        <v>8</v>
      </c>
      <c r="G35" s="81" t="s">
        <v>317</v>
      </c>
      <c r="H35" s="81" t="s">
        <v>185</v>
      </c>
      <c r="I35" s="23" t="s">
        <v>318</v>
      </c>
      <c r="J35" s="28" t="s">
        <v>319</v>
      </c>
      <c r="K35" s="23">
        <v>4</v>
      </c>
      <c r="L35" s="82" t="s">
        <v>161</v>
      </c>
      <c r="M35" s="23" t="s">
        <v>320</v>
      </c>
      <c r="N35" s="106">
        <v>1</v>
      </c>
      <c r="O35" s="24">
        <v>44682</v>
      </c>
      <c r="P35" s="24">
        <v>45046</v>
      </c>
      <c r="Q35" s="82" t="s">
        <v>25</v>
      </c>
      <c r="R35" s="27" t="s">
        <v>187</v>
      </c>
      <c r="S35" s="27" t="s">
        <v>195</v>
      </c>
      <c r="T35" s="82" t="s">
        <v>176</v>
      </c>
      <c r="U35" s="33">
        <v>45169</v>
      </c>
      <c r="V35" s="32" t="s">
        <v>584</v>
      </c>
      <c r="W35" s="44">
        <v>0.75</v>
      </c>
      <c r="X35" s="21" t="s">
        <v>238</v>
      </c>
      <c r="Y35" s="21"/>
      <c r="Z35" s="56" t="s">
        <v>239</v>
      </c>
      <c r="AA35" s="33">
        <v>45291</v>
      </c>
      <c r="AB35" s="55" t="s">
        <v>824</v>
      </c>
      <c r="AC35" s="56">
        <v>3</v>
      </c>
      <c r="AD35" s="57">
        <f t="shared" si="0"/>
        <v>0.75</v>
      </c>
      <c r="AE35" s="58" t="str">
        <f t="shared" si="2"/>
        <v>INCUMPLIDA</v>
      </c>
      <c r="AF35" s="58" t="b">
        <f t="shared" si="3"/>
        <v>0</v>
      </c>
      <c r="AG35" s="58" t="str">
        <f t="shared" si="4"/>
        <v>INCUMPLIDA</v>
      </c>
      <c r="AH35" s="41" t="s">
        <v>837</v>
      </c>
      <c r="AI35" s="56" t="s">
        <v>242</v>
      </c>
      <c r="AJ35" s="56" t="str">
        <f t="shared" si="1"/>
        <v>PENDIENTE</v>
      </c>
      <c r="AK35" s="56"/>
      <c r="AL35" s="56"/>
      <c r="AM35" s="56"/>
    </row>
    <row r="36" spans="1:39" ht="316.2" x14ac:dyDescent="0.25">
      <c r="A36" s="86">
        <v>466</v>
      </c>
      <c r="B36" s="52">
        <f ca="1">TODAY()</f>
        <v>45351</v>
      </c>
      <c r="C36" s="46" t="s">
        <v>155</v>
      </c>
      <c r="D36" s="46" t="s">
        <v>289</v>
      </c>
      <c r="E36" s="52">
        <f ca="1">TODAY()</f>
        <v>45351</v>
      </c>
      <c r="F36" s="46" t="s">
        <v>293</v>
      </c>
      <c r="G36" s="45" t="s">
        <v>294</v>
      </c>
      <c r="H36" s="46" t="s">
        <v>290</v>
      </c>
      <c r="I36" s="42" t="s">
        <v>295</v>
      </c>
      <c r="J36" s="42" t="s">
        <v>296</v>
      </c>
      <c r="K36" s="47">
        <v>2</v>
      </c>
      <c r="L36" s="99" t="s">
        <v>18</v>
      </c>
      <c r="M36" s="46" t="s">
        <v>291</v>
      </c>
      <c r="N36" s="108">
        <v>1</v>
      </c>
      <c r="O36" s="52">
        <v>44774</v>
      </c>
      <c r="P36" s="52">
        <v>45138</v>
      </c>
      <c r="Q36" s="46" t="s">
        <v>30</v>
      </c>
      <c r="R36" s="46" t="s">
        <v>59</v>
      </c>
      <c r="S36" s="46" t="s">
        <v>292</v>
      </c>
      <c r="T36" s="82" t="s">
        <v>176</v>
      </c>
      <c r="U36" s="33">
        <v>45169</v>
      </c>
      <c r="V36" s="32" t="s">
        <v>826</v>
      </c>
      <c r="W36" s="44">
        <v>0</v>
      </c>
      <c r="X36" s="21" t="s">
        <v>238</v>
      </c>
      <c r="Y36" s="21"/>
      <c r="Z36" s="56" t="s">
        <v>387</v>
      </c>
      <c r="AA36" s="33">
        <v>45291</v>
      </c>
      <c r="AB36" s="55" t="s">
        <v>829</v>
      </c>
      <c r="AC36" s="56">
        <v>1</v>
      </c>
      <c r="AD36" s="57">
        <f t="shared" si="0"/>
        <v>0.5</v>
      </c>
      <c r="AE36" s="58" t="str">
        <f t="shared" si="2"/>
        <v>INCUMPLIDA</v>
      </c>
      <c r="AF36" s="58" t="b">
        <f t="shared" si="3"/>
        <v>0</v>
      </c>
      <c r="AG36" s="58" t="str">
        <f t="shared" si="4"/>
        <v>INCUMPLIDA</v>
      </c>
      <c r="AH36" s="41" t="s">
        <v>862</v>
      </c>
      <c r="AI36" s="56" t="s">
        <v>242</v>
      </c>
      <c r="AJ36" s="56" t="str">
        <f t="shared" si="1"/>
        <v>PENDIENTE</v>
      </c>
      <c r="AK36" s="56"/>
      <c r="AL36" s="56"/>
      <c r="AM36" s="56"/>
    </row>
    <row r="37" spans="1:39" ht="204" x14ac:dyDescent="0.25">
      <c r="A37" s="86">
        <v>467</v>
      </c>
      <c r="B37" s="52">
        <f ca="1">TODAY()</f>
        <v>45351</v>
      </c>
      <c r="C37" s="46" t="s">
        <v>155</v>
      </c>
      <c r="D37" s="46" t="s">
        <v>289</v>
      </c>
      <c r="E37" s="52">
        <f ca="1">TODAY()</f>
        <v>45351</v>
      </c>
      <c r="F37" s="46" t="s">
        <v>297</v>
      </c>
      <c r="G37" s="45" t="s">
        <v>298</v>
      </c>
      <c r="H37" s="46" t="s">
        <v>290</v>
      </c>
      <c r="I37" s="47" t="s">
        <v>299</v>
      </c>
      <c r="J37" s="42" t="s">
        <v>300</v>
      </c>
      <c r="K37" s="47">
        <v>2</v>
      </c>
      <c r="L37" s="46" t="s">
        <v>18</v>
      </c>
      <c r="M37" s="46" t="s">
        <v>291</v>
      </c>
      <c r="N37" s="108">
        <v>0.9</v>
      </c>
      <c r="O37" s="52">
        <v>44774</v>
      </c>
      <c r="P37" s="52">
        <v>45138</v>
      </c>
      <c r="Q37" s="46" t="s">
        <v>30</v>
      </c>
      <c r="R37" s="46" t="s">
        <v>59</v>
      </c>
      <c r="S37" s="46" t="s">
        <v>292</v>
      </c>
      <c r="T37" s="82" t="s">
        <v>176</v>
      </c>
      <c r="U37" s="33">
        <v>45169</v>
      </c>
      <c r="V37" s="32" t="s">
        <v>657</v>
      </c>
      <c r="W37" s="44">
        <v>1</v>
      </c>
      <c r="X37" s="58" t="s">
        <v>244</v>
      </c>
      <c r="Y37" s="48" t="s">
        <v>94</v>
      </c>
      <c r="Z37" s="56" t="s">
        <v>387</v>
      </c>
      <c r="AA37" s="33">
        <v>45291</v>
      </c>
      <c r="AB37" s="55" t="s">
        <v>827</v>
      </c>
      <c r="AC37" s="56">
        <v>2</v>
      </c>
      <c r="AD37" s="57">
        <f t="shared" si="0"/>
        <v>1</v>
      </c>
      <c r="AE37" s="58" t="b">
        <f>IF(AC37="","",IF(AA37&lt;P37,IF(AD37&lt;100%,"INCUMPLIDA",IF(AD37=100%,"TERMINADA EXTEMPORÁNEA"))))</f>
        <v>0</v>
      </c>
      <c r="AF37" s="58" t="str">
        <f>IF(AC37="","",IF(AA37&gt;=P37,IF(AD37=0%,"SIN INICIAR",IF(AD37=100%,"TERMINADA",IF(AD37&gt;0%,"EN PROCESO")))))</f>
        <v>TERMINADA</v>
      </c>
      <c r="AG37" s="58" t="str">
        <f>IF(AC37="","",IF(AA37&lt;P37,AE37,IF(AA37&gt;=P37,AF37)))</f>
        <v>TERMINADA</v>
      </c>
      <c r="AH37" s="41" t="s">
        <v>863</v>
      </c>
      <c r="AI37" s="56" t="s">
        <v>242</v>
      </c>
      <c r="AJ37" s="56" t="str">
        <f t="shared" si="1"/>
        <v>CUMPLIDA</v>
      </c>
      <c r="AK37" s="58" t="s">
        <v>925</v>
      </c>
      <c r="AL37" s="56" t="s">
        <v>100</v>
      </c>
      <c r="AM37" s="56" t="s">
        <v>920</v>
      </c>
    </row>
    <row r="38" spans="1:39" ht="193.8" x14ac:dyDescent="0.25">
      <c r="A38" s="86">
        <v>468</v>
      </c>
      <c r="B38" s="24">
        <v>44729</v>
      </c>
      <c r="C38" s="82" t="s">
        <v>155</v>
      </c>
      <c r="D38" s="82" t="s">
        <v>343</v>
      </c>
      <c r="E38" s="25">
        <f>B38</f>
        <v>44729</v>
      </c>
      <c r="F38" s="82" t="s">
        <v>188</v>
      </c>
      <c r="G38" s="81" t="s">
        <v>498</v>
      </c>
      <c r="H38" s="82" t="s">
        <v>344</v>
      </c>
      <c r="I38" s="82" t="s">
        <v>499</v>
      </c>
      <c r="J38" s="81" t="s">
        <v>500</v>
      </c>
      <c r="K38" s="82">
        <v>5</v>
      </c>
      <c r="L38" s="82" t="s">
        <v>161</v>
      </c>
      <c r="M38" s="82" t="s">
        <v>345</v>
      </c>
      <c r="N38" s="107">
        <v>1</v>
      </c>
      <c r="O38" s="24">
        <v>44805</v>
      </c>
      <c r="P38" s="24">
        <v>45170</v>
      </c>
      <c r="Q38" s="82" t="s">
        <v>28</v>
      </c>
      <c r="R38" s="27" t="s">
        <v>59</v>
      </c>
      <c r="S38" s="27" t="s">
        <v>346</v>
      </c>
      <c r="T38" s="82" t="s">
        <v>176</v>
      </c>
      <c r="U38" s="33">
        <v>45169</v>
      </c>
      <c r="V38" s="32" t="s">
        <v>604</v>
      </c>
      <c r="W38" s="44">
        <v>0.4</v>
      </c>
      <c r="X38" s="21" t="s">
        <v>241</v>
      </c>
      <c r="Y38" s="21"/>
      <c r="Z38" s="56" t="s">
        <v>387</v>
      </c>
      <c r="AA38" s="33">
        <v>45291</v>
      </c>
      <c r="AB38" s="55" t="s">
        <v>787</v>
      </c>
      <c r="AC38" s="56">
        <v>5</v>
      </c>
      <c r="AD38" s="57">
        <f t="shared" si="0"/>
        <v>1</v>
      </c>
      <c r="AE38" s="58" t="str">
        <f t="shared" si="2"/>
        <v>TERMINADA EXTEMPORÁNEA</v>
      </c>
      <c r="AF38" s="58" t="b">
        <f t="shared" si="3"/>
        <v>0</v>
      </c>
      <c r="AG38" s="58" t="str">
        <f t="shared" si="4"/>
        <v>TERMINADA EXTEMPORÁNEA</v>
      </c>
      <c r="AH38" s="32" t="s">
        <v>795</v>
      </c>
      <c r="AI38" s="56" t="s">
        <v>387</v>
      </c>
      <c r="AJ38" s="56" t="str">
        <f t="shared" si="1"/>
        <v>CUMPLIDA</v>
      </c>
      <c r="AK38" s="58" t="s">
        <v>898</v>
      </c>
      <c r="AL38" s="56" t="s">
        <v>100</v>
      </c>
      <c r="AM38" s="56" t="s">
        <v>920</v>
      </c>
    </row>
    <row r="39" spans="1:39" ht="122.4" x14ac:dyDescent="0.25">
      <c r="A39" s="86">
        <v>469</v>
      </c>
      <c r="B39" s="24">
        <v>44729</v>
      </c>
      <c r="C39" s="82" t="s">
        <v>155</v>
      </c>
      <c r="D39" s="82" t="s">
        <v>343</v>
      </c>
      <c r="E39" s="25">
        <f>B39</f>
        <v>44729</v>
      </c>
      <c r="F39" s="82" t="s">
        <v>305</v>
      </c>
      <c r="G39" s="96" t="s">
        <v>347</v>
      </c>
      <c r="H39" s="82" t="s">
        <v>344</v>
      </c>
      <c r="I39" s="23" t="s">
        <v>348</v>
      </c>
      <c r="J39" s="28" t="s">
        <v>501</v>
      </c>
      <c r="K39" s="23">
        <v>4</v>
      </c>
      <c r="L39" s="82" t="s">
        <v>18</v>
      </c>
      <c r="M39" s="23" t="s">
        <v>349</v>
      </c>
      <c r="N39" s="107">
        <v>1</v>
      </c>
      <c r="O39" s="24">
        <v>44805</v>
      </c>
      <c r="P39" s="24">
        <v>45170</v>
      </c>
      <c r="Q39" s="82" t="s">
        <v>350</v>
      </c>
      <c r="R39" s="27" t="s">
        <v>59</v>
      </c>
      <c r="S39" s="27" t="s">
        <v>351</v>
      </c>
      <c r="T39" s="82" t="s">
        <v>176</v>
      </c>
      <c r="U39" s="33">
        <v>45169</v>
      </c>
      <c r="V39" s="32" t="s">
        <v>605</v>
      </c>
      <c r="W39" s="44">
        <v>1</v>
      </c>
      <c r="X39" s="58" t="s">
        <v>244</v>
      </c>
      <c r="Y39" s="48" t="s">
        <v>94</v>
      </c>
      <c r="Z39" s="56" t="s">
        <v>387</v>
      </c>
      <c r="AA39" s="33">
        <v>45291</v>
      </c>
      <c r="AB39" s="55" t="s">
        <v>796</v>
      </c>
      <c r="AC39" s="56">
        <v>4</v>
      </c>
      <c r="AD39" s="57">
        <f t="shared" si="0"/>
        <v>1</v>
      </c>
      <c r="AE39" s="58" t="str">
        <f t="shared" si="2"/>
        <v>TERMINADA EXTEMPORÁNEA</v>
      </c>
      <c r="AF39" s="58" t="b">
        <f t="shared" si="3"/>
        <v>0</v>
      </c>
      <c r="AG39" s="58" t="str">
        <f t="shared" si="4"/>
        <v>TERMINADA EXTEMPORÁNEA</v>
      </c>
      <c r="AH39" s="32" t="s">
        <v>797</v>
      </c>
      <c r="AI39" s="56" t="s">
        <v>387</v>
      </c>
      <c r="AJ39" s="56" t="str">
        <f t="shared" si="1"/>
        <v>CUMPLIDA</v>
      </c>
      <c r="AK39" s="58" t="s">
        <v>926</v>
      </c>
      <c r="AL39" s="56" t="s">
        <v>100</v>
      </c>
      <c r="AM39" s="56" t="s">
        <v>920</v>
      </c>
    </row>
    <row r="40" spans="1:39" ht="224.4" x14ac:dyDescent="0.25">
      <c r="A40" s="86">
        <v>470</v>
      </c>
      <c r="B40" s="24">
        <v>44729</v>
      </c>
      <c r="C40" s="82" t="s">
        <v>155</v>
      </c>
      <c r="D40" s="82" t="s">
        <v>343</v>
      </c>
      <c r="E40" s="25">
        <f>B40</f>
        <v>44729</v>
      </c>
      <c r="F40" s="82" t="s">
        <v>227</v>
      </c>
      <c r="G40" s="96" t="s">
        <v>352</v>
      </c>
      <c r="H40" s="82" t="s">
        <v>344</v>
      </c>
      <c r="I40" s="100" t="s">
        <v>353</v>
      </c>
      <c r="J40" s="28" t="s">
        <v>502</v>
      </c>
      <c r="K40" s="23">
        <v>4</v>
      </c>
      <c r="L40" s="82" t="s">
        <v>18</v>
      </c>
      <c r="M40" s="23" t="s">
        <v>354</v>
      </c>
      <c r="N40" s="107">
        <v>1</v>
      </c>
      <c r="O40" s="24">
        <v>44805</v>
      </c>
      <c r="P40" s="24">
        <v>45170</v>
      </c>
      <c r="Q40" s="82" t="s">
        <v>350</v>
      </c>
      <c r="R40" s="27" t="s">
        <v>59</v>
      </c>
      <c r="S40" s="27" t="s">
        <v>351</v>
      </c>
      <c r="T40" s="82" t="s">
        <v>176</v>
      </c>
      <c r="U40" s="33">
        <v>45169</v>
      </c>
      <c r="V40" s="79" t="s">
        <v>799</v>
      </c>
      <c r="W40" s="44">
        <v>1</v>
      </c>
      <c r="X40" s="58" t="s">
        <v>244</v>
      </c>
      <c r="Y40" s="48" t="s">
        <v>94</v>
      </c>
      <c r="Z40" s="58" t="s">
        <v>577</v>
      </c>
      <c r="AA40" s="33">
        <v>45291</v>
      </c>
      <c r="AB40" s="55" t="s">
        <v>927</v>
      </c>
      <c r="AC40" s="56">
        <v>4</v>
      </c>
      <c r="AD40" s="57">
        <f t="shared" si="0"/>
        <v>1</v>
      </c>
      <c r="AE40" s="58" t="str">
        <f t="shared" si="2"/>
        <v>TERMINADA EXTEMPORÁNEA</v>
      </c>
      <c r="AF40" s="58" t="b">
        <f t="shared" si="3"/>
        <v>0</v>
      </c>
      <c r="AG40" s="58" t="str">
        <f t="shared" si="4"/>
        <v>TERMINADA EXTEMPORÁNEA</v>
      </c>
      <c r="AH40" s="32" t="s">
        <v>798</v>
      </c>
      <c r="AI40" s="58" t="s">
        <v>387</v>
      </c>
      <c r="AJ40" s="56" t="str">
        <f t="shared" si="1"/>
        <v>CUMPLIDA</v>
      </c>
      <c r="AK40" s="58" t="s">
        <v>899</v>
      </c>
      <c r="AL40" s="56" t="s">
        <v>100</v>
      </c>
      <c r="AM40" s="56" t="s">
        <v>920</v>
      </c>
    </row>
    <row r="41" spans="1:39" ht="163.19999999999999" x14ac:dyDescent="0.25">
      <c r="A41" s="86">
        <v>471</v>
      </c>
      <c r="B41" s="24">
        <v>44729</v>
      </c>
      <c r="C41" s="82" t="s">
        <v>155</v>
      </c>
      <c r="D41" s="82" t="s">
        <v>343</v>
      </c>
      <c r="E41" s="25">
        <f>B41</f>
        <v>44729</v>
      </c>
      <c r="F41" s="82" t="s">
        <v>355</v>
      </c>
      <c r="G41" s="96" t="s">
        <v>356</v>
      </c>
      <c r="H41" s="82" t="s">
        <v>344</v>
      </c>
      <c r="I41" s="23" t="s">
        <v>503</v>
      </c>
      <c r="J41" s="28" t="s">
        <v>504</v>
      </c>
      <c r="K41" s="23">
        <v>4</v>
      </c>
      <c r="L41" s="82" t="s">
        <v>18</v>
      </c>
      <c r="M41" s="23" t="s">
        <v>354</v>
      </c>
      <c r="N41" s="107">
        <v>1</v>
      </c>
      <c r="O41" s="24">
        <v>44805</v>
      </c>
      <c r="P41" s="24">
        <v>45170</v>
      </c>
      <c r="Q41" s="82" t="s">
        <v>350</v>
      </c>
      <c r="R41" s="27" t="s">
        <v>59</v>
      </c>
      <c r="S41" s="27" t="s">
        <v>357</v>
      </c>
      <c r="T41" s="82" t="s">
        <v>176</v>
      </c>
      <c r="U41" s="33">
        <v>45169</v>
      </c>
      <c r="V41" s="32" t="s">
        <v>800</v>
      </c>
      <c r="W41" s="44">
        <v>0.25</v>
      </c>
      <c r="X41" s="21" t="s">
        <v>241</v>
      </c>
      <c r="Y41" s="21"/>
      <c r="Z41" s="56" t="s">
        <v>387</v>
      </c>
      <c r="AA41" s="33">
        <v>45291</v>
      </c>
      <c r="AB41" s="55" t="s">
        <v>801</v>
      </c>
      <c r="AC41" s="56">
        <v>3</v>
      </c>
      <c r="AD41" s="57">
        <f t="shared" si="0"/>
        <v>0.75</v>
      </c>
      <c r="AE41" s="58" t="str">
        <f t="shared" si="2"/>
        <v>INCUMPLIDA</v>
      </c>
      <c r="AF41" s="58" t="b">
        <f t="shared" si="3"/>
        <v>0</v>
      </c>
      <c r="AG41" s="58" t="str">
        <f t="shared" si="4"/>
        <v>INCUMPLIDA</v>
      </c>
      <c r="AH41" s="32" t="s">
        <v>802</v>
      </c>
      <c r="AI41" s="123" t="s">
        <v>387</v>
      </c>
      <c r="AJ41" s="56" t="str">
        <f t="shared" si="1"/>
        <v>PENDIENTE</v>
      </c>
      <c r="AK41" s="56"/>
      <c r="AL41" s="56"/>
      <c r="AM41" s="56"/>
    </row>
    <row r="42" spans="1:39" ht="163.19999999999999" x14ac:dyDescent="0.25">
      <c r="A42" s="86">
        <v>472</v>
      </c>
      <c r="B42" s="24">
        <v>44729</v>
      </c>
      <c r="C42" s="82" t="s">
        <v>155</v>
      </c>
      <c r="D42" s="82" t="s">
        <v>343</v>
      </c>
      <c r="E42" s="25">
        <f>B42</f>
        <v>44729</v>
      </c>
      <c r="F42" s="82" t="s">
        <v>358</v>
      </c>
      <c r="G42" s="96" t="s">
        <v>359</v>
      </c>
      <c r="H42" s="82" t="s">
        <v>344</v>
      </c>
      <c r="I42" s="23" t="s">
        <v>360</v>
      </c>
      <c r="J42" s="28" t="s">
        <v>505</v>
      </c>
      <c r="K42" s="23">
        <v>2</v>
      </c>
      <c r="L42" s="82" t="s">
        <v>18</v>
      </c>
      <c r="M42" s="23" t="s">
        <v>354</v>
      </c>
      <c r="N42" s="107">
        <v>1</v>
      </c>
      <c r="O42" s="24">
        <v>44805</v>
      </c>
      <c r="P42" s="24">
        <v>45170</v>
      </c>
      <c r="Q42" s="82" t="s">
        <v>350</v>
      </c>
      <c r="R42" s="27" t="s">
        <v>59</v>
      </c>
      <c r="S42" s="27" t="s">
        <v>351</v>
      </c>
      <c r="T42" s="82" t="s">
        <v>176</v>
      </c>
      <c r="U42" s="33">
        <v>45169</v>
      </c>
      <c r="V42" s="79" t="s">
        <v>648</v>
      </c>
      <c r="W42" s="44">
        <v>1</v>
      </c>
      <c r="X42" s="58" t="s">
        <v>244</v>
      </c>
      <c r="Y42" s="48" t="s">
        <v>94</v>
      </c>
      <c r="Z42" s="56" t="s">
        <v>243</v>
      </c>
      <c r="AA42" s="33">
        <v>45291</v>
      </c>
      <c r="AB42" s="55" t="s">
        <v>803</v>
      </c>
      <c r="AC42" s="56">
        <v>2</v>
      </c>
      <c r="AD42" s="57">
        <f t="shared" si="0"/>
        <v>1</v>
      </c>
      <c r="AE42" s="58" t="str">
        <f t="shared" si="2"/>
        <v>TERMINADA EXTEMPORÁNEA</v>
      </c>
      <c r="AF42" s="58" t="b">
        <f t="shared" si="3"/>
        <v>0</v>
      </c>
      <c r="AG42" s="58" t="str">
        <f t="shared" si="4"/>
        <v>TERMINADA EXTEMPORÁNEA</v>
      </c>
      <c r="AH42" s="32" t="s">
        <v>804</v>
      </c>
      <c r="AI42" s="123" t="s">
        <v>387</v>
      </c>
      <c r="AJ42" s="56" t="str">
        <f t="shared" si="1"/>
        <v>CUMPLIDA</v>
      </c>
      <c r="AK42" s="58" t="s">
        <v>899</v>
      </c>
      <c r="AL42" s="56" t="s">
        <v>100</v>
      </c>
      <c r="AM42" s="56" t="s">
        <v>920</v>
      </c>
    </row>
    <row r="43" spans="1:39" ht="224.4" x14ac:dyDescent="0.25">
      <c r="A43" s="101">
        <v>473</v>
      </c>
      <c r="B43" s="117">
        <v>44736</v>
      </c>
      <c r="C43" s="118" t="s">
        <v>155</v>
      </c>
      <c r="D43" s="118" t="s">
        <v>333</v>
      </c>
      <c r="E43" s="117">
        <v>44736</v>
      </c>
      <c r="F43" s="118" t="s">
        <v>210</v>
      </c>
      <c r="G43" s="119" t="s">
        <v>342</v>
      </c>
      <c r="H43" s="118" t="s">
        <v>334</v>
      </c>
      <c r="I43" s="120" t="s">
        <v>338</v>
      </c>
      <c r="J43" s="120" t="s">
        <v>746</v>
      </c>
      <c r="K43" s="118">
        <v>3</v>
      </c>
      <c r="L43" s="118" t="s">
        <v>18</v>
      </c>
      <c r="M43" s="118" t="s">
        <v>339</v>
      </c>
      <c r="N43" s="121">
        <v>1</v>
      </c>
      <c r="O43" s="117">
        <v>44902</v>
      </c>
      <c r="P43" s="117">
        <v>45268</v>
      </c>
      <c r="Q43" s="118" t="s">
        <v>340</v>
      </c>
      <c r="R43" s="118" t="s">
        <v>335</v>
      </c>
      <c r="S43" s="118" t="s">
        <v>341</v>
      </c>
      <c r="T43" s="23" t="s">
        <v>176</v>
      </c>
      <c r="U43" s="33">
        <v>45169</v>
      </c>
      <c r="V43" s="32" t="s">
        <v>606</v>
      </c>
      <c r="W43" s="44">
        <v>0.66700000000000004</v>
      </c>
      <c r="X43" s="21" t="s">
        <v>241</v>
      </c>
      <c r="Y43" s="21"/>
      <c r="Z43" s="56" t="s">
        <v>239</v>
      </c>
      <c r="AA43" s="33">
        <v>45291</v>
      </c>
      <c r="AB43" s="124" t="s">
        <v>805</v>
      </c>
      <c r="AC43" s="56">
        <v>3</v>
      </c>
      <c r="AD43" s="57">
        <f t="shared" si="0"/>
        <v>1</v>
      </c>
      <c r="AE43" s="58" t="str">
        <f t="shared" si="2"/>
        <v>TERMINADA EXTEMPORÁNEA</v>
      </c>
      <c r="AF43" s="58" t="b">
        <f t="shared" si="3"/>
        <v>0</v>
      </c>
      <c r="AG43" s="58" t="str">
        <f t="shared" si="4"/>
        <v>TERMINADA EXTEMPORÁNEA</v>
      </c>
      <c r="AH43" s="32" t="s">
        <v>864</v>
      </c>
      <c r="AI43" s="125" t="s">
        <v>387</v>
      </c>
      <c r="AJ43" s="56" t="str">
        <f t="shared" si="1"/>
        <v>CUMPLIDA</v>
      </c>
      <c r="AK43" s="58" t="s">
        <v>900</v>
      </c>
      <c r="AL43" s="56" t="s">
        <v>94</v>
      </c>
      <c r="AM43" s="56" t="s">
        <v>920</v>
      </c>
    </row>
    <row r="44" spans="1:39" ht="295.8" x14ac:dyDescent="0.25">
      <c r="A44" s="116">
        <v>474</v>
      </c>
      <c r="B44" s="52">
        <v>44874</v>
      </c>
      <c r="C44" s="46" t="s">
        <v>155</v>
      </c>
      <c r="D44" s="46" t="s">
        <v>361</v>
      </c>
      <c r="E44" s="52">
        <v>44874</v>
      </c>
      <c r="F44" s="46" t="s">
        <v>362</v>
      </c>
      <c r="G44" s="84" t="s">
        <v>365</v>
      </c>
      <c r="H44" s="46" t="s">
        <v>366</v>
      </c>
      <c r="I44" s="99" t="s">
        <v>607</v>
      </c>
      <c r="J44" s="99" t="s">
        <v>608</v>
      </c>
      <c r="K44" s="46">
        <v>3</v>
      </c>
      <c r="L44" s="99" t="s">
        <v>161</v>
      </c>
      <c r="M44" s="46" t="s">
        <v>367</v>
      </c>
      <c r="N44" s="108">
        <v>1</v>
      </c>
      <c r="O44" s="52">
        <v>44896</v>
      </c>
      <c r="P44" s="52">
        <v>45291</v>
      </c>
      <c r="Q44" s="46" t="s">
        <v>507</v>
      </c>
      <c r="R44" s="46" t="s">
        <v>303</v>
      </c>
      <c r="S44" s="46" t="s">
        <v>508</v>
      </c>
      <c r="T44" s="82" t="s">
        <v>176</v>
      </c>
      <c r="U44" s="33">
        <v>45169</v>
      </c>
      <c r="V44" s="80" t="s">
        <v>591</v>
      </c>
      <c r="W44" s="44">
        <v>0.5</v>
      </c>
      <c r="X44" s="21" t="s">
        <v>241</v>
      </c>
      <c r="Y44" s="21"/>
      <c r="Z44" s="56" t="s">
        <v>242</v>
      </c>
      <c r="AA44" s="33">
        <v>45291</v>
      </c>
      <c r="AB44" s="55" t="s">
        <v>928</v>
      </c>
      <c r="AC44" s="56">
        <v>2</v>
      </c>
      <c r="AD44" s="57">
        <f t="shared" si="0"/>
        <v>0.66666666666666663</v>
      </c>
      <c r="AE44" s="58" t="str">
        <f>IF(AC44="","",IF(AA44&gt;=P44,IF(AD44&lt;100%,"INCUMPLIDA",IF(AD44=100%,"TERMINADA EXTEMPORÁNEA"))))</f>
        <v>INCUMPLIDA</v>
      </c>
      <c r="AF44" s="58" t="b">
        <f>IF(AC44="","",IF(AA44&lt;P44,IF(AD44=0%,"SIN INICIAR",IF(AD44=100%,"TERMINADA",IF(AD44&gt;0%,"EN PROCESO")))))</f>
        <v>0</v>
      </c>
      <c r="AG44" s="58" t="str">
        <f>IF(AC44="","",IF(AA44&gt;=P44,AE44,IF(AA44&lt;P44,AF44)))</f>
        <v>INCUMPLIDA</v>
      </c>
      <c r="AH44" s="80" t="s">
        <v>929</v>
      </c>
      <c r="AI44" s="56" t="s">
        <v>242</v>
      </c>
      <c r="AJ44" s="56" t="str">
        <f t="shared" si="1"/>
        <v>PENDIENTE</v>
      </c>
      <c r="AK44" s="56"/>
      <c r="AL44" s="56"/>
      <c r="AM44" s="56"/>
    </row>
    <row r="45" spans="1:39" ht="183.6" x14ac:dyDescent="0.25">
      <c r="A45" s="177">
        <v>475</v>
      </c>
      <c r="B45" s="179">
        <v>44874</v>
      </c>
      <c r="C45" s="149" t="s">
        <v>155</v>
      </c>
      <c r="D45" s="149" t="s">
        <v>361</v>
      </c>
      <c r="E45" s="179">
        <v>44874</v>
      </c>
      <c r="F45" s="149" t="s">
        <v>362</v>
      </c>
      <c r="G45" s="45" t="s">
        <v>368</v>
      </c>
      <c r="H45" s="46" t="s">
        <v>90</v>
      </c>
      <c r="I45" s="42" t="s">
        <v>369</v>
      </c>
      <c r="J45" s="42" t="s">
        <v>370</v>
      </c>
      <c r="K45" s="47">
        <v>2</v>
      </c>
      <c r="L45" s="99" t="s">
        <v>18</v>
      </c>
      <c r="M45" s="46" t="s">
        <v>371</v>
      </c>
      <c r="N45" s="109">
        <v>1</v>
      </c>
      <c r="O45" s="52">
        <v>44896</v>
      </c>
      <c r="P45" s="52">
        <v>45107</v>
      </c>
      <c r="Q45" s="46" t="s">
        <v>29</v>
      </c>
      <c r="R45" s="46" t="s">
        <v>363</v>
      </c>
      <c r="S45" s="46" t="s">
        <v>364</v>
      </c>
      <c r="T45" s="82" t="s">
        <v>176</v>
      </c>
      <c r="U45" s="33">
        <v>45169</v>
      </c>
      <c r="V45" s="79" t="s">
        <v>647</v>
      </c>
      <c r="W45" s="44">
        <v>1</v>
      </c>
      <c r="X45" s="58" t="s">
        <v>240</v>
      </c>
      <c r="Y45" s="48" t="s">
        <v>94</v>
      </c>
      <c r="Z45" s="56" t="s">
        <v>243</v>
      </c>
      <c r="AA45" s="33">
        <v>45291</v>
      </c>
      <c r="AB45" s="55" t="s">
        <v>806</v>
      </c>
      <c r="AC45" s="56">
        <v>2</v>
      </c>
      <c r="AD45" s="57">
        <f t="shared" si="0"/>
        <v>1</v>
      </c>
      <c r="AE45" s="58" t="str">
        <f>IF(AC45="","",IF(AA45&gt;=P45,IF(AD45&lt;100%,"INCUMPLIDA",IF(AD45=100%,"TERMINADA EXTEMPORÁNEA"))))</f>
        <v>TERMINADA EXTEMPORÁNEA</v>
      </c>
      <c r="AF45" s="58" t="str">
        <f>IF(AC45="","",IF(AA45&gt;P45,IF(AD45=0%,"SIN INICIAR",IF(AD45=100%,"TERMINADA",IF(AD45&gt;0%,"EN PROCESO")))))</f>
        <v>TERMINADA</v>
      </c>
      <c r="AG45" s="58" t="str">
        <f>IF(AC45="","",IF(AA45&gt;P45,AE45,IF(AA45&lt;P45,AF45)))</f>
        <v>TERMINADA EXTEMPORÁNEA</v>
      </c>
      <c r="AH45" s="32" t="s">
        <v>865</v>
      </c>
      <c r="AI45" s="123" t="s">
        <v>387</v>
      </c>
      <c r="AJ45" s="56" t="str">
        <f t="shared" si="1"/>
        <v>CUMPLIDA</v>
      </c>
      <c r="AK45" s="58" t="s">
        <v>855</v>
      </c>
      <c r="AL45" s="56" t="s">
        <v>100</v>
      </c>
      <c r="AM45" s="56" t="s">
        <v>920</v>
      </c>
    </row>
    <row r="46" spans="1:39" ht="224.4" x14ac:dyDescent="0.25">
      <c r="A46" s="178"/>
      <c r="B46" s="180"/>
      <c r="C46" s="150"/>
      <c r="D46" s="150"/>
      <c r="E46" s="180"/>
      <c r="F46" s="150"/>
      <c r="G46" s="45" t="s">
        <v>372</v>
      </c>
      <c r="H46" s="46" t="s">
        <v>373</v>
      </c>
      <c r="I46" s="42" t="s">
        <v>509</v>
      </c>
      <c r="J46" s="42" t="s">
        <v>510</v>
      </c>
      <c r="K46" s="47">
        <v>7</v>
      </c>
      <c r="L46" s="99" t="s">
        <v>374</v>
      </c>
      <c r="M46" s="46" t="s">
        <v>375</v>
      </c>
      <c r="N46" s="109">
        <v>1</v>
      </c>
      <c r="O46" s="52">
        <v>44900</v>
      </c>
      <c r="P46" s="52">
        <v>45265</v>
      </c>
      <c r="Q46" s="46" t="s">
        <v>376</v>
      </c>
      <c r="R46" s="46" t="s">
        <v>216</v>
      </c>
      <c r="S46" s="46" t="s">
        <v>377</v>
      </c>
      <c r="T46" s="82" t="s">
        <v>176</v>
      </c>
      <c r="U46" s="33">
        <v>45169</v>
      </c>
      <c r="V46" s="79" t="s">
        <v>652</v>
      </c>
      <c r="W46" s="44">
        <v>0.42899999999999999</v>
      </c>
      <c r="X46" s="21" t="s">
        <v>241</v>
      </c>
      <c r="Y46" s="21"/>
      <c r="Z46" s="56" t="s">
        <v>243</v>
      </c>
      <c r="AA46" s="33">
        <v>45291</v>
      </c>
      <c r="AB46" s="55" t="s">
        <v>777</v>
      </c>
      <c r="AC46" s="56">
        <v>6</v>
      </c>
      <c r="AD46" s="57">
        <f t="shared" si="0"/>
        <v>0.8571428571428571</v>
      </c>
      <c r="AE46" s="58" t="str">
        <f>IF(AC46="","",IF(AA46&gt;=P46,IF(AD46&lt;100%,"INCUMPLIDA",IF(AD46=100%,"TERMINADA EXTEMPORÁNEA"))))</f>
        <v>INCUMPLIDA</v>
      </c>
      <c r="AF46" s="58" t="str">
        <f>IF(AC46="","",IF(AA46&gt;P46,IF(AD46=0%,"SIN INICIAR",IF(AD46=100%,"TERMINADA",IF(AD46&gt;0%,"EN PROCESO")))))</f>
        <v>EN PROCESO</v>
      </c>
      <c r="AG46" s="58" t="str">
        <f>IF(AC46="","",IF(AA46&gt;P46,AE46,IF(AA46&lt;P46,AF46)))</f>
        <v>INCUMPLIDA</v>
      </c>
      <c r="AH46" s="79" t="s">
        <v>866</v>
      </c>
      <c r="AI46" s="56" t="s">
        <v>789</v>
      </c>
      <c r="AJ46" s="56" t="str">
        <f t="shared" si="1"/>
        <v>PENDIENTE</v>
      </c>
      <c r="AK46" s="56"/>
      <c r="AL46" s="56"/>
      <c r="AM46" s="56"/>
    </row>
    <row r="47" spans="1:39" ht="81.599999999999994" x14ac:dyDescent="0.25">
      <c r="A47" s="17">
        <v>476</v>
      </c>
      <c r="B47" s="102">
        <v>44874</v>
      </c>
      <c r="C47" s="46" t="s">
        <v>155</v>
      </c>
      <c r="D47" s="46" t="s">
        <v>361</v>
      </c>
      <c r="E47" s="52">
        <v>44874</v>
      </c>
      <c r="F47" s="46" t="s">
        <v>378</v>
      </c>
      <c r="G47" s="45" t="s">
        <v>379</v>
      </c>
      <c r="H47" s="46" t="s">
        <v>380</v>
      </c>
      <c r="I47" s="42" t="s">
        <v>381</v>
      </c>
      <c r="J47" s="42" t="s">
        <v>382</v>
      </c>
      <c r="K47" s="47">
        <v>4</v>
      </c>
      <c r="L47" s="99" t="s">
        <v>161</v>
      </c>
      <c r="M47" s="46" t="s">
        <v>383</v>
      </c>
      <c r="N47" s="109">
        <v>1</v>
      </c>
      <c r="O47" s="52">
        <v>44896</v>
      </c>
      <c r="P47" s="52">
        <v>45261</v>
      </c>
      <c r="Q47" s="46" t="s">
        <v>384</v>
      </c>
      <c r="R47" s="46" t="s">
        <v>216</v>
      </c>
      <c r="S47" s="46" t="s">
        <v>385</v>
      </c>
      <c r="T47" s="82" t="s">
        <v>176</v>
      </c>
      <c r="U47" s="33">
        <v>45169</v>
      </c>
      <c r="V47" s="80" t="s">
        <v>592</v>
      </c>
      <c r="W47" s="44">
        <v>1</v>
      </c>
      <c r="X47" s="58" t="s">
        <v>244</v>
      </c>
      <c r="Y47" s="48" t="s">
        <v>94</v>
      </c>
      <c r="Z47" s="56" t="s">
        <v>242</v>
      </c>
      <c r="AA47" s="33">
        <v>45291</v>
      </c>
      <c r="AB47" s="55" t="s">
        <v>820</v>
      </c>
      <c r="AC47" s="56">
        <v>4</v>
      </c>
      <c r="AD47" s="57">
        <f t="shared" si="0"/>
        <v>1</v>
      </c>
      <c r="AE47" s="58" t="b">
        <f>IF(AC47="","",IF(AA47&lt;P47,IF(AD47&lt;100%,"INCUMPLIDA",IF(AD47=100%,"TERMINADA EXTEMPORÁNEA"))))</f>
        <v>0</v>
      </c>
      <c r="AF47" s="58" t="str">
        <f>IF(AC47="","",IF(AA47&gt;=P47,IF(AD47=0%,"SIN INICIAR",IF(AD47=100%,"TERMINADA",IF(AD47&gt;0%,"EN PROCESO")))))</f>
        <v>TERMINADA</v>
      </c>
      <c r="AG47" s="58" t="str">
        <f>IF(AC47="","",IF(AA47&lt;P47,AE47,IF(AA47&gt;=P47,AF47)))</f>
        <v>TERMINADA</v>
      </c>
      <c r="AH47" s="80" t="s">
        <v>822</v>
      </c>
      <c r="AI47" s="56" t="s">
        <v>242</v>
      </c>
      <c r="AJ47" s="56" t="str">
        <f t="shared" si="1"/>
        <v>CUMPLIDA</v>
      </c>
      <c r="AK47" s="58" t="s">
        <v>821</v>
      </c>
      <c r="AL47" s="56" t="s">
        <v>100</v>
      </c>
      <c r="AM47" s="56" t="s">
        <v>920</v>
      </c>
    </row>
    <row r="48" spans="1:39" ht="306" x14ac:dyDescent="0.25">
      <c r="A48" s="17">
        <v>477</v>
      </c>
      <c r="B48" s="102">
        <v>44887</v>
      </c>
      <c r="C48" s="46" t="s">
        <v>155</v>
      </c>
      <c r="D48" s="46" t="s">
        <v>511</v>
      </c>
      <c r="E48" s="52">
        <v>44887</v>
      </c>
      <c r="F48" s="46" t="s">
        <v>393</v>
      </c>
      <c r="G48" s="45" t="s">
        <v>394</v>
      </c>
      <c r="H48" s="46" t="s">
        <v>395</v>
      </c>
      <c r="I48" s="42" t="s">
        <v>512</v>
      </c>
      <c r="J48" s="42" t="s">
        <v>513</v>
      </c>
      <c r="K48" s="47">
        <v>2</v>
      </c>
      <c r="L48" s="99" t="s">
        <v>19</v>
      </c>
      <c r="M48" s="46" t="s">
        <v>396</v>
      </c>
      <c r="N48" s="109">
        <v>1</v>
      </c>
      <c r="O48" s="52">
        <v>44907</v>
      </c>
      <c r="P48" s="52">
        <v>45272</v>
      </c>
      <c r="Q48" s="46" t="s">
        <v>397</v>
      </c>
      <c r="R48" s="46" t="s">
        <v>398</v>
      </c>
      <c r="S48" s="46" t="s">
        <v>399</v>
      </c>
      <c r="T48" s="82" t="s">
        <v>176</v>
      </c>
      <c r="U48" s="33">
        <v>45169</v>
      </c>
      <c r="V48" s="79" t="s">
        <v>660</v>
      </c>
      <c r="W48" s="44">
        <v>0.5</v>
      </c>
      <c r="X48" s="21" t="s">
        <v>241</v>
      </c>
      <c r="Y48" s="21"/>
      <c r="Z48" s="56" t="s">
        <v>243</v>
      </c>
      <c r="AA48" s="33">
        <v>45291</v>
      </c>
      <c r="AB48" s="55" t="s">
        <v>807</v>
      </c>
      <c r="AC48" s="56">
        <v>2</v>
      </c>
      <c r="AD48" s="57">
        <f t="shared" si="0"/>
        <v>1</v>
      </c>
      <c r="AE48" s="58" t="b">
        <f>IF(AC48="","",IF(AA48&lt;P48,IF(AD48&lt;100%,"INCUMPLIDA",IF(AD48=100%,"TERMINADA EXTEMPORÁNEA"))))</f>
        <v>0</v>
      </c>
      <c r="AF48" s="58" t="str">
        <f>IF(AC48="","",IF(AA48&gt;P48,IF(AD48=0%,"SIN INICIAR",IF(AD48=100%,"TERMINADA",IF(AD48&gt;0%,"EN PROCESO")))))</f>
        <v>TERMINADA</v>
      </c>
      <c r="AG48" s="58" t="str">
        <f>IF(AC48="","",IF(AA48&lt;P48,AE48,IF(AA48&gt;P48,AF48)))</f>
        <v>TERMINADA</v>
      </c>
      <c r="AH48" s="32" t="s">
        <v>867</v>
      </c>
      <c r="AI48" s="123" t="s">
        <v>387</v>
      </c>
      <c r="AJ48" s="56" t="str">
        <f t="shared" si="1"/>
        <v>CUMPLIDA</v>
      </c>
      <c r="AK48" s="58" t="s">
        <v>930</v>
      </c>
      <c r="AL48" s="56" t="s">
        <v>94</v>
      </c>
      <c r="AM48" s="56" t="s">
        <v>920</v>
      </c>
    </row>
    <row r="49" spans="1:39" ht="142.80000000000001" x14ac:dyDescent="0.25">
      <c r="A49" s="17">
        <v>478</v>
      </c>
      <c r="B49" s="102">
        <v>44887</v>
      </c>
      <c r="C49" s="46" t="s">
        <v>155</v>
      </c>
      <c r="D49" s="46" t="s">
        <v>511</v>
      </c>
      <c r="E49" s="52">
        <v>44887</v>
      </c>
      <c r="F49" s="46" t="s">
        <v>190</v>
      </c>
      <c r="G49" s="45" t="s">
        <v>400</v>
      </c>
      <c r="H49" s="46" t="s">
        <v>401</v>
      </c>
      <c r="I49" s="42" t="s">
        <v>402</v>
      </c>
      <c r="J49" s="42" t="s">
        <v>403</v>
      </c>
      <c r="K49" s="47">
        <v>1</v>
      </c>
      <c r="L49" s="99" t="s">
        <v>19</v>
      </c>
      <c r="M49" s="46" t="s">
        <v>404</v>
      </c>
      <c r="N49" s="109">
        <v>1</v>
      </c>
      <c r="O49" s="52">
        <v>44907</v>
      </c>
      <c r="P49" s="52">
        <v>45272</v>
      </c>
      <c r="Q49" s="46" t="s">
        <v>91</v>
      </c>
      <c r="R49" s="46" t="s">
        <v>363</v>
      </c>
      <c r="S49" s="46" t="s">
        <v>364</v>
      </c>
      <c r="T49" s="82" t="s">
        <v>176</v>
      </c>
      <c r="U49" s="33">
        <v>45169</v>
      </c>
      <c r="V49" s="79" t="s">
        <v>609</v>
      </c>
      <c r="W49" s="44">
        <v>0</v>
      </c>
      <c r="X49" s="21" t="s">
        <v>245</v>
      </c>
      <c r="Y49" s="21"/>
      <c r="Z49" s="56" t="s">
        <v>243</v>
      </c>
      <c r="AA49" s="33">
        <v>45291</v>
      </c>
      <c r="AB49" s="55" t="s">
        <v>808</v>
      </c>
      <c r="AC49" s="56">
        <v>1</v>
      </c>
      <c r="AD49" s="57">
        <f t="shared" si="0"/>
        <v>1</v>
      </c>
      <c r="AE49" s="58" t="b">
        <f>IF(AC49="","",IF(AA49&lt;P49,IF(AD49&lt;100%,"INCUMPLIDA",IF(AD49=100%,"TERMINADA EXTEMPORÁNEA"))))</f>
        <v>0</v>
      </c>
      <c r="AF49" s="58" t="str">
        <f>IF(AC49="","",IF(AA49&gt;P49,IF(AD49=0%,"SIN INICIAR",IF(AD49=100%,"TERMINADA",IF(AD49&gt;0%,"EN PROCESO")))))</f>
        <v>TERMINADA</v>
      </c>
      <c r="AG49" s="58" t="str">
        <f>IF(AC49="","",IF(AA49&lt;P49,AE49,IF(AA49&gt;P49,AF49)))</f>
        <v>TERMINADA</v>
      </c>
      <c r="AH49" s="32" t="s">
        <v>868</v>
      </c>
      <c r="AI49" s="123" t="s">
        <v>387</v>
      </c>
      <c r="AJ49" s="56" t="str">
        <f t="shared" si="1"/>
        <v>CUMPLIDA</v>
      </c>
      <c r="AK49" s="58" t="s">
        <v>906</v>
      </c>
      <c r="AL49" s="56" t="s">
        <v>100</v>
      </c>
      <c r="AM49" s="56" t="s">
        <v>920</v>
      </c>
    </row>
    <row r="50" spans="1:39" ht="204" x14ac:dyDescent="0.25">
      <c r="A50" s="17">
        <v>479</v>
      </c>
      <c r="B50" s="102">
        <v>44887</v>
      </c>
      <c r="C50" s="46" t="s">
        <v>155</v>
      </c>
      <c r="D50" s="46" t="s">
        <v>511</v>
      </c>
      <c r="E50" s="52">
        <v>44887</v>
      </c>
      <c r="F50" s="46" t="s">
        <v>405</v>
      </c>
      <c r="G50" s="45" t="s">
        <v>406</v>
      </c>
      <c r="H50" s="46" t="s">
        <v>407</v>
      </c>
      <c r="I50" s="42" t="s">
        <v>408</v>
      </c>
      <c r="J50" s="42" t="s">
        <v>409</v>
      </c>
      <c r="K50" s="47">
        <v>4</v>
      </c>
      <c r="L50" s="99" t="s">
        <v>18</v>
      </c>
      <c r="M50" s="46" t="s">
        <v>410</v>
      </c>
      <c r="N50" s="109">
        <v>1</v>
      </c>
      <c r="O50" s="52">
        <v>44880</v>
      </c>
      <c r="P50" s="52">
        <v>45229</v>
      </c>
      <c r="Q50" s="46" t="s">
        <v>411</v>
      </c>
      <c r="R50" s="46" t="s">
        <v>55</v>
      </c>
      <c r="S50" s="46" t="s">
        <v>412</v>
      </c>
      <c r="T50" s="82" t="s">
        <v>176</v>
      </c>
      <c r="U50" s="33">
        <v>45169</v>
      </c>
      <c r="V50" s="32" t="s">
        <v>610</v>
      </c>
      <c r="W50" s="44">
        <v>0.75</v>
      </c>
      <c r="X50" s="21" t="s">
        <v>241</v>
      </c>
      <c r="Y50" s="21"/>
      <c r="Z50" s="56" t="s">
        <v>387</v>
      </c>
      <c r="AA50" s="33">
        <v>45291</v>
      </c>
      <c r="AB50" s="55" t="s">
        <v>828</v>
      </c>
      <c r="AC50" s="56">
        <v>4</v>
      </c>
      <c r="AD50" s="57">
        <f t="shared" si="0"/>
        <v>1</v>
      </c>
      <c r="AE50" s="58" t="str">
        <f>IF(AC50="","",IF(AA50&lt;&gt;P50,IF(AD50&lt;100%,"INCUMPLIDA",IF(AD50=100%,"TERMINADA EXTEMPORÁNEA"))))</f>
        <v>TERMINADA EXTEMPORÁNEA</v>
      </c>
      <c r="AF50" s="58" t="b">
        <f>IF(AC50="","",IF(AA50&lt;=P50,IF(AD50=0%,"SIN INICIAR",IF(AD50=100%,"TERMINADA",IF(AD50&gt;0%,"EN PROCESO")))))</f>
        <v>0</v>
      </c>
      <c r="AG50" s="58" t="str">
        <f>IF(AC50="","",IF(AA50&gt;P50,AE50,IF(AA50&lt;=P50,AF50)))</f>
        <v>TERMINADA EXTEMPORÁNEA</v>
      </c>
      <c r="AH50" s="41" t="s">
        <v>830</v>
      </c>
      <c r="AI50" s="56" t="s">
        <v>242</v>
      </c>
      <c r="AJ50" s="56" t="str">
        <f t="shared" si="1"/>
        <v>CUMPLIDA</v>
      </c>
      <c r="AK50" s="58" t="s">
        <v>831</v>
      </c>
      <c r="AL50" s="56" t="s">
        <v>100</v>
      </c>
      <c r="AM50" s="56" t="s">
        <v>920</v>
      </c>
    </row>
    <row r="51" spans="1:39" ht="255" x14ac:dyDescent="0.25">
      <c r="A51" s="17">
        <v>480</v>
      </c>
      <c r="B51" s="102">
        <v>44887</v>
      </c>
      <c r="C51" s="46" t="s">
        <v>155</v>
      </c>
      <c r="D51" s="46" t="s">
        <v>511</v>
      </c>
      <c r="E51" s="52">
        <v>44887</v>
      </c>
      <c r="F51" s="46" t="s">
        <v>209</v>
      </c>
      <c r="G51" s="45" t="s">
        <v>413</v>
      </c>
      <c r="H51" s="46" t="s">
        <v>414</v>
      </c>
      <c r="I51" s="42" t="s">
        <v>415</v>
      </c>
      <c r="J51" s="42" t="s">
        <v>514</v>
      </c>
      <c r="K51" s="47">
        <v>2</v>
      </c>
      <c r="L51" s="99" t="s">
        <v>18</v>
      </c>
      <c r="M51" s="46" t="s">
        <v>410</v>
      </c>
      <c r="N51" s="109">
        <v>1</v>
      </c>
      <c r="O51" s="52">
        <v>44958</v>
      </c>
      <c r="P51" s="52">
        <v>45280</v>
      </c>
      <c r="Q51" s="46" t="s">
        <v>611</v>
      </c>
      <c r="R51" s="46" t="s">
        <v>416</v>
      </c>
      <c r="S51" s="46" t="s">
        <v>515</v>
      </c>
      <c r="T51" s="82" t="s">
        <v>176</v>
      </c>
      <c r="U51" s="33">
        <v>45169</v>
      </c>
      <c r="V51" s="79" t="s">
        <v>612</v>
      </c>
      <c r="W51" s="44">
        <v>1</v>
      </c>
      <c r="X51" s="58" t="s">
        <v>244</v>
      </c>
      <c r="Y51" s="48" t="s">
        <v>94</v>
      </c>
      <c r="Z51" s="56" t="s">
        <v>243</v>
      </c>
      <c r="AA51" s="33">
        <v>45291</v>
      </c>
      <c r="AB51" s="55" t="s">
        <v>931</v>
      </c>
      <c r="AC51" s="56">
        <v>2</v>
      </c>
      <c r="AD51" s="57">
        <f t="shared" si="0"/>
        <v>1</v>
      </c>
      <c r="AE51" s="58" t="b">
        <f>IF(AC51="","",IF(AA51&lt;P51,IF(AD51&lt;100%,"INCUMPLIDA",IF(AD51=100%,"TERMINADA EXTEMPORÁNEA"))))</f>
        <v>0</v>
      </c>
      <c r="AF51" s="58" t="str">
        <f t="shared" ref="AF51:AF61" si="5">IF(AC51="","",IF(AA51&gt;P51,IF(AD51=0%,"SIN INICIAR",IF(AD51=100%,"TERMINADA",IF(AD51&gt;0%,"EN PROCESO")))))</f>
        <v>TERMINADA</v>
      </c>
      <c r="AG51" s="58" t="str">
        <f>IF(AC51="","",IF(AA51&lt;P51,AE51,IF(AA51&gt;P51,AF51)))</f>
        <v>TERMINADA</v>
      </c>
      <c r="AH51" s="79" t="s">
        <v>869</v>
      </c>
      <c r="AI51" s="56" t="s">
        <v>789</v>
      </c>
      <c r="AJ51" s="56" t="str">
        <f t="shared" si="1"/>
        <v>CUMPLIDA</v>
      </c>
      <c r="AK51" s="58" t="s">
        <v>811</v>
      </c>
      <c r="AL51" s="56" t="s">
        <v>100</v>
      </c>
      <c r="AM51" s="56" t="s">
        <v>920</v>
      </c>
    </row>
    <row r="52" spans="1:39" ht="122.4" x14ac:dyDescent="0.25">
      <c r="A52" s="17">
        <v>481</v>
      </c>
      <c r="B52" s="102">
        <v>44887</v>
      </c>
      <c r="C52" s="46" t="s">
        <v>155</v>
      </c>
      <c r="D52" s="46" t="s">
        <v>511</v>
      </c>
      <c r="E52" s="52">
        <v>44887</v>
      </c>
      <c r="F52" s="46" t="s">
        <v>337</v>
      </c>
      <c r="G52" s="45" t="s">
        <v>417</v>
      </c>
      <c r="H52" s="46" t="s">
        <v>401</v>
      </c>
      <c r="I52" s="42" t="s">
        <v>418</v>
      </c>
      <c r="J52" s="42" t="s">
        <v>419</v>
      </c>
      <c r="K52" s="47">
        <v>2</v>
      </c>
      <c r="L52" s="99" t="s">
        <v>19</v>
      </c>
      <c r="M52" s="46" t="s">
        <v>420</v>
      </c>
      <c r="N52" s="109">
        <v>1</v>
      </c>
      <c r="O52" s="52">
        <v>44907</v>
      </c>
      <c r="P52" s="52">
        <v>45272</v>
      </c>
      <c r="Q52" s="46" t="s">
        <v>421</v>
      </c>
      <c r="R52" s="46" t="s">
        <v>422</v>
      </c>
      <c r="S52" s="46" t="s">
        <v>423</v>
      </c>
      <c r="T52" s="82" t="s">
        <v>176</v>
      </c>
      <c r="U52" s="33">
        <v>45169</v>
      </c>
      <c r="V52" s="79" t="s">
        <v>661</v>
      </c>
      <c r="W52" s="44">
        <v>0.5</v>
      </c>
      <c r="X52" s="21" t="s">
        <v>241</v>
      </c>
      <c r="Y52" s="21"/>
      <c r="Z52" s="56" t="s">
        <v>243</v>
      </c>
      <c r="AA52" s="33">
        <v>45291</v>
      </c>
      <c r="AB52" s="55" t="s">
        <v>809</v>
      </c>
      <c r="AC52" s="56">
        <v>1</v>
      </c>
      <c r="AD52" s="57">
        <f t="shared" si="0"/>
        <v>0.5</v>
      </c>
      <c r="AE52" s="58" t="str">
        <f>IF(AC52="","",IF(AA52&gt;=P52,IF(AD52&lt;100%,"INCUMPLIDA",IF(AD52=100%,"TERMINADA EXTEMPORÁNEA"))))</f>
        <v>INCUMPLIDA</v>
      </c>
      <c r="AF52" s="58" t="str">
        <f t="shared" si="5"/>
        <v>EN PROCESO</v>
      </c>
      <c r="AG52" s="58" t="str">
        <f>IF(AC52="","",IF(AA52&gt;P52,AE52,IF(AA52&lt;P52,AF52)))</f>
        <v>INCUMPLIDA</v>
      </c>
      <c r="AH52" s="32" t="s">
        <v>913</v>
      </c>
      <c r="AI52" s="58" t="s">
        <v>810</v>
      </c>
      <c r="AJ52" s="56" t="str">
        <f t="shared" si="1"/>
        <v>PENDIENTE</v>
      </c>
      <c r="AK52" s="56"/>
      <c r="AL52" s="56"/>
      <c r="AM52" s="56"/>
    </row>
    <row r="53" spans="1:39" ht="387.6" x14ac:dyDescent="0.25">
      <c r="A53" s="17">
        <v>482</v>
      </c>
      <c r="B53" s="102">
        <v>44909</v>
      </c>
      <c r="C53" s="46" t="s">
        <v>155</v>
      </c>
      <c r="D53" s="46" t="s">
        <v>424</v>
      </c>
      <c r="E53" s="52">
        <v>44909</v>
      </c>
      <c r="F53" s="46">
        <v>1</v>
      </c>
      <c r="G53" s="45" t="s">
        <v>425</v>
      </c>
      <c r="H53" s="46" t="s">
        <v>426</v>
      </c>
      <c r="I53" s="42" t="s">
        <v>427</v>
      </c>
      <c r="J53" s="42" t="s">
        <v>428</v>
      </c>
      <c r="K53" s="47">
        <v>3</v>
      </c>
      <c r="L53" s="99" t="s">
        <v>161</v>
      </c>
      <c r="M53" s="46" t="s">
        <v>429</v>
      </c>
      <c r="N53" s="109">
        <v>1</v>
      </c>
      <c r="O53" s="52">
        <v>44958</v>
      </c>
      <c r="P53" s="52">
        <v>45289</v>
      </c>
      <c r="Q53" s="46" t="s">
        <v>430</v>
      </c>
      <c r="R53" s="46" t="s">
        <v>40</v>
      </c>
      <c r="S53" s="46" t="s">
        <v>431</v>
      </c>
      <c r="T53" s="82" t="s">
        <v>176</v>
      </c>
      <c r="U53" s="33">
        <v>45169</v>
      </c>
      <c r="V53" s="79" t="s">
        <v>653</v>
      </c>
      <c r="W53" s="44">
        <v>0.33300000000000002</v>
      </c>
      <c r="X53" s="21" t="s">
        <v>241</v>
      </c>
      <c r="Y53" s="21"/>
      <c r="Z53" s="56" t="s">
        <v>243</v>
      </c>
      <c r="AA53" s="33">
        <v>45291</v>
      </c>
      <c r="AB53" s="55" t="s">
        <v>932</v>
      </c>
      <c r="AC53" s="56">
        <v>3</v>
      </c>
      <c r="AD53" s="57">
        <f t="shared" si="0"/>
        <v>1</v>
      </c>
      <c r="AE53" s="58" t="b">
        <f>IF(AC53="","",IF(AA53&lt;P53,IF(AD53&lt;100%,"INCUMPLIDA",IF(AD53=100%,"TERMINADA EXTEMPORÁNEA"))))</f>
        <v>0</v>
      </c>
      <c r="AF53" s="58" t="str">
        <f t="shared" si="5"/>
        <v>TERMINADA</v>
      </c>
      <c r="AG53" s="58" t="str">
        <f>IF(AC53="","",IF(AA53&lt;P53,AE53,IF(AA53&gt;P53,AF53)))</f>
        <v>TERMINADA</v>
      </c>
      <c r="AH53" s="80" t="s">
        <v>908</v>
      </c>
      <c r="AI53" s="56" t="s">
        <v>789</v>
      </c>
      <c r="AJ53" s="56" t="str">
        <f t="shared" si="1"/>
        <v>CUMPLIDA</v>
      </c>
      <c r="AK53" s="58" t="s">
        <v>811</v>
      </c>
      <c r="AL53" s="56" t="s">
        <v>100</v>
      </c>
      <c r="AM53" s="56" t="s">
        <v>920</v>
      </c>
    </row>
    <row r="54" spans="1:39" ht="61.2" x14ac:dyDescent="0.25">
      <c r="A54" s="17">
        <v>483</v>
      </c>
      <c r="B54" s="102">
        <v>44909</v>
      </c>
      <c r="C54" s="46" t="s">
        <v>155</v>
      </c>
      <c r="D54" s="46" t="s">
        <v>424</v>
      </c>
      <c r="E54" s="52">
        <v>44909</v>
      </c>
      <c r="F54" s="46">
        <v>2</v>
      </c>
      <c r="G54" s="45" t="s">
        <v>432</v>
      </c>
      <c r="H54" s="46" t="s">
        <v>426</v>
      </c>
      <c r="I54" s="42" t="s">
        <v>433</v>
      </c>
      <c r="J54" s="42" t="s">
        <v>434</v>
      </c>
      <c r="K54" s="47">
        <v>4</v>
      </c>
      <c r="L54" s="99" t="s">
        <v>161</v>
      </c>
      <c r="M54" s="46" t="s">
        <v>429</v>
      </c>
      <c r="N54" s="109">
        <v>1</v>
      </c>
      <c r="O54" s="52">
        <v>44958</v>
      </c>
      <c r="P54" s="52">
        <v>45289</v>
      </c>
      <c r="Q54" s="46" t="s">
        <v>435</v>
      </c>
      <c r="R54" s="46" t="s">
        <v>40</v>
      </c>
      <c r="S54" s="46" t="s">
        <v>436</v>
      </c>
      <c r="T54" s="82" t="s">
        <v>176</v>
      </c>
      <c r="U54" s="33">
        <v>45169</v>
      </c>
      <c r="V54" s="79" t="s">
        <v>646</v>
      </c>
      <c r="W54" s="44">
        <v>0.25</v>
      </c>
      <c r="X54" s="21" t="s">
        <v>241</v>
      </c>
      <c r="Y54" s="21"/>
      <c r="Z54" s="56" t="s">
        <v>243</v>
      </c>
      <c r="AA54" s="33">
        <v>45291</v>
      </c>
      <c r="AB54" s="55" t="s">
        <v>787</v>
      </c>
      <c r="AC54" s="56">
        <v>1</v>
      </c>
      <c r="AD54" s="57">
        <f t="shared" si="0"/>
        <v>0.25</v>
      </c>
      <c r="AE54" s="58" t="str">
        <f>IF(AC54="","",IF(AA54&gt;=P54,IF(AD54&lt;100%,"INCUMPLIDA",IF(AD54=100%,"TERMINADA EXTEMPORÁNEA"))))</f>
        <v>INCUMPLIDA</v>
      </c>
      <c r="AF54" s="58" t="str">
        <f t="shared" si="5"/>
        <v>EN PROCESO</v>
      </c>
      <c r="AG54" s="58" t="str">
        <f>IF(AC54="","",IF(AA54&gt;P54,AE54,IF(AA54&lt;P54,AF54)))</f>
        <v>INCUMPLIDA</v>
      </c>
      <c r="AH54" s="80" t="s">
        <v>859</v>
      </c>
      <c r="AI54" s="56" t="s">
        <v>789</v>
      </c>
      <c r="AJ54" s="56" t="str">
        <f t="shared" si="1"/>
        <v>PENDIENTE</v>
      </c>
      <c r="AK54" s="56"/>
      <c r="AL54" s="56"/>
      <c r="AM54" s="56"/>
    </row>
    <row r="55" spans="1:39" ht="91.8" x14ac:dyDescent="0.25">
      <c r="A55" s="17">
        <v>484</v>
      </c>
      <c r="B55" s="102">
        <v>44909</v>
      </c>
      <c r="C55" s="46" t="s">
        <v>155</v>
      </c>
      <c r="D55" s="46" t="s">
        <v>424</v>
      </c>
      <c r="E55" s="52">
        <v>44909</v>
      </c>
      <c r="F55" s="46">
        <v>3</v>
      </c>
      <c r="G55" s="45" t="s">
        <v>437</v>
      </c>
      <c r="H55" s="46" t="s">
        <v>426</v>
      </c>
      <c r="I55" s="42" t="s">
        <v>438</v>
      </c>
      <c r="J55" s="42" t="s">
        <v>439</v>
      </c>
      <c r="K55" s="47">
        <v>2</v>
      </c>
      <c r="L55" s="99" t="s">
        <v>18</v>
      </c>
      <c r="M55" s="46" t="s">
        <v>429</v>
      </c>
      <c r="N55" s="109">
        <v>1</v>
      </c>
      <c r="O55" s="52">
        <v>44958</v>
      </c>
      <c r="P55" s="52">
        <v>45289</v>
      </c>
      <c r="Q55" s="46" t="s">
        <v>440</v>
      </c>
      <c r="R55" s="46" t="s">
        <v>40</v>
      </c>
      <c r="S55" s="46" t="s">
        <v>441</v>
      </c>
      <c r="T55" s="82" t="s">
        <v>176</v>
      </c>
      <c r="U55" s="33">
        <v>45169</v>
      </c>
      <c r="V55" s="79" t="s">
        <v>649</v>
      </c>
      <c r="W55" s="44">
        <v>1</v>
      </c>
      <c r="X55" s="58" t="s">
        <v>244</v>
      </c>
      <c r="Y55" s="48" t="s">
        <v>94</v>
      </c>
      <c r="Z55" s="56" t="s">
        <v>243</v>
      </c>
      <c r="AA55" s="33">
        <v>45291</v>
      </c>
      <c r="AB55" s="55" t="s">
        <v>778</v>
      </c>
      <c r="AC55" s="56">
        <v>2</v>
      </c>
      <c r="AD55" s="57">
        <f t="shared" si="0"/>
        <v>1</v>
      </c>
      <c r="AE55" s="58" t="str">
        <f>IF(AC55="","",IF(AA55&gt;=P55,IF(AD55&lt;100%,"INCUMPLIDA",IF(AD55=100%,"TERMINADA EXTEMPORÁNEA"))))</f>
        <v>TERMINADA EXTEMPORÁNEA</v>
      </c>
      <c r="AF55" s="58" t="str">
        <f t="shared" si="5"/>
        <v>TERMINADA</v>
      </c>
      <c r="AG55" s="58" t="str">
        <f>IF(AC55="","",IF(AA55&lt;P55,AE55,IF(AA55&gt;P55,AF55)))</f>
        <v>TERMINADA</v>
      </c>
      <c r="AH55" s="79" t="s">
        <v>870</v>
      </c>
      <c r="AI55" s="56" t="s">
        <v>789</v>
      </c>
      <c r="AJ55" s="56" t="str">
        <f t="shared" si="1"/>
        <v>CUMPLIDA</v>
      </c>
      <c r="AK55" s="58" t="s">
        <v>854</v>
      </c>
      <c r="AL55" s="56" t="s">
        <v>100</v>
      </c>
      <c r="AM55" s="56" t="s">
        <v>920</v>
      </c>
    </row>
    <row r="56" spans="1:39" ht="173.4" x14ac:dyDescent="0.25">
      <c r="A56" s="17">
        <v>485</v>
      </c>
      <c r="B56" s="102">
        <v>44909</v>
      </c>
      <c r="C56" s="46" t="s">
        <v>155</v>
      </c>
      <c r="D56" s="46" t="s">
        <v>424</v>
      </c>
      <c r="E56" s="52">
        <v>44909</v>
      </c>
      <c r="F56" s="46">
        <v>5</v>
      </c>
      <c r="G56" s="45" t="s">
        <v>442</v>
      </c>
      <c r="H56" s="46" t="s">
        <v>426</v>
      </c>
      <c r="I56" s="42" t="s">
        <v>443</v>
      </c>
      <c r="J56" s="42" t="s">
        <v>444</v>
      </c>
      <c r="K56" s="47">
        <v>1</v>
      </c>
      <c r="L56" s="99" t="s">
        <v>161</v>
      </c>
      <c r="M56" s="46" t="s">
        <v>429</v>
      </c>
      <c r="N56" s="109">
        <v>1</v>
      </c>
      <c r="O56" s="52">
        <v>44986</v>
      </c>
      <c r="P56" s="52">
        <v>45289</v>
      </c>
      <c r="Q56" s="46" t="s">
        <v>56</v>
      </c>
      <c r="R56" s="46" t="s">
        <v>39</v>
      </c>
      <c r="S56" s="46" t="s">
        <v>39</v>
      </c>
      <c r="T56" s="82" t="s">
        <v>176</v>
      </c>
      <c r="U56" s="33">
        <v>45169</v>
      </c>
      <c r="V56" s="32" t="s">
        <v>613</v>
      </c>
      <c r="W56" s="44">
        <v>0</v>
      </c>
      <c r="X56" s="21" t="s">
        <v>245</v>
      </c>
      <c r="Y56" s="21"/>
      <c r="Z56" s="56" t="s">
        <v>387</v>
      </c>
      <c r="AA56" s="33">
        <v>45291</v>
      </c>
      <c r="AB56" s="55" t="s">
        <v>824</v>
      </c>
      <c r="AC56" s="56">
        <v>0</v>
      </c>
      <c r="AD56" s="57">
        <f t="shared" si="0"/>
        <v>0</v>
      </c>
      <c r="AE56" s="58" t="str">
        <f>IF(AC56="","",IF(AA56&gt;=P56,IF(AD56&lt;100%,"INCUMPLIDA",IF(AD56=100%,"TERMINADA EXTEMPORÁNEA"))))</f>
        <v>INCUMPLIDA</v>
      </c>
      <c r="AF56" s="58" t="str">
        <f t="shared" si="5"/>
        <v>SIN INICIAR</v>
      </c>
      <c r="AG56" s="58" t="str">
        <f>IF(AC56="","",IF(AA56&gt;P56,AE56,IF(AA56&lt;P56,AF56)))</f>
        <v>INCUMPLIDA</v>
      </c>
      <c r="AH56" s="41" t="s">
        <v>846</v>
      </c>
      <c r="AI56" s="56" t="s">
        <v>242</v>
      </c>
      <c r="AJ56" s="56" t="str">
        <f t="shared" si="1"/>
        <v>PENDIENTE</v>
      </c>
      <c r="AK56" s="56"/>
      <c r="AL56" s="56"/>
      <c r="AM56" s="56"/>
    </row>
    <row r="57" spans="1:39" ht="132.6" x14ac:dyDescent="0.25">
      <c r="A57" s="17">
        <v>486</v>
      </c>
      <c r="B57" s="102">
        <v>44909</v>
      </c>
      <c r="C57" s="46" t="s">
        <v>155</v>
      </c>
      <c r="D57" s="46" t="s">
        <v>424</v>
      </c>
      <c r="E57" s="52">
        <v>44909</v>
      </c>
      <c r="F57" s="46">
        <v>6</v>
      </c>
      <c r="G57" s="45" t="s">
        <v>445</v>
      </c>
      <c r="H57" s="46" t="s">
        <v>426</v>
      </c>
      <c r="I57" s="42" t="s">
        <v>446</v>
      </c>
      <c r="J57" s="42" t="s">
        <v>516</v>
      </c>
      <c r="K57" s="47">
        <v>2</v>
      </c>
      <c r="L57" s="99" t="s">
        <v>161</v>
      </c>
      <c r="M57" s="46" t="s">
        <v>429</v>
      </c>
      <c r="N57" s="109">
        <v>1</v>
      </c>
      <c r="O57" s="52">
        <v>44958</v>
      </c>
      <c r="P57" s="52">
        <v>45289</v>
      </c>
      <c r="Q57" s="46" t="s">
        <v>430</v>
      </c>
      <c r="R57" s="46" t="s">
        <v>40</v>
      </c>
      <c r="S57" s="46" t="s">
        <v>431</v>
      </c>
      <c r="T57" s="82" t="s">
        <v>176</v>
      </c>
      <c r="U57" s="33">
        <v>45169</v>
      </c>
      <c r="V57" s="79" t="s">
        <v>614</v>
      </c>
      <c r="W57" s="44">
        <v>0.25</v>
      </c>
      <c r="X57" s="21" t="s">
        <v>241</v>
      </c>
      <c r="Y57" s="21"/>
      <c r="Z57" s="56" t="s">
        <v>243</v>
      </c>
      <c r="AA57" s="33">
        <v>45291</v>
      </c>
      <c r="AB57" s="55" t="s">
        <v>779</v>
      </c>
      <c r="AC57" s="56">
        <v>1</v>
      </c>
      <c r="AD57" s="57">
        <f t="shared" si="0"/>
        <v>0.5</v>
      </c>
      <c r="AE57" s="58" t="str">
        <f>IF(AC57="","",IF(AA57&gt;=P57,IF(AD57&lt;100%,"INCUMPLIDA",IF(AD57=100%,"TERMINADA EXTEMPORÁNEA"))))</f>
        <v>INCUMPLIDA</v>
      </c>
      <c r="AF57" s="58" t="str">
        <f t="shared" si="5"/>
        <v>EN PROCESO</v>
      </c>
      <c r="AG57" s="58" t="str">
        <f>IF(AC57="","",IF(AA57&gt;P57,AE57,IF(AA57&lt;P57,AF57)))</f>
        <v>INCUMPLIDA</v>
      </c>
      <c r="AH57" s="79" t="s">
        <v>871</v>
      </c>
      <c r="AI57" s="56" t="s">
        <v>789</v>
      </c>
      <c r="AJ57" s="56" t="str">
        <f t="shared" si="1"/>
        <v>PENDIENTE</v>
      </c>
      <c r="AK57" s="56"/>
      <c r="AL57" s="56"/>
      <c r="AM57" s="56"/>
    </row>
    <row r="58" spans="1:39" ht="387.6" x14ac:dyDescent="0.25">
      <c r="A58" s="17">
        <v>487</v>
      </c>
      <c r="B58" s="102">
        <v>44909</v>
      </c>
      <c r="C58" s="46" t="s">
        <v>155</v>
      </c>
      <c r="D58" s="46" t="s">
        <v>424</v>
      </c>
      <c r="E58" s="52">
        <v>44909</v>
      </c>
      <c r="F58" s="46">
        <v>7</v>
      </c>
      <c r="G58" s="45" t="s">
        <v>447</v>
      </c>
      <c r="H58" s="46" t="s">
        <v>426</v>
      </c>
      <c r="I58" s="42" t="s">
        <v>448</v>
      </c>
      <c r="J58" s="42" t="s">
        <v>449</v>
      </c>
      <c r="K58" s="47">
        <v>3</v>
      </c>
      <c r="L58" s="99" t="s">
        <v>161</v>
      </c>
      <c r="M58" s="46" t="s">
        <v>429</v>
      </c>
      <c r="N58" s="109">
        <v>1</v>
      </c>
      <c r="O58" s="52">
        <v>44958</v>
      </c>
      <c r="P58" s="52">
        <v>45289</v>
      </c>
      <c r="Q58" s="46" t="s">
        <v>430</v>
      </c>
      <c r="R58" s="46" t="s">
        <v>40</v>
      </c>
      <c r="S58" s="46" t="s">
        <v>431</v>
      </c>
      <c r="T58" s="82" t="s">
        <v>176</v>
      </c>
      <c r="U58" s="33">
        <v>45169</v>
      </c>
      <c r="V58" s="79" t="s">
        <v>654</v>
      </c>
      <c r="W58" s="44">
        <v>0.33300000000000002</v>
      </c>
      <c r="X58" s="21" t="s">
        <v>241</v>
      </c>
      <c r="Y58" s="21"/>
      <c r="Z58" s="56" t="s">
        <v>243</v>
      </c>
      <c r="AA58" s="33">
        <v>45291</v>
      </c>
      <c r="AB58" s="55" t="s">
        <v>932</v>
      </c>
      <c r="AC58" s="56">
        <v>3</v>
      </c>
      <c r="AD58" s="57">
        <f t="shared" si="0"/>
        <v>1</v>
      </c>
      <c r="AE58" s="58" t="b">
        <f>IF(AC58="","",IF(AA58&lt;P58,IF(AD58&lt;100%,"INCUMPLIDA",IF(AD58=100%,"TERMINADA EXTEMPORÁNEA"))))</f>
        <v>0</v>
      </c>
      <c r="AF58" s="58" t="str">
        <f t="shared" si="5"/>
        <v>TERMINADA</v>
      </c>
      <c r="AG58" s="58" t="str">
        <f>IF(AC58="","",IF(AA58&lt;P58,AE58,IF(AA58&gt;P58,AF58)))</f>
        <v>TERMINADA</v>
      </c>
      <c r="AH58" s="79" t="s">
        <v>872</v>
      </c>
      <c r="AI58" s="56" t="s">
        <v>243</v>
      </c>
      <c r="AJ58" s="56" t="str">
        <f t="shared" si="1"/>
        <v>CUMPLIDA</v>
      </c>
      <c r="AK58" s="58" t="s">
        <v>854</v>
      </c>
      <c r="AL58" s="56" t="s">
        <v>100</v>
      </c>
      <c r="AM58" s="56" t="s">
        <v>920</v>
      </c>
    </row>
    <row r="59" spans="1:39" ht="112.2" x14ac:dyDescent="0.25">
      <c r="A59" s="17">
        <v>488</v>
      </c>
      <c r="B59" s="24">
        <v>44909</v>
      </c>
      <c r="C59" s="82" t="s">
        <v>16</v>
      </c>
      <c r="D59" s="82" t="s">
        <v>517</v>
      </c>
      <c r="E59" s="25">
        <f>B59</f>
        <v>44909</v>
      </c>
      <c r="F59" s="82" t="s">
        <v>452</v>
      </c>
      <c r="G59" s="96" t="s">
        <v>453</v>
      </c>
      <c r="H59" s="82" t="s">
        <v>450</v>
      </c>
      <c r="I59" s="28" t="s">
        <v>454</v>
      </c>
      <c r="J59" s="28" t="s">
        <v>519</v>
      </c>
      <c r="K59" s="23">
        <v>7</v>
      </c>
      <c r="L59" s="82" t="s">
        <v>161</v>
      </c>
      <c r="M59" s="23" t="s">
        <v>455</v>
      </c>
      <c r="N59" s="107">
        <v>1</v>
      </c>
      <c r="O59" s="24">
        <v>44958</v>
      </c>
      <c r="P59" s="24">
        <v>45290</v>
      </c>
      <c r="Q59" s="23" t="s">
        <v>451</v>
      </c>
      <c r="R59" s="24" t="s">
        <v>59</v>
      </c>
      <c r="S59" s="24" t="s">
        <v>518</v>
      </c>
      <c r="T59" s="24" t="s">
        <v>176</v>
      </c>
      <c r="U59" s="33">
        <v>45169</v>
      </c>
      <c r="V59" s="80" t="s">
        <v>593</v>
      </c>
      <c r="W59" s="44">
        <v>0.57099999999999995</v>
      </c>
      <c r="X59" s="21" t="s">
        <v>241</v>
      </c>
      <c r="Y59" s="21"/>
      <c r="Z59" s="56" t="s">
        <v>242</v>
      </c>
      <c r="AA59" s="33">
        <v>45291</v>
      </c>
      <c r="AB59" s="122" t="s">
        <v>780</v>
      </c>
      <c r="AC59" s="56">
        <v>3</v>
      </c>
      <c r="AD59" s="57">
        <f t="shared" si="0"/>
        <v>0.42857142857142855</v>
      </c>
      <c r="AE59" s="58" t="str">
        <f>IF(AC59="","",IF(AA59&gt;=P59,IF(AD59&lt;100%,"INCUMPLIDA",IF(AD59=100%,"TERMINADA EXTEMPORÁNEA"))))</f>
        <v>INCUMPLIDA</v>
      </c>
      <c r="AF59" s="58" t="str">
        <f t="shared" si="5"/>
        <v>EN PROCESO</v>
      </c>
      <c r="AG59" s="58" t="str">
        <f>IF(AC59="","",IF(AA59&gt;P59,AE59,IF(AA59&lt;P59,AF59)))</f>
        <v>INCUMPLIDA</v>
      </c>
      <c r="AH59" s="79" t="s">
        <v>933</v>
      </c>
      <c r="AI59" s="56" t="s">
        <v>789</v>
      </c>
      <c r="AJ59" s="56" t="str">
        <f t="shared" si="1"/>
        <v>PENDIENTE</v>
      </c>
      <c r="AK59" s="56"/>
      <c r="AL59" s="56"/>
      <c r="AM59" s="56"/>
    </row>
    <row r="60" spans="1:39" ht="71.400000000000006" x14ac:dyDescent="0.25">
      <c r="A60" s="17">
        <v>489</v>
      </c>
      <c r="B60" s="24">
        <v>44909</v>
      </c>
      <c r="C60" s="82" t="s">
        <v>16</v>
      </c>
      <c r="D60" s="82" t="s">
        <v>517</v>
      </c>
      <c r="E60" s="25">
        <f>B60</f>
        <v>44909</v>
      </c>
      <c r="F60" s="82" t="s">
        <v>456</v>
      </c>
      <c r="G60" s="81" t="s">
        <v>457</v>
      </c>
      <c r="H60" s="82" t="s">
        <v>450</v>
      </c>
      <c r="I60" s="81" t="s">
        <v>458</v>
      </c>
      <c r="J60" s="81" t="s">
        <v>520</v>
      </c>
      <c r="K60" s="82">
        <v>5</v>
      </c>
      <c r="L60" s="82" t="s">
        <v>18</v>
      </c>
      <c r="M60" s="23" t="s">
        <v>455</v>
      </c>
      <c r="N60" s="107">
        <v>1</v>
      </c>
      <c r="O60" s="24">
        <v>44958</v>
      </c>
      <c r="P60" s="24">
        <v>45290</v>
      </c>
      <c r="Q60" s="23" t="s">
        <v>451</v>
      </c>
      <c r="R60" s="24" t="s">
        <v>59</v>
      </c>
      <c r="S60" s="24" t="s">
        <v>521</v>
      </c>
      <c r="T60" s="24" t="s">
        <v>176</v>
      </c>
      <c r="U60" s="33">
        <v>45169</v>
      </c>
      <c r="V60" s="41" t="s">
        <v>496</v>
      </c>
      <c r="W60" s="44">
        <v>0</v>
      </c>
      <c r="X60" s="21" t="s">
        <v>245</v>
      </c>
      <c r="Y60" s="21"/>
      <c r="Z60" s="58" t="s">
        <v>386</v>
      </c>
      <c r="AA60" s="33">
        <v>45291</v>
      </c>
      <c r="AB60" s="55" t="s">
        <v>787</v>
      </c>
      <c r="AC60" s="56">
        <v>0</v>
      </c>
      <c r="AD60" s="57">
        <f t="shared" si="0"/>
        <v>0</v>
      </c>
      <c r="AE60" s="58" t="str">
        <f>IF(AC60="","",IF(AA60&gt;=P60,IF(AD60&lt;100%,"INCUMPLIDA",IF(AD60=100%,"TERMINADA EXTEMPORÁNEA"))))</f>
        <v>INCUMPLIDA</v>
      </c>
      <c r="AF60" s="58" t="str">
        <f t="shared" si="5"/>
        <v>SIN INICIAR</v>
      </c>
      <c r="AG60" s="58" t="str">
        <f>IF(AC60="","",IF(AA60&gt;P60,AE60,IF(AA60&lt;P60,AF60)))</f>
        <v>INCUMPLIDA</v>
      </c>
      <c r="AH60" s="80" t="s">
        <v>859</v>
      </c>
      <c r="AI60" s="58" t="s">
        <v>789</v>
      </c>
      <c r="AJ60" s="56" t="str">
        <f t="shared" si="1"/>
        <v>PENDIENTE</v>
      </c>
      <c r="AK60" s="56"/>
      <c r="AL60" s="56"/>
      <c r="AM60" s="56"/>
    </row>
    <row r="61" spans="1:39" ht="102" x14ac:dyDescent="0.25">
      <c r="A61" s="17">
        <v>490</v>
      </c>
      <c r="B61" s="24">
        <v>44909</v>
      </c>
      <c r="C61" s="82" t="s">
        <v>16</v>
      </c>
      <c r="D61" s="82" t="s">
        <v>517</v>
      </c>
      <c r="E61" s="25">
        <f>B61</f>
        <v>44909</v>
      </c>
      <c r="F61" s="82" t="s">
        <v>459</v>
      </c>
      <c r="G61" s="96" t="s">
        <v>460</v>
      </c>
      <c r="H61" s="82" t="s">
        <v>450</v>
      </c>
      <c r="I61" s="28" t="s">
        <v>461</v>
      </c>
      <c r="J61" s="28" t="s">
        <v>462</v>
      </c>
      <c r="K61" s="23">
        <v>3</v>
      </c>
      <c r="L61" s="82" t="s">
        <v>161</v>
      </c>
      <c r="M61" s="23" t="s">
        <v>455</v>
      </c>
      <c r="N61" s="107">
        <v>1</v>
      </c>
      <c r="O61" s="24">
        <v>44958</v>
      </c>
      <c r="P61" s="24">
        <v>45290</v>
      </c>
      <c r="Q61" s="23" t="s">
        <v>451</v>
      </c>
      <c r="R61" s="24" t="s">
        <v>59</v>
      </c>
      <c r="S61" s="24" t="s">
        <v>522</v>
      </c>
      <c r="T61" s="24" t="s">
        <v>176</v>
      </c>
      <c r="U61" s="33">
        <v>45169</v>
      </c>
      <c r="V61" s="80" t="s">
        <v>615</v>
      </c>
      <c r="W61" s="44">
        <v>0.66700000000000004</v>
      </c>
      <c r="X61" s="21" t="s">
        <v>241</v>
      </c>
      <c r="Y61" s="21"/>
      <c r="Z61" s="56" t="s">
        <v>242</v>
      </c>
      <c r="AA61" s="33">
        <v>45291</v>
      </c>
      <c r="AB61" s="122" t="s">
        <v>781</v>
      </c>
      <c r="AC61" s="56">
        <v>2</v>
      </c>
      <c r="AD61" s="57">
        <f t="shared" si="0"/>
        <v>0.66666666666666663</v>
      </c>
      <c r="AE61" s="58" t="str">
        <f>IF(AC61="","",IF(AA61&gt;=P61,IF(AD61&lt;100%,"INCUMPLIDA",IF(AD61=100%,"TERMINADA EXTEMPORÁNEA"))))</f>
        <v>INCUMPLIDA</v>
      </c>
      <c r="AF61" s="58" t="str">
        <f t="shared" si="5"/>
        <v>EN PROCESO</v>
      </c>
      <c r="AG61" s="58" t="str">
        <f>IF(AC61="","",IF(AA61&gt;P61,AE61,IF(AA61&lt;P61,AF61)))</f>
        <v>INCUMPLIDA</v>
      </c>
      <c r="AH61" s="79" t="s">
        <v>873</v>
      </c>
      <c r="AI61" s="56" t="s">
        <v>789</v>
      </c>
      <c r="AJ61" s="56" t="str">
        <f t="shared" si="1"/>
        <v>PENDIENTE</v>
      </c>
      <c r="AK61" s="56"/>
      <c r="AL61" s="56"/>
      <c r="AM61" s="56"/>
    </row>
    <row r="62" spans="1:39" ht="91.8" x14ac:dyDescent="0.25">
      <c r="A62" s="17">
        <v>491</v>
      </c>
      <c r="B62" s="102">
        <v>44915</v>
      </c>
      <c r="C62" s="46" t="s">
        <v>155</v>
      </c>
      <c r="D62" s="46" t="s">
        <v>389</v>
      </c>
      <c r="E62" s="52">
        <v>44915</v>
      </c>
      <c r="F62" s="46" t="s">
        <v>391</v>
      </c>
      <c r="G62" s="45" t="s">
        <v>392</v>
      </c>
      <c r="H62" s="46" t="s">
        <v>390</v>
      </c>
      <c r="I62" s="42" t="s">
        <v>523</v>
      </c>
      <c r="J62" s="42" t="s">
        <v>524</v>
      </c>
      <c r="K62" s="47">
        <v>2</v>
      </c>
      <c r="L62" s="99" t="s">
        <v>161</v>
      </c>
      <c r="M62" s="46" t="s">
        <v>616</v>
      </c>
      <c r="N62" s="109">
        <v>1</v>
      </c>
      <c r="O62" s="52">
        <v>44958</v>
      </c>
      <c r="P62" s="52">
        <v>45291</v>
      </c>
      <c r="Q62" s="46" t="s">
        <v>128</v>
      </c>
      <c r="R62" s="46" t="s">
        <v>129</v>
      </c>
      <c r="S62" s="46" t="s">
        <v>44</v>
      </c>
      <c r="T62" s="82" t="s">
        <v>176</v>
      </c>
      <c r="U62" s="33">
        <v>45169</v>
      </c>
      <c r="V62" s="80" t="s">
        <v>594</v>
      </c>
      <c r="W62" s="44">
        <v>0.75</v>
      </c>
      <c r="X62" s="21" t="s">
        <v>241</v>
      </c>
      <c r="Y62" s="21"/>
      <c r="Z62" s="56" t="s">
        <v>242</v>
      </c>
      <c r="AA62" s="33">
        <v>45291</v>
      </c>
      <c r="AB62" s="55"/>
      <c r="AC62" s="56">
        <v>2</v>
      </c>
      <c r="AD62" s="57">
        <f t="shared" si="0"/>
        <v>1</v>
      </c>
      <c r="AE62" s="58" t="b">
        <f>IF(AC62="","",IF(AA62&lt;P62,IF(AD62&lt;100%,"INCUMPLIDA",IF(AD62=100%,"TERMINADA EXTEMPORÁNEA"))))</f>
        <v>0</v>
      </c>
      <c r="AF62" s="58" t="str">
        <f>IF(AC62="","",IF(AA62&gt;=P62,IF(AD62=0%,"SIN INICIAR",IF(AD62=100%,"TERMINADA",IF(AD62&gt;0%,"EN PROCESO")))))</f>
        <v>TERMINADA</v>
      </c>
      <c r="AG62" s="58" t="str">
        <f>IF(AC62="","",IF(AA62&lt;P62,AE62,IF(AA62&gt;=P62,AF62)))</f>
        <v>TERMINADA</v>
      </c>
      <c r="AH62" s="79" t="s">
        <v>832</v>
      </c>
      <c r="AI62" s="56" t="s">
        <v>242</v>
      </c>
      <c r="AJ62" s="56" t="str">
        <f t="shared" si="1"/>
        <v>CUMPLIDA</v>
      </c>
      <c r="AK62" s="58" t="s">
        <v>785</v>
      </c>
      <c r="AL62" s="56" t="s">
        <v>94</v>
      </c>
      <c r="AM62" s="56" t="s">
        <v>920</v>
      </c>
    </row>
    <row r="63" spans="1:39" ht="102" x14ac:dyDescent="0.25">
      <c r="A63" s="17">
        <v>492</v>
      </c>
      <c r="B63" s="102">
        <v>44959</v>
      </c>
      <c r="C63" s="46" t="s">
        <v>16</v>
      </c>
      <c r="D63" s="46" t="s">
        <v>463</v>
      </c>
      <c r="E63" s="52">
        <v>44953</v>
      </c>
      <c r="F63" s="46">
        <v>3</v>
      </c>
      <c r="G63" s="45" t="s">
        <v>464</v>
      </c>
      <c r="H63" s="46" t="s">
        <v>506</v>
      </c>
      <c r="I63" s="42" t="s">
        <v>465</v>
      </c>
      <c r="J63" s="42" t="s">
        <v>466</v>
      </c>
      <c r="K63" s="47">
        <v>3</v>
      </c>
      <c r="L63" s="99" t="s">
        <v>161</v>
      </c>
      <c r="M63" s="46" t="s">
        <v>189</v>
      </c>
      <c r="N63" s="109">
        <v>1</v>
      </c>
      <c r="O63" s="52">
        <v>44986</v>
      </c>
      <c r="P63" s="52">
        <v>45290</v>
      </c>
      <c r="Q63" s="46" t="s">
        <v>65</v>
      </c>
      <c r="R63" s="46" t="s">
        <v>467</v>
      </c>
      <c r="S63" s="46" t="s">
        <v>235</v>
      </c>
      <c r="T63" s="82" t="s">
        <v>178</v>
      </c>
      <c r="U63" s="33">
        <v>45169</v>
      </c>
      <c r="V63" s="80" t="s">
        <v>658</v>
      </c>
      <c r="W63" s="44">
        <v>0.66700000000000004</v>
      </c>
      <c r="X63" s="21" t="s">
        <v>241</v>
      </c>
      <c r="Y63" s="21"/>
      <c r="Z63" s="56" t="s">
        <v>242</v>
      </c>
      <c r="AA63" s="33">
        <v>45291</v>
      </c>
      <c r="AB63" s="55" t="s">
        <v>819</v>
      </c>
      <c r="AC63" s="56">
        <v>3</v>
      </c>
      <c r="AD63" s="57">
        <f t="shared" si="0"/>
        <v>1</v>
      </c>
      <c r="AE63" s="58" t="b">
        <f>IF(AC63="","",IF(AA63&lt;P63,IF(AD63&lt;100%,"INCUMPLIDA",IF(AD63=100%,"TERMINADA EXTEMPORÁNEA"))))</f>
        <v>0</v>
      </c>
      <c r="AF63" s="58" t="str">
        <f>IF(AC63="","",IF(AA63&gt;=P63,IF(AD63=0%,"SIN INICIAR",IF(AD63=100%,"TERMINADA",IF(AD63&gt;0%,"EN PROCESO")))))</f>
        <v>TERMINADA</v>
      </c>
      <c r="AG63" s="58" t="str">
        <f>IF(AC63="","",IF(AA63&lt;P63,AE63,IF(AA63&gt;=P63,AF63)))</f>
        <v>TERMINADA</v>
      </c>
      <c r="AH63" s="80" t="s">
        <v>874</v>
      </c>
      <c r="AI63" s="56" t="s">
        <v>242</v>
      </c>
      <c r="AJ63" s="56" t="str">
        <f t="shared" si="1"/>
        <v>CUMPLIDA</v>
      </c>
      <c r="AK63" s="58" t="s">
        <v>909</v>
      </c>
      <c r="AL63" s="56" t="s">
        <v>100</v>
      </c>
      <c r="AM63" s="56" t="s">
        <v>920</v>
      </c>
    </row>
    <row r="64" spans="1:39" ht="306" x14ac:dyDescent="0.25">
      <c r="A64" s="17">
        <v>493</v>
      </c>
      <c r="B64" s="52">
        <v>44914</v>
      </c>
      <c r="C64" s="46" t="s">
        <v>155</v>
      </c>
      <c r="D64" s="46" t="s">
        <v>468</v>
      </c>
      <c r="E64" s="52">
        <f t="shared" ref="E64:E69" si="6">B64</f>
        <v>44914</v>
      </c>
      <c r="F64" s="46" t="s">
        <v>188</v>
      </c>
      <c r="G64" s="84" t="s">
        <v>469</v>
      </c>
      <c r="H64" s="46" t="s">
        <v>470</v>
      </c>
      <c r="I64" s="84" t="s">
        <v>617</v>
      </c>
      <c r="J64" s="46" t="s">
        <v>618</v>
      </c>
      <c r="K64" s="46">
        <v>7</v>
      </c>
      <c r="L64" s="46" t="s">
        <v>18</v>
      </c>
      <c r="M64" s="46" t="s">
        <v>471</v>
      </c>
      <c r="N64" s="108">
        <v>1</v>
      </c>
      <c r="O64" s="52">
        <v>44928</v>
      </c>
      <c r="P64" s="52">
        <v>45291</v>
      </c>
      <c r="Q64" s="46" t="s">
        <v>472</v>
      </c>
      <c r="R64" s="46" t="s">
        <v>473</v>
      </c>
      <c r="S64" s="46" t="s">
        <v>619</v>
      </c>
      <c r="T64" s="46" t="s">
        <v>176</v>
      </c>
      <c r="U64" s="33">
        <v>45169</v>
      </c>
      <c r="V64" s="80" t="s">
        <v>595</v>
      </c>
      <c r="W64" s="44">
        <v>0.14299999999999999</v>
      </c>
      <c r="X64" s="21" t="s">
        <v>241</v>
      </c>
      <c r="Y64" s="21"/>
      <c r="Z64" s="56" t="s">
        <v>242</v>
      </c>
      <c r="AA64" s="33">
        <v>45291</v>
      </c>
      <c r="AB64" s="55" t="s">
        <v>934</v>
      </c>
      <c r="AC64" s="56">
        <v>2</v>
      </c>
      <c r="AD64" s="57">
        <f t="shared" si="0"/>
        <v>0.2857142857142857</v>
      </c>
      <c r="AE64" s="58" t="str">
        <f>IF(AC64="","",IF(AA64&lt;=P64,IF(AD64&lt;100%,"INCUMPLIDA",IF(AD64=100%,"TERMINADA EXTEMPORÁNEA"))))</f>
        <v>INCUMPLIDA</v>
      </c>
      <c r="AF64" s="58" t="b">
        <f>IF(AC64="","",IF(AA64&gt;P64,IF(AD64=0%,"SIN INICIAR",IF(AD64=100%,"TERMINADA",IF(AD64&gt;0%,"EN PROCESO")))))</f>
        <v>0</v>
      </c>
      <c r="AG64" s="58" t="str">
        <f>IF(AC64="","",IF(AA64&lt;=P64,AE64,IF(AA64&gt;P64,AF64)))</f>
        <v>INCUMPLIDA</v>
      </c>
      <c r="AH64" s="32" t="s">
        <v>875</v>
      </c>
      <c r="AI64" s="123" t="s">
        <v>387</v>
      </c>
      <c r="AJ64" s="56" t="str">
        <f t="shared" si="1"/>
        <v>PENDIENTE</v>
      </c>
      <c r="AK64" s="56"/>
      <c r="AL64" s="56"/>
      <c r="AM64" s="56"/>
    </row>
    <row r="65" spans="1:39" ht="214.2" x14ac:dyDescent="0.25">
      <c r="A65" s="17">
        <v>494</v>
      </c>
      <c r="B65" s="52">
        <v>44914</v>
      </c>
      <c r="C65" s="46" t="s">
        <v>155</v>
      </c>
      <c r="D65" s="46" t="s">
        <v>468</v>
      </c>
      <c r="E65" s="52">
        <f t="shared" si="6"/>
        <v>44914</v>
      </c>
      <c r="F65" s="46" t="s">
        <v>305</v>
      </c>
      <c r="G65" s="45" t="s">
        <v>474</v>
      </c>
      <c r="H65" s="46" t="s">
        <v>475</v>
      </c>
      <c r="I65" s="45" t="s">
        <v>935</v>
      </c>
      <c r="J65" s="47" t="s">
        <v>620</v>
      </c>
      <c r="K65" s="47">
        <v>10</v>
      </c>
      <c r="L65" s="46" t="s">
        <v>161</v>
      </c>
      <c r="M65" s="46" t="s">
        <v>476</v>
      </c>
      <c r="N65" s="108">
        <v>1</v>
      </c>
      <c r="O65" s="52">
        <v>44928</v>
      </c>
      <c r="P65" s="52">
        <v>45291</v>
      </c>
      <c r="Q65" s="46" t="s">
        <v>477</v>
      </c>
      <c r="R65" s="46" t="s">
        <v>478</v>
      </c>
      <c r="S65" s="46" t="s">
        <v>621</v>
      </c>
      <c r="T65" s="46" t="s">
        <v>176</v>
      </c>
      <c r="U65" s="33">
        <v>45169</v>
      </c>
      <c r="V65" s="80" t="s">
        <v>622</v>
      </c>
      <c r="W65" s="44">
        <v>0.3</v>
      </c>
      <c r="X65" s="21" t="s">
        <v>241</v>
      </c>
      <c r="Y65" s="21"/>
      <c r="Z65" s="56" t="s">
        <v>242</v>
      </c>
      <c r="AA65" s="33">
        <v>45291</v>
      </c>
      <c r="AB65" s="55" t="s">
        <v>812</v>
      </c>
      <c r="AC65" s="56">
        <v>3</v>
      </c>
      <c r="AD65" s="57">
        <f t="shared" si="0"/>
        <v>0.3</v>
      </c>
      <c r="AE65" s="58" t="str">
        <f>IF(AC65="","",IF(AA65&lt;=P65,IF(AD65&lt;100%,"INCUMPLIDA",IF(AD65=100%,"TERMINADA EXTEMPORÁNEA"))))</f>
        <v>INCUMPLIDA</v>
      </c>
      <c r="AF65" s="58" t="b">
        <f>IF(AC65="","",IF(AA65&gt;P65,IF(AD65=0%,"SIN INICIAR",IF(AD65=100%,"TERMINADA",IF(AD65&gt;0%,"EN PROCESO")))))</f>
        <v>0</v>
      </c>
      <c r="AG65" s="58" t="str">
        <f>IF(AC65="","",IF(AA65&lt;=P65,AE65,IF(AA65&gt;P65,AF65)))</f>
        <v>INCUMPLIDA</v>
      </c>
      <c r="AH65" s="80" t="s">
        <v>914</v>
      </c>
      <c r="AI65" s="58" t="s">
        <v>810</v>
      </c>
      <c r="AJ65" s="56" t="str">
        <f t="shared" si="1"/>
        <v>PENDIENTE</v>
      </c>
      <c r="AK65" s="56"/>
      <c r="AL65" s="56"/>
      <c r="AM65" s="56"/>
    </row>
    <row r="66" spans="1:39" ht="91.8" x14ac:dyDescent="0.25">
      <c r="A66" s="17">
        <v>495</v>
      </c>
      <c r="B66" s="52">
        <v>44914</v>
      </c>
      <c r="C66" s="46" t="s">
        <v>155</v>
      </c>
      <c r="D66" s="46" t="s">
        <v>468</v>
      </c>
      <c r="E66" s="52">
        <f t="shared" si="6"/>
        <v>44914</v>
      </c>
      <c r="F66" s="46" t="s">
        <v>227</v>
      </c>
      <c r="G66" s="45" t="s">
        <v>479</v>
      </c>
      <c r="H66" s="46" t="s">
        <v>480</v>
      </c>
      <c r="I66" s="45" t="s">
        <v>481</v>
      </c>
      <c r="J66" s="47" t="s">
        <v>710</v>
      </c>
      <c r="K66" s="47">
        <v>5</v>
      </c>
      <c r="L66" s="46" t="s">
        <v>18</v>
      </c>
      <c r="M66" s="46" t="s">
        <v>482</v>
      </c>
      <c r="N66" s="108">
        <v>1</v>
      </c>
      <c r="O66" s="52">
        <v>44928</v>
      </c>
      <c r="P66" s="52">
        <v>45291</v>
      </c>
      <c r="Q66" s="46" t="s">
        <v>472</v>
      </c>
      <c r="R66" s="46" t="s">
        <v>473</v>
      </c>
      <c r="S66" s="46" t="s">
        <v>619</v>
      </c>
      <c r="T66" s="46" t="s">
        <v>176</v>
      </c>
      <c r="U66" s="33">
        <v>45169</v>
      </c>
      <c r="V66" s="80" t="s">
        <v>656</v>
      </c>
      <c r="W66" s="44">
        <v>0.4</v>
      </c>
      <c r="X66" s="21" t="s">
        <v>241</v>
      </c>
      <c r="Y66" s="21"/>
      <c r="Z66" s="56" t="s">
        <v>242</v>
      </c>
      <c r="AA66" s="33">
        <v>45291</v>
      </c>
      <c r="AB66" s="55" t="s">
        <v>813</v>
      </c>
      <c r="AC66" s="56">
        <v>2</v>
      </c>
      <c r="AD66" s="57">
        <f t="shared" si="0"/>
        <v>0.4</v>
      </c>
      <c r="AE66" s="58" t="str">
        <f>IF(AC66="","",IF(AA66&lt;=P66,IF(AD66&lt;100%,"INCUMPLIDA",IF(AD66=100%,"TERMINADA EXTEMPORÁNEA"))))</f>
        <v>INCUMPLIDA</v>
      </c>
      <c r="AF66" s="58" t="b">
        <f>IF(AC66="","",IF(AA66&gt;P66,IF(AD66=0%,"SIN INICIAR",IF(AD66=100%,"TERMINADA",IF(AD66&gt;0%,"EN PROCESO")))))</f>
        <v>0</v>
      </c>
      <c r="AG66" s="58" t="str">
        <f>IF(AC66="","",IF(AA66&lt;=P66,AE66,IF(AA66&gt;P66,AF66)))</f>
        <v>INCUMPLIDA</v>
      </c>
      <c r="AH66" s="41" t="s">
        <v>876</v>
      </c>
      <c r="AI66" s="123" t="s">
        <v>387</v>
      </c>
      <c r="AJ66" s="56" t="str">
        <f t="shared" si="1"/>
        <v>PENDIENTE</v>
      </c>
      <c r="AK66" s="56"/>
      <c r="AL66" s="56"/>
      <c r="AM66" s="56"/>
    </row>
    <row r="67" spans="1:39" ht="409.6" x14ac:dyDescent="0.25">
      <c r="A67" s="17">
        <v>496</v>
      </c>
      <c r="B67" s="52">
        <v>44914</v>
      </c>
      <c r="C67" s="46" t="s">
        <v>155</v>
      </c>
      <c r="D67" s="46" t="s">
        <v>468</v>
      </c>
      <c r="E67" s="52">
        <f t="shared" si="6"/>
        <v>44914</v>
      </c>
      <c r="F67" s="46" t="s">
        <v>196</v>
      </c>
      <c r="G67" s="45" t="s">
        <v>483</v>
      </c>
      <c r="H67" s="46" t="s">
        <v>484</v>
      </c>
      <c r="I67" s="45" t="s">
        <v>623</v>
      </c>
      <c r="J67" s="47" t="s">
        <v>711</v>
      </c>
      <c r="K67" s="47">
        <v>10</v>
      </c>
      <c r="L67" s="46" t="s">
        <v>161</v>
      </c>
      <c r="M67" s="46" t="s">
        <v>476</v>
      </c>
      <c r="N67" s="108">
        <v>1</v>
      </c>
      <c r="O67" s="52">
        <v>44928</v>
      </c>
      <c r="P67" s="52">
        <v>45291</v>
      </c>
      <c r="Q67" s="46" t="s">
        <v>624</v>
      </c>
      <c r="R67" s="46" t="s">
        <v>485</v>
      </c>
      <c r="S67" s="46" t="s">
        <v>625</v>
      </c>
      <c r="T67" s="46" t="s">
        <v>176</v>
      </c>
      <c r="U67" s="33">
        <v>45169</v>
      </c>
      <c r="V67" s="41" t="s">
        <v>842</v>
      </c>
      <c r="W67" s="44">
        <v>0.2</v>
      </c>
      <c r="X67" s="21" t="s">
        <v>241</v>
      </c>
      <c r="Y67" s="21"/>
      <c r="Z67" s="58" t="s">
        <v>578</v>
      </c>
      <c r="AA67" s="33">
        <v>45291</v>
      </c>
      <c r="AB67" s="55" t="s">
        <v>936</v>
      </c>
      <c r="AC67" s="56">
        <v>7</v>
      </c>
      <c r="AD67" s="57">
        <f t="shared" si="0"/>
        <v>0.7</v>
      </c>
      <c r="AE67" s="58" t="str">
        <f>IF(AC67="","",IF(AA67&lt;=P67,IF(AD67&lt;100%,"INCUMPLIDA",IF(AD67=100%,"TERMINADA EXTEMPORÁNEA"))))</f>
        <v>INCUMPLIDA</v>
      </c>
      <c r="AF67" s="58" t="b">
        <f>IF(AC67="","",IF(AA67&gt;P67,IF(AD67=0%,"SIN INICIAR",IF(AD67=100%,"TERMINADA",IF(AD67&gt;0%,"EN PROCESO")))))</f>
        <v>0</v>
      </c>
      <c r="AG67" s="58" t="str">
        <f>IF(AC67="","",IF(AA67&lt;=P67,AE67,IF(AA67&gt;P67,AF67)))</f>
        <v>INCUMPLIDA</v>
      </c>
      <c r="AH67" s="41" t="s">
        <v>877</v>
      </c>
      <c r="AI67" s="115" t="s">
        <v>578</v>
      </c>
      <c r="AJ67" s="56" t="str">
        <f t="shared" si="1"/>
        <v>PENDIENTE</v>
      </c>
      <c r="AK67" s="56"/>
      <c r="AL67" s="56"/>
      <c r="AM67" s="56"/>
    </row>
    <row r="68" spans="1:39" ht="173.4" x14ac:dyDescent="0.25">
      <c r="A68" s="17">
        <v>497</v>
      </c>
      <c r="B68" s="52">
        <v>44914</v>
      </c>
      <c r="C68" s="46" t="s">
        <v>155</v>
      </c>
      <c r="D68" s="46" t="s">
        <v>468</v>
      </c>
      <c r="E68" s="52">
        <f t="shared" si="6"/>
        <v>44914</v>
      </c>
      <c r="F68" s="46" t="s">
        <v>486</v>
      </c>
      <c r="G68" s="45" t="s">
        <v>487</v>
      </c>
      <c r="H68" s="46" t="s">
        <v>484</v>
      </c>
      <c r="I68" s="45" t="s">
        <v>626</v>
      </c>
      <c r="J68" s="47" t="s">
        <v>488</v>
      </c>
      <c r="K68" s="47">
        <v>3</v>
      </c>
      <c r="L68" s="46" t="s">
        <v>161</v>
      </c>
      <c r="M68" s="46" t="s">
        <v>339</v>
      </c>
      <c r="N68" s="108">
        <v>1</v>
      </c>
      <c r="O68" s="52">
        <v>44928</v>
      </c>
      <c r="P68" s="52">
        <v>45291</v>
      </c>
      <c r="Q68" s="46" t="s">
        <v>624</v>
      </c>
      <c r="R68" s="46" t="s">
        <v>485</v>
      </c>
      <c r="S68" s="46" t="s">
        <v>625</v>
      </c>
      <c r="T68" s="46" t="s">
        <v>176</v>
      </c>
      <c r="U68" s="33">
        <v>45169</v>
      </c>
      <c r="V68" s="41" t="s">
        <v>627</v>
      </c>
      <c r="W68" s="44">
        <v>0.33300000000000002</v>
      </c>
      <c r="X68" s="21" t="s">
        <v>241</v>
      </c>
      <c r="Y68" s="21"/>
      <c r="Z68" s="58" t="s">
        <v>578</v>
      </c>
      <c r="AA68" s="33">
        <v>45291</v>
      </c>
      <c r="AB68" s="55" t="s">
        <v>937</v>
      </c>
      <c r="AC68" s="56">
        <v>1</v>
      </c>
      <c r="AD68" s="57">
        <f t="shared" si="0"/>
        <v>0.33333333333333331</v>
      </c>
      <c r="AE68" s="58" t="str">
        <f>IF(AC68="","",IF(AA68&lt;=P68,IF(AD68&lt;100%,"INCUMPLIDA",IF(AD68=100%,"TERMINADA EXTEMPORÁNEA"))))</f>
        <v>INCUMPLIDA</v>
      </c>
      <c r="AF68" s="58" t="b">
        <f>IF(AC68="","",IF(AA68&gt;P68,IF(AD68=0%,"SIN INICIAR",IF(AD68=100%,"TERMINADA",IF(AD68&gt;0%,"EN PROCESO")))))</f>
        <v>0</v>
      </c>
      <c r="AG68" s="58" t="str">
        <f>IF(AC68="","",IF(AA68&lt;=P68,AE68,IF(AA68&gt;P68,AF68)))</f>
        <v>INCUMPLIDA</v>
      </c>
      <c r="AH68" s="41" t="s">
        <v>878</v>
      </c>
      <c r="AI68" s="123" t="s">
        <v>387</v>
      </c>
      <c r="AJ68" s="56" t="str">
        <f t="shared" si="1"/>
        <v>PENDIENTE</v>
      </c>
      <c r="AK68" s="56"/>
      <c r="AL68" s="56"/>
      <c r="AM68" s="56"/>
    </row>
    <row r="69" spans="1:39" ht="153" x14ac:dyDescent="0.25">
      <c r="A69" s="17">
        <v>498</v>
      </c>
      <c r="B69" s="52">
        <v>44914</v>
      </c>
      <c r="C69" s="46" t="s">
        <v>155</v>
      </c>
      <c r="D69" s="46" t="s">
        <v>468</v>
      </c>
      <c r="E69" s="52">
        <f t="shared" si="6"/>
        <v>44914</v>
      </c>
      <c r="F69" s="46" t="s">
        <v>489</v>
      </c>
      <c r="G69" s="45" t="s">
        <v>490</v>
      </c>
      <c r="H69" s="46" t="s">
        <v>491</v>
      </c>
      <c r="I69" s="45" t="s">
        <v>628</v>
      </c>
      <c r="J69" s="47" t="s">
        <v>492</v>
      </c>
      <c r="K69" s="47">
        <v>8</v>
      </c>
      <c r="L69" s="46" t="s">
        <v>161</v>
      </c>
      <c r="M69" s="46" t="s">
        <v>493</v>
      </c>
      <c r="N69" s="108">
        <v>1</v>
      </c>
      <c r="O69" s="52">
        <v>44928</v>
      </c>
      <c r="P69" s="52">
        <v>45245</v>
      </c>
      <c r="Q69" s="46" t="s">
        <v>494</v>
      </c>
      <c r="R69" s="46" t="s">
        <v>495</v>
      </c>
      <c r="S69" s="46" t="s">
        <v>629</v>
      </c>
      <c r="T69" s="46" t="s">
        <v>176</v>
      </c>
      <c r="U69" s="33">
        <v>45169</v>
      </c>
      <c r="V69" s="79" t="s">
        <v>596</v>
      </c>
      <c r="W69" s="44">
        <v>0.25</v>
      </c>
      <c r="X69" s="21" t="s">
        <v>241</v>
      </c>
      <c r="Y69" s="21"/>
      <c r="Z69" s="56" t="s">
        <v>242</v>
      </c>
      <c r="AA69" s="33">
        <v>45291</v>
      </c>
      <c r="AB69" s="55" t="s">
        <v>787</v>
      </c>
      <c r="AC69" s="56">
        <v>2</v>
      </c>
      <c r="AD69" s="57">
        <f t="shared" si="0"/>
        <v>0.25</v>
      </c>
      <c r="AE69" s="58" t="str">
        <f>IF(AC69="","",IF(AA69&gt;=P69,IF(AD69&lt;100%,"INCUMPLIDA",IF(AD69=100%,"TERMINADA EXTEMPORÁNEA"))))</f>
        <v>INCUMPLIDA</v>
      </c>
      <c r="AF69" s="58" t="b">
        <f>IF(AC69="","",IF(AA69&lt;P69,IF(AD69=0%,"SIN INICIAR",IF(AD69=100%,"TERMINADA",IF(AD69&gt;0%,"EN PROCESO")))))</f>
        <v>0</v>
      </c>
      <c r="AG69" s="58" t="str">
        <f>IF(AC69="","",IF(AA69&gt;P69,AE69,IF(AA69&lt;P69,AF69)))</f>
        <v>INCUMPLIDA</v>
      </c>
      <c r="AH69" s="80" t="s">
        <v>859</v>
      </c>
      <c r="AI69" s="56" t="s">
        <v>789</v>
      </c>
      <c r="AJ69" s="56" t="str">
        <f t="shared" si="1"/>
        <v>PENDIENTE</v>
      </c>
      <c r="AK69" s="56"/>
      <c r="AL69" s="56"/>
      <c r="AM69" s="56"/>
    </row>
    <row r="70" spans="1:39" ht="91.8" x14ac:dyDescent="0.25">
      <c r="A70" s="17">
        <v>499</v>
      </c>
      <c r="B70" s="52">
        <v>44988</v>
      </c>
      <c r="C70" s="46" t="s">
        <v>155</v>
      </c>
      <c r="D70" s="46" t="s">
        <v>525</v>
      </c>
      <c r="E70" s="52">
        <v>44985</v>
      </c>
      <c r="F70" s="46">
        <v>1</v>
      </c>
      <c r="G70" s="45" t="s">
        <v>526</v>
      </c>
      <c r="H70" s="46" t="s">
        <v>185</v>
      </c>
      <c r="I70" s="45" t="s">
        <v>527</v>
      </c>
      <c r="J70" s="47" t="s">
        <v>528</v>
      </c>
      <c r="K70" s="47">
        <v>1</v>
      </c>
      <c r="L70" s="46" t="s">
        <v>161</v>
      </c>
      <c r="M70" s="47" t="s">
        <v>529</v>
      </c>
      <c r="N70" s="108">
        <v>1</v>
      </c>
      <c r="O70" s="85">
        <v>45078</v>
      </c>
      <c r="P70" s="52">
        <v>45291</v>
      </c>
      <c r="Q70" s="47" t="s">
        <v>222</v>
      </c>
      <c r="R70" s="47" t="s">
        <v>195</v>
      </c>
      <c r="S70" s="47" t="s">
        <v>195</v>
      </c>
      <c r="T70" s="46" t="s">
        <v>176</v>
      </c>
      <c r="U70" s="33">
        <v>45169</v>
      </c>
      <c r="V70" s="32" t="s">
        <v>630</v>
      </c>
      <c r="W70" s="44">
        <v>0</v>
      </c>
      <c r="X70" s="21" t="s">
        <v>245</v>
      </c>
      <c r="Y70" s="51"/>
      <c r="Z70" s="56" t="s">
        <v>239</v>
      </c>
      <c r="AA70" s="33">
        <v>45291</v>
      </c>
      <c r="AB70" s="55" t="s">
        <v>836</v>
      </c>
      <c r="AC70" s="56">
        <v>0.5</v>
      </c>
      <c r="AD70" s="57">
        <f t="shared" si="0"/>
        <v>0.5</v>
      </c>
      <c r="AE70" s="58" t="b">
        <f>IF(AC70="","",IF(AA70&lt;P70,IF(AD70&lt;100%,"INCUMPLIDA",IF(AD70=100%,"TERMINADA EXTEMPORÁNEA"))))</f>
        <v>0</v>
      </c>
      <c r="AF70" s="58" t="str">
        <f>IF(AC70="","",IF(AA70&gt;=P70,IF(AD70=0%,"SIN INICIAR",IF(AD70=100%,"TERMINADA",IF(AD70&gt;0%,"EN PROCESO")))))</f>
        <v>EN PROCESO</v>
      </c>
      <c r="AG70" s="58" t="str">
        <f>IF(AC70="","",IF(AA70&lt;P70,AE70,IF(AA70&gt;=P70,AF70)))</f>
        <v>EN PROCESO</v>
      </c>
      <c r="AH70" s="41" t="s">
        <v>910</v>
      </c>
      <c r="AI70" s="56" t="s">
        <v>242</v>
      </c>
      <c r="AJ70" s="56" t="str">
        <f t="shared" si="1"/>
        <v>PENDIENTE</v>
      </c>
      <c r="AK70" s="56"/>
      <c r="AL70" s="56"/>
      <c r="AM70" s="56"/>
    </row>
    <row r="71" spans="1:39" ht="112.2" x14ac:dyDescent="0.25">
      <c r="A71" s="17">
        <v>500</v>
      </c>
      <c r="B71" s="52">
        <v>44988</v>
      </c>
      <c r="C71" s="46" t="s">
        <v>155</v>
      </c>
      <c r="D71" s="46" t="s">
        <v>525</v>
      </c>
      <c r="E71" s="52">
        <v>44985</v>
      </c>
      <c r="F71" s="46">
        <v>2</v>
      </c>
      <c r="G71" s="45" t="s">
        <v>530</v>
      </c>
      <c r="H71" s="46" t="s">
        <v>185</v>
      </c>
      <c r="I71" s="45" t="s">
        <v>631</v>
      </c>
      <c r="J71" s="47" t="s">
        <v>531</v>
      </c>
      <c r="K71" s="47">
        <v>1</v>
      </c>
      <c r="L71" s="46" t="s">
        <v>161</v>
      </c>
      <c r="M71" s="47" t="s">
        <v>532</v>
      </c>
      <c r="N71" s="108">
        <v>0.75</v>
      </c>
      <c r="O71" s="85">
        <v>45078</v>
      </c>
      <c r="P71" s="52">
        <v>45291</v>
      </c>
      <c r="Q71" s="47" t="s">
        <v>222</v>
      </c>
      <c r="R71" s="47" t="s">
        <v>195</v>
      </c>
      <c r="S71" s="47" t="s">
        <v>195</v>
      </c>
      <c r="T71" s="46" t="s">
        <v>176</v>
      </c>
      <c r="U71" s="33">
        <v>45169</v>
      </c>
      <c r="V71" s="32" t="s">
        <v>650</v>
      </c>
      <c r="W71" s="44">
        <v>0.5</v>
      </c>
      <c r="X71" s="21" t="s">
        <v>241</v>
      </c>
      <c r="Y71" s="51"/>
      <c r="Z71" s="56" t="s">
        <v>239</v>
      </c>
      <c r="AA71" s="33">
        <v>45291</v>
      </c>
      <c r="AB71" s="55" t="s">
        <v>838</v>
      </c>
      <c r="AC71" s="56">
        <v>0.5</v>
      </c>
      <c r="AD71" s="57">
        <f t="shared" si="0"/>
        <v>0.5</v>
      </c>
      <c r="AE71" s="58" t="b">
        <f>IF(AC71="","",IF(AA71&lt;P71,IF(AD71&lt;100%,"INCUMPLIDA",IF(AD71=100%,"TERMINADA EXTEMPORÁNEA"))))</f>
        <v>0</v>
      </c>
      <c r="AF71" s="58" t="str">
        <f>IF(AC71="","",IF(AA71&gt;=P71,IF(AD71=0%,"SIN INICIAR",IF(AD71=100%,"TERMINADA",IF(AD71&gt;0%,"EN PROCESO")))))</f>
        <v>EN PROCESO</v>
      </c>
      <c r="AG71" s="58" t="str">
        <f>IF(AC71="","",IF(AA71&lt;P71,AE71,IF(AA71&gt;=P71,AF71)))</f>
        <v>EN PROCESO</v>
      </c>
      <c r="AH71" s="41" t="s">
        <v>911</v>
      </c>
      <c r="AI71" s="56" t="s">
        <v>242</v>
      </c>
      <c r="AJ71" s="56" t="str">
        <f t="shared" si="1"/>
        <v>PENDIENTE</v>
      </c>
      <c r="AK71" s="58"/>
      <c r="AL71" s="56"/>
      <c r="AM71" s="56"/>
    </row>
    <row r="72" spans="1:39" ht="81.599999999999994" x14ac:dyDescent="0.25">
      <c r="A72" s="17">
        <v>501</v>
      </c>
      <c r="B72" s="52">
        <v>44988</v>
      </c>
      <c r="C72" s="46" t="s">
        <v>155</v>
      </c>
      <c r="D72" s="46" t="s">
        <v>525</v>
      </c>
      <c r="E72" s="52">
        <v>44985</v>
      </c>
      <c r="F72" s="46">
        <v>3</v>
      </c>
      <c r="G72" s="45" t="s">
        <v>632</v>
      </c>
      <c r="H72" s="46" t="s">
        <v>185</v>
      </c>
      <c r="I72" s="45" t="s">
        <v>633</v>
      </c>
      <c r="J72" s="47" t="s">
        <v>634</v>
      </c>
      <c r="K72" s="47">
        <v>2</v>
      </c>
      <c r="L72" s="46" t="s">
        <v>161</v>
      </c>
      <c r="M72" s="47" t="s">
        <v>533</v>
      </c>
      <c r="N72" s="108">
        <v>1</v>
      </c>
      <c r="O72" s="85">
        <v>45078</v>
      </c>
      <c r="P72" s="52">
        <v>45382</v>
      </c>
      <c r="Q72" s="47" t="s">
        <v>222</v>
      </c>
      <c r="R72" s="47" t="s">
        <v>195</v>
      </c>
      <c r="S72" s="47" t="s">
        <v>195</v>
      </c>
      <c r="T72" s="46" t="s">
        <v>176</v>
      </c>
      <c r="U72" s="33">
        <v>45169</v>
      </c>
      <c r="V72" s="32" t="s">
        <v>585</v>
      </c>
      <c r="W72" s="44">
        <v>0</v>
      </c>
      <c r="X72" s="21" t="s">
        <v>245</v>
      </c>
      <c r="Y72" s="51"/>
      <c r="Z72" s="56" t="s">
        <v>239</v>
      </c>
      <c r="AA72" s="33">
        <v>45291</v>
      </c>
      <c r="AB72" s="55" t="s">
        <v>824</v>
      </c>
      <c r="AC72" s="56">
        <v>0</v>
      </c>
      <c r="AD72" s="57">
        <f t="shared" si="0"/>
        <v>0</v>
      </c>
      <c r="AE72" s="58" t="b">
        <f>IF(AC72="","",IF(AA72&gt;P72,IF(AD72&lt;100%,"INCUMPLIDA",IF(AD72=100%,"TERMINADA EXTEMPORÁNEA"))))</f>
        <v>0</v>
      </c>
      <c r="AF72" s="58" t="str">
        <f>IF(AC72="","",IF(AA72&lt;=P72,IF(AD72=0%,"SIN INICIAR",IF(AD72=100%,"TERMINADA",IF(AD72&gt;0%,"EN PROCESO")))))</f>
        <v>SIN INICIAR</v>
      </c>
      <c r="AG72" s="58" t="str">
        <f>IF(AC72="","",IF(AA72&gt;P72,AE72,IF(AA72&lt;P72,AF72)))</f>
        <v>SIN INICIAR</v>
      </c>
      <c r="AH72" s="41" t="s">
        <v>879</v>
      </c>
      <c r="AI72" s="56" t="s">
        <v>242</v>
      </c>
      <c r="AJ72" s="56" t="str">
        <f t="shared" si="1"/>
        <v>PENDIENTE</v>
      </c>
      <c r="AK72" s="56"/>
      <c r="AL72" s="56"/>
      <c r="AM72" s="56"/>
    </row>
    <row r="73" spans="1:39" ht="112.2" x14ac:dyDescent="0.25">
      <c r="A73" s="17">
        <v>502</v>
      </c>
      <c r="B73" s="52">
        <v>44988</v>
      </c>
      <c r="C73" s="46" t="s">
        <v>155</v>
      </c>
      <c r="D73" s="46" t="s">
        <v>525</v>
      </c>
      <c r="E73" s="52">
        <v>44985</v>
      </c>
      <c r="F73" s="46">
        <v>4</v>
      </c>
      <c r="G73" s="45" t="s">
        <v>534</v>
      </c>
      <c r="H73" s="46" t="s">
        <v>535</v>
      </c>
      <c r="I73" s="45" t="s">
        <v>635</v>
      </c>
      <c r="J73" s="47" t="s">
        <v>636</v>
      </c>
      <c r="K73" s="47">
        <v>1</v>
      </c>
      <c r="L73" s="46" t="s">
        <v>19</v>
      </c>
      <c r="M73" s="47" t="s">
        <v>536</v>
      </c>
      <c r="N73" s="108">
        <v>1</v>
      </c>
      <c r="O73" s="85">
        <v>45078</v>
      </c>
      <c r="P73" s="52">
        <v>45291</v>
      </c>
      <c r="Q73" s="47" t="s">
        <v>56</v>
      </c>
      <c r="R73" s="47" t="s">
        <v>537</v>
      </c>
      <c r="S73" s="47" t="s">
        <v>537</v>
      </c>
      <c r="T73" s="46" t="s">
        <v>176</v>
      </c>
      <c r="U73" s="33">
        <v>45169</v>
      </c>
      <c r="V73" s="41" t="s">
        <v>580</v>
      </c>
      <c r="W73" s="44">
        <v>1</v>
      </c>
      <c r="X73" s="58" t="s">
        <v>244</v>
      </c>
      <c r="Y73" s="48" t="s">
        <v>94</v>
      </c>
      <c r="Z73" s="58" t="s">
        <v>579</v>
      </c>
      <c r="AA73" s="33">
        <v>45291</v>
      </c>
      <c r="AB73" s="55" t="s">
        <v>938</v>
      </c>
      <c r="AC73" s="56">
        <v>1</v>
      </c>
      <c r="AD73" s="57">
        <f t="shared" si="0"/>
        <v>1</v>
      </c>
      <c r="AE73" s="58" t="b">
        <f>IF(AC73="","",IF(AA73&lt;P73,IF(AD73&lt;100%,"INCUMPLIDA",IF(AD73=100%,"TERMINADA EXTEMPORÁNEA"))))</f>
        <v>0</v>
      </c>
      <c r="AF73" s="58" t="str">
        <f>IF(AC73="","",IF(AA73&gt;=P73,IF(AD73=0%,"SIN INICIAR",IF(AD73=100%,"TERMINADA",IF(AD73&gt;0%,"EN PROCESO")))))</f>
        <v>TERMINADA</v>
      </c>
      <c r="AG73" s="58" t="str">
        <f>IF(AC73="","",IF(AA73&lt;P73,AE73,IF(AA73&gt;=P73,AF73)))</f>
        <v>TERMINADA</v>
      </c>
      <c r="AH73" s="32" t="s">
        <v>848</v>
      </c>
      <c r="AI73" s="58" t="s">
        <v>242</v>
      </c>
      <c r="AJ73" s="56" t="str">
        <f t="shared" si="1"/>
        <v>CUMPLIDA</v>
      </c>
      <c r="AK73" s="58" t="s">
        <v>847</v>
      </c>
      <c r="AL73" s="56" t="s">
        <v>100</v>
      </c>
      <c r="AM73" s="56" t="s">
        <v>920</v>
      </c>
    </row>
    <row r="74" spans="1:39" ht="102" x14ac:dyDescent="0.25">
      <c r="A74" s="17">
        <v>503</v>
      </c>
      <c r="B74" s="52">
        <v>44988</v>
      </c>
      <c r="C74" s="46" t="s">
        <v>155</v>
      </c>
      <c r="D74" s="46" t="s">
        <v>525</v>
      </c>
      <c r="E74" s="52">
        <v>44985</v>
      </c>
      <c r="F74" s="46" t="s">
        <v>538</v>
      </c>
      <c r="G74" s="45" t="s">
        <v>539</v>
      </c>
      <c r="H74" s="46" t="s">
        <v>185</v>
      </c>
      <c r="I74" s="45" t="s">
        <v>540</v>
      </c>
      <c r="J74" s="47" t="s">
        <v>637</v>
      </c>
      <c r="K74" s="47">
        <v>2</v>
      </c>
      <c r="L74" s="46" t="s">
        <v>161</v>
      </c>
      <c r="M74" s="47" t="s">
        <v>638</v>
      </c>
      <c r="N74" s="108">
        <v>1</v>
      </c>
      <c r="O74" s="85">
        <v>45078</v>
      </c>
      <c r="P74" s="52">
        <v>45291</v>
      </c>
      <c r="Q74" s="47" t="s">
        <v>541</v>
      </c>
      <c r="R74" s="47" t="s">
        <v>542</v>
      </c>
      <c r="S74" s="47" t="s">
        <v>542</v>
      </c>
      <c r="T74" s="46" t="s">
        <v>176</v>
      </c>
      <c r="U74" s="33">
        <v>45169</v>
      </c>
      <c r="V74" s="32" t="s">
        <v>639</v>
      </c>
      <c r="W74" s="44">
        <v>0</v>
      </c>
      <c r="X74" s="21" t="s">
        <v>245</v>
      </c>
      <c r="Y74" s="51"/>
      <c r="Z74" s="56" t="s">
        <v>239</v>
      </c>
      <c r="AA74" s="33">
        <v>45291</v>
      </c>
      <c r="AB74" s="55" t="s">
        <v>839</v>
      </c>
      <c r="AC74" s="56">
        <v>0.3</v>
      </c>
      <c r="AD74" s="57">
        <f t="shared" si="0"/>
        <v>0.15</v>
      </c>
      <c r="AE74" s="58" t="b">
        <f>IF(AC74="","",IF(AA74&lt;P74,IF(AD74&lt;100%,"INCUMPLIDA",IF(AD74=100%,"TERMINADA EXTEMPORÁNEA"))))</f>
        <v>0</v>
      </c>
      <c r="AF74" s="58" t="str">
        <f>IF(AC74="","",IF(AA74&gt;=P74,IF(AD74=0%,"SIN INICIAR",IF(AD74=100%,"TERMINADA",IF(AD74&gt;0%,"EN PROCESO")))))</f>
        <v>EN PROCESO</v>
      </c>
      <c r="AG74" s="58" t="str">
        <f>IF(AC74="","",IF(AA74&lt;P74,AE74,IF(AA74&gt;=P74,AF74)))</f>
        <v>EN PROCESO</v>
      </c>
      <c r="AH74" s="41" t="s">
        <v>880</v>
      </c>
      <c r="AI74" s="56" t="s">
        <v>242</v>
      </c>
      <c r="AJ74" s="56" t="str">
        <f t="shared" si="1"/>
        <v>PENDIENTE</v>
      </c>
      <c r="AK74" s="56"/>
      <c r="AL74" s="56"/>
      <c r="AM74" s="56"/>
    </row>
    <row r="75" spans="1:39" ht="81.599999999999994" x14ac:dyDescent="0.25">
      <c r="A75" s="17">
        <v>504</v>
      </c>
      <c r="B75" s="52">
        <v>44988</v>
      </c>
      <c r="C75" s="46" t="s">
        <v>155</v>
      </c>
      <c r="D75" s="46" t="s">
        <v>525</v>
      </c>
      <c r="E75" s="52">
        <v>44985</v>
      </c>
      <c r="F75" s="46">
        <v>9</v>
      </c>
      <c r="G75" s="45" t="s">
        <v>543</v>
      </c>
      <c r="H75" s="46" t="s">
        <v>185</v>
      </c>
      <c r="I75" s="45" t="s">
        <v>544</v>
      </c>
      <c r="J75" s="47" t="s">
        <v>640</v>
      </c>
      <c r="K75" s="47">
        <v>2</v>
      </c>
      <c r="L75" s="46" t="s">
        <v>161</v>
      </c>
      <c r="M75" s="47" t="s">
        <v>545</v>
      </c>
      <c r="N75" s="108">
        <v>1</v>
      </c>
      <c r="O75" s="85">
        <v>45078</v>
      </c>
      <c r="P75" s="52">
        <v>45382</v>
      </c>
      <c r="Q75" s="47" t="s">
        <v>222</v>
      </c>
      <c r="R75" s="47" t="s">
        <v>195</v>
      </c>
      <c r="S75" s="47" t="s">
        <v>195</v>
      </c>
      <c r="T75" s="46" t="s">
        <v>176</v>
      </c>
      <c r="U75" s="33">
        <v>45169</v>
      </c>
      <c r="V75" s="32" t="s">
        <v>586</v>
      </c>
      <c r="W75" s="44">
        <v>0.25</v>
      </c>
      <c r="X75" s="21" t="s">
        <v>241</v>
      </c>
      <c r="Y75" s="51"/>
      <c r="Z75" s="56" t="s">
        <v>239</v>
      </c>
      <c r="AA75" s="33">
        <v>45291</v>
      </c>
      <c r="AB75" s="55" t="s">
        <v>824</v>
      </c>
      <c r="AC75" s="56">
        <v>0.5</v>
      </c>
      <c r="AD75" s="57">
        <f t="shared" ref="AD75:AD99" si="7">IF(OR(AC75="",AC75=""),"",IF(OR(AC75=0,AC75=0),0,IF((AC75*100%)/K75&gt;100%,100%,(AC75*100%)/K75)))</f>
        <v>0.25</v>
      </c>
      <c r="AE75" s="58" t="b">
        <f>IF(AC75="","",IF(AA75&gt;P75,IF(AD75&lt;100%,"INCUMPLIDA",IF(AD75=100%,"TERMINADA EXTEMPORÁNEA"))))</f>
        <v>0</v>
      </c>
      <c r="AF75" s="58" t="str">
        <f>IF(AC75="","",IF(AA75&lt;=P75,IF(AD75=0%,"SIN INICIAR",IF(AD75=100%,"TERMINADA",IF(AD75&gt;0%,"EN PROCESO")))))</f>
        <v>EN PROCESO</v>
      </c>
      <c r="AG75" s="58" t="str">
        <f>IF(AC75="","",IF(AA75&gt;P75,AE75,IF(AA75&lt;P75,AF75)))</f>
        <v>EN PROCESO</v>
      </c>
      <c r="AH75" s="41" t="s">
        <v>881</v>
      </c>
      <c r="AI75" s="56" t="s">
        <v>242</v>
      </c>
      <c r="AJ75" s="56" t="str">
        <f t="shared" si="1"/>
        <v>PENDIENTE</v>
      </c>
      <c r="AK75" s="56"/>
      <c r="AL75" s="56"/>
      <c r="AM75" s="56"/>
    </row>
    <row r="76" spans="1:39" ht="132.6" x14ac:dyDescent="0.25">
      <c r="A76" s="17">
        <v>505</v>
      </c>
      <c r="B76" s="52">
        <v>45105</v>
      </c>
      <c r="C76" s="46" t="s">
        <v>155</v>
      </c>
      <c r="D76" s="46" t="s">
        <v>546</v>
      </c>
      <c r="E76" s="52">
        <v>45071</v>
      </c>
      <c r="F76" s="46" t="s">
        <v>547</v>
      </c>
      <c r="G76" s="45" t="s">
        <v>548</v>
      </c>
      <c r="H76" s="46" t="s">
        <v>506</v>
      </c>
      <c r="I76" s="45" t="s">
        <v>641</v>
      </c>
      <c r="J76" s="47" t="s">
        <v>549</v>
      </c>
      <c r="K76" s="47">
        <v>4</v>
      </c>
      <c r="L76" s="46" t="s">
        <v>161</v>
      </c>
      <c r="M76" s="46" t="s">
        <v>550</v>
      </c>
      <c r="N76" s="108">
        <v>1</v>
      </c>
      <c r="O76" s="52">
        <v>45108</v>
      </c>
      <c r="P76" s="52">
        <v>45504</v>
      </c>
      <c r="Q76" s="46" t="s">
        <v>551</v>
      </c>
      <c r="R76" s="46" t="s">
        <v>552</v>
      </c>
      <c r="S76" s="46" t="s">
        <v>553</v>
      </c>
      <c r="T76" s="46" t="s">
        <v>176</v>
      </c>
      <c r="U76" s="33">
        <v>45169</v>
      </c>
      <c r="V76" s="79" t="s">
        <v>642</v>
      </c>
      <c r="W76" s="44">
        <v>0.5</v>
      </c>
      <c r="X76" s="21" t="s">
        <v>241</v>
      </c>
      <c r="Y76" s="51"/>
      <c r="Z76" s="56" t="s">
        <v>242</v>
      </c>
      <c r="AA76" s="33">
        <v>45291</v>
      </c>
      <c r="AB76" s="55" t="s">
        <v>939</v>
      </c>
      <c r="AC76" s="56">
        <v>3</v>
      </c>
      <c r="AD76" s="57">
        <f t="shared" si="7"/>
        <v>0.75</v>
      </c>
      <c r="AE76" s="58" t="b">
        <f>IF(AC76="","",IF(AA76&gt;P76,IF(AD76&lt;100%,"INCUMPLIDA",IF(AD76=100%,"TERMINADA EXTEMPORÁNEA"))))</f>
        <v>0</v>
      </c>
      <c r="AF76" s="58" t="str">
        <f>IF(AC76="","",IF(AA76&lt;=P76,IF(AD76=0%,"SIN INICIAR",IF(AD76=100%,"TERMINADA",IF(AD76&gt;0%,"EN PROCESO")))))</f>
        <v>EN PROCESO</v>
      </c>
      <c r="AG76" s="58" t="str">
        <f>IF(AC76="","",IF(AA76&gt;P76,AE76,IF(AA76&lt;P76,AF76)))</f>
        <v>EN PROCESO</v>
      </c>
      <c r="AH76" s="80" t="s">
        <v>882</v>
      </c>
      <c r="AI76" s="56" t="s">
        <v>242</v>
      </c>
      <c r="AJ76" s="56" t="str">
        <f t="shared" ref="AJ76:AJ99" si="8">IF(AD76="","",IF(OR(AD76=100%),"CUMPLIDA","PENDIENTE"))</f>
        <v>PENDIENTE</v>
      </c>
      <c r="AK76" s="56"/>
      <c r="AL76" s="56"/>
      <c r="AM76" s="56"/>
    </row>
    <row r="77" spans="1:39" ht="132.6" x14ac:dyDescent="0.25">
      <c r="A77" s="17">
        <v>506</v>
      </c>
      <c r="B77" s="52">
        <v>45124</v>
      </c>
      <c r="C77" s="46" t="s">
        <v>155</v>
      </c>
      <c r="D77" s="46" t="s">
        <v>546</v>
      </c>
      <c r="E77" s="52">
        <v>45071</v>
      </c>
      <c r="F77" s="46" t="s">
        <v>547</v>
      </c>
      <c r="G77" s="45" t="s">
        <v>554</v>
      </c>
      <c r="H77" s="46" t="s">
        <v>506</v>
      </c>
      <c r="I77" s="45" t="s">
        <v>643</v>
      </c>
      <c r="J77" s="47" t="s">
        <v>644</v>
      </c>
      <c r="K77" s="47">
        <v>3</v>
      </c>
      <c r="L77" s="46" t="s">
        <v>161</v>
      </c>
      <c r="M77" s="46" t="s">
        <v>550</v>
      </c>
      <c r="N77" s="108">
        <v>1</v>
      </c>
      <c r="O77" s="52">
        <v>45108</v>
      </c>
      <c r="P77" s="52">
        <v>45504</v>
      </c>
      <c r="Q77" s="46" t="s">
        <v>65</v>
      </c>
      <c r="R77" s="46" t="s">
        <v>216</v>
      </c>
      <c r="S77" s="46" t="s">
        <v>235</v>
      </c>
      <c r="T77" s="46" t="s">
        <v>176</v>
      </c>
      <c r="U77" s="33">
        <v>45169</v>
      </c>
      <c r="V77" s="79" t="s">
        <v>645</v>
      </c>
      <c r="W77" s="44">
        <v>0</v>
      </c>
      <c r="X77" s="21" t="s">
        <v>245</v>
      </c>
      <c r="Y77" s="51"/>
      <c r="Z77" s="56" t="s">
        <v>242</v>
      </c>
      <c r="AA77" s="33">
        <v>45291</v>
      </c>
      <c r="AB77" s="55" t="s">
        <v>786</v>
      </c>
      <c r="AC77" s="56">
        <v>1</v>
      </c>
      <c r="AD77" s="57">
        <f t="shared" si="7"/>
        <v>0.33333333333333331</v>
      </c>
      <c r="AE77" s="58" t="b">
        <f>IF(AC77="","",IF(AA77&gt;P77,IF(AD77&lt;100%,"INCUMPLIDA",IF(AD77=100%,"TERMINADA EXTEMPORÁNEA"))))</f>
        <v>0</v>
      </c>
      <c r="AF77" s="58" t="str">
        <f>IF(AC77="","",IF(AA77&lt;=P77,IF(AD77=0%,"SIN INICIAR",IF(AD77=100%,"TERMINADA",IF(AD77&gt;0%,"EN PROCESO")))))</f>
        <v>EN PROCESO</v>
      </c>
      <c r="AG77" s="58" t="str">
        <f>IF(AC77="","",IF(AA77&gt;P77,AE77,IF(AA77&lt;P77,AF77)))</f>
        <v>EN PROCESO</v>
      </c>
      <c r="AH77" s="80" t="s">
        <v>883</v>
      </c>
      <c r="AI77" s="56" t="s">
        <v>242</v>
      </c>
      <c r="AJ77" s="56" t="str">
        <f t="shared" si="8"/>
        <v>PENDIENTE</v>
      </c>
      <c r="AK77" s="56"/>
      <c r="AL77" s="56"/>
      <c r="AM77" s="56"/>
    </row>
    <row r="78" spans="1:39" ht="71.400000000000006" x14ac:dyDescent="0.25">
      <c r="A78" s="17">
        <v>507</v>
      </c>
      <c r="B78" s="52">
        <v>45104</v>
      </c>
      <c r="C78" s="46" t="s">
        <v>155</v>
      </c>
      <c r="D78" s="46" t="s">
        <v>663</v>
      </c>
      <c r="E78" s="52">
        <v>45104</v>
      </c>
      <c r="F78" s="46" t="s">
        <v>205</v>
      </c>
      <c r="G78" s="45" t="s">
        <v>664</v>
      </c>
      <c r="H78" s="46" t="s">
        <v>185</v>
      </c>
      <c r="I78" s="45" t="s">
        <v>665</v>
      </c>
      <c r="J78" s="47" t="s">
        <v>712</v>
      </c>
      <c r="K78" s="47">
        <v>2</v>
      </c>
      <c r="L78" s="46" t="s">
        <v>161</v>
      </c>
      <c r="M78" s="46" t="s">
        <v>666</v>
      </c>
      <c r="N78" s="108">
        <v>1</v>
      </c>
      <c r="O78" s="52">
        <v>45139</v>
      </c>
      <c r="P78" s="52">
        <v>45291</v>
      </c>
      <c r="Q78" s="46" t="s">
        <v>26</v>
      </c>
      <c r="R78" s="46" t="s">
        <v>36</v>
      </c>
      <c r="S78" s="46" t="s">
        <v>667</v>
      </c>
      <c r="T78" s="46" t="s">
        <v>176</v>
      </c>
      <c r="U78" s="49"/>
      <c r="V78" s="49"/>
      <c r="W78" s="50"/>
      <c r="X78" s="51"/>
      <c r="Y78" s="51"/>
      <c r="Z78" s="51"/>
      <c r="AA78" s="33">
        <v>45291</v>
      </c>
      <c r="AB78" s="55" t="s">
        <v>940</v>
      </c>
      <c r="AC78" s="56">
        <v>2</v>
      </c>
      <c r="AD78" s="57">
        <f t="shared" si="7"/>
        <v>1</v>
      </c>
      <c r="AE78" s="58" t="b">
        <f>IF(AC78="","",IF(AA78&lt;P78,IF(AD78&lt;100%,"INCUMPLIDA",IF(AD78=100%,"TERMINADA EXTEMPORÁNEA"))))</f>
        <v>0</v>
      </c>
      <c r="AF78" s="58" t="str">
        <f>IF(AC78="","",IF(AA78&gt;=P78,IF(AD78=0%,"SIN INICIAR",IF(AD78=100%,"TERMINADA",IF(AD78&gt;0%,"EN PROCESO")))))</f>
        <v>TERMINADA</v>
      </c>
      <c r="AG78" s="58" t="str">
        <f>IF(AC78="","",IF(AA78&lt;P78,AE78,IF(AA78&gt;=P78,AF78)))</f>
        <v>TERMINADA</v>
      </c>
      <c r="AH78" s="80" t="s">
        <v>884</v>
      </c>
      <c r="AI78" s="56" t="s">
        <v>242</v>
      </c>
      <c r="AJ78" s="56" t="str">
        <f t="shared" si="8"/>
        <v>CUMPLIDA</v>
      </c>
      <c r="AK78" s="58" t="s">
        <v>840</v>
      </c>
      <c r="AL78" s="56" t="s">
        <v>100</v>
      </c>
      <c r="AM78" s="56" t="s">
        <v>920</v>
      </c>
    </row>
    <row r="79" spans="1:39" ht="122.4" x14ac:dyDescent="0.25">
      <c r="A79" s="17">
        <v>508</v>
      </c>
      <c r="B79" s="52">
        <v>45104</v>
      </c>
      <c r="C79" s="46" t="s">
        <v>155</v>
      </c>
      <c r="D79" s="46" t="s">
        <v>663</v>
      </c>
      <c r="E79" s="52">
        <v>45104</v>
      </c>
      <c r="F79" s="46" t="s">
        <v>209</v>
      </c>
      <c r="G79" s="45" t="s">
        <v>668</v>
      </c>
      <c r="H79" s="46" t="s">
        <v>185</v>
      </c>
      <c r="I79" s="45" t="s">
        <v>669</v>
      </c>
      <c r="J79" s="47" t="s">
        <v>670</v>
      </c>
      <c r="K79" s="47">
        <v>3</v>
      </c>
      <c r="L79" s="46" t="s">
        <v>161</v>
      </c>
      <c r="M79" s="46" t="s">
        <v>671</v>
      </c>
      <c r="N79" s="108">
        <v>1</v>
      </c>
      <c r="O79" s="52">
        <v>45139</v>
      </c>
      <c r="P79" s="52">
        <v>45291</v>
      </c>
      <c r="Q79" s="46" t="s">
        <v>672</v>
      </c>
      <c r="R79" s="46" t="s">
        <v>36</v>
      </c>
      <c r="S79" s="46" t="s">
        <v>673</v>
      </c>
      <c r="T79" s="46" t="s">
        <v>176</v>
      </c>
      <c r="U79" s="49"/>
      <c r="V79" s="49"/>
      <c r="W79" s="50"/>
      <c r="X79" s="51"/>
      <c r="Y79" s="51"/>
      <c r="Z79" s="51"/>
      <c r="AA79" s="33">
        <v>45291</v>
      </c>
      <c r="AB79" s="55" t="s">
        <v>941</v>
      </c>
      <c r="AC79" s="56">
        <v>1.5</v>
      </c>
      <c r="AD79" s="57">
        <f t="shared" si="7"/>
        <v>0.5</v>
      </c>
      <c r="AE79" s="58" t="b">
        <f>IF(AC79="","",IF(AA79&lt;P79,IF(AD79&lt;100%,"INCUMPLIDA",IF(AD79=100%,"TERMINADA EXTEMPORÁNEA"))))</f>
        <v>0</v>
      </c>
      <c r="AF79" s="58" t="str">
        <f>IF(AC79="","",IF(AA79&gt;=P79,IF(AD79=0%,"SIN INICIAR",IF(AD79=100%,"TERMINADA",IF(AD79&gt;0%,"EN PROCESO")))))</f>
        <v>EN PROCESO</v>
      </c>
      <c r="AG79" s="58" t="str">
        <f>IF(AC79="","",IF(AA79&lt;P79,AE79,IF(AA79&gt;=P79,AF79)))</f>
        <v>EN PROCESO</v>
      </c>
      <c r="AH79" s="80" t="s">
        <v>885</v>
      </c>
      <c r="AI79" s="56" t="s">
        <v>242</v>
      </c>
      <c r="AJ79" s="56" t="str">
        <f t="shared" si="8"/>
        <v>PENDIENTE</v>
      </c>
      <c r="AK79" s="56"/>
      <c r="AL79" s="56"/>
      <c r="AM79" s="56"/>
    </row>
    <row r="80" spans="1:39" ht="153" x14ac:dyDescent="0.25">
      <c r="A80" s="17">
        <v>509</v>
      </c>
      <c r="B80" s="52">
        <v>45104</v>
      </c>
      <c r="C80" s="46" t="s">
        <v>155</v>
      </c>
      <c r="D80" s="46" t="s">
        <v>663</v>
      </c>
      <c r="E80" s="52">
        <v>45104</v>
      </c>
      <c r="F80" s="46" t="s">
        <v>231</v>
      </c>
      <c r="G80" s="45" t="s">
        <v>674</v>
      </c>
      <c r="H80" s="46" t="s">
        <v>185</v>
      </c>
      <c r="I80" s="45" t="s">
        <v>942</v>
      </c>
      <c r="J80" s="47" t="s">
        <v>943</v>
      </c>
      <c r="K80" s="47">
        <v>2</v>
      </c>
      <c r="L80" s="46" t="s">
        <v>161</v>
      </c>
      <c r="M80" s="46" t="s">
        <v>675</v>
      </c>
      <c r="N80" s="108">
        <v>1</v>
      </c>
      <c r="O80" s="52">
        <v>45139</v>
      </c>
      <c r="P80" s="52">
        <v>45291</v>
      </c>
      <c r="Q80" s="46" t="s">
        <v>66</v>
      </c>
      <c r="R80" s="46" t="s">
        <v>36</v>
      </c>
      <c r="S80" s="46" t="s">
        <v>676</v>
      </c>
      <c r="T80" s="46" t="s">
        <v>176</v>
      </c>
      <c r="U80" s="49"/>
      <c r="V80" s="49"/>
      <c r="W80" s="50"/>
      <c r="X80" s="51"/>
      <c r="Y80" s="51"/>
      <c r="Z80" s="51"/>
      <c r="AA80" s="33">
        <v>45291</v>
      </c>
      <c r="AB80" s="55" t="s">
        <v>944</v>
      </c>
      <c r="AC80" s="56">
        <v>1</v>
      </c>
      <c r="AD80" s="57">
        <f t="shared" si="7"/>
        <v>0.5</v>
      </c>
      <c r="AE80" s="58" t="b">
        <f>IF(AC80="","",IF(AA80&lt;P80,IF(AD80&lt;100%,"INCUMPLIDA",IF(AD80=100%,"TERMINADA EXTEMPORÁNEA"))))</f>
        <v>0</v>
      </c>
      <c r="AF80" s="58" t="str">
        <f>IF(AC80="","",IF(AA80&gt;=P80,IF(AD80=0%,"SIN INICIAR",IF(AD80=100%,"TERMINADA",IF(AD80&gt;0%,"EN PROCESO")))))</f>
        <v>EN PROCESO</v>
      </c>
      <c r="AG80" s="58" t="str">
        <f>IF(AC80="","",IF(AA80&lt;P80,AE80,IF(AA80&gt;=P80,AF80)))</f>
        <v>EN PROCESO</v>
      </c>
      <c r="AH80" s="80" t="s">
        <v>841</v>
      </c>
      <c r="AI80" s="56" t="s">
        <v>242</v>
      </c>
      <c r="AJ80" s="56" t="str">
        <f t="shared" si="8"/>
        <v>PENDIENTE</v>
      </c>
      <c r="AK80" s="56"/>
      <c r="AL80" s="56"/>
      <c r="AM80" s="56"/>
    </row>
    <row r="81" spans="1:39" ht="153" x14ac:dyDescent="0.25">
      <c r="A81" s="17">
        <v>510</v>
      </c>
      <c r="B81" s="52">
        <v>45104</v>
      </c>
      <c r="C81" s="46" t="s">
        <v>155</v>
      </c>
      <c r="D81" s="46" t="s">
        <v>663</v>
      </c>
      <c r="E81" s="52">
        <v>45104</v>
      </c>
      <c r="F81" s="46" t="s">
        <v>337</v>
      </c>
      <c r="G81" s="45" t="s">
        <v>677</v>
      </c>
      <c r="H81" s="46" t="s">
        <v>185</v>
      </c>
      <c r="I81" s="45" t="s">
        <v>678</v>
      </c>
      <c r="J81" s="47" t="s">
        <v>945</v>
      </c>
      <c r="K81" s="47">
        <v>2</v>
      </c>
      <c r="L81" s="46" t="s">
        <v>161</v>
      </c>
      <c r="M81" s="46" t="s">
        <v>671</v>
      </c>
      <c r="N81" s="108">
        <v>1</v>
      </c>
      <c r="O81" s="52">
        <v>45139</v>
      </c>
      <c r="P81" s="52">
        <v>45291</v>
      </c>
      <c r="Q81" s="46" t="s">
        <v>679</v>
      </c>
      <c r="R81" s="46" t="s">
        <v>36</v>
      </c>
      <c r="S81" s="46" t="s">
        <v>680</v>
      </c>
      <c r="T81" s="46" t="s">
        <v>176</v>
      </c>
      <c r="U81" s="49"/>
      <c r="V81" s="49"/>
      <c r="W81" s="50"/>
      <c r="X81" s="51"/>
      <c r="Y81" s="51"/>
      <c r="Z81" s="51"/>
      <c r="AA81" s="33">
        <v>45291</v>
      </c>
      <c r="AB81" s="55" t="s">
        <v>946</v>
      </c>
      <c r="AC81" s="56">
        <v>0</v>
      </c>
      <c r="AD81" s="57">
        <f t="shared" si="7"/>
        <v>0</v>
      </c>
      <c r="AE81" s="58" t="b">
        <f>IF(AC81="","",IF(AA81&lt;P81,IF(AD81&lt;100%,"INCUMPLIDA",IF(AD81=100%,"TERMINADA EXTEMPORÁNEA"))))</f>
        <v>0</v>
      </c>
      <c r="AF81" s="58" t="str">
        <f>IF(AC81="","",IF(AA81&gt;=P81,IF(AD81=0%,"SIN INICIAR",IF(AD81=100%,"TERMINADA",IF(AD81&gt;0%,"EN PROCESO")))))</f>
        <v>SIN INICIAR</v>
      </c>
      <c r="AG81" s="58" t="str">
        <f>IF(AC81="","",IF(AA81&lt;P81,AE81,IF(AA81&gt;=P81,AF81)))</f>
        <v>SIN INICIAR</v>
      </c>
      <c r="AH81" s="80" t="s">
        <v>886</v>
      </c>
      <c r="AI81" s="56" t="s">
        <v>242</v>
      </c>
      <c r="AJ81" s="56" t="str">
        <f t="shared" si="8"/>
        <v>PENDIENTE</v>
      </c>
      <c r="AK81" s="56"/>
      <c r="AL81" s="56"/>
      <c r="AM81" s="56"/>
    </row>
    <row r="82" spans="1:39" ht="132.6" x14ac:dyDescent="0.25">
      <c r="A82" s="17">
        <v>511</v>
      </c>
      <c r="B82" s="52">
        <v>45104</v>
      </c>
      <c r="C82" s="46" t="s">
        <v>155</v>
      </c>
      <c r="D82" s="46" t="s">
        <v>663</v>
      </c>
      <c r="E82" s="52">
        <v>45104</v>
      </c>
      <c r="F82" s="46" t="s">
        <v>681</v>
      </c>
      <c r="G82" s="45" t="s">
        <v>747</v>
      </c>
      <c r="H82" s="46" t="s">
        <v>682</v>
      </c>
      <c r="I82" s="45" t="s">
        <v>683</v>
      </c>
      <c r="J82" s="47" t="s">
        <v>684</v>
      </c>
      <c r="K82" s="47">
        <v>2</v>
      </c>
      <c r="L82" s="46" t="s">
        <v>161</v>
      </c>
      <c r="M82" s="46" t="s">
        <v>685</v>
      </c>
      <c r="N82" s="108">
        <v>1</v>
      </c>
      <c r="O82" s="52">
        <v>45139</v>
      </c>
      <c r="P82" s="52">
        <v>45505</v>
      </c>
      <c r="Q82" s="46" t="s">
        <v>56</v>
      </c>
      <c r="R82" s="46" t="s">
        <v>59</v>
      </c>
      <c r="S82" s="46" t="s">
        <v>686</v>
      </c>
      <c r="T82" s="46" t="s">
        <v>176</v>
      </c>
      <c r="U82" s="49"/>
      <c r="V82" s="49"/>
      <c r="W82" s="50"/>
      <c r="X82" s="51"/>
      <c r="Y82" s="51"/>
      <c r="Z82" s="51"/>
      <c r="AA82" s="33">
        <v>45291</v>
      </c>
      <c r="AB82" s="55" t="s">
        <v>947</v>
      </c>
      <c r="AC82" s="56">
        <v>2</v>
      </c>
      <c r="AD82" s="57">
        <f t="shared" si="7"/>
        <v>1</v>
      </c>
      <c r="AE82" s="58" t="b">
        <f>IF(AC82="","",IF(AA82&gt;P82,IF(AD82&lt;100%,"INCUMPLIDA",IF(AD82=100%,"TERMINADA EXTEMPORÁNEA"))))</f>
        <v>0</v>
      </c>
      <c r="AF82" s="58" t="str">
        <f>IF(AC82="","",IF(AA82&lt;P82,IF(AD82=0%,"SIN INICIAR",IF(AD82=100%,"TERMINADA",IF(AD82&gt;0%,"EN PROCESO")))))</f>
        <v>TERMINADA</v>
      </c>
      <c r="AG82" s="58" t="str">
        <f>IF(AC82="","",IF(AA82&gt;P82,AE82,IF(AA82&lt;P82,AF82)))</f>
        <v>TERMINADA</v>
      </c>
      <c r="AH82" s="80" t="s">
        <v>916</v>
      </c>
      <c r="AI82" s="56" t="s">
        <v>242</v>
      </c>
      <c r="AJ82" s="56" t="str">
        <f t="shared" si="8"/>
        <v>CUMPLIDA</v>
      </c>
      <c r="AK82" s="58" t="s">
        <v>915</v>
      </c>
      <c r="AL82" s="56" t="s">
        <v>94</v>
      </c>
      <c r="AM82" s="56"/>
    </row>
    <row r="83" spans="1:39" ht="224.4" x14ac:dyDescent="0.25">
      <c r="A83" s="17">
        <v>512</v>
      </c>
      <c r="B83" s="52">
        <v>45104</v>
      </c>
      <c r="C83" s="46" t="s">
        <v>155</v>
      </c>
      <c r="D83" s="46" t="s">
        <v>663</v>
      </c>
      <c r="E83" s="52">
        <v>45104</v>
      </c>
      <c r="F83" s="46" t="s">
        <v>687</v>
      </c>
      <c r="G83" s="45" t="s">
        <v>688</v>
      </c>
      <c r="H83" s="46" t="s">
        <v>682</v>
      </c>
      <c r="I83" s="45" t="s">
        <v>689</v>
      </c>
      <c r="J83" s="47" t="s">
        <v>948</v>
      </c>
      <c r="K83" s="47">
        <v>3</v>
      </c>
      <c r="L83" s="46" t="s">
        <v>161</v>
      </c>
      <c r="M83" s="46" t="s">
        <v>685</v>
      </c>
      <c r="N83" s="108">
        <v>1</v>
      </c>
      <c r="O83" s="52">
        <v>45139</v>
      </c>
      <c r="P83" s="52">
        <v>45505</v>
      </c>
      <c r="Q83" s="46" t="s">
        <v>56</v>
      </c>
      <c r="R83" s="46" t="s">
        <v>59</v>
      </c>
      <c r="S83" s="46" t="s">
        <v>686</v>
      </c>
      <c r="T83" s="46" t="s">
        <v>178</v>
      </c>
      <c r="U83" s="49"/>
      <c r="V83" s="49"/>
      <c r="W83" s="50"/>
      <c r="X83" s="51"/>
      <c r="Y83" s="51"/>
      <c r="Z83" s="51"/>
      <c r="AA83" s="33">
        <v>45291</v>
      </c>
      <c r="AB83" s="55" t="s">
        <v>949</v>
      </c>
      <c r="AC83" s="56">
        <v>3</v>
      </c>
      <c r="AD83" s="57">
        <f t="shared" si="7"/>
        <v>1</v>
      </c>
      <c r="AE83" s="58" t="b">
        <f>IF(AC83="","",IF(AA83&gt;P83,IF(AD83&lt;100%,"INCUMPLIDA",IF(AD83=100%,"TERMINADA EXTEMPORÁNEA"))))</f>
        <v>0</v>
      </c>
      <c r="AF83" s="58" t="str">
        <f>IF(AC83="","",IF(AA83&lt;P83,IF(AD83=0%,"SIN INICIAR",IF(AD83=100%,"TERMINADA",IF(AD83&gt;0%,"EN PROCESO")))))</f>
        <v>TERMINADA</v>
      </c>
      <c r="AG83" s="58" t="str">
        <f>IF(AC83="","",IF(AA83&gt;P83,AE83,IF(AA83&lt;P83,AF83)))</f>
        <v>TERMINADA</v>
      </c>
      <c r="AH83" s="80" t="s">
        <v>917</v>
      </c>
      <c r="AI83" s="56" t="s">
        <v>242</v>
      </c>
      <c r="AJ83" s="56" t="str">
        <f t="shared" si="8"/>
        <v>CUMPLIDA</v>
      </c>
      <c r="AK83" s="58" t="s">
        <v>918</v>
      </c>
      <c r="AL83" s="56" t="s">
        <v>94</v>
      </c>
      <c r="AM83" s="56"/>
    </row>
    <row r="84" spans="1:39" ht="173.4" x14ac:dyDescent="0.25">
      <c r="A84" s="17">
        <v>513</v>
      </c>
      <c r="B84" s="52">
        <v>45104</v>
      </c>
      <c r="C84" s="46" t="s">
        <v>155</v>
      </c>
      <c r="D84" s="46" t="s">
        <v>663</v>
      </c>
      <c r="E84" s="52">
        <v>45104</v>
      </c>
      <c r="F84" s="46" t="s">
        <v>690</v>
      </c>
      <c r="G84" s="45" t="s">
        <v>691</v>
      </c>
      <c r="H84" s="46" t="s">
        <v>682</v>
      </c>
      <c r="I84" s="45" t="s">
        <v>692</v>
      </c>
      <c r="J84" s="47" t="s">
        <v>693</v>
      </c>
      <c r="K84" s="47">
        <v>3</v>
      </c>
      <c r="L84" s="46" t="s">
        <v>161</v>
      </c>
      <c r="M84" s="46" t="s">
        <v>685</v>
      </c>
      <c r="N84" s="108">
        <v>1</v>
      </c>
      <c r="O84" s="52">
        <v>45139</v>
      </c>
      <c r="P84" s="52">
        <v>45505</v>
      </c>
      <c r="Q84" s="46" t="s">
        <v>56</v>
      </c>
      <c r="R84" s="46" t="s">
        <v>59</v>
      </c>
      <c r="S84" s="46" t="s">
        <v>686</v>
      </c>
      <c r="T84" s="46" t="s">
        <v>178</v>
      </c>
      <c r="U84" s="49"/>
      <c r="V84" s="49"/>
      <c r="W84" s="50"/>
      <c r="X84" s="51"/>
      <c r="Y84" s="51"/>
      <c r="Z84" s="51"/>
      <c r="AA84" s="33">
        <v>45291</v>
      </c>
      <c r="AB84" s="55" t="s">
        <v>950</v>
      </c>
      <c r="AC84" s="56">
        <v>2</v>
      </c>
      <c r="AD84" s="57">
        <f t="shared" si="7"/>
        <v>0.66666666666666663</v>
      </c>
      <c r="AE84" s="58" t="b">
        <f>IF(AC84="","",IF(AA84&gt;P84,IF(AD84&lt;100%,"INCUMPLIDA",IF(AD84=100%,"TERMINADA EXTEMPORÁNEA"))))</f>
        <v>0</v>
      </c>
      <c r="AF84" s="58" t="str">
        <f>IF(AC84="","",IF(AA84&lt;P84,IF(AD84=0%,"SIN INICIAR",IF(AD84=100%,"TERMINADA",IF(AD84&gt;0%,"EN PROCESO")))))</f>
        <v>EN PROCESO</v>
      </c>
      <c r="AG84" s="58" t="str">
        <f>IF(AC84="","",IF(AA84&gt;P84,AE84,IF(AA84&lt;P84,AF84)))</f>
        <v>EN PROCESO</v>
      </c>
      <c r="AH84" s="80" t="s">
        <v>887</v>
      </c>
      <c r="AI84" s="56" t="s">
        <v>242</v>
      </c>
      <c r="AJ84" s="56" t="str">
        <f t="shared" si="8"/>
        <v>PENDIENTE</v>
      </c>
      <c r="AK84" s="56"/>
      <c r="AL84" s="56"/>
      <c r="AM84" s="56"/>
    </row>
    <row r="85" spans="1:39" ht="122.4" x14ac:dyDescent="0.25">
      <c r="A85" s="17">
        <v>514</v>
      </c>
      <c r="B85" s="52">
        <v>45104</v>
      </c>
      <c r="C85" s="46" t="s">
        <v>155</v>
      </c>
      <c r="D85" s="46" t="s">
        <v>663</v>
      </c>
      <c r="E85" s="52">
        <v>45104</v>
      </c>
      <c r="F85" s="46" t="s">
        <v>694</v>
      </c>
      <c r="G85" s="45" t="s">
        <v>695</v>
      </c>
      <c r="H85" s="46" t="s">
        <v>682</v>
      </c>
      <c r="I85" s="45" t="s">
        <v>696</v>
      </c>
      <c r="J85" s="47" t="s">
        <v>697</v>
      </c>
      <c r="K85" s="47">
        <v>3</v>
      </c>
      <c r="L85" s="46" t="s">
        <v>19</v>
      </c>
      <c r="M85" s="46" t="s">
        <v>698</v>
      </c>
      <c r="N85" s="108">
        <v>1</v>
      </c>
      <c r="O85" s="52">
        <v>45139</v>
      </c>
      <c r="P85" s="52">
        <v>45505</v>
      </c>
      <c r="Q85" s="46" t="s">
        <v>56</v>
      </c>
      <c r="R85" s="46" t="s">
        <v>59</v>
      </c>
      <c r="S85" s="46" t="s">
        <v>686</v>
      </c>
      <c r="T85" s="46" t="s">
        <v>178</v>
      </c>
      <c r="U85" s="49"/>
      <c r="V85" s="49"/>
      <c r="W85" s="50"/>
      <c r="X85" s="51"/>
      <c r="Y85" s="51"/>
      <c r="Z85" s="51"/>
      <c r="AA85" s="33">
        <v>45291</v>
      </c>
      <c r="AB85" s="55" t="s">
        <v>951</v>
      </c>
      <c r="AC85" s="56">
        <v>1</v>
      </c>
      <c r="AD85" s="57">
        <f t="shared" si="7"/>
        <v>0.33333333333333331</v>
      </c>
      <c r="AE85" s="58" t="b">
        <f>IF(AC85="","",IF(AA85&gt;P85,IF(AD85&lt;100%,"INCUMPLIDA",IF(AD85=100%,"TERMINADA EXTEMPORÁNEA"))))</f>
        <v>0</v>
      </c>
      <c r="AF85" s="58" t="str">
        <f>IF(AC85="","",IF(AA85&lt;P85,IF(AD85=0%,"SIN INICIAR",IF(AD85=100%,"TERMINADA",IF(AD85&gt;0%,"EN PROCESO")))))</f>
        <v>EN PROCESO</v>
      </c>
      <c r="AG85" s="58" t="str">
        <f>IF(AC85="","",IF(AA85&gt;P85,AE85,IF(AA85&lt;P85,AF85)))</f>
        <v>EN PROCESO</v>
      </c>
      <c r="AH85" s="80" t="s">
        <v>849</v>
      </c>
      <c r="AI85" s="56" t="s">
        <v>242</v>
      </c>
      <c r="AJ85" s="56" t="str">
        <f t="shared" si="8"/>
        <v>PENDIENTE</v>
      </c>
      <c r="AK85" s="56"/>
      <c r="AL85" s="56"/>
      <c r="AM85" s="56"/>
    </row>
    <row r="86" spans="1:39" ht="122.4" x14ac:dyDescent="0.25">
      <c r="A86" s="17">
        <v>515</v>
      </c>
      <c r="B86" s="52">
        <v>45104</v>
      </c>
      <c r="C86" s="46" t="s">
        <v>155</v>
      </c>
      <c r="D86" s="46" t="s">
        <v>663</v>
      </c>
      <c r="E86" s="52">
        <v>45104</v>
      </c>
      <c r="F86" s="46" t="s">
        <v>699</v>
      </c>
      <c r="G86" s="45" t="s">
        <v>700</v>
      </c>
      <c r="H86" s="46" t="s">
        <v>682</v>
      </c>
      <c r="I86" s="45" t="s">
        <v>701</v>
      </c>
      <c r="J86" s="47" t="s">
        <v>702</v>
      </c>
      <c r="K86" s="47">
        <v>2</v>
      </c>
      <c r="L86" s="46" t="s">
        <v>161</v>
      </c>
      <c r="M86" s="46" t="s">
        <v>685</v>
      </c>
      <c r="N86" s="108">
        <v>1</v>
      </c>
      <c r="O86" s="52">
        <v>45139</v>
      </c>
      <c r="P86" s="52">
        <v>45505</v>
      </c>
      <c r="Q86" s="46" t="s">
        <v>56</v>
      </c>
      <c r="R86" s="46" t="s">
        <v>59</v>
      </c>
      <c r="S86" s="46" t="s">
        <v>686</v>
      </c>
      <c r="T86" s="46" t="s">
        <v>176</v>
      </c>
      <c r="U86" s="49"/>
      <c r="V86" s="49"/>
      <c r="W86" s="50"/>
      <c r="X86" s="51"/>
      <c r="Y86" s="51"/>
      <c r="Z86" s="51"/>
      <c r="AA86" s="33">
        <v>45291</v>
      </c>
      <c r="AB86" s="55" t="s">
        <v>952</v>
      </c>
      <c r="AC86" s="56">
        <v>2</v>
      </c>
      <c r="AD86" s="57">
        <f t="shared" si="7"/>
        <v>1</v>
      </c>
      <c r="AE86" s="58" t="b">
        <f>IF(AC86="","",IF(AA86&gt;P86,IF(AD86&lt;100%,"INCUMPLIDA",IF(AD86=100%,"TERMINADA EXTEMPORÁNEA"))))</f>
        <v>0</v>
      </c>
      <c r="AF86" s="58" t="str">
        <f>IF(AC86="","",IF(AA86&lt;P86,IF(AD86=0%,"SIN INICIAR",IF(AD86=100%,"TERMINADA",IF(AD86&gt;0%,"EN PROCESO")))))</f>
        <v>TERMINADA</v>
      </c>
      <c r="AG86" s="58" t="str">
        <f>IF(AC86="","",IF(AA86&gt;P86,AE86,IF(AA86&lt;P86,AF86)))</f>
        <v>TERMINADA</v>
      </c>
      <c r="AH86" s="80" t="s">
        <v>850</v>
      </c>
      <c r="AI86" s="56" t="s">
        <v>242</v>
      </c>
      <c r="AJ86" s="56" t="str">
        <f t="shared" si="8"/>
        <v>CUMPLIDA</v>
      </c>
      <c r="AK86" s="58" t="s">
        <v>851</v>
      </c>
      <c r="AL86" s="56" t="s">
        <v>100</v>
      </c>
      <c r="AM86" s="56" t="s">
        <v>920</v>
      </c>
    </row>
    <row r="87" spans="1:39" ht="61.2" x14ac:dyDescent="0.25">
      <c r="A87" s="17">
        <v>516</v>
      </c>
      <c r="B87" s="52">
        <v>45104</v>
      </c>
      <c r="C87" s="46" t="s">
        <v>155</v>
      </c>
      <c r="D87" s="46" t="s">
        <v>663</v>
      </c>
      <c r="E87" s="52">
        <v>45104</v>
      </c>
      <c r="F87" s="46" t="s">
        <v>703</v>
      </c>
      <c r="G87" s="45" t="s">
        <v>704</v>
      </c>
      <c r="H87" s="46" t="s">
        <v>682</v>
      </c>
      <c r="I87" s="45" t="s">
        <v>705</v>
      </c>
      <c r="J87" s="47" t="s">
        <v>706</v>
      </c>
      <c r="K87" s="47">
        <v>2</v>
      </c>
      <c r="L87" s="46" t="s">
        <v>179</v>
      </c>
      <c r="M87" s="46" t="s">
        <v>707</v>
      </c>
      <c r="N87" s="108">
        <v>1</v>
      </c>
      <c r="O87" s="52">
        <v>45139</v>
      </c>
      <c r="P87" s="52">
        <v>45291</v>
      </c>
      <c r="Q87" s="46" t="s">
        <v>56</v>
      </c>
      <c r="R87" s="46" t="s">
        <v>59</v>
      </c>
      <c r="S87" s="46" t="s">
        <v>686</v>
      </c>
      <c r="T87" s="46" t="s">
        <v>178</v>
      </c>
      <c r="U87" s="49"/>
      <c r="V87" s="49"/>
      <c r="W87" s="50"/>
      <c r="X87" s="51"/>
      <c r="Y87" s="51"/>
      <c r="Z87" s="51"/>
      <c r="AA87" s="33">
        <v>45291</v>
      </c>
      <c r="AB87" s="55" t="s">
        <v>824</v>
      </c>
      <c r="AC87" s="56">
        <v>0</v>
      </c>
      <c r="AD87" s="57">
        <f t="shared" si="7"/>
        <v>0</v>
      </c>
      <c r="AE87" s="58" t="b">
        <f>IF(AC87="","",IF(AA87&lt;P87,IF(AD87&lt;100%,"INCUMPLIDA",IF(AD87=100%,"TERMINADA EXTEMPORÁNEA"))))</f>
        <v>0</v>
      </c>
      <c r="AF87" s="58" t="str">
        <f>IF(AC87="","",IF(AA87&gt;=P87,IF(AD87=0%,"SIN INICIAR",IF(AD87=100%,"TERMINADA",IF(AD87&gt;0%,"EN PROCESO")))))</f>
        <v>SIN INICIAR</v>
      </c>
      <c r="AG87" s="58" t="str">
        <f>IF(AC87="","",IF(AA87&lt;P87,AE87,IF(AA87&gt;=P87,AF87)))</f>
        <v>SIN INICIAR</v>
      </c>
      <c r="AH87" s="80" t="s">
        <v>852</v>
      </c>
      <c r="AI87" s="56" t="s">
        <v>242</v>
      </c>
      <c r="AJ87" s="56" t="str">
        <f t="shared" si="8"/>
        <v>PENDIENTE</v>
      </c>
      <c r="AK87" s="56"/>
      <c r="AL87" s="56"/>
      <c r="AM87" s="56"/>
    </row>
    <row r="88" spans="1:39" ht="132.6" x14ac:dyDescent="0.25">
      <c r="A88" s="17">
        <v>517</v>
      </c>
      <c r="B88" s="52">
        <v>45104</v>
      </c>
      <c r="C88" s="46" t="s">
        <v>155</v>
      </c>
      <c r="D88" s="46" t="s">
        <v>663</v>
      </c>
      <c r="E88" s="52">
        <v>45104</v>
      </c>
      <c r="F88" s="46" t="s">
        <v>708</v>
      </c>
      <c r="G88" s="45" t="s">
        <v>709</v>
      </c>
      <c r="H88" s="46" t="s">
        <v>682</v>
      </c>
      <c r="I88" s="45" t="s">
        <v>953</v>
      </c>
      <c r="J88" s="47" t="s">
        <v>954</v>
      </c>
      <c r="K88" s="47">
        <v>2</v>
      </c>
      <c r="L88" s="46" t="s">
        <v>161</v>
      </c>
      <c r="M88" s="46" t="s">
        <v>685</v>
      </c>
      <c r="N88" s="108">
        <v>1</v>
      </c>
      <c r="O88" s="52">
        <v>45139</v>
      </c>
      <c r="P88" s="52">
        <v>45505</v>
      </c>
      <c r="Q88" s="46" t="s">
        <v>56</v>
      </c>
      <c r="R88" s="46" t="s">
        <v>59</v>
      </c>
      <c r="S88" s="46" t="s">
        <v>686</v>
      </c>
      <c r="T88" s="46" t="s">
        <v>178</v>
      </c>
      <c r="U88" s="49"/>
      <c r="V88" s="49"/>
      <c r="W88" s="50"/>
      <c r="X88" s="51"/>
      <c r="Y88" s="51"/>
      <c r="Z88" s="51"/>
      <c r="AA88" s="33">
        <v>45291</v>
      </c>
      <c r="AB88" s="55" t="s">
        <v>955</v>
      </c>
      <c r="AC88" s="56">
        <v>2</v>
      </c>
      <c r="AD88" s="57">
        <f t="shared" si="7"/>
        <v>1</v>
      </c>
      <c r="AE88" s="58" t="b">
        <f>IF(AC88="","",IF(AA88&gt;P88,IF(AD88&lt;100%,"INCUMPLIDA",IF(AD88=100%,"TERMINADA EXTEMPORÁNEA"))))</f>
        <v>0</v>
      </c>
      <c r="AF88" s="58" t="str">
        <f>IF(AC88="","",IF(AA88&lt;P88,IF(AD88=0%,"SIN INICIAR",IF(AD88=100%,"TERMINADA",IF(AD88&gt;0%,"EN PROCESO")))))</f>
        <v>TERMINADA</v>
      </c>
      <c r="AG88" s="58" t="str">
        <f>IF(AC88="","",IF(AA88&gt;P88,AE88,IF(AA88&lt;P88,AF88)))</f>
        <v>TERMINADA</v>
      </c>
      <c r="AH88" s="80" t="s">
        <v>912</v>
      </c>
      <c r="AI88" s="56" t="s">
        <v>242</v>
      </c>
      <c r="AJ88" s="56" t="str">
        <f t="shared" si="8"/>
        <v>CUMPLIDA</v>
      </c>
      <c r="AK88" s="58" t="s">
        <v>853</v>
      </c>
      <c r="AL88" s="56" t="s">
        <v>94</v>
      </c>
      <c r="AM88" s="56" t="s">
        <v>920</v>
      </c>
    </row>
    <row r="89" spans="1:39" ht="183.6" x14ac:dyDescent="0.25">
      <c r="A89" s="17">
        <v>518</v>
      </c>
      <c r="B89" s="52">
        <v>45135</v>
      </c>
      <c r="C89" s="46" t="s">
        <v>155</v>
      </c>
      <c r="D89" s="46" t="s">
        <v>713</v>
      </c>
      <c r="E89" s="52">
        <v>45135</v>
      </c>
      <c r="F89" s="46" t="s">
        <v>188</v>
      </c>
      <c r="G89" s="45" t="s">
        <v>714</v>
      </c>
      <c r="H89" s="46" t="s">
        <v>724</v>
      </c>
      <c r="I89" s="45" t="s">
        <v>715</v>
      </c>
      <c r="J89" s="47" t="s">
        <v>716</v>
      </c>
      <c r="K89" s="47">
        <v>3</v>
      </c>
      <c r="L89" s="46" t="s">
        <v>179</v>
      </c>
      <c r="M89" s="46" t="s">
        <v>956</v>
      </c>
      <c r="N89" s="108" t="s">
        <v>717</v>
      </c>
      <c r="O89" s="52">
        <v>45152</v>
      </c>
      <c r="P89" s="52">
        <v>45291</v>
      </c>
      <c r="Q89" s="46" t="s">
        <v>727</v>
      </c>
      <c r="R89" s="46" t="s">
        <v>748</v>
      </c>
      <c r="S89" s="46" t="s">
        <v>957</v>
      </c>
      <c r="T89" s="46" t="s">
        <v>178</v>
      </c>
      <c r="U89" s="49"/>
      <c r="V89" s="49"/>
      <c r="W89" s="50"/>
      <c r="X89" s="51"/>
      <c r="Y89" s="51"/>
      <c r="Z89" s="51"/>
      <c r="AA89" s="33">
        <v>45291</v>
      </c>
      <c r="AB89" s="55" t="s">
        <v>814</v>
      </c>
      <c r="AC89" s="56">
        <v>3</v>
      </c>
      <c r="AD89" s="57">
        <f t="shared" si="7"/>
        <v>1</v>
      </c>
      <c r="AE89" s="58" t="b">
        <f>IF(AC89="","",IF(AA89&lt;P89,IF(AD89&lt;100%,"INCUMPLIDA",IF(AD89=100%,"TERMINADA EXTEMPORÁNEA"))))</f>
        <v>0</v>
      </c>
      <c r="AF89" s="58" t="str">
        <f>IF(AC89="","",IF(AA89&gt;=P89,IF(AD89=0%,"SIN INICIAR",IF(AD89=100%,"TERMINADA",IF(AD89&gt;0%,"EN PROCESO")))))</f>
        <v>TERMINADA</v>
      </c>
      <c r="AG89" s="58" t="str">
        <f>IF(AC89="","",IF(AA89&lt;P89,AE89,IF(AA89&gt;=P89,AF89)))</f>
        <v>TERMINADA</v>
      </c>
      <c r="AH89" s="79" t="s">
        <v>888</v>
      </c>
      <c r="AI89" s="58" t="s">
        <v>810</v>
      </c>
      <c r="AJ89" s="56" t="str">
        <f t="shared" si="8"/>
        <v>CUMPLIDA</v>
      </c>
      <c r="AK89" s="58" t="s">
        <v>907</v>
      </c>
      <c r="AL89" s="56" t="s">
        <v>100</v>
      </c>
      <c r="AM89" s="56" t="s">
        <v>920</v>
      </c>
    </row>
    <row r="90" spans="1:39" ht="224.4" x14ac:dyDescent="0.25">
      <c r="A90" s="17">
        <v>519</v>
      </c>
      <c r="B90" s="52">
        <v>45135</v>
      </c>
      <c r="C90" s="46" t="s">
        <v>155</v>
      </c>
      <c r="D90" s="46" t="s">
        <v>713</v>
      </c>
      <c r="E90" s="52">
        <v>45135</v>
      </c>
      <c r="F90" s="46" t="s">
        <v>718</v>
      </c>
      <c r="G90" s="45" t="s">
        <v>719</v>
      </c>
      <c r="H90" s="46" t="s">
        <v>958</v>
      </c>
      <c r="I90" s="45" t="s">
        <v>720</v>
      </c>
      <c r="J90" s="47" t="s">
        <v>721</v>
      </c>
      <c r="K90" s="47">
        <v>2</v>
      </c>
      <c r="L90" s="46" t="s">
        <v>18</v>
      </c>
      <c r="M90" s="46" t="s">
        <v>749</v>
      </c>
      <c r="N90" s="108" t="s">
        <v>717</v>
      </c>
      <c r="O90" s="52">
        <v>45152</v>
      </c>
      <c r="P90" s="52">
        <v>45291</v>
      </c>
      <c r="Q90" s="46" t="s">
        <v>722</v>
      </c>
      <c r="R90" s="46" t="s">
        <v>750</v>
      </c>
      <c r="S90" s="46" t="s">
        <v>959</v>
      </c>
      <c r="T90" s="46" t="s">
        <v>176</v>
      </c>
      <c r="U90" s="49"/>
      <c r="V90" s="49"/>
      <c r="W90" s="50"/>
      <c r="X90" s="51"/>
      <c r="Y90" s="51"/>
      <c r="Z90" s="51"/>
      <c r="AA90" s="33">
        <v>45291</v>
      </c>
      <c r="AB90" s="55" t="s">
        <v>815</v>
      </c>
      <c r="AC90" s="56">
        <v>2</v>
      </c>
      <c r="AD90" s="57">
        <f t="shared" si="7"/>
        <v>1</v>
      </c>
      <c r="AE90" s="58" t="b">
        <f>IF(AC90="","",IF(AA90&lt;P90,IF(AD90&lt;100%,"INCUMPLIDA",IF(AD90=100%,"TERMINADA EXTEMPORÁNEA"))))</f>
        <v>0</v>
      </c>
      <c r="AF90" s="58" t="str">
        <f>IF(AC90="","",IF(AA90&gt;=P90,IF(AD90=0%,"SIN INICIAR",IF(AD90=100%,"TERMINADA",IF(AD90&gt;0%,"EN PROCESO")))))</f>
        <v>TERMINADA</v>
      </c>
      <c r="AG90" s="58" t="str">
        <f>IF(AC90="","",IF(AA90&lt;P90,AE90,IF(AA90&gt;=P90,AF90)))</f>
        <v>TERMINADA</v>
      </c>
      <c r="AH90" s="79" t="s">
        <v>889</v>
      </c>
      <c r="AI90" s="58" t="s">
        <v>810</v>
      </c>
      <c r="AJ90" s="56" t="str">
        <f t="shared" si="8"/>
        <v>CUMPLIDA</v>
      </c>
      <c r="AK90" s="58" t="s">
        <v>907</v>
      </c>
      <c r="AL90" s="56" t="s">
        <v>100</v>
      </c>
      <c r="AM90" s="56" t="s">
        <v>920</v>
      </c>
    </row>
    <row r="91" spans="1:39" ht="244.8" x14ac:dyDescent="0.25">
      <c r="A91" s="17">
        <v>520</v>
      </c>
      <c r="B91" s="52">
        <v>45135</v>
      </c>
      <c r="C91" s="46" t="s">
        <v>155</v>
      </c>
      <c r="D91" s="46" t="s">
        <v>713</v>
      </c>
      <c r="E91" s="52">
        <v>45135</v>
      </c>
      <c r="F91" s="46" t="s">
        <v>305</v>
      </c>
      <c r="G91" s="45" t="s">
        <v>723</v>
      </c>
      <c r="H91" s="46" t="s">
        <v>724</v>
      </c>
      <c r="I91" s="45" t="s">
        <v>725</v>
      </c>
      <c r="J91" s="47" t="s">
        <v>726</v>
      </c>
      <c r="K91" s="47">
        <v>2</v>
      </c>
      <c r="L91" s="46" t="s">
        <v>18</v>
      </c>
      <c r="M91" s="46" t="s">
        <v>749</v>
      </c>
      <c r="N91" s="108" t="s">
        <v>717</v>
      </c>
      <c r="O91" s="52">
        <v>45152</v>
      </c>
      <c r="P91" s="52">
        <v>45291</v>
      </c>
      <c r="Q91" s="46" t="s">
        <v>727</v>
      </c>
      <c r="R91" s="46" t="s">
        <v>43</v>
      </c>
      <c r="S91" s="46" t="s">
        <v>751</v>
      </c>
      <c r="T91" s="46" t="s">
        <v>176</v>
      </c>
      <c r="U91" s="49"/>
      <c r="V91" s="49"/>
      <c r="W91" s="50"/>
      <c r="X91" s="51"/>
      <c r="Y91" s="51"/>
      <c r="Z91" s="51"/>
      <c r="AA91" s="33">
        <v>45291</v>
      </c>
      <c r="AB91" s="55" t="s">
        <v>960</v>
      </c>
      <c r="AC91" s="56">
        <v>2</v>
      </c>
      <c r="AD91" s="57">
        <f t="shared" si="7"/>
        <v>1</v>
      </c>
      <c r="AE91" s="58" t="b">
        <f>IF(AC91="","",IF(AA91&lt;P91,IF(AD91&lt;100%,"INCUMPLIDA",IF(AD91=100%,"TERMINADA EXTEMPORÁNEA"))))</f>
        <v>0</v>
      </c>
      <c r="AF91" s="58" t="str">
        <f>IF(AC91="","",IF(AA91&gt;=P91,IF(AD91=0%,"SIN INICIAR",IF(AD91=100%,"TERMINADA",IF(AD91&gt;0%,"EN PROCESO")))))</f>
        <v>TERMINADA</v>
      </c>
      <c r="AG91" s="58" t="str">
        <f>IF(AC91="","",IF(AA91&lt;P91,AE91,IF(AA91&gt;=P91,AF91)))</f>
        <v>TERMINADA</v>
      </c>
      <c r="AH91" s="79" t="s">
        <v>919</v>
      </c>
      <c r="AI91" s="56" t="s">
        <v>789</v>
      </c>
      <c r="AJ91" s="56" t="str">
        <f t="shared" si="8"/>
        <v>CUMPLIDA</v>
      </c>
      <c r="AK91" s="58" t="s">
        <v>961</v>
      </c>
      <c r="AL91" s="56" t="s">
        <v>94</v>
      </c>
      <c r="AM91" s="56" t="s">
        <v>920</v>
      </c>
    </row>
    <row r="92" spans="1:39" ht="132.6" x14ac:dyDescent="0.25">
      <c r="A92" s="17">
        <v>521</v>
      </c>
      <c r="B92" s="110">
        <v>45135</v>
      </c>
      <c r="C92" s="111" t="s">
        <v>155</v>
      </c>
      <c r="D92" s="111" t="s">
        <v>713</v>
      </c>
      <c r="E92" s="110">
        <v>45135</v>
      </c>
      <c r="F92" s="111" t="s">
        <v>227</v>
      </c>
      <c r="G92" s="83" t="s">
        <v>728</v>
      </c>
      <c r="H92" s="111" t="s">
        <v>724</v>
      </c>
      <c r="I92" s="45" t="s">
        <v>729</v>
      </c>
      <c r="J92" s="47" t="s">
        <v>730</v>
      </c>
      <c r="K92" s="47">
        <v>2</v>
      </c>
      <c r="L92" s="46" t="s">
        <v>18</v>
      </c>
      <c r="M92" s="46" t="s">
        <v>749</v>
      </c>
      <c r="N92" s="108" t="s">
        <v>717</v>
      </c>
      <c r="O92" s="52">
        <v>45152</v>
      </c>
      <c r="P92" s="52">
        <v>45291</v>
      </c>
      <c r="Q92" s="46" t="s">
        <v>727</v>
      </c>
      <c r="R92" s="46" t="s">
        <v>748</v>
      </c>
      <c r="S92" s="46" t="s">
        <v>957</v>
      </c>
      <c r="T92" s="46" t="s">
        <v>176</v>
      </c>
      <c r="U92" s="49"/>
      <c r="V92" s="49"/>
      <c r="W92" s="50"/>
      <c r="X92" s="51"/>
      <c r="Y92" s="51"/>
      <c r="Z92" s="51"/>
      <c r="AA92" s="33">
        <v>45291</v>
      </c>
      <c r="AB92" s="55" t="s">
        <v>816</v>
      </c>
      <c r="AC92" s="56">
        <v>2</v>
      </c>
      <c r="AD92" s="57">
        <f t="shared" si="7"/>
        <v>1</v>
      </c>
      <c r="AE92" s="58" t="b">
        <f>IF(AC92="","",IF(AA92&lt;P92,IF(AD92&lt;100%,"INCUMPLIDA",IF(AD92=100%,"TERMINADA EXTEMPORÁNEA"))))</f>
        <v>0</v>
      </c>
      <c r="AF92" s="58" t="str">
        <f>IF(AC92="","",IF(AA92&gt;=P92,IF(AD92=0%,"SIN INICIAR",IF(AD92=100%,"TERMINADA",IF(AD92&gt;0%,"EN PROCESO")))))</f>
        <v>TERMINADA</v>
      </c>
      <c r="AG92" s="58" t="str">
        <f>IF(AC92="","",IF(AA92&lt;P92,AE92,IF(AA92&gt;=P92,AF92)))</f>
        <v>TERMINADA</v>
      </c>
      <c r="AH92" s="79" t="s">
        <v>890</v>
      </c>
      <c r="AI92" s="58" t="s">
        <v>810</v>
      </c>
      <c r="AJ92" s="56" t="str">
        <f t="shared" si="8"/>
        <v>CUMPLIDA</v>
      </c>
      <c r="AK92" s="58" t="s">
        <v>907</v>
      </c>
      <c r="AL92" s="56" t="s">
        <v>100</v>
      </c>
      <c r="AM92" s="56" t="s">
        <v>920</v>
      </c>
    </row>
    <row r="93" spans="1:39" ht="224.4" x14ac:dyDescent="0.25">
      <c r="A93" s="17">
        <v>522</v>
      </c>
      <c r="B93" s="52">
        <v>45135</v>
      </c>
      <c r="C93" s="46" t="s">
        <v>155</v>
      </c>
      <c r="D93" s="46" t="s">
        <v>713</v>
      </c>
      <c r="E93" s="52">
        <v>45135</v>
      </c>
      <c r="F93" s="46" t="s">
        <v>393</v>
      </c>
      <c r="G93" s="45" t="s">
        <v>731</v>
      </c>
      <c r="H93" s="46" t="s">
        <v>732</v>
      </c>
      <c r="I93" s="45" t="s">
        <v>733</v>
      </c>
      <c r="J93" s="47" t="s">
        <v>962</v>
      </c>
      <c r="K93" s="47">
        <v>6</v>
      </c>
      <c r="L93" s="46" t="s">
        <v>18</v>
      </c>
      <c r="M93" s="46" t="s">
        <v>752</v>
      </c>
      <c r="N93" s="108" t="s">
        <v>717</v>
      </c>
      <c r="O93" s="52">
        <v>45152</v>
      </c>
      <c r="P93" s="52">
        <v>45291</v>
      </c>
      <c r="Q93" s="46" t="s">
        <v>734</v>
      </c>
      <c r="R93" s="46" t="s">
        <v>753</v>
      </c>
      <c r="S93" s="46" t="s">
        <v>751</v>
      </c>
      <c r="T93" s="46" t="s">
        <v>176</v>
      </c>
      <c r="U93" s="49"/>
      <c r="V93" s="49"/>
      <c r="W93" s="50"/>
      <c r="X93" s="51"/>
      <c r="Y93" s="51"/>
      <c r="Z93" s="51"/>
      <c r="AA93" s="33">
        <v>45291</v>
      </c>
      <c r="AB93" s="55" t="s">
        <v>772</v>
      </c>
      <c r="AC93" s="56">
        <v>1</v>
      </c>
      <c r="AD93" s="57">
        <f t="shared" si="7"/>
        <v>0.16666666666666666</v>
      </c>
      <c r="AE93" s="58" t="str">
        <f>IF(AC93="","",IF(AA93&gt;=P93,IF(AD93&lt;100%,"INCUMPLIDA",IF(AD93=100%,"TERMINADA EXTEMPORÁNEA"))))</f>
        <v>INCUMPLIDA</v>
      </c>
      <c r="AF93" s="58" t="b">
        <f>IF(AC93="","",IF(AA93&lt;P93,IF(AD93=0%,"SIN INICIAR",IF(AD93=100%,"TERMINADA",IF(AD93&gt;0%,"EN PROCESO")))))</f>
        <v>0</v>
      </c>
      <c r="AG93" s="58" t="str">
        <f>IF(AC93="","",IF(AA93&gt;=P93,AE93,IF(AA93&lt;P93,AF93)))</f>
        <v>INCUMPLIDA</v>
      </c>
      <c r="AH93" s="79" t="s">
        <v>891</v>
      </c>
      <c r="AI93" s="56" t="s">
        <v>789</v>
      </c>
      <c r="AJ93" s="56" t="str">
        <f t="shared" si="8"/>
        <v>PENDIENTE</v>
      </c>
      <c r="AK93" s="56"/>
      <c r="AL93" s="56"/>
      <c r="AM93" s="56"/>
    </row>
    <row r="94" spans="1:39" ht="163.19999999999999" x14ac:dyDescent="0.25">
      <c r="A94" s="17">
        <v>523</v>
      </c>
      <c r="B94" s="52">
        <v>45135</v>
      </c>
      <c r="C94" s="46" t="s">
        <v>155</v>
      </c>
      <c r="D94" s="46" t="s">
        <v>713</v>
      </c>
      <c r="E94" s="52">
        <v>45135</v>
      </c>
      <c r="F94" s="46" t="s">
        <v>190</v>
      </c>
      <c r="G94" s="45" t="s">
        <v>735</v>
      </c>
      <c r="H94" s="46" t="s">
        <v>736</v>
      </c>
      <c r="I94" s="45" t="s">
        <v>737</v>
      </c>
      <c r="J94" s="47" t="s">
        <v>738</v>
      </c>
      <c r="K94" s="47">
        <v>4</v>
      </c>
      <c r="L94" s="46" t="s">
        <v>18</v>
      </c>
      <c r="M94" s="46" t="s">
        <v>752</v>
      </c>
      <c r="N94" s="108" t="s">
        <v>717</v>
      </c>
      <c r="O94" s="52">
        <v>45152</v>
      </c>
      <c r="P94" s="52">
        <v>45291</v>
      </c>
      <c r="Q94" s="46" t="s">
        <v>53</v>
      </c>
      <c r="R94" s="46" t="s">
        <v>43</v>
      </c>
      <c r="S94" s="46" t="s">
        <v>751</v>
      </c>
      <c r="T94" s="46" t="s">
        <v>176</v>
      </c>
      <c r="U94" s="49"/>
      <c r="V94" s="49"/>
      <c r="W94" s="50"/>
      <c r="X94" s="51"/>
      <c r="Y94" s="51"/>
      <c r="Z94" s="51"/>
      <c r="AA94" s="33">
        <v>45291</v>
      </c>
      <c r="AB94" s="55" t="s">
        <v>773</v>
      </c>
      <c r="AC94" s="56">
        <v>1</v>
      </c>
      <c r="AD94" s="57">
        <f t="shared" si="7"/>
        <v>0.25</v>
      </c>
      <c r="AE94" s="58" t="str">
        <f>IF(AC94="","",IF(AA94&gt;=P94,IF(AD94&lt;100%,"INCUMPLIDA",IF(AD94=100%,"TERMINADA EXTEMPORÁNEA"))))</f>
        <v>INCUMPLIDA</v>
      </c>
      <c r="AF94" s="58" t="b">
        <f>IF(AC94="","",IF(AA94&lt;P94,IF(AD94=0%,"SIN INICIAR",IF(AD94=100%,"TERMINADA",IF(AD94&gt;0%,"EN PROCESO")))))</f>
        <v>0</v>
      </c>
      <c r="AG94" s="58" t="str">
        <f>IF(AC94="","",IF(AA94&gt;=P94,AE94,IF(AA94&lt;P94,AF94)))</f>
        <v>INCUMPLIDA</v>
      </c>
      <c r="AH94" s="79" t="s">
        <v>892</v>
      </c>
      <c r="AI94" s="56" t="s">
        <v>243</v>
      </c>
      <c r="AJ94" s="56" t="str">
        <f t="shared" si="8"/>
        <v>PENDIENTE</v>
      </c>
      <c r="AK94" s="56"/>
      <c r="AL94" s="56"/>
      <c r="AM94" s="56"/>
    </row>
    <row r="95" spans="1:39" ht="91.8" x14ac:dyDescent="0.25">
      <c r="A95" s="17">
        <v>524</v>
      </c>
      <c r="B95" s="52">
        <v>45135</v>
      </c>
      <c r="C95" s="46" t="s">
        <v>155</v>
      </c>
      <c r="D95" s="46" t="s">
        <v>713</v>
      </c>
      <c r="E95" s="52">
        <v>45135</v>
      </c>
      <c r="F95" s="46" t="s">
        <v>205</v>
      </c>
      <c r="G95" s="45" t="s">
        <v>739</v>
      </c>
      <c r="H95" s="46" t="s">
        <v>740</v>
      </c>
      <c r="I95" s="45" t="s">
        <v>741</v>
      </c>
      <c r="J95" s="47" t="s">
        <v>742</v>
      </c>
      <c r="K95" s="47">
        <v>2</v>
      </c>
      <c r="L95" s="46" t="s">
        <v>161</v>
      </c>
      <c r="M95" s="46" t="s">
        <v>749</v>
      </c>
      <c r="N95" s="108" t="s">
        <v>717</v>
      </c>
      <c r="O95" s="52">
        <v>45152</v>
      </c>
      <c r="P95" s="52">
        <v>45291</v>
      </c>
      <c r="Q95" s="46" t="s">
        <v>963</v>
      </c>
      <c r="R95" s="46" t="s">
        <v>964</v>
      </c>
      <c r="S95" s="46" t="s">
        <v>965</v>
      </c>
      <c r="T95" s="46" t="s">
        <v>176</v>
      </c>
      <c r="U95" s="49"/>
      <c r="V95" s="49"/>
      <c r="W95" s="50"/>
      <c r="X95" s="51"/>
      <c r="Y95" s="51"/>
      <c r="Z95" s="51"/>
      <c r="AA95" s="33">
        <v>45291</v>
      </c>
      <c r="AB95" s="55" t="s">
        <v>774</v>
      </c>
      <c r="AC95" s="56">
        <v>1</v>
      </c>
      <c r="AD95" s="57">
        <f t="shared" si="7"/>
        <v>0.5</v>
      </c>
      <c r="AE95" s="58" t="str">
        <f>IF(AC95="","",IF(AA95&gt;=P95,IF(AD95&lt;100%,"INCUMPLIDA",IF(AD95=100%,"TERMINADA EXTEMPORÁNEA"))))</f>
        <v>INCUMPLIDA</v>
      </c>
      <c r="AF95" s="58" t="b">
        <f>IF(AC95="","",IF(AA95&lt;P95,IF(AD95=0%,"SIN INICIAR",IF(AD95=100%,"TERMINADA",IF(AD95&gt;0%,"EN PROCESO")))))</f>
        <v>0</v>
      </c>
      <c r="AG95" s="58" t="str">
        <f>IF(AC95="","",IF(AA95&gt;=P95,AE95,IF(AA95&lt;P95,AF95)))</f>
        <v>INCUMPLIDA</v>
      </c>
      <c r="AH95" s="79" t="s">
        <v>893</v>
      </c>
      <c r="AI95" s="56" t="s">
        <v>789</v>
      </c>
      <c r="AJ95" s="56" t="str">
        <f t="shared" si="8"/>
        <v>PENDIENTE</v>
      </c>
      <c r="AK95" s="56"/>
      <c r="AL95" s="56"/>
      <c r="AM95" s="56"/>
    </row>
    <row r="96" spans="1:39" ht="81.599999999999994" x14ac:dyDescent="0.25">
      <c r="A96" s="17">
        <v>525</v>
      </c>
      <c r="B96" s="52">
        <v>45135</v>
      </c>
      <c r="C96" s="46" t="s">
        <v>155</v>
      </c>
      <c r="D96" s="46" t="s">
        <v>713</v>
      </c>
      <c r="E96" s="52">
        <v>45135</v>
      </c>
      <c r="F96" s="46" t="s">
        <v>209</v>
      </c>
      <c r="G96" s="45" t="s">
        <v>743</v>
      </c>
      <c r="H96" s="46" t="s">
        <v>736</v>
      </c>
      <c r="I96" s="45" t="s">
        <v>744</v>
      </c>
      <c r="J96" s="47" t="s">
        <v>745</v>
      </c>
      <c r="K96" s="47">
        <v>1</v>
      </c>
      <c r="L96" s="46" t="s">
        <v>161</v>
      </c>
      <c r="M96" s="46" t="s">
        <v>754</v>
      </c>
      <c r="N96" s="108" t="s">
        <v>717</v>
      </c>
      <c r="O96" s="52">
        <v>45152</v>
      </c>
      <c r="P96" s="52">
        <v>45291</v>
      </c>
      <c r="Q96" s="46" t="s">
        <v>963</v>
      </c>
      <c r="R96" s="46" t="s">
        <v>966</v>
      </c>
      <c r="S96" s="46" t="s">
        <v>965</v>
      </c>
      <c r="T96" s="46" t="s">
        <v>176</v>
      </c>
      <c r="U96" s="49"/>
      <c r="V96" s="49"/>
      <c r="W96" s="50"/>
      <c r="X96" s="51"/>
      <c r="Y96" s="51"/>
      <c r="Z96" s="51"/>
      <c r="AA96" s="33">
        <v>45291</v>
      </c>
      <c r="AB96" s="55" t="s">
        <v>774</v>
      </c>
      <c r="AC96" s="56">
        <v>1</v>
      </c>
      <c r="AD96" s="57">
        <f t="shared" si="7"/>
        <v>1</v>
      </c>
      <c r="AE96" s="58" t="b">
        <f>IF(AC96="","",IF(AA96&lt;P96,IF(AD96&lt;100%,"INCUMPLIDA",IF(AD96=100%,"TERMINADA EXTEMPORÁNEA"))))</f>
        <v>0</v>
      </c>
      <c r="AF96" s="58" t="str">
        <f>IF(AC96="","",IF(AA96&gt;=P96,IF(AD96=0%,"SIN INICIAR",IF(AD96=100%,"TERMINADA",IF(AD96&gt;0%,"EN PROCESO")))))</f>
        <v>TERMINADA</v>
      </c>
      <c r="AG96" s="58" t="str">
        <f>IF(AC96="","",IF(AA96&lt;P96,AE96,IF(AA96&gt;=P96,AF96)))</f>
        <v>TERMINADA</v>
      </c>
      <c r="AH96" s="79" t="s">
        <v>894</v>
      </c>
      <c r="AI96" s="56" t="s">
        <v>789</v>
      </c>
      <c r="AJ96" s="56" t="str">
        <f t="shared" si="8"/>
        <v>CUMPLIDA</v>
      </c>
      <c r="AK96" s="58" t="s">
        <v>854</v>
      </c>
      <c r="AL96" s="56" t="s">
        <v>100</v>
      </c>
      <c r="AM96" s="56" t="s">
        <v>920</v>
      </c>
    </row>
    <row r="97" spans="1:39" ht="132.6" x14ac:dyDescent="0.25">
      <c r="A97" s="17">
        <v>526</v>
      </c>
      <c r="B97" s="52">
        <v>45187</v>
      </c>
      <c r="C97" s="46" t="s">
        <v>155</v>
      </c>
      <c r="D97" s="46" t="s">
        <v>755</v>
      </c>
      <c r="E97" s="52">
        <v>45187</v>
      </c>
      <c r="F97" s="46" t="s">
        <v>188</v>
      </c>
      <c r="G97" s="45" t="s">
        <v>767</v>
      </c>
      <c r="H97" s="46" t="s">
        <v>756</v>
      </c>
      <c r="I97" s="45" t="s">
        <v>757</v>
      </c>
      <c r="J97" s="47" t="s">
        <v>758</v>
      </c>
      <c r="K97" s="47">
        <v>7</v>
      </c>
      <c r="L97" s="46" t="s">
        <v>18</v>
      </c>
      <c r="M97" s="46" t="s">
        <v>189</v>
      </c>
      <c r="N97" s="108">
        <v>1</v>
      </c>
      <c r="O97" s="52">
        <v>45214</v>
      </c>
      <c r="P97" s="52">
        <v>45580</v>
      </c>
      <c r="Q97" s="46" t="s">
        <v>65</v>
      </c>
      <c r="R97" s="46" t="s">
        <v>216</v>
      </c>
      <c r="S97" s="46" t="s">
        <v>336</v>
      </c>
      <c r="T97" s="46" t="s">
        <v>176</v>
      </c>
      <c r="U97" s="49"/>
      <c r="V97" s="49"/>
      <c r="W97" s="50"/>
      <c r="X97" s="51"/>
      <c r="Y97" s="51"/>
      <c r="Z97" s="51"/>
      <c r="AA97" s="33">
        <v>45291</v>
      </c>
      <c r="AB97" s="55" t="s">
        <v>823</v>
      </c>
      <c r="AC97" s="56">
        <v>1</v>
      </c>
      <c r="AD97" s="57">
        <f t="shared" si="7"/>
        <v>0.14285714285714285</v>
      </c>
      <c r="AE97" s="58" t="b">
        <f>IF(AC97="","",IF(AA97&gt;P97,IF(AD97&lt;100%,"INCUMPLIDA",IF(AD97=100%,"TERMINADA EXTEMPORÁNEA"))))</f>
        <v>0</v>
      </c>
      <c r="AF97" s="58" t="str">
        <f>IF(AC97="","",IF(AA97&lt;P97,IF(AD97=0%,"SIN INICIAR",IF(AD97=100%,"TERMINADA",IF(AD97&gt;0%,"EN PROCESO")))))</f>
        <v>EN PROCESO</v>
      </c>
      <c r="AG97" s="58" t="str">
        <f>IF(AC97="","",IF(AA97&gt;P97,AE97,IF(AA97&lt;P97,AF97)))</f>
        <v>EN PROCESO</v>
      </c>
      <c r="AH97" s="80" t="s">
        <v>895</v>
      </c>
      <c r="AI97" s="56" t="s">
        <v>242</v>
      </c>
      <c r="AJ97" s="56" t="str">
        <f t="shared" si="8"/>
        <v>PENDIENTE</v>
      </c>
      <c r="AK97" s="56"/>
      <c r="AL97" s="56"/>
      <c r="AM97" s="56"/>
    </row>
    <row r="98" spans="1:39" ht="122.4" x14ac:dyDescent="0.25">
      <c r="A98" s="17">
        <v>527</v>
      </c>
      <c r="B98" s="52">
        <v>45187</v>
      </c>
      <c r="C98" s="46" t="s">
        <v>155</v>
      </c>
      <c r="D98" s="46" t="s">
        <v>755</v>
      </c>
      <c r="E98" s="52">
        <v>45187</v>
      </c>
      <c r="F98" s="46" t="s">
        <v>393</v>
      </c>
      <c r="G98" s="45" t="s">
        <v>768</v>
      </c>
      <c r="H98" s="46" t="s">
        <v>756</v>
      </c>
      <c r="I98" s="45" t="s">
        <v>759</v>
      </c>
      <c r="J98" s="47" t="s">
        <v>760</v>
      </c>
      <c r="K98" s="47">
        <v>1</v>
      </c>
      <c r="L98" s="46" t="s">
        <v>18</v>
      </c>
      <c r="M98" s="46" t="s">
        <v>189</v>
      </c>
      <c r="N98" s="108">
        <v>1</v>
      </c>
      <c r="O98" s="52">
        <v>45214</v>
      </c>
      <c r="P98" s="52">
        <v>45580</v>
      </c>
      <c r="Q98" s="46" t="s">
        <v>65</v>
      </c>
      <c r="R98" s="46" t="s">
        <v>216</v>
      </c>
      <c r="S98" s="46" t="s">
        <v>336</v>
      </c>
      <c r="T98" s="46" t="s">
        <v>176</v>
      </c>
      <c r="U98" s="49"/>
      <c r="V98" s="49"/>
      <c r="W98" s="50"/>
      <c r="X98" s="51"/>
      <c r="Y98" s="51"/>
      <c r="Z98" s="51"/>
      <c r="AA98" s="33">
        <v>45291</v>
      </c>
      <c r="AB98" s="55" t="s">
        <v>824</v>
      </c>
      <c r="AC98" s="56">
        <v>0</v>
      </c>
      <c r="AD98" s="57">
        <f t="shared" si="7"/>
        <v>0</v>
      </c>
      <c r="AE98" s="58" t="b">
        <f>IF(AC98="","",IF(AA98&gt;P98,IF(AD98&lt;100%,"INCUMPLIDA",IF(AD98=100%,"TERMINADA EXTEMPORÁNEA"))))</f>
        <v>0</v>
      </c>
      <c r="AF98" s="58" t="str">
        <f>IF(AC98="","",IF(AA98&lt;=P98,IF(AD98=0%,"SIN INICIAR",IF(AD98=100%,"TERMINADA",IF(AD98&gt;0%,"EN PROCESO")))))</f>
        <v>SIN INICIAR</v>
      </c>
      <c r="AG98" s="58" t="str">
        <f>IF(AC98="","",IF(AA98&gt;P98,AE98,IF(AA98&lt;=P98,AF98)))</f>
        <v>SIN INICIAR</v>
      </c>
      <c r="AH98" s="80" t="s">
        <v>896</v>
      </c>
      <c r="AI98" s="56" t="s">
        <v>242</v>
      </c>
      <c r="AJ98" s="56" t="str">
        <f t="shared" si="8"/>
        <v>PENDIENTE</v>
      </c>
      <c r="AK98" s="56"/>
      <c r="AL98" s="56"/>
      <c r="AM98" s="56"/>
    </row>
    <row r="99" spans="1:39" ht="71.400000000000006" x14ac:dyDescent="0.25">
      <c r="A99" s="17">
        <v>528</v>
      </c>
      <c r="B99" s="52">
        <v>45187</v>
      </c>
      <c r="C99" s="46" t="s">
        <v>155</v>
      </c>
      <c r="D99" s="46" t="s">
        <v>755</v>
      </c>
      <c r="E99" s="52">
        <v>45187</v>
      </c>
      <c r="F99" s="46" t="s">
        <v>196</v>
      </c>
      <c r="G99" s="45" t="s">
        <v>761</v>
      </c>
      <c r="H99" s="46" t="s">
        <v>756</v>
      </c>
      <c r="I99" s="45" t="s">
        <v>762</v>
      </c>
      <c r="J99" s="47" t="s">
        <v>763</v>
      </c>
      <c r="K99" s="47">
        <v>5</v>
      </c>
      <c r="L99" s="46" t="s">
        <v>18</v>
      </c>
      <c r="M99" s="46" t="s">
        <v>189</v>
      </c>
      <c r="N99" s="108">
        <v>1</v>
      </c>
      <c r="O99" s="52">
        <v>45214</v>
      </c>
      <c r="P99" s="52">
        <v>45580</v>
      </c>
      <c r="Q99" s="46" t="s">
        <v>764</v>
      </c>
      <c r="R99" s="46" t="s">
        <v>765</v>
      </c>
      <c r="S99" s="46" t="s">
        <v>766</v>
      </c>
      <c r="T99" s="46" t="s">
        <v>176</v>
      </c>
      <c r="U99" s="49"/>
      <c r="V99" s="49"/>
      <c r="W99" s="50"/>
      <c r="X99" s="51"/>
      <c r="Y99" s="51"/>
      <c r="Z99" s="51"/>
      <c r="AA99" s="33">
        <v>45291</v>
      </c>
      <c r="AB99" s="55" t="s">
        <v>787</v>
      </c>
      <c r="AC99" s="56">
        <v>0</v>
      </c>
      <c r="AD99" s="57">
        <f t="shared" si="7"/>
        <v>0</v>
      </c>
      <c r="AE99" s="58" t="b">
        <f>IF(AC99="","",IF(AA99&gt;P99,IF(AD99&lt;100%,"INCUMPLIDA",IF(AD99=100%,"TERMINADA EXTEMPORÁNEA"))))</f>
        <v>0</v>
      </c>
      <c r="AF99" s="58" t="str">
        <f>IF(AC99="","",IF(AA99&lt;=P99,IF(AD99=0%,"SIN INICIAR",IF(AD99=100%,"TERMINADA",IF(AD99&gt;0%,"EN PROCESO")))))</f>
        <v>SIN INICIAR</v>
      </c>
      <c r="AG99" s="58" t="str">
        <f>IF(AC99="","",IF(AA99&gt;P99,AE99,IF(AA99&lt;=P99,AF99)))</f>
        <v>SIN INICIAR</v>
      </c>
      <c r="AH99" s="80" t="s">
        <v>897</v>
      </c>
      <c r="AI99" s="58" t="s">
        <v>825</v>
      </c>
      <c r="AJ99" s="56" t="str">
        <f t="shared" si="8"/>
        <v>PENDIENTE</v>
      </c>
      <c r="AK99" s="56"/>
      <c r="AL99" s="56"/>
      <c r="AM99" s="56"/>
    </row>
  </sheetData>
  <sheetProtection formatCells="0"/>
  <autoFilter ref="A9:AM99" xr:uid="{00000000-0001-0000-0000-000000000000}"/>
  <mergeCells count="56">
    <mergeCell ref="AJ6:AM6"/>
    <mergeCell ref="AA7:AA8"/>
    <mergeCell ref="AB7:AB8"/>
    <mergeCell ref="AC7:AC8"/>
    <mergeCell ref="AD7:AD8"/>
    <mergeCell ref="AE7:AE9"/>
    <mergeCell ref="AF7:AF9"/>
    <mergeCell ref="AG7:AG8"/>
    <mergeCell ref="AH7:AH8"/>
    <mergeCell ref="AI7:AI8"/>
    <mergeCell ref="AJ7:AJ8"/>
    <mergeCell ref="AK7:AK8"/>
    <mergeCell ref="AL7:AL8"/>
    <mergeCell ref="AM7:AM8"/>
    <mergeCell ref="AA6:AI6"/>
    <mergeCell ref="AJ1:AL1"/>
    <mergeCell ref="AM1:AM4"/>
    <mergeCell ref="AJ2:AL2"/>
    <mergeCell ref="AJ3:AL3"/>
    <mergeCell ref="AJ4:AL4"/>
    <mergeCell ref="A45:A46"/>
    <mergeCell ref="B45:B46"/>
    <mergeCell ref="C45:C46"/>
    <mergeCell ref="D45:D46"/>
    <mergeCell ref="E45:E46"/>
    <mergeCell ref="F45:F46"/>
    <mergeCell ref="A1:C4"/>
    <mergeCell ref="A6:H6"/>
    <mergeCell ref="I6:T6"/>
    <mergeCell ref="W7:W8"/>
    <mergeCell ref="F7:F8"/>
    <mergeCell ref="H7:H8"/>
    <mergeCell ref="G7:G8"/>
    <mergeCell ref="Q7:Q8"/>
    <mergeCell ref="R7:R8"/>
    <mergeCell ref="S7:S8"/>
    <mergeCell ref="T7:T8"/>
    <mergeCell ref="U6:Z6"/>
    <mergeCell ref="Y7:Y8"/>
    <mergeCell ref="Z7:Z8"/>
    <mergeCell ref="U7:U8"/>
    <mergeCell ref="A7:A8"/>
    <mergeCell ref="B7:B8"/>
    <mergeCell ref="C7:C8"/>
    <mergeCell ref="D7:D8"/>
    <mergeCell ref="E7:E8"/>
    <mergeCell ref="D1:AI4"/>
    <mergeCell ref="N7:N8"/>
    <mergeCell ref="O7:O8"/>
    <mergeCell ref="P7:P8"/>
    <mergeCell ref="L7:L8"/>
    <mergeCell ref="M7:M8"/>
    <mergeCell ref="X7:X8"/>
    <mergeCell ref="J7:K7"/>
    <mergeCell ref="I7:I8"/>
    <mergeCell ref="V7:V8"/>
  </mergeCells>
  <conditionalFormatting sqref="X10">
    <cfRule type="containsText" dxfId="129" priority="353" operator="containsText" text="INCUMPLIDA">
      <formula>NOT(ISERROR(SEARCH("INCUMPLIDA",X10)))</formula>
    </cfRule>
    <cfRule type="containsText" dxfId="128" priority="355" operator="containsText" text="TERMINADA">
      <formula>NOT(ISERROR(SEARCH("TERMINADA",X10)))</formula>
    </cfRule>
    <cfRule type="containsText" dxfId="127" priority="354" operator="containsText" text="TERMINADA EXTEMPORÁNEA">
      <formula>NOT(ISERROR(SEARCH("TERMINADA EXTEMPORÁNEA",X10)))</formula>
    </cfRule>
    <cfRule type="containsText" dxfId="126" priority="356" operator="containsText" text="EN PROCESO">
      <formula>NOT(ISERROR(SEARCH("EN PROCESO",X10)))</formula>
    </cfRule>
    <cfRule type="containsText" dxfId="125" priority="357" operator="containsText" text="SIN INICIAR">
      <formula>NOT(ISERROR(SEARCH("SIN INICIAR",X10)))</formula>
    </cfRule>
  </conditionalFormatting>
  <conditionalFormatting sqref="X11:X14">
    <cfRule type="containsText" dxfId="124" priority="2532" operator="containsText" text="SIN INICIAR">
      <formula>NOT(ISERROR(SEARCH("SIN INICIAR",X11)))</formula>
    </cfRule>
    <cfRule type="containsText" dxfId="123" priority="2531" operator="containsText" text="INCUMPLIDA">
      <formula>NOT(ISERROR(SEARCH("INCUMPLIDA",X11)))</formula>
    </cfRule>
    <cfRule type="containsText" dxfId="122" priority="2530" operator="containsText" text="EN PROCESO">
      <formula>NOT(ISERROR(SEARCH("EN PROCESO",X11)))</formula>
    </cfRule>
    <cfRule type="containsText" dxfId="121" priority="2529" operator="containsText" text="TERMINADA">
      <formula>NOT(ISERROR(SEARCH("TERMINADA",X11)))</formula>
    </cfRule>
    <cfRule type="containsText" dxfId="120" priority="2528" operator="containsText" text="TERMINADA EXTEMPORÁNEA">
      <formula>NOT(ISERROR(SEARCH("TERMINADA EXTEMPORÁNEA",X11)))</formula>
    </cfRule>
  </conditionalFormatting>
  <conditionalFormatting sqref="X14:X16">
    <cfRule type="containsText" dxfId="119" priority="2448" operator="containsText" text="TERMINADA EXTEMPORÁNEA">
      <formula>NOT(ISERROR(SEARCH("TERMINADA EXTEMPORÁNEA",X14)))</formula>
    </cfRule>
    <cfRule type="containsText" dxfId="118" priority="2451" operator="containsText" text="INCUMPLIDA">
      <formula>NOT(ISERROR(SEARCH("INCUMPLIDA",X14)))</formula>
    </cfRule>
    <cfRule type="containsText" dxfId="117" priority="2452" operator="containsText" text="SIN INICIAR">
      <formula>NOT(ISERROR(SEARCH("SIN INICIAR",X14)))</formula>
    </cfRule>
    <cfRule type="containsText" dxfId="116" priority="2450" operator="containsText" text="EN PROCESO">
      <formula>NOT(ISERROR(SEARCH("EN PROCESO",X14)))</formula>
    </cfRule>
    <cfRule type="containsText" dxfId="115" priority="2449" operator="containsText" text="TERMINADA">
      <formula>NOT(ISERROR(SEARCH("TERMINADA",X14)))</formula>
    </cfRule>
  </conditionalFormatting>
  <conditionalFormatting sqref="X15">
    <cfRule type="containsText" dxfId="114" priority="2446" operator="containsText" text="INCUMPLIDA">
      <formula>NOT(ISERROR(SEARCH("INCUMPLIDA",X15)))</formula>
    </cfRule>
    <cfRule type="containsText" dxfId="113" priority="2447" operator="containsText" text="SIN INICIAR">
      <formula>NOT(ISERROR(SEARCH("SIN INICIAR",X15)))</formula>
    </cfRule>
    <cfRule type="containsText" dxfId="112" priority="2445" operator="containsText" text="EN PROCESO">
      <formula>NOT(ISERROR(SEARCH("EN PROCESO",X15)))</formula>
    </cfRule>
    <cfRule type="containsText" dxfId="111" priority="2444" operator="containsText" text="TERMINADA">
      <formula>NOT(ISERROR(SEARCH("TERMINADA",X15)))</formula>
    </cfRule>
    <cfRule type="containsText" dxfId="110" priority="2443" operator="containsText" text="TERMINADA EXTEMPORÁNEA">
      <formula>NOT(ISERROR(SEARCH("TERMINADA EXTEMPORÁNEA",X15)))</formula>
    </cfRule>
  </conditionalFormatting>
  <conditionalFormatting sqref="X16:X21">
    <cfRule type="containsText" dxfId="109" priority="2509" operator="containsText" text="TERMINADA">
      <formula>NOT(ISERROR(SEARCH("TERMINADA",X16)))</formula>
    </cfRule>
    <cfRule type="containsText" dxfId="108" priority="2508" operator="containsText" text="TERMINADA EXTEMPORÁNEA">
      <formula>NOT(ISERROR(SEARCH("TERMINADA EXTEMPORÁNEA",X16)))</formula>
    </cfRule>
    <cfRule type="containsText" dxfId="107" priority="2511" operator="containsText" text="INCUMPLIDA">
      <formula>NOT(ISERROR(SEARCH("INCUMPLIDA",X16)))</formula>
    </cfRule>
    <cfRule type="containsText" dxfId="106" priority="2512" operator="containsText" text="SIN INICIAR">
      <formula>NOT(ISERROR(SEARCH("SIN INICIAR",X16)))</formula>
    </cfRule>
    <cfRule type="containsText" dxfId="105" priority="2510" operator="containsText" text="EN PROCESO">
      <formula>NOT(ISERROR(SEARCH("EN PROCESO",X16)))</formula>
    </cfRule>
  </conditionalFormatting>
  <conditionalFormatting sqref="X22">
    <cfRule type="containsText" dxfId="104" priority="191" operator="containsText" text="INCUMPLIDA">
      <formula>NOT(ISERROR(SEARCH("INCUMPLIDA",X22)))</formula>
    </cfRule>
    <cfRule type="containsText" dxfId="103" priority="192" operator="containsText" text="TERMINADA EXTEMPORÁNEA">
      <formula>NOT(ISERROR(SEARCH("TERMINADA EXTEMPORÁNEA",X22)))</formula>
    </cfRule>
    <cfRule type="containsText" dxfId="102" priority="195" operator="containsText" text="SIN INICIAR">
      <formula>NOT(ISERROR(SEARCH("SIN INICIAR",X22)))</formula>
    </cfRule>
    <cfRule type="containsText" dxfId="101" priority="194" operator="containsText" text="EN PROCESO">
      <formula>NOT(ISERROR(SEARCH("EN PROCESO",X22)))</formula>
    </cfRule>
    <cfRule type="containsText" dxfId="100" priority="193" operator="containsText" text="TERMINADA">
      <formula>NOT(ISERROR(SEARCH("TERMINADA",X22)))</formula>
    </cfRule>
  </conditionalFormatting>
  <conditionalFormatting sqref="X23:X27">
    <cfRule type="containsText" dxfId="99" priority="1205" operator="containsText" text="EN PROCESO">
      <formula>NOT(ISERROR(SEARCH("EN PROCESO",X23)))</formula>
    </cfRule>
    <cfRule type="containsText" dxfId="98" priority="1204" operator="containsText" text="TERMINADA">
      <formula>NOT(ISERROR(SEARCH("TERMINADA",X23)))</formula>
    </cfRule>
    <cfRule type="containsText" dxfId="97" priority="1203" operator="containsText" text="TERMINADA EXTEMPORÁNEA">
      <formula>NOT(ISERROR(SEARCH("TERMINADA EXTEMPORÁNEA",X23)))</formula>
    </cfRule>
    <cfRule type="containsText" dxfId="96" priority="1206" operator="containsText" text="INCUMPLIDA">
      <formula>NOT(ISERROR(SEARCH("INCUMPLIDA",X23)))</formula>
    </cfRule>
    <cfRule type="containsText" dxfId="95" priority="1207" operator="containsText" text="SIN INICIAR">
      <formula>NOT(ISERROR(SEARCH("SIN INICIAR",X23)))</formula>
    </cfRule>
  </conditionalFormatting>
  <conditionalFormatting sqref="X28:X29">
    <cfRule type="containsText" dxfId="94" priority="527" operator="containsText" text="SIN INICIAR">
      <formula>NOT(ISERROR(SEARCH("SIN INICIAR",X28)))</formula>
    </cfRule>
    <cfRule type="containsText" dxfId="93" priority="526" operator="containsText" text="EN PROCESO">
      <formula>NOT(ISERROR(SEARCH("EN PROCESO",X28)))</formula>
    </cfRule>
    <cfRule type="containsText" dxfId="92" priority="525" operator="containsText" text="TERMINADA">
      <formula>NOT(ISERROR(SEARCH("TERMINADA",X28)))</formula>
    </cfRule>
    <cfRule type="containsText" dxfId="91" priority="524" operator="containsText" text="TERMINADA EXTEMPORÁNEA">
      <formula>NOT(ISERROR(SEARCH("TERMINADA EXTEMPORÁNEA",X28)))</formula>
    </cfRule>
    <cfRule type="containsText" dxfId="90" priority="523" operator="containsText" text="INCUMPLIDA">
      <formula>NOT(ISERROR(SEARCH("INCUMPLIDA",X28)))</formula>
    </cfRule>
  </conditionalFormatting>
  <conditionalFormatting sqref="X30:X36">
    <cfRule type="containsText" dxfId="89" priority="936" operator="containsText" text="SIN INICIAR">
      <formula>NOT(ISERROR(SEARCH("SIN INICIAR",X30)))</formula>
    </cfRule>
    <cfRule type="containsText" dxfId="88" priority="935" operator="containsText" text="INCUMPLIDA">
      <formula>NOT(ISERROR(SEARCH("INCUMPLIDA",X30)))</formula>
    </cfRule>
    <cfRule type="containsText" dxfId="87" priority="933" operator="containsText" text="TERMINADA">
      <formula>NOT(ISERROR(SEARCH("TERMINADA",X30)))</formula>
    </cfRule>
    <cfRule type="containsText" dxfId="86" priority="932" operator="containsText" text="TERMINADA EXTEMPORÁNEA">
      <formula>NOT(ISERROR(SEARCH("TERMINADA EXTEMPORÁNEA",X30)))</formula>
    </cfRule>
    <cfRule type="containsText" dxfId="85" priority="934" operator="containsText" text="EN PROCESO">
      <formula>NOT(ISERROR(SEARCH("EN PROCESO",X30)))</formula>
    </cfRule>
  </conditionalFormatting>
  <conditionalFormatting sqref="X37">
    <cfRule type="containsText" dxfId="84" priority="190" operator="containsText" text="SIN INICIAR">
      <formula>NOT(ISERROR(SEARCH("SIN INICIAR",X37)))</formula>
    </cfRule>
    <cfRule type="containsText" dxfId="83" priority="188" operator="containsText" text="TERMINADA">
      <formula>NOT(ISERROR(SEARCH("TERMINADA",X37)))</formula>
    </cfRule>
    <cfRule type="containsText" dxfId="82" priority="189" operator="containsText" text="EN PROCESO">
      <formula>NOT(ISERROR(SEARCH("EN PROCESO",X37)))</formula>
    </cfRule>
    <cfRule type="containsText" dxfId="81" priority="186" operator="containsText" text="INCUMPLIDA">
      <formula>NOT(ISERROR(SEARCH("INCUMPLIDA",X37)))</formula>
    </cfRule>
    <cfRule type="containsText" dxfId="80" priority="187" operator="containsText" text="TERMINADA EXTEMPORÁNEA">
      <formula>NOT(ISERROR(SEARCH("TERMINADA EXTEMPORÁNEA",X37)))</formula>
    </cfRule>
  </conditionalFormatting>
  <conditionalFormatting sqref="X38 X41">
    <cfRule type="containsText" dxfId="79" priority="517" operator="containsText" text="SIN INICIAR">
      <formula>NOT(ISERROR(SEARCH("SIN INICIAR",X38)))</formula>
    </cfRule>
    <cfRule type="containsText" dxfId="78" priority="515" operator="containsText" text="EN PROCESO">
      <formula>NOT(ISERROR(SEARCH("EN PROCESO",X38)))</formula>
    </cfRule>
    <cfRule type="containsText" dxfId="77" priority="514" operator="containsText" text="TERMINADA">
      <formula>NOT(ISERROR(SEARCH("TERMINADA",X38)))</formula>
    </cfRule>
    <cfRule type="containsText" dxfId="76" priority="513" operator="containsText" text="TERMINADA EXTEMPORÁNEA">
      <formula>NOT(ISERROR(SEARCH("TERMINADA EXTEMPORÁNEA",X38)))</formula>
    </cfRule>
    <cfRule type="containsText" dxfId="75" priority="516" operator="containsText" text="INCUMPLIDA">
      <formula>NOT(ISERROR(SEARCH("INCUMPLIDA",X38)))</formula>
    </cfRule>
  </conditionalFormatting>
  <conditionalFormatting sqref="X39:X40">
    <cfRule type="containsText" dxfId="74" priority="178" operator="containsText" text="TERMINADA">
      <formula>NOT(ISERROR(SEARCH("TERMINADA",X39)))</formula>
    </cfRule>
    <cfRule type="containsText" dxfId="73" priority="176" operator="containsText" text="INCUMPLIDA">
      <formula>NOT(ISERROR(SEARCH("INCUMPLIDA",X39)))</formula>
    </cfRule>
    <cfRule type="containsText" dxfId="72" priority="177" operator="containsText" text="TERMINADA EXTEMPORÁNEA">
      <formula>NOT(ISERROR(SEARCH("TERMINADA EXTEMPORÁNEA",X39)))</formula>
    </cfRule>
    <cfRule type="containsText" dxfId="71" priority="179" operator="containsText" text="EN PROCESO">
      <formula>NOT(ISERROR(SEARCH("EN PROCESO",X39)))</formula>
    </cfRule>
    <cfRule type="containsText" dxfId="70" priority="180" operator="containsText" text="SIN INICIAR">
      <formula>NOT(ISERROR(SEARCH("SIN INICIAR",X39)))</formula>
    </cfRule>
  </conditionalFormatting>
  <conditionalFormatting sqref="X42">
    <cfRule type="containsText" dxfId="69" priority="175" operator="containsText" text="SIN INICIAR">
      <formula>NOT(ISERROR(SEARCH("SIN INICIAR",X42)))</formula>
    </cfRule>
    <cfRule type="containsText" dxfId="68" priority="174" operator="containsText" text="EN PROCESO">
      <formula>NOT(ISERROR(SEARCH("EN PROCESO",X42)))</formula>
    </cfRule>
    <cfRule type="containsText" dxfId="67" priority="173" operator="containsText" text="TERMINADA">
      <formula>NOT(ISERROR(SEARCH("TERMINADA",X42)))</formula>
    </cfRule>
    <cfRule type="containsText" dxfId="66" priority="172" operator="containsText" text="TERMINADA EXTEMPORÁNEA">
      <formula>NOT(ISERROR(SEARCH("TERMINADA EXTEMPORÁNEA",X42)))</formula>
    </cfRule>
    <cfRule type="containsText" dxfId="65" priority="171" operator="containsText" text="INCUMPLIDA">
      <formula>NOT(ISERROR(SEARCH("INCUMPLIDA",X42)))</formula>
    </cfRule>
  </conditionalFormatting>
  <conditionalFormatting sqref="X43:X44">
    <cfRule type="containsText" dxfId="64" priority="473" operator="containsText" text="TERMINADA EXTEMPORÁNEA">
      <formula>NOT(ISERROR(SEARCH("TERMINADA EXTEMPORÁNEA",X43)))</formula>
    </cfRule>
    <cfRule type="containsText" dxfId="63" priority="474" operator="containsText" text="TERMINADA">
      <formula>NOT(ISERROR(SEARCH("TERMINADA",X43)))</formula>
    </cfRule>
    <cfRule type="containsText" dxfId="62" priority="475" operator="containsText" text="EN PROCESO">
      <formula>NOT(ISERROR(SEARCH("EN PROCESO",X43)))</formula>
    </cfRule>
    <cfRule type="containsText" dxfId="61" priority="476" operator="containsText" text="INCUMPLIDA">
      <formula>NOT(ISERROR(SEARCH("INCUMPLIDA",X43)))</formula>
    </cfRule>
    <cfRule type="containsText" dxfId="60" priority="477" operator="containsText" text="SIN INICIAR">
      <formula>NOT(ISERROR(SEARCH("SIN INICIAR",X43)))</formula>
    </cfRule>
  </conditionalFormatting>
  <conditionalFormatting sqref="X45">
    <cfRule type="containsText" dxfId="59" priority="170" operator="containsText" text="SIN INICIAR">
      <formula>NOT(ISERROR(SEARCH("SIN INICIAR",X45)))</formula>
    </cfRule>
    <cfRule type="containsText" dxfId="58" priority="169" operator="containsText" text="EN PROCESO">
      <formula>NOT(ISERROR(SEARCH("EN PROCESO",X45)))</formula>
    </cfRule>
    <cfRule type="containsText" dxfId="57" priority="168" operator="containsText" text="TERMINADA">
      <formula>NOT(ISERROR(SEARCH("TERMINADA",X45)))</formula>
    </cfRule>
    <cfRule type="containsText" dxfId="56" priority="167" operator="containsText" text="TERMINADA EXTEMPORÁNEA">
      <formula>NOT(ISERROR(SEARCH("TERMINADA EXTEMPORÁNEA",X45)))</formula>
    </cfRule>
    <cfRule type="containsText" dxfId="55" priority="166" operator="containsText" text="INCUMPLIDA">
      <formula>NOT(ISERROR(SEARCH("INCUMPLIDA",X45)))</formula>
    </cfRule>
  </conditionalFormatting>
  <conditionalFormatting sqref="X46">
    <cfRule type="containsText" dxfId="54" priority="459" operator="containsText" text="TERMINADA">
      <formula>NOT(ISERROR(SEARCH("TERMINADA",X46)))</formula>
    </cfRule>
    <cfRule type="containsText" dxfId="53" priority="458" operator="containsText" text="TERMINADA EXTEMPORÁNEA">
      <formula>NOT(ISERROR(SEARCH("TERMINADA EXTEMPORÁNEA",X46)))</formula>
    </cfRule>
    <cfRule type="containsText" dxfId="52" priority="460" operator="containsText" text="EN PROCESO">
      <formula>NOT(ISERROR(SEARCH("EN PROCESO",X46)))</formula>
    </cfRule>
    <cfRule type="containsText" dxfId="51" priority="461" operator="containsText" text="INCUMPLIDA">
      <formula>NOT(ISERROR(SEARCH("INCUMPLIDA",X46)))</formula>
    </cfRule>
    <cfRule type="containsText" dxfId="50" priority="462" operator="containsText" text="SIN INICIAR">
      <formula>NOT(ISERROR(SEARCH("SIN INICIAR",X46)))</formula>
    </cfRule>
  </conditionalFormatting>
  <conditionalFormatting sqref="X47">
    <cfRule type="containsText" dxfId="49" priority="164" operator="containsText" text="EN PROCESO">
      <formula>NOT(ISERROR(SEARCH("EN PROCESO",X47)))</formula>
    </cfRule>
    <cfRule type="containsText" dxfId="48" priority="163" operator="containsText" text="TERMINADA">
      <formula>NOT(ISERROR(SEARCH("TERMINADA",X47)))</formula>
    </cfRule>
    <cfRule type="containsText" dxfId="47" priority="162" operator="containsText" text="TERMINADA EXTEMPORÁNEA">
      <formula>NOT(ISERROR(SEARCH("TERMINADA EXTEMPORÁNEA",X47)))</formula>
    </cfRule>
    <cfRule type="containsText" dxfId="46" priority="161" operator="containsText" text="INCUMPLIDA">
      <formula>NOT(ISERROR(SEARCH("INCUMPLIDA",X47)))</formula>
    </cfRule>
    <cfRule type="containsText" dxfId="45" priority="165" operator="containsText" text="SIN INICIAR">
      <formula>NOT(ISERROR(SEARCH("SIN INICIAR",X47)))</formula>
    </cfRule>
  </conditionalFormatting>
  <conditionalFormatting sqref="X48:X50 X52:X54">
    <cfRule type="containsText" dxfId="44" priority="2891" operator="containsText" text="TERMINADA EXTEMPORÁNEA">
      <formula>NOT(ISERROR(SEARCH("TERMINADA EXTEMPORÁNEA",X48)))</formula>
    </cfRule>
    <cfRule type="containsText" dxfId="43" priority="2895" operator="containsText" text="SIN INICIAR">
      <formula>NOT(ISERROR(SEARCH("SIN INICIAR",X48)))</formula>
    </cfRule>
    <cfRule type="containsText" dxfId="42" priority="2892" operator="containsText" text="TERMINADA">
      <formula>NOT(ISERROR(SEARCH("TERMINADA",X48)))</formula>
    </cfRule>
    <cfRule type="containsText" dxfId="41" priority="2893" operator="containsText" text="EN PROCESO">
      <formula>NOT(ISERROR(SEARCH("EN PROCESO",X48)))</formula>
    </cfRule>
    <cfRule type="containsText" dxfId="40" priority="2894" operator="containsText" text="INCUMPLIDA">
      <formula>NOT(ISERROR(SEARCH("INCUMPLIDA",X48)))</formula>
    </cfRule>
  </conditionalFormatting>
  <conditionalFormatting sqref="X51">
    <cfRule type="containsText" dxfId="39" priority="160" operator="containsText" text="SIN INICIAR">
      <formula>NOT(ISERROR(SEARCH("SIN INICIAR",X51)))</formula>
    </cfRule>
    <cfRule type="containsText" dxfId="38" priority="159" operator="containsText" text="EN PROCESO">
      <formula>NOT(ISERROR(SEARCH("EN PROCESO",X51)))</formula>
    </cfRule>
    <cfRule type="containsText" dxfId="37" priority="158" operator="containsText" text="TERMINADA">
      <formula>NOT(ISERROR(SEARCH("TERMINADA",X51)))</formula>
    </cfRule>
    <cfRule type="containsText" dxfId="36" priority="157" operator="containsText" text="TERMINADA EXTEMPORÁNEA">
      <formula>NOT(ISERROR(SEARCH("TERMINADA EXTEMPORÁNEA",X51)))</formula>
    </cfRule>
    <cfRule type="containsText" dxfId="35" priority="156" operator="containsText" text="INCUMPLIDA">
      <formula>NOT(ISERROR(SEARCH("INCUMPLIDA",X51)))</formula>
    </cfRule>
  </conditionalFormatting>
  <conditionalFormatting sqref="X55">
    <cfRule type="containsText" dxfId="34" priority="152" operator="containsText" text="TERMINADA EXTEMPORÁNEA">
      <formula>NOT(ISERROR(SEARCH("TERMINADA EXTEMPORÁNEA",X55)))</formula>
    </cfRule>
    <cfRule type="containsText" dxfId="33" priority="151" operator="containsText" text="INCUMPLIDA">
      <formula>NOT(ISERROR(SEARCH("INCUMPLIDA",X55)))</formula>
    </cfRule>
    <cfRule type="containsText" dxfId="32" priority="155" operator="containsText" text="SIN INICIAR">
      <formula>NOT(ISERROR(SEARCH("SIN INICIAR",X55)))</formula>
    </cfRule>
    <cfRule type="containsText" dxfId="31" priority="154" operator="containsText" text="EN PROCESO">
      <formula>NOT(ISERROR(SEARCH("EN PROCESO",X55)))</formula>
    </cfRule>
    <cfRule type="containsText" dxfId="30" priority="153" operator="containsText" text="TERMINADA">
      <formula>NOT(ISERROR(SEARCH("TERMINADA",X55)))</formula>
    </cfRule>
  </conditionalFormatting>
  <conditionalFormatting sqref="X56:X72">
    <cfRule type="containsText" dxfId="29" priority="136" operator="containsText" text="TERMINADA EXTEMPORÁNEA">
      <formula>NOT(ISERROR(SEARCH("TERMINADA EXTEMPORÁNEA",X56)))</formula>
    </cfRule>
    <cfRule type="containsText" dxfId="28" priority="137" operator="containsText" text="TERMINADA">
      <formula>NOT(ISERROR(SEARCH("TERMINADA",X56)))</formula>
    </cfRule>
    <cfRule type="containsText" dxfId="27" priority="138" operator="containsText" text="EN PROCESO">
      <formula>NOT(ISERROR(SEARCH("EN PROCESO",X56)))</formula>
    </cfRule>
    <cfRule type="containsText" dxfId="26" priority="139" operator="containsText" text="INCUMPLIDA">
      <formula>NOT(ISERROR(SEARCH("INCUMPLIDA",X56)))</formula>
    </cfRule>
    <cfRule type="containsText" dxfId="25" priority="140" operator="containsText" text="SIN INICIAR">
      <formula>NOT(ISERROR(SEARCH("SIN INICIAR",X56)))</formula>
    </cfRule>
  </conditionalFormatting>
  <conditionalFormatting sqref="X73">
    <cfRule type="containsText" dxfId="24" priority="135" operator="containsText" text="SIN INICIAR">
      <formula>NOT(ISERROR(SEARCH("SIN INICIAR",X73)))</formula>
    </cfRule>
    <cfRule type="containsText" dxfId="23" priority="131" operator="containsText" text="INCUMPLIDA">
      <formula>NOT(ISERROR(SEARCH("INCUMPLIDA",X73)))</formula>
    </cfRule>
    <cfRule type="containsText" dxfId="22" priority="132" operator="containsText" text="TERMINADA EXTEMPORÁNEA">
      <formula>NOT(ISERROR(SEARCH("TERMINADA EXTEMPORÁNEA",X73)))</formula>
    </cfRule>
    <cfRule type="containsText" dxfId="21" priority="133" operator="containsText" text="TERMINADA">
      <formula>NOT(ISERROR(SEARCH("TERMINADA",X73)))</formula>
    </cfRule>
    <cfRule type="containsText" dxfId="20" priority="134" operator="containsText" text="EN PROCESO">
      <formula>NOT(ISERROR(SEARCH("EN PROCESO",X73)))</formula>
    </cfRule>
  </conditionalFormatting>
  <conditionalFormatting sqref="X74:X99">
    <cfRule type="containsText" dxfId="19" priority="112" operator="containsText" text="TERMINADA">
      <formula>NOT(ISERROR(SEARCH("TERMINADA",X74)))</formula>
    </cfRule>
    <cfRule type="containsText" dxfId="18" priority="111" operator="containsText" text="TERMINADA EXTEMPORÁNEA">
      <formula>NOT(ISERROR(SEARCH("TERMINADA EXTEMPORÁNEA",X74)))</formula>
    </cfRule>
    <cfRule type="containsText" dxfId="17" priority="113" operator="containsText" text="EN PROCESO">
      <formula>NOT(ISERROR(SEARCH("EN PROCESO",X74)))</formula>
    </cfRule>
    <cfRule type="containsText" dxfId="16" priority="115" operator="containsText" text="SIN INICIAR">
      <formula>NOT(ISERROR(SEARCH("SIN INICIAR",X74)))</formula>
    </cfRule>
    <cfRule type="containsText" dxfId="15" priority="114" operator="containsText" text="INCUMPLIDA">
      <formula>NOT(ISERROR(SEARCH("INCUMPLIDA",X74)))</formula>
    </cfRule>
  </conditionalFormatting>
  <conditionalFormatting sqref="Y28:Y29">
    <cfRule type="containsText" dxfId="14" priority="440" operator="containsText" text="SIN INICIAR">
      <formula>NOT(ISERROR(SEARCH("SIN INICIAR",Y28)))</formula>
    </cfRule>
    <cfRule type="containsText" dxfId="13" priority="439" operator="containsText" text="INCUMPLIDA">
      <formula>NOT(ISERROR(SEARCH("INCUMPLIDA",Y28)))</formula>
    </cfRule>
    <cfRule type="containsText" dxfId="12" priority="438" operator="containsText" text="EN PROCESO">
      <formula>NOT(ISERROR(SEARCH("EN PROCESO",Y28)))</formula>
    </cfRule>
    <cfRule type="containsText" dxfId="11" priority="437" operator="containsText" text="TERMINADA">
      <formula>NOT(ISERROR(SEARCH("TERMINADA",Y28)))</formula>
    </cfRule>
    <cfRule type="containsText" dxfId="10" priority="436" operator="containsText" text="TERMINADA EXTEMPORÁNEA">
      <formula>NOT(ISERROR(SEARCH("TERMINADA EXTEMPORÁNEA",Y28)))</formula>
    </cfRule>
    <cfRule type="containsText" dxfId="9" priority="435" operator="containsText" text="ABIERTA">
      <formula>NOT(ISERROR(SEARCH("ABIERTA",Y28)))</formula>
    </cfRule>
  </conditionalFormatting>
  <conditionalFormatting sqref="AG10:AG99">
    <cfRule type="containsText" dxfId="8" priority="8" operator="containsText" text="EN PROCESO">
      <formula>NOT(ISERROR(SEARCH("EN PROCESO",AG10)))</formula>
    </cfRule>
    <cfRule type="containsText" dxfId="7" priority="7" operator="containsText" text="TERMINADA">
      <formula>NOT(ISERROR(SEARCH("TERMINADA",AG10)))</formula>
    </cfRule>
    <cfRule type="containsText" dxfId="6" priority="6" operator="containsText" text="TERMINADA EXTEMPORÁNEA">
      <formula>NOT(ISERROR(SEARCH("TERMINADA EXTEMPORÁNEA",AG10)))</formula>
    </cfRule>
    <cfRule type="containsText" dxfId="5" priority="5" operator="containsText" text="INCUMPLIDA">
      <formula>NOT(ISERROR(SEARCH("INCUMPLIDA",AG10)))</formula>
    </cfRule>
    <cfRule type="containsText" dxfId="4" priority="9" operator="containsText" text="SIN INICIAR">
      <formula>NOT(ISERROR(SEARCH("SIN INICIAR",AG10)))</formula>
    </cfRule>
  </conditionalFormatting>
  <conditionalFormatting sqref="AJ10:AJ99">
    <cfRule type="containsText" dxfId="3" priority="270" operator="containsText" text="PENDIENTE">
      <formula>NOT(ISERROR(SEARCH("PENDIENTE",AJ10)))</formula>
    </cfRule>
    <cfRule type="containsText" dxfId="2" priority="271" operator="containsText" text="CUMPLIDA">
      <formula>NOT(ISERROR(SEARCH("CUMPLIDA",AJ10)))</formula>
    </cfRule>
  </conditionalFormatting>
  <conditionalFormatting sqref="AL10:AL99">
    <cfRule type="containsText" dxfId="1" priority="1" operator="containsText" text="CERRADA">
      <formula>NOT(ISERROR(SEARCH("CERRADA",AL10)))</formula>
    </cfRule>
    <cfRule type="containsText" dxfId="0" priority="2" operator="containsText" text="ABIERTA">
      <formula>NOT(ISERROR(SEARCH("ABIERTA",AL10)))</formula>
    </cfRule>
  </conditionalFormatting>
  <dataValidations count="17">
    <dataValidation type="date" operator="greaterThan" allowBlank="1" showInputMessage="1" showErrorMessage="1" error="Fecha debe ser posterior a la del hallazgo (Columna E)" sqref="O10" xr:uid="{00000000-0002-0000-0000-000000000000}">
      <formula1>E10</formula1>
    </dataValidation>
    <dataValidation type="date" operator="greaterThan" allowBlank="1" showErrorMessage="1" sqref="B13 E13 B19:B26 E19:E26 B36:B37 E36:E37 B43:B45 E43:E45 B47:B52 E47:E52 B64:B69 E64:E69" xr:uid="{00000000-0002-0000-0000-000001000000}">
      <formula1>36892</formula1>
    </dataValidation>
    <dataValidation type="date" operator="greaterThan" allowBlank="1" showInputMessage="1" showErrorMessage="1" error="Fecha debe ser posterior a la del hallazgo (Columna E)" sqref="O11:O12" xr:uid="{00000000-0002-0000-0000-000002000000}">
      <formula1>#REF!</formula1>
    </dataValidation>
    <dataValidation type="date" operator="greaterThan" allowBlank="1" showInputMessage="1" showErrorMessage="1" prompt="Fecha debe ser posterior a la de inicio (Columna U)" sqref="P13 P19:P26 P36:P37 P64:P69" xr:uid="{00000000-0002-0000-0000-000003000000}">
      <formula1>O13</formula1>
    </dataValidation>
    <dataValidation type="date" operator="greaterThan" allowBlank="1" showInputMessage="1" showErrorMessage="1" sqref="E10:E12 B10:B12 E38:E42 B38:B42 B70:B88 E70:E88 E14:E18 B14:B18 E27:E31 B27:B31 E33:E35 B33:B35 B48:B63 E48:E63 B97:B99 E97:E99" xr:uid="{00000000-0002-0000-0000-000004000000}">
      <formula1>36892</formula1>
    </dataValidation>
    <dataValidation type="date" operator="greaterThan" allowBlank="1" showInputMessage="1" showErrorMessage="1" error="Fecha debe ser posterior a la de inicio (Columna U)" sqref="P10:P12 P70:P88 P14:P18 P30:P35 P38:P42 P48:P63 P97:P99" xr:uid="{00000000-0002-0000-0000-000005000000}">
      <formula1>O10</formula1>
    </dataValidation>
    <dataValidation type="list" allowBlank="1" showInputMessage="1" showErrorMessage="1" sqref="N38:N42 C38:C42 L38:L42 N48:N49 T48:T49 L48:L49 T10 H30:H31 L27:L32 N27:N32 Q30:Q32 C30:C35 N34:N35 L34:L35 T27:T42 N51:N63 C48:C63 T51:T63 L51:L63 N78:N81 L78:L81 T79:T82 T90:T99" xr:uid="{00000000-0002-0000-0000-000006000000}">
      <formula1>#REF!</formula1>
    </dataValidation>
    <dataValidation type="date" operator="greaterThan" allowBlank="1" showInputMessage="1" showErrorMessage="1" error="Fecha debe ser posterior a la del hallazgo (Columna E)" sqref="O14:O16" xr:uid="{00000000-0002-0000-0000-000007000000}">
      <formula1>XBS14</formula1>
    </dataValidation>
    <dataValidation type="date" operator="greaterThan" allowBlank="1" showInputMessage="1" showErrorMessage="1" error="Fecha debe ser posterior a la del hallazgo (Columna E)" sqref="O30:O35 O38:O42 O48:O63" xr:uid="{00000000-0002-0000-0000-000008000000}">
      <formula1>XDW30</formula1>
    </dataValidation>
    <dataValidation type="date" operator="greaterThan" allowBlank="1" showInputMessage="1" showErrorMessage="1" prompt="Fecha debe ser posterior a la del hallazgo (Columna E)" sqref="O13" xr:uid="{00000000-0002-0000-0000-000009000000}">
      <formula1>XBO13</formula1>
    </dataValidation>
    <dataValidation type="date" operator="greaterThan" allowBlank="1" showInputMessage="1" showErrorMessage="1" prompt="Fecha debe ser posterior a la del hallazgo (Columna E)" sqref="O22:O26" xr:uid="{00000000-0002-0000-0000-00000A000000}">
      <formula1>XCG22</formula1>
    </dataValidation>
    <dataValidation type="date" operator="greaterThan" allowBlank="1" showInputMessage="1" showErrorMessage="1" prompt="Fecha debe ser posterior a la del hallazgo (Columna E)" sqref="O36:O37 O64:O69" xr:uid="{00000000-0002-0000-0000-00000B000000}">
      <formula1>XDW36</formula1>
    </dataValidation>
    <dataValidation type="date" operator="greaterThan" allowBlank="1" showInputMessage="1" showErrorMessage="1" error="Fecha debe ser posterior a la del hallazgo (Columna E)" sqref="O70:O77" xr:uid="{00000000-0002-0000-0000-00000C000000}">
      <formula1>XEO70</formula1>
    </dataValidation>
    <dataValidation type="date" operator="greaterThan" allowBlank="1" showInputMessage="1" showErrorMessage="1" error="Fecha debe ser posterior a la del hallazgo (Columna E)" sqref="O17:O18" xr:uid="{00000000-0002-0000-0000-00000D000000}">
      <formula1>XBZ17</formula1>
    </dataValidation>
    <dataValidation type="date" operator="greaterThan" allowBlank="1" showInputMessage="1" showErrorMessage="1" prompt="Fecha debe ser posterior a la del hallazgo (Columna E)" sqref="O19:O21" xr:uid="{00000000-0002-0000-0000-00000E000000}">
      <formula1>XBY19</formula1>
    </dataValidation>
    <dataValidation type="date" operator="greaterThan" allowBlank="1" showInputMessage="1" showErrorMessage="1" error="Fecha debe ser posterior a la del hallazgo (Columna E)" sqref="O27:P29" xr:uid="{00000000-0002-0000-0000-00000F000000}">
      <formula1>XCH27</formula1>
    </dataValidation>
    <dataValidation type="date" operator="greaterThan" allowBlank="1" showInputMessage="1" showErrorMessage="1" error="Fecha debe ser posterior a la del hallazgo (Columna E)" sqref="O78:O88 O97:O99" xr:uid="{00000000-0002-0000-0000-000010000000}">
      <formula1>XEQ78</formula1>
    </dataValidation>
  </dataValidations>
  <hyperlinks>
    <hyperlink ref="AB59" r:id="rId1" xr:uid="{00000000-0004-0000-0000-000000000000}"/>
    <hyperlink ref="AB61" r:id="rId2" xr:uid="{00000000-0004-0000-0000-000001000000}"/>
  </hyperlinks>
  <pageMargins left="0.39370078740157483" right="0.39370078740157483" top="0.59055118110236227" bottom="0.59055118110236227" header="0" footer="0"/>
  <pageSetup paperSize="5" scale="18" pageOrder="overThenDown" orientation="landscape" r:id="rId3"/>
  <headerFooter>
    <oddFooter>&amp;R&amp;"Tahoma,Normal"&amp;8Página &amp;P de &amp;N</oddFooter>
  </headerFooter>
  <ignoredErrors>
    <ignoredError sqref="AG44 AG62 AG76 AG97 AG72 AG82 AG87:AG88" formula="1"/>
    <ignoredError sqref="N89 N91:N95" numberStoredAsText="1"/>
  </ignoredErrors>
  <drawing r:id="rId4"/>
  <extLst>
    <ext xmlns:x14="http://schemas.microsoft.com/office/spreadsheetml/2009/9/main" uri="{CCE6A557-97BC-4b89-ADB6-D9C93CAAB3DF}">
      <x14:dataValidations xmlns:xm="http://schemas.microsoft.com/office/excel/2006/main" count="9">
        <x14:dataValidation type="list" allowBlank="1" showErrorMessage="1" xr:uid="{00000000-0002-0000-0000-000011000000}">
          <x14:formula1>
            <xm:f>'D:\Users\Jizeth\Downloads\[20220623_CCSE-FT-001. FORMULACIÓN PLAN DE MEJORAMIENTO_AUDTHUMANO (2) (1).xlsx]Datos'!#REF!</xm:f>
          </x14:formula1>
          <xm:sqref>N22:N26 L22:L26 C22:C26 T22:T26 C36:C37 L36:L37 N36:N37 C43:C45 N43:N52 T43:T52 L43:L52 C47:C52 N64:N69 C64:C69 T64:T69 L64:L69</xm:sqref>
        </x14:dataValidation>
        <x14:dataValidation type="list" allowBlank="1" showInputMessage="1" showErrorMessage="1" xr:uid="{00000000-0002-0000-0000-000012000000}">
          <x14:formula1>
            <xm:f>'D:\Users\Jizeth\Downloads\[24 ABRIL 20230307_CCSE-FT-001. FORMULACIÓN PLAN DE MEJORAMIENTO_IndCIC (1) (1).xlsx]Datos'!#REF!</xm:f>
          </x14:formula1>
          <xm:sqref>N70:N75 C70:C75 T70:T75 L70:L75</xm:sqref>
        </x14:dataValidation>
        <x14:dataValidation type="list" allowBlank="1" showInputMessage="1" showErrorMessage="1" xr:uid="{00000000-0002-0000-0000-000013000000}">
          <x14:formula1>
            <xm:f>'D:\Users\Jizeth\Downloads\[20211029 Plan de mejoramiento auditoría Decreto 371 Atención al Ciudadano 29102021.xlsx]Datos'!#REF!</xm:f>
          </x14:formula1>
          <xm:sqref>T76:T78</xm:sqref>
        </x14:dataValidation>
        <x14:dataValidation type="list" allowBlank="1" showInputMessage="1" showErrorMessage="1" xr:uid="{00000000-0002-0000-0000-000014000000}">
          <x14:formula1>
            <xm:f>'D:\Users\Jizeth\Downloads\[CCSE-FT-001. FORMULACIÓN PLAN DE MEJORAMIENTO_AUTOEVALUACION V2 (1).xlsx]Datos'!#REF!</xm:f>
          </x14:formula1>
          <xm:sqref>C76:C77 N76:N77 L76:L77</xm:sqref>
        </x14:dataValidation>
        <x14:dataValidation type="list" allowBlank="1" showInputMessage="1" showErrorMessage="1" xr:uid="{00000000-0002-0000-0000-000015000000}">
          <x14:formula1>
            <xm:f>Datos!$N$3:$N$4</xm:f>
          </x14:formula1>
          <xm:sqref>AL10:AL99</xm:sqref>
        </x14:dataValidation>
        <x14:dataValidation type="list" allowBlank="1" showInputMessage="1" showErrorMessage="1" xr:uid="{00000000-0002-0000-0000-000016000000}">
          <x14:formula1>
            <xm:f>Datos!$P$3:$P$67</xm:f>
          </x14:formula1>
          <xm:sqref>AC10:AC77 AC90 AC97:AC99</xm:sqref>
        </x14:dataValidation>
        <x14:dataValidation type="list" allowBlank="1" showInputMessage="1" showErrorMessage="1" xr:uid="{00000000-0002-0000-0000-000017000000}">
          <x14:formula1>
            <xm:f>'[CCSE-FT-001. FPM - SERVICIOS ADMINISTRATIVOS VR.xlsx]Datos'!#REF!</xm:f>
          </x14:formula1>
          <xm:sqref>N82:N88 L82:L88 T83:T89</xm:sqref>
        </x14:dataValidation>
        <x14:dataValidation type="list" allowBlank="1" showInputMessage="1" showErrorMessage="1" xr:uid="{00000000-0002-0000-0000-000018000000}">
          <x14:formula1>
            <xm:f>'D:\Users\Jizeth\Downloads\[20230822 CCSE-FT-001 FORMULACIÓN PLAN DE MEJORAMIENTO_AUDGFINANCIERA (1).xlsx]Datos'!#REF!</xm:f>
          </x14:formula1>
          <xm:sqref>C78:C88</xm:sqref>
        </x14:dataValidation>
        <x14:dataValidation type="list" allowBlank="1" showInputMessage="1" showErrorMessage="1" xr:uid="{00000000-0002-0000-0000-000019000000}">
          <x14:formula1>
            <xm:f>'D:\Users\Jizeth\Downloads\[20230918_CCSE-FT-001. FORMULACIÓN PLAN DE MEJORAMIENTO_AUDDEC371AC (2).xlsx]Datos'!#REF!</xm:f>
          </x14:formula1>
          <xm:sqref>N97:N99 C97:C99 L97:L99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1" workbookViewId="0">
      <selection activeCell="I19" sqref="I19"/>
    </sheetView>
  </sheetViews>
  <sheetFormatPr baseColWidth="10" defaultColWidth="11.44140625" defaultRowHeight="13.2" x14ac:dyDescent="0.25"/>
  <cols>
    <col min="1" max="1" width="1.44140625" style="2" customWidth="1"/>
    <col min="2" max="2" width="19.109375" style="2" customWidth="1"/>
    <col min="3" max="3" width="47.5546875" style="3" customWidth="1"/>
    <col min="4" max="4" width="18.88671875" style="2" customWidth="1"/>
    <col min="5" max="5" width="27.109375" style="2" customWidth="1"/>
    <col min="6" max="7" width="42.109375" style="2" customWidth="1"/>
    <col min="8" max="8" width="42.109375" style="4" customWidth="1"/>
    <col min="9" max="9" width="44.109375" style="6" customWidth="1"/>
    <col min="10" max="10" width="9.88671875" style="6" customWidth="1"/>
    <col min="11" max="11" width="16" style="6" customWidth="1"/>
    <col min="12" max="12" width="17.5546875" style="2" customWidth="1"/>
    <col min="13" max="13" width="27.33203125" style="2" customWidth="1"/>
    <col min="14" max="14" width="17.88671875" style="2" customWidth="1"/>
    <col min="15" max="16384" width="11.44140625" style="2"/>
  </cols>
  <sheetData>
    <row r="1" spans="2:16" x14ac:dyDescent="0.25">
      <c r="I1" s="5"/>
      <c r="J1" s="5"/>
      <c r="K1" s="5"/>
      <c r="L1" s="6"/>
    </row>
    <row r="2" spans="2:16" s="7" customFormat="1" x14ac:dyDescent="0.3">
      <c r="B2" s="7" t="s">
        <v>77</v>
      </c>
      <c r="C2" s="7" t="s">
        <v>78</v>
      </c>
      <c r="D2" s="7" t="s">
        <v>79</v>
      </c>
      <c r="E2" s="7" t="s">
        <v>80</v>
      </c>
      <c r="F2" s="7" t="s">
        <v>81</v>
      </c>
      <c r="G2" s="7" t="s">
        <v>82</v>
      </c>
      <c r="H2" s="7" t="s">
        <v>83</v>
      </c>
      <c r="I2" s="8" t="s">
        <v>84</v>
      </c>
      <c r="J2" s="8" t="s">
        <v>33</v>
      </c>
      <c r="L2" s="7" t="s">
        <v>85</v>
      </c>
      <c r="M2" s="7" t="s">
        <v>86</v>
      </c>
      <c r="N2" s="7" t="s">
        <v>87</v>
      </c>
      <c r="P2" s="8" t="s">
        <v>88</v>
      </c>
    </row>
    <row r="3" spans="2:16" x14ac:dyDescent="0.25">
      <c r="B3" s="2" t="s">
        <v>89</v>
      </c>
      <c r="C3" s="9" t="s">
        <v>90</v>
      </c>
      <c r="D3" s="10" t="s">
        <v>18</v>
      </c>
      <c r="E3" s="11" t="s">
        <v>43</v>
      </c>
      <c r="F3" s="11" t="s">
        <v>91</v>
      </c>
      <c r="G3" s="11" t="s">
        <v>92</v>
      </c>
      <c r="H3" s="11" t="s">
        <v>43</v>
      </c>
      <c r="I3" s="5">
        <v>0.5</v>
      </c>
      <c r="J3" s="6">
        <v>0</v>
      </c>
      <c r="K3" s="2"/>
      <c r="L3" s="6" t="s">
        <v>93</v>
      </c>
      <c r="M3" s="2" t="s">
        <v>17</v>
      </c>
      <c r="N3" s="6" t="s">
        <v>94</v>
      </c>
      <c r="P3" s="6">
        <v>0</v>
      </c>
    </row>
    <row r="4" spans="2:16" x14ac:dyDescent="0.25">
      <c r="B4" s="2" t="s">
        <v>16</v>
      </c>
      <c r="C4" s="9" t="s">
        <v>95</v>
      </c>
      <c r="D4" s="10" t="s">
        <v>19</v>
      </c>
      <c r="E4" s="11" t="s">
        <v>43</v>
      </c>
      <c r="F4" s="11" t="s">
        <v>96</v>
      </c>
      <c r="G4" s="11" t="s">
        <v>97</v>
      </c>
      <c r="H4" s="11" t="s">
        <v>44</v>
      </c>
      <c r="I4" s="5">
        <v>0.55000000000000004</v>
      </c>
      <c r="J4" s="12">
        <v>1</v>
      </c>
      <c r="K4" s="2"/>
      <c r="L4" s="6" t="s">
        <v>98</v>
      </c>
      <c r="M4" s="2" t="s">
        <v>99</v>
      </c>
      <c r="N4" s="6" t="s">
        <v>100</v>
      </c>
      <c r="P4" s="6">
        <v>0.3</v>
      </c>
    </row>
    <row r="5" spans="2:16" x14ac:dyDescent="0.25">
      <c r="C5" s="13" t="s">
        <v>101</v>
      </c>
      <c r="D5" s="14" t="s">
        <v>32</v>
      </c>
      <c r="E5" s="11" t="s">
        <v>35</v>
      </c>
      <c r="F5" s="11" t="s">
        <v>52</v>
      </c>
      <c r="G5" s="11" t="s">
        <v>102</v>
      </c>
      <c r="H5" s="11" t="s">
        <v>103</v>
      </c>
      <c r="I5" s="5">
        <v>0.6</v>
      </c>
      <c r="J5" s="12">
        <v>2</v>
      </c>
      <c r="K5" s="2"/>
      <c r="L5" s="6"/>
      <c r="M5" s="2" t="s">
        <v>104</v>
      </c>
      <c r="P5" s="6">
        <v>0.5</v>
      </c>
    </row>
    <row r="6" spans="2:16" x14ac:dyDescent="0.25">
      <c r="C6" s="9" t="s">
        <v>105</v>
      </c>
      <c r="E6" s="11" t="s">
        <v>35</v>
      </c>
      <c r="F6" s="11" t="s">
        <v>106</v>
      </c>
      <c r="G6" s="11" t="s">
        <v>107</v>
      </c>
      <c r="H6" s="11" t="s">
        <v>61</v>
      </c>
      <c r="I6" s="5">
        <v>0.65</v>
      </c>
      <c r="J6" s="12">
        <v>3</v>
      </c>
      <c r="K6" s="2"/>
      <c r="L6" s="6"/>
      <c r="M6" s="2" t="s">
        <v>108</v>
      </c>
      <c r="P6" s="6">
        <v>0.7</v>
      </c>
    </row>
    <row r="7" spans="2:16" x14ac:dyDescent="0.25">
      <c r="C7" s="9" t="s">
        <v>109</v>
      </c>
      <c r="E7" s="11" t="s">
        <v>35</v>
      </c>
      <c r="F7" s="11" t="s">
        <v>50</v>
      </c>
      <c r="G7" s="11" t="s">
        <v>110</v>
      </c>
      <c r="H7" s="11" t="s">
        <v>35</v>
      </c>
      <c r="I7" s="5">
        <v>0.7</v>
      </c>
      <c r="J7" s="12">
        <v>4</v>
      </c>
      <c r="K7" s="2"/>
      <c r="L7" s="6"/>
      <c r="M7" s="2" t="s">
        <v>111</v>
      </c>
      <c r="P7" s="29">
        <v>1</v>
      </c>
    </row>
    <row r="8" spans="2:16" x14ac:dyDescent="0.25">
      <c r="C8" s="9" t="s">
        <v>112</v>
      </c>
      <c r="E8" s="11" t="s">
        <v>35</v>
      </c>
      <c r="F8" s="11" t="s">
        <v>51</v>
      </c>
      <c r="G8" s="11" t="s">
        <v>113</v>
      </c>
      <c r="H8" s="11" t="s">
        <v>40</v>
      </c>
      <c r="I8" s="5">
        <v>0.75</v>
      </c>
      <c r="J8" s="12">
        <v>5</v>
      </c>
      <c r="K8" s="2"/>
      <c r="L8" s="6"/>
      <c r="M8" s="2" t="s">
        <v>63</v>
      </c>
      <c r="P8" s="6">
        <v>1.5</v>
      </c>
    </row>
    <row r="9" spans="2:16" x14ac:dyDescent="0.25">
      <c r="C9" s="9" t="s">
        <v>114</v>
      </c>
      <c r="E9" s="11" t="s">
        <v>36</v>
      </c>
      <c r="F9" s="11" t="s">
        <v>54</v>
      </c>
      <c r="G9" s="11" t="s">
        <v>115</v>
      </c>
      <c r="H9" s="11" t="s">
        <v>58</v>
      </c>
      <c r="I9" s="5">
        <v>0.8</v>
      </c>
      <c r="J9" s="12">
        <v>6</v>
      </c>
      <c r="K9" s="2"/>
      <c r="L9" s="6"/>
      <c r="P9" s="12">
        <v>2</v>
      </c>
    </row>
    <row r="10" spans="2:16" x14ac:dyDescent="0.25">
      <c r="C10" s="9" t="s">
        <v>116</v>
      </c>
      <c r="E10" s="11" t="s">
        <v>40</v>
      </c>
      <c r="F10" s="11" t="s">
        <v>117</v>
      </c>
      <c r="G10" s="11" t="s">
        <v>118</v>
      </c>
      <c r="H10" s="11" t="s">
        <v>41</v>
      </c>
      <c r="I10" s="5">
        <v>0.85</v>
      </c>
      <c r="J10" s="12">
        <v>7</v>
      </c>
      <c r="K10" s="2"/>
      <c r="L10" s="6"/>
      <c r="P10" s="12">
        <v>3</v>
      </c>
    </row>
    <row r="11" spans="2:16" ht="12.75" customHeight="1" x14ac:dyDescent="0.25">
      <c r="C11" s="13" t="s">
        <v>119</v>
      </c>
      <c r="E11" s="11" t="s">
        <v>38</v>
      </c>
      <c r="F11" s="11" t="s">
        <v>120</v>
      </c>
      <c r="G11" s="11" t="s">
        <v>121</v>
      </c>
      <c r="H11" s="11" t="s">
        <v>42</v>
      </c>
      <c r="I11" s="5">
        <v>0.9</v>
      </c>
      <c r="J11" s="12">
        <v>8</v>
      </c>
      <c r="K11" s="2"/>
      <c r="L11" s="6"/>
      <c r="P11" s="12">
        <v>4</v>
      </c>
    </row>
    <row r="12" spans="2:16" x14ac:dyDescent="0.25">
      <c r="C12" s="9" t="s">
        <v>122</v>
      </c>
      <c r="E12" s="11" t="s">
        <v>38</v>
      </c>
      <c r="F12" s="11" t="s">
        <v>30</v>
      </c>
      <c r="G12" s="11" t="s">
        <v>123</v>
      </c>
      <c r="H12" s="11" t="s">
        <v>124</v>
      </c>
      <c r="I12" s="5">
        <v>0.95</v>
      </c>
      <c r="J12" s="12">
        <v>9</v>
      </c>
      <c r="K12" s="2"/>
      <c r="L12" s="6"/>
      <c r="P12" s="12">
        <v>5</v>
      </c>
    </row>
    <row r="13" spans="2:16" x14ac:dyDescent="0.25">
      <c r="C13" s="9" t="s">
        <v>125</v>
      </c>
      <c r="E13" s="11" t="s">
        <v>40</v>
      </c>
      <c r="F13" s="11" t="s">
        <v>65</v>
      </c>
      <c r="G13" s="11" t="s">
        <v>126</v>
      </c>
      <c r="H13" s="11" t="s">
        <v>37</v>
      </c>
      <c r="I13" s="5">
        <v>1</v>
      </c>
      <c r="J13" s="12">
        <v>10</v>
      </c>
      <c r="K13" s="2"/>
      <c r="L13" s="6"/>
      <c r="P13" s="12">
        <v>6</v>
      </c>
    </row>
    <row r="14" spans="2:16" x14ac:dyDescent="0.25">
      <c r="C14" s="13" t="s">
        <v>127</v>
      </c>
      <c r="E14" s="11" t="s">
        <v>44</v>
      </c>
      <c r="F14" s="11" t="s">
        <v>128</v>
      </c>
      <c r="G14" s="11" t="s">
        <v>62</v>
      </c>
      <c r="H14" s="11" t="s">
        <v>36</v>
      </c>
      <c r="I14" s="5"/>
      <c r="J14" s="12"/>
      <c r="K14" s="2"/>
      <c r="L14" s="6"/>
      <c r="P14" s="12">
        <v>7</v>
      </c>
    </row>
    <row r="15" spans="2:16" ht="15" customHeight="1" x14ac:dyDescent="0.25">
      <c r="C15" s="13"/>
      <c r="E15" s="11"/>
      <c r="F15" s="11"/>
      <c r="G15" s="11" t="s">
        <v>129</v>
      </c>
      <c r="H15" s="11" t="s">
        <v>38</v>
      </c>
      <c r="I15" s="5"/>
      <c r="J15" s="12"/>
      <c r="K15" s="2"/>
      <c r="L15" s="6"/>
      <c r="P15" s="12">
        <v>8</v>
      </c>
    </row>
    <row r="16" spans="2:16" ht="14.25" customHeight="1" x14ac:dyDescent="0.25">
      <c r="C16" s="13"/>
      <c r="E16" s="11"/>
      <c r="F16" s="11"/>
      <c r="G16" s="11"/>
      <c r="H16" s="11" t="s">
        <v>130</v>
      </c>
      <c r="I16" s="5"/>
      <c r="J16" s="12"/>
      <c r="K16" s="2"/>
      <c r="L16" s="6"/>
      <c r="P16" s="12">
        <v>9</v>
      </c>
    </row>
    <row r="17" spans="3:16" x14ac:dyDescent="0.25">
      <c r="F17" s="11"/>
      <c r="G17" s="11"/>
      <c r="H17" s="11" t="s">
        <v>131</v>
      </c>
      <c r="I17" s="5"/>
      <c r="J17" s="12"/>
      <c r="K17" s="2"/>
      <c r="L17" s="6"/>
      <c r="P17" s="12">
        <v>10</v>
      </c>
    </row>
    <row r="18" spans="3:16" x14ac:dyDescent="0.25">
      <c r="F18" s="11"/>
      <c r="G18" s="11"/>
      <c r="H18" s="11" t="s">
        <v>132</v>
      </c>
      <c r="I18" s="5"/>
      <c r="J18" s="12"/>
      <c r="K18" s="2"/>
      <c r="L18" s="6"/>
      <c r="P18" s="12">
        <v>11</v>
      </c>
    </row>
    <row r="19" spans="3:16" x14ac:dyDescent="0.25">
      <c r="F19" s="11"/>
      <c r="G19" s="11"/>
      <c r="H19" s="11" t="s">
        <v>133</v>
      </c>
      <c r="I19" s="5"/>
      <c r="J19" s="12"/>
      <c r="K19" s="2"/>
      <c r="L19" s="6"/>
      <c r="P19" s="12">
        <v>12</v>
      </c>
    </row>
    <row r="20" spans="3:16" x14ac:dyDescent="0.25">
      <c r="F20" s="11"/>
      <c r="G20" s="11"/>
      <c r="H20" s="11" t="s">
        <v>126</v>
      </c>
      <c r="I20" s="5"/>
      <c r="J20" s="12"/>
      <c r="K20" s="2"/>
      <c r="L20" s="6"/>
      <c r="P20" s="12">
        <v>13</v>
      </c>
    </row>
    <row r="21" spans="3:16" x14ac:dyDescent="0.25">
      <c r="F21" s="11"/>
      <c r="G21" s="11"/>
      <c r="H21" s="11" t="s">
        <v>134</v>
      </c>
      <c r="I21" s="5"/>
      <c r="J21" s="12"/>
      <c r="K21" s="2"/>
      <c r="L21" s="6"/>
      <c r="P21" s="12">
        <v>14</v>
      </c>
    </row>
    <row r="22" spans="3:16" x14ac:dyDescent="0.25">
      <c r="F22" s="11"/>
      <c r="G22" s="11"/>
      <c r="H22" s="11" t="s">
        <v>39</v>
      </c>
      <c r="I22" s="5"/>
      <c r="J22" s="12"/>
      <c r="K22" s="2"/>
      <c r="L22" s="6"/>
      <c r="P22" s="12">
        <v>15</v>
      </c>
    </row>
    <row r="23" spans="3:16" x14ac:dyDescent="0.25">
      <c r="F23" s="11"/>
      <c r="G23" s="11"/>
      <c r="H23" s="11" t="s">
        <v>62</v>
      </c>
      <c r="J23" s="12"/>
      <c r="K23" s="2"/>
      <c r="P23" s="12">
        <v>16</v>
      </c>
    </row>
    <row r="24" spans="3:16" x14ac:dyDescent="0.25">
      <c r="F24" s="11"/>
      <c r="G24" s="11"/>
      <c r="H24" s="11" t="s">
        <v>135</v>
      </c>
      <c r="J24" s="12"/>
      <c r="K24" s="2"/>
      <c r="P24" s="12">
        <v>17</v>
      </c>
    </row>
    <row r="25" spans="3:16" x14ac:dyDescent="0.25">
      <c r="J25" s="12"/>
      <c r="K25" s="12"/>
      <c r="P25" s="12">
        <v>18</v>
      </c>
    </row>
    <row r="26" spans="3:16" x14ac:dyDescent="0.25">
      <c r="J26" s="12"/>
      <c r="K26" s="12"/>
      <c r="P26" s="12">
        <v>19</v>
      </c>
    </row>
    <row r="27" spans="3:16" x14ac:dyDescent="0.25">
      <c r="C27" s="7" t="s">
        <v>78</v>
      </c>
      <c r="D27" s="7" t="s">
        <v>80</v>
      </c>
      <c r="F27" s="7" t="s">
        <v>136</v>
      </c>
      <c r="G27" s="7" t="s">
        <v>80</v>
      </c>
      <c r="H27" s="7" t="s">
        <v>137</v>
      </c>
      <c r="J27" s="12"/>
      <c r="K27" s="12"/>
      <c r="P27" s="12">
        <v>20</v>
      </c>
    </row>
    <row r="28" spans="3:16" x14ac:dyDescent="0.25">
      <c r="C28" s="9" t="s">
        <v>90</v>
      </c>
      <c r="D28" s="11" t="s">
        <v>43</v>
      </c>
      <c r="F28" s="1" t="s">
        <v>45</v>
      </c>
      <c r="G28" s="11" t="s">
        <v>43</v>
      </c>
      <c r="H28" s="1" t="s">
        <v>43</v>
      </c>
      <c r="I28" s="1" t="s">
        <v>45</v>
      </c>
      <c r="J28" s="1" t="s">
        <v>43</v>
      </c>
      <c r="K28" s="12"/>
      <c r="P28" s="12">
        <v>21</v>
      </c>
    </row>
    <row r="29" spans="3:16" x14ac:dyDescent="0.25">
      <c r="C29" s="9" t="s">
        <v>138</v>
      </c>
      <c r="D29" s="11" t="s">
        <v>43</v>
      </c>
      <c r="F29" s="1" t="s">
        <v>46</v>
      </c>
      <c r="G29" s="11" t="s">
        <v>44</v>
      </c>
      <c r="H29" s="1" t="s">
        <v>44</v>
      </c>
      <c r="I29" s="1" t="s">
        <v>46</v>
      </c>
      <c r="J29" s="1" t="s">
        <v>44</v>
      </c>
      <c r="K29" s="12"/>
      <c r="P29" s="12">
        <v>22</v>
      </c>
    </row>
    <row r="30" spans="3:16" x14ac:dyDescent="0.25">
      <c r="C30" s="13" t="s">
        <v>101</v>
      </c>
      <c r="D30" s="11" t="s">
        <v>35</v>
      </c>
      <c r="F30" s="1" t="s">
        <v>29</v>
      </c>
      <c r="G30" s="11" t="s">
        <v>43</v>
      </c>
      <c r="H30" s="1" t="s">
        <v>103</v>
      </c>
      <c r="I30" s="1" t="s">
        <v>29</v>
      </c>
      <c r="J30" s="1" t="s">
        <v>103</v>
      </c>
      <c r="K30" s="12"/>
      <c r="P30" s="12">
        <v>23</v>
      </c>
    </row>
    <row r="31" spans="3:16" x14ac:dyDescent="0.25">
      <c r="C31" s="9" t="s">
        <v>105</v>
      </c>
      <c r="D31" s="11" t="s">
        <v>35</v>
      </c>
      <c r="F31" s="1" t="s">
        <v>47</v>
      </c>
      <c r="G31" s="11" t="s">
        <v>43</v>
      </c>
      <c r="H31" s="1" t="s">
        <v>61</v>
      </c>
      <c r="I31" s="1" t="s">
        <v>47</v>
      </c>
      <c r="J31" s="1" t="s">
        <v>61</v>
      </c>
      <c r="K31" s="12"/>
      <c r="P31" s="12">
        <v>24</v>
      </c>
    </row>
    <row r="32" spans="3:16" x14ac:dyDescent="0.25">
      <c r="C32" s="9" t="s">
        <v>109</v>
      </c>
      <c r="D32" s="11" t="s">
        <v>35</v>
      </c>
      <c r="F32" s="1" t="s">
        <v>48</v>
      </c>
      <c r="G32" s="11" t="s">
        <v>35</v>
      </c>
      <c r="H32" s="1" t="s">
        <v>35</v>
      </c>
      <c r="I32" s="1" t="s">
        <v>48</v>
      </c>
      <c r="J32" s="1" t="s">
        <v>35</v>
      </c>
      <c r="K32" s="12"/>
      <c r="P32" s="12">
        <v>25</v>
      </c>
    </row>
    <row r="33" spans="3:16" x14ac:dyDescent="0.25">
      <c r="C33" s="9" t="s">
        <v>112</v>
      </c>
      <c r="D33" s="11" t="s">
        <v>35</v>
      </c>
      <c r="F33" s="1" t="s">
        <v>50</v>
      </c>
      <c r="G33" s="11" t="s">
        <v>35</v>
      </c>
      <c r="H33" s="1" t="s">
        <v>58</v>
      </c>
      <c r="I33" s="1" t="s">
        <v>50</v>
      </c>
      <c r="J33" s="1" t="s">
        <v>58</v>
      </c>
      <c r="P33" s="12">
        <v>26</v>
      </c>
    </row>
    <row r="34" spans="3:16" x14ac:dyDescent="0.25">
      <c r="C34" s="9" t="s">
        <v>114</v>
      </c>
      <c r="D34" s="11" t="s">
        <v>36</v>
      </c>
      <c r="F34" s="1" t="s">
        <v>51</v>
      </c>
      <c r="G34" s="11" t="s">
        <v>35</v>
      </c>
      <c r="H34" s="1" t="s">
        <v>41</v>
      </c>
      <c r="I34" s="1" t="s">
        <v>51</v>
      </c>
      <c r="J34" s="1" t="s">
        <v>41</v>
      </c>
      <c r="P34" s="12">
        <v>27</v>
      </c>
    </row>
    <row r="35" spans="3:16" x14ac:dyDescent="0.25">
      <c r="C35" s="9" t="s">
        <v>116</v>
      </c>
      <c r="D35" s="11" t="s">
        <v>40</v>
      </c>
      <c r="F35" s="1" t="s">
        <v>52</v>
      </c>
      <c r="G35" s="11" t="s">
        <v>35</v>
      </c>
      <c r="H35" s="1" t="s">
        <v>42</v>
      </c>
      <c r="I35" s="1" t="s">
        <v>52</v>
      </c>
      <c r="J35" s="1" t="s">
        <v>42</v>
      </c>
      <c r="P35" s="12">
        <v>28</v>
      </c>
    </row>
    <row r="36" spans="3:16" ht="26.4" x14ac:dyDescent="0.25">
      <c r="C36" s="13" t="s">
        <v>119</v>
      </c>
      <c r="D36" s="11" t="s">
        <v>38</v>
      </c>
      <c r="F36" s="1" t="s">
        <v>53</v>
      </c>
      <c r="G36" s="11" t="s">
        <v>35</v>
      </c>
      <c r="H36" s="1" t="s">
        <v>124</v>
      </c>
      <c r="I36" s="1" t="s">
        <v>53</v>
      </c>
      <c r="J36" s="1" t="s">
        <v>124</v>
      </c>
      <c r="P36" s="12">
        <v>29</v>
      </c>
    </row>
    <row r="37" spans="3:16" x14ac:dyDescent="0.25">
      <c r="C37" s="9" t="s">
        <v>122</v>
      </c>
      <c r="D37" s="11" t="s">
        <v>38</v>
      </c>
      <c r="F37" s="1" t="s">
        <v>49</v>
      </c>
      <c r="G37" s="11" t="s">
        <v>40</v>
      </c>
      <c r="H37" s="1" t="s">
        <v>40</v>
      </c>
      <c r="I37" s="1" t="s">
        <v>49</v>
      </c>
      <c r="J37" s="1" t="s">
        <v>40</v>
      </c>
      <c r="P37" s="12">
        <v>30</v>
      </c>
    </row>
    <row r="38" spans="3:16" x14ac:dyDescent="0.25">
      <c r="C38" s="9" t="s">
        <v>139</v>
      </c>
      <c r="D38" s="11" t="s">
        <v>40</v>
      </c>
      <c r="F38" s="1" t="s">
        <v>64</v>
      </c>
      <c r="G38" s="11" t="s">
        <v>40</v>
      </c>
      <c r="H38" s="1" t="s">
        <v>37</v>
      </c>
      <c r="I38" s="1" t="s">
        <v>64</v>
      </c>
      <c r="J38" s="1" t="s">
        <v>37</v>
      </c>
      <c r="P38" s="12">
        <v>31</v>
      </c>
    </row>
    <row r="39" spans="3:16" x14ac:dyDescent="0.25">
      <c r="C39" s="13" t="s">
        <v>127</v>
      </c>
      <c r="D39" s="11" t="s">
        <v>44</v>
      </c>
      <c r="F39" s="1" t="s">
        <v>65</v>
      </c>
      <c r="G39" s="11" t="s">
        <v>40</v>
      </c>
      <c r="H39" s="1" t="s">
        <v>62</v>
      </c>
      <c r="I39" s="1" t="s">
        <v>65</v>
      </c>
      <c r="J39" s="1" t="s">
        <v>62</v>
      </c>
      <c r="P39" s="12">
        <v>32</v>
      </c>
    </row>
    <row r="40" spans="3:16" x14ac:dyDescent="0.25">
      <c r="C40" s="13" t="s">
        <v>140</v>
      </c>
      <c r="D40" s="11" t="s">
        <v>43</v>
      </c>
      <c r="F40" s="1" t="s">
        <v>55</v>
      </c>
      <c r="G40" s="11" t="s">
        <v>38</v>
      </c>
      <c r="H40" s="1" t="s">
        <v>59</v>
      </c>
      <c r="I40" s="1" t="s">
        <v>55</v>
      </c>
      <c r="J40" s="1" t="s">
        <v>59</v>
      </c>
      <c r="P40" s="12">
        <v>33</v>
      </c>
    </row>
    <row r="41" spans="3:16" x14ac:dyDescent="0.25">
      <c r="C41" s="13" t="s">
        <v>141</v>
      </c>
      <c r="D41" s="11" t="s">
        <v>35</v>
      </c>
      <c r="F41" s="1" t="s">
        <v>30</v>
      </c>
      <c r="G41" s="11" t="s">
        <v>38</v>
      </c>
      <c r="H41" s="1" t="s">
        <v>142</v>
      </c>
      <c r="I41" s="1" t="s">
        <v>30</v>
      </c>
      <c r="J41" s="1" t="s">
        <v>142</v>
      </c>
      <c r="P41" s="12">
        <v>34</v>
      </c>
    </row>
    <row r="42" spans="3:16" x14ac:dyDescent="0.25">
      <c r="F42" s="1" t="s">
        <v>28</v>
      </c>
      <c r="G42" s="11" t="s">
        <v>38</v>
      </c>
      <c r="H42" s="1" t="s">
        <v>134</v>
      </c>
      <c r="I42" s="1" t="s">
        <v>28</v>
      </c>
      <c r="J42" s="1" t="s">
        <v>134</v>
      </c>
      <c r="P42" s="12">
        <v>35</v>
      </c>
    </row>
    <row r="43" spans="3:16" x14ac:dyDescent="0.25">
      <c r="F43" s="1" t="s">
        <v>56</v>
      </c>
      <c r="G43" s="11" t="s">
        <v>38</v>
      </c>
      <c r="H43" s="1" t="s">
        <v>39</v>
      </c>
      <c r="I43" s="1" t="s">
        <v>56</v>
      </c>
      <c r="J43" s="1" t="s">
        <v>39</v>
      </c>
      <c r="P43" s="12">
        <v>36</v>
      </c>
    </row>
    <row r="44" spans="3:16" x14ac:dyDescent="0.25">
      <c r="F44" s="1" t="s">
        <v>57</v>
      </c>
      <c r="G44" s="11" t="s">
        <v>38</v>
      </c>
      <c r="H44" s="1" t="s">
        <v>143</v>
      </c>
      <c r="I44" s="1" t="s">
        <v>57</v>
      </c>
      <c r="J44" s="1" t="s">
        <v>143</v>
      </c>
      <c r="P44" s="12">
        <v>37</v>
      </c>
    </row>
    <row r="45" spans="3:16" x14ac:dyDescent="0.25">
      <c r="F45" s="1" t="s">
        <v>54</v>
      </c>
      <c r="G45" s="1" t="s">
        <v>36</v>
      </c>
      <c r="H45" s="1" t="s">
        <v>36</v>
      </c>
      <c r="I45" s="1" t="s">
        <v>54</v>
      </c>
      <c r="J45" s="1" t="s">
        <v>36</v>
      </c>
      <c r="P45" s="12">
        <v>38</v>
      </c>
    </row>
    <row r="46" spans="3:16" x14ac:dyDescent="0.25">
      <c r="F46" s="1" t="s">
        <v>25</v>
      </c>
      <c r="G46" s="1" t="s">
        <v>36</v>
      </c>
      <c r="H46" s="1" t="s">
        <v>130</v>
      </c>
      <c r="I46" s="1" t="s">
        <v>25</v>
      </c>
      <c r="J46" s="1" t="s">
        <v>130</v>
      </c>
      <c r="P46" s="12">
        <v>39</v>
      </c>
    </row>
    <row r="47" spans="3:16" x14ac:dyDescent="0.25">
      <c r="F47" s="1" t="s">
        <v>26</v>
      </c>
      <c r="G47" s="1" t="s">
        <v>36</v>
      </c>
      <c r="H47" s="1" t="s">
        <v>131</v>
      </c>
      <c r="I47" s="1" t="s">
        <v>26</v>
      </c>
      <c r="J47" s="1" t="s">
        <v>131</v>
      </c>
      <c r="P47" s="12">
        <v>40</v>
      </c>
    </row>
    <row r="48" spans="3:16" x14ac:dyDescent="0.25">
      <c r="F48" s="1" t="s">
        <v>27</v>
      </c>
      <c r="G48" s="1" t="s">
        <v>36</v>
      </c>
      <c r="H48" s="1" t="s">
        <v>132</v>
      </c>
      <c r="I48" s="1" t="s">
        <v>27</v>
      </c>
      <c r="J48" s="1" t="s">
        <v>132</v>
      </c>
      <c r="P48" s="12">
        <v>41</v>
      </c>
    </row>
    <row r="49" spans="6:16" x14ac:dyDescent="0.25">
      <c r="F49" s="1" t="s">
        <v>66</v>
      </c>
      <c r="G49" s="1" t="s">
        <v>36</v>
      </c>
      <c r="H49" s="1" t="s">
        <v>144</v>
      </c>
      <c r="I49" s="1" t="s">
        <v>66</v>
      </c>
      <c r="J49" s="1" t="s">
        <v>144</v>
      </c>
      <c r="P49" s="12">
        <v>42</v>
      </c>
    </row>
    <row r="50" spans="6:16" x14ac:dyDescent="0.25">
      <c r="F50" s="1" t="s">
        <v>67</v>
      </c>
      <c r="G50" s="1" t="s">
        <v>145</v>
      </c>
      <c r="H50" s="1" t="s">
        <v>145</v>
      </c>
      <c r="I50" s="1" t="s">
        <v>67</v>
      </c>
      <c r="J50" s="1" t="s">
        <v>145</v>
      </c>
      <c r="P50" s="12">
        <v>43</v>
      </c>
    </row>
    <row r="51" spans="6:16" x14ac:dyDescent="0.25">
      <c r="F51" s="1"/>
      <c r="G51" s="1"/>
      <c r="P51" s="12">
        <v>44</v>
      </c>
    </row>
    <row r="52" spans="6:16" x14ac:dyDescent="0.25">
      <c r="F52" s="1"/>
      <c r="G52" s="1"/>
      <c r="P52" s="12">
        <v>45</v>
      </c>
    </row>
    <row r="53" spans="6:16" x14ac:dyDescent="0.25">
      <c r="F53" s="1"/>
      <c r="G53" s="1"/>
      <c r="P53" s="12">
        <v>46</v>
      </c>
    </row>
    <row r="54" spans="6:16" x14ac:dyDescent="0.25">
      <c r="F54" s="1"/>
      <c r="G54" s="1"/>
      <c r="P54" s="12">
        <v>47</v>
      </c>
    </row>
    <row r="55" spans="6:16" x14ac:dyDescent="0.25">
      <c r="F55" s="1"/>
      <c r="G55" s="1"/>
      <c r="P55" s="12">
        <v>48</v>
      </c>
    </row>
    <row r="56" spans="6:16" x14ac:dyDescent="0.25">
      <c r="F56" s="1"/>
      <c r="P56" s="12">
        <v>49</v>
      </c>
    </row>
    <row r="57" spans="6:16" ht="14.4" x14ac:dyDescent="0.3">
      <c r="F57"/>
      <c r="G57"/>
      <c r="P57" s="12">
        <v>50</v>
      </c>
    </row>
    <row r="58" spans="6:16" x14ac:dyDescent="0.25">
      <c r="P58" s="12">
        <v>51</v>
      </c>
    </row>
    <row r="59" spans="6:16" x14ac:dyDescent="0.25">
      <c r="P59" s="12">
        <v>52</v>
      </c>
    </row>
    <row r="60" spans="6:16" x14ac:dyDescent="0.25">
      <c r="P60" s="12">
        <v>53</v>
      </c>
    </row>
    <row r="61" spans="6:16" x14ac:dyDescent="0.25">
      <c r="P61" s="12">
        <v>54</v>
      </c>
    </row>
    <row r="62" spans="6:16" x14ac:dyDescent="0.25">
      <c r="P62" s="12">
        <v>55</v>
      </c>
    </row>
    <row r="63" spans="6:16" x14ac:dyDescent="0.25">
      <c r="P63" s="12">
        <v>56</v>
      </c>
    </row>
    <row r="64" spans="6:16" x14ac:dyDescent="0.25">
      <c r="P64" s="12">
        <v>57</v>
      </c>
    </row>
    <row r="65" spans="16:16" x14ac:dyDescent="0.25">
      <c r="P65" s="12">
        <v>58</v>
      </c>
    </row>
    <row r="66" spans="16:16" x14ac:dyDescent="0.25">
      <c r="P66" s="12">
        <v>59</v>
      </c>
    </row>
    <row r="67" spans="16:16" x14ac:dyDescent="0.25">
      <c r="P67" s="12">
        <v>60</v>
      </c>
    </row>
    <row r="68" spans="16:16" x14ac:dyDescent="0.25">
      <c r="P68" s="12"/>
    </row>
    <row r="69" spans="16:16" x14ac:dyDescent="0.25">
      <c r="P69" s="12"/>
    </row>
    <row r="70" spans="16:16" x14ac:dyDescent="0.25">
      <c r="P70" s="12"/>
    </row>
    <row r="71" spans="16:16" x14ac:dyDescent="0.25">
      <c r="P71" s="12"/>
    </row>
    <row r="72" spans="16:16" x14ac:dyDescent="0.25">
      <c r="P7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B7E2677-5752-4F57-84D3-EBF4E2E6154A}">
  <ds:schemaRef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keywords>ajusre</cp:keywords>
  <cp:lastModifiedBy>JIZETH HAEL GONZALEZ RAMIREZ</cp:lastModifiedBy>
  <cp:lastPrinted>2018-04-04T18:48:31Z</cp:lastPrinted>
  <dcterms:created xsi:type="dcterms:W3CDTF">2013-10-03T17:21:56Z</dcterms:created>
  <dcterms:modified xsi:type="dcterms:W3CDTF">2024-02-29T14:30:59Z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