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2018\PM\PM_2018\I SEGUIMIENTO 2018\"/>
    </mc:Choice>
  </mc:AlternateContent>
  <bookViews>
    <workbookView xWindow="0" yWindow="0" windowWidth="16815" windowHeight="7050" tabRatio="586"/>
  </bookViews>
  <sheets>
    <sheet name="CCSE-FT-019_PM" sheetId="1" r:id="rId1"/>
    <sheet name="Datos" sheetId="2" state="hidden" r:id="rId2"/>
    <sheet name="Datos." sheetId="3" state="hidden" r:id="rId3"/>
  </sheets>
  <externalReferences>
    <externalReference r:id="rId4"/>
    <externalReference r:id="rId5"/>
    <externalReference r:id="rId6"/>
    <externalReference r:id="rId7"/>
    <externalReference r:id="rId8"/>
  </externalReferences>
  <definedNames>
    <definedName name="_xlnm._FilterDatabase" localSheetId="0" hidden="1">'CCSE-FT-019_PM'!$A$9:$AI$122</definedName>
    <definedName name="origen">[1]Datos!$B$3:$B$19</definedName>
    <definedName name="_xlnm.Print_Titles" localSheetId="0">'CCSE-FT-019_PM'!$1:$9</definedName>
  </definedNames>
  <calcPr calcId="162913" concurrentCalc="0"/>
</workbook>
</file>

<file path=xl/calcChain.xml><?xml version="1.0" encoding="utf-8"?>
<calcChain xmlns="http://schemas.openxmlformats.org/spreadsheetml/2006/main">
  <c r="T121" i="1" l="1"/>
  <c r="S121" i="1"/>
  <c r="T120" i="1"/>
  <c r="S120" i="1"/>
  <c r="T119" i="1"/>
  <c r="S119" i="1"/>
  <c r="T118" i="1"/>
  <c r="S118" i="1"/>
  <c r="T117" i="1"/>
  <c r="S117" i="1"/>
  <c r="T116" i="1"/>
  <c r="S116" i="1"/>
  <c r="T115" i="1"/>
  <c r="S115" i="1"/>
  <c r="T114" i="1"/>
  <c r="S114" i="1"/>
  <c r="T113" i="1"/>
  <c r="S113" i="1"/>
  <c r="T112" i="1"/>
  <c r="S112" i="1"/>
  <c r="T111" i="1"/>
  <c r="S111" i="1"/>
  <c r="T110" i="1"/>
  <c r="S110" i="1"/>
  <c r="T109" i="1"/>
  <c r="S109" i="1"/>
  <c r="T108" i="1"/>
  <c r="S108" i="1"/>
  <c r="T107" i="1"/>
  <c r="S107" i="1"/>
  <c r="T106" i="1"/>
  <c r="S106" i="1"/>
  <c r="T105" i="1"/>
  <c r="S105" i="1"/>
  <c r="T104" i="1"/>
  <c r="S104" i="1"/>
  <c r="T103" i="1"/>
  <c r="S103" i="1"/>
  <c r="T102" i="1"/>
  <c r="S102" i="1"/>
  <c r="T101" i="1"/>
  <c r="S101" i="1"/>
  <c r="T100" i="1"/>
  <c r="S100" i="1"/>
  <c r="T99" i="1"/>
  <c r="S99" i="1"/>
  <c r="T98" i="1"/>
  <c r="S98" i="1"/>
  <c r="T97" i="1"/>
  <c r="S97" i="1"/>
  <c r="T96" i="1"/>
  <c r="S96" i="1"/>
  <c r="T95" i="1"/>
  <c r="S95" i="1"/>
  <c r="T94" i="1"/>
  <c r="S94" i="1"/>
  <c r="T93" i="1"/>
  <c r="S93" i="1"/>
  <c r="T92" i="1"/>
  <c r="S92" i="1"/>
  <c r="T91" i="1"/>
  <c r="S91" i="1"/>
  <c r="T90" i="1"/>
  <c r="S90" i="1"/>
  <c r="T89" i="1"/>
  <c r="S89" i="1"/>
  <c r="T88" i="1"/>
  <c r="S88" i="1"/>
  <c r="T87" i="1"/>
  <c r="S87" i="1"/>
  <c r="T86" i="1"/>
  <c r="S86" i="1"/>
  <c r="T85" i="1"/>
  <c r="S85" i="1"/>
  <c r="T84" i="1"/>
  <c r="S84" i="1"/>
  <c r="T83" i="1"/>
  <c r="S83" i="1"/>
  <c r="T82" i="1"/>
  <c r="S82" i="1"/>
  <c r="T81" i="1"/>
  <c r="S81" i="1"/>
  <c r="T80" i="1"/>
  <c r="S80" i="1"/>
  <c r="T79" i="1"/>
  <c r="S79" i="1"/>
  <c r="T78" i="1"/>
  <c r="S78" i="1"/>
  <c r="T77" i="1"/>
  <c r="S77" i="1"/>
  <c r="T76" i="1"/>
  <c r="S76" i="1"/>
  <c r="T75" i="1"/>
  <c r="S75" i="1"/>
  <c r="T74" i="1"/>
  <c r="S74" i="1"/>
  <c r="T73" i="1"/>
  <c r="S73" i="1"/>
  <c r="T72" i="1"/>
  <c r="S72" i="1"/>
  <c r="T71" i="1"/>
  <c r="S71" i="1"/>
  <c r="T70" i="1"/>
  <c r="S70" i="1"/>
  <c r="T69" i="1"/>
  <c r="S69" i="1"/>
  <c r="T68" i="1"/>
  <c r="S68" i="1"/>
  <c r="T67" i="1"/>
  <c r="S67" i="1"/>
  <c r="T66" i="1"/>
  <c r="S66" i="1"/>
  <c r="T65" i="1"/>
  <c r="S65" i="1"/>
  <c r="T64" i="1"/>
  <c r="S64" i="1"/>
  <c r="T63" i="1"/>
  <c r="S63" i="1"/>
  <c r="T62" i="1"/>
  <c r="S62" i="1"/>
  <c r="T61" i="1"/>
  <c r="S61" i="1"/>
  <c r="T60" i="1"/>
  <c r="S60" i="1"/>
  <c r="T59" i="1"/>
  <c r="S59" i="1"/>
  <c r="T58" i="1"/>
  <c r="S58" i="1"/>
  <c r="T57" i="1"/>
  <c r="S57" i="1"/>
  <c r="T56" i="1"/>
  <c r="S56" i="1"/>
  <c r="T55" i="1"/>
  <c r="S55" i="1"/>
  <c r="T54" i="1"/>
  <c r="S54" i="1"/>
  <c r="T53" i="1"/>
  <c r="S53" i="1"/>
  <c r="T52" i="1"/>
  <c r="S52" i="1"/>
  <c r="T51" i="1"/>
  <c r="S51" i="1"/>
  <c r="T50" i="1"/>
  <c r="S50" i="1"/>
  <c r="T49" i="1"/>
  <c r="S49" i="1"/>
  <c r="T48" i="1"/>
  <c r="S48" i="1"/>
  <c r="T47" i="1"/>
  <c r="S47" i="1"/>
  <c r="T46" i="1"/>
  <c r="S46" i="1"/>
  <c r="T45" i="1"/>
  <c r="S45" i="1"/>
  <c r="T44" i="1"/>
  <c r="S44" i="1"/>
  <c r="T43" i="1"/>
  <c r="S43" i="1"/>
  <c r="T42" i="1"/>
  <c r="T41" i="1"/>
  <c r="S41" i="1"/>
  <c r="T40" i="1"/>
  <c r="S40" i="1"/>
  <c r="T39" i="1"/>
  <c r="S39" i="1"/>
  <c r="T38" i="1"/>
  <c r="S38" i="1"/>
  <c r="T37" i="1"/>
  <c r="S37" i="1"/>
  <c r="T36" i="1"/>
  <c r="S36" i="1"/>
  <c r="T35" i="1"/>
  <c r="S35" i="1"/>
  <c r="T34" i="1"/>
  <c r="S34" i="1"/>
  <c r="T33" i="1"/>
  <c r="S33" i="1"/>
  <c r="T32" i="1"/>
  <c r="S32" i="1"/>
  <c r="T31" i="1"/>
  <c r="T30" i="1"/>
  <c r="S30" i="1"/>
  <c r="T29" i="1"/>
  <c r="S29" i="1"/>
  <c r="T28" i="1"/>
  <c r="S28" i="1"/>
  <c r="T27" i="1"/>
  <c r="S27" i="1"/>
  <c r="T26" i="1"/>
  <c r="S26" i="1"/>
  <c r="T25" i="1"/>
  <c r="S25" i="1"/>
  <c r="T24" i="1"/>
  <c r="S24" i="1"/>
  <c r="T23" i="1"/>
  <c r="S23" i="1"/>
  <c r="T22" i="1"/>
  <c r="S22" i="1"/>
  <c r="T21" i="1"/>
  <c r="S21" i="1"/>
  <c r="T20" i="1"/>
  <c r="S20" i="1"/>
  <c r="T19" i="1"/>
  <c r="S19" i="1"/>
  <c r="T18" i="1"/>
  <c r="S18" i="1"/>
  <c r="T17" i="1"/>
  <c r="S17" i="1"/>
  <c r="T16" i="1"/>
  <c r="S16" i="1"/>
  <c r="T15" i="1"/>
  <c r="S15" i="1"/>
  <c r="T14" i="1"/>
  <c r="S14" i="1"/>
  <c r="T13" i="1"/>
  <c r="S13" i="1"/>
  <c r="Y41" i="1"/>
  <c r="Z41" i="1"/>
  <c r="AF41" i="1"/>
  <c r="Y11" i="1"/>
  <c r="Z11" i="1"/>
  <c r="AA11" i="1"/>
  <c r="AB11" i="1"/>
  <c r="AC11" i="1"/>
  <c r="Y12" i="1"/>
  <c r="Z12" i="1"/>
  <c r="AA12" i="1"/>
  <c r="AB12" i="1"/>
  <c r="AC12" i="1"/>
  <c r="Y13" i="1"/>
  <c r="Z13" i="1"/>
  <c r="AA13" i="1"/>
  <c r="AB13" i="1"/>
  <c r="AC13" i="1"/>
  <c r="Y14" i="1"/>
  <c r="Z14" i="1"/>
  <c r="AA14" i="1"/>
  <c r="AB14" i="1"/>
  <c r="AC14" i="1"/>
  <c r="Y15" i="1"/>
  <c r="Z15" i="1"/>
  <c r="AA15" i="1"/>
  <c r="AB15" i="1"/>
  <c r="AC15" i="1"/>
  <c r="Y16" i="1"/>
  <c r="Z16" i="1"/>
  <c r="AA16" i="1"/>
  <c r="AB16" i="1"/>
  <c r="AC16" i="1"/>
  <c r="Y17" i="1"/>
  <c r="Z17" i="1"/>
  <c r="AA17" i="1"/>
  <c r="AB17" i="1"/>
  <c r="AC17" i="1"/>
  <c r="Y18" i="1"/>
  <c r="Z18" i="1"/>
  <c r="AA18" i="1"/>
  <c r="AB18" i="1"/>
  <c r="AC18" i="1"/>
  <c r="Y19" i="1"/>
  <c r="Z19" i="1"/>
  <c r="AA19" i="1"/>
  <c r="AB19" i="1"/>
  <c r="AC19" i="1"/>
  <c r="Y20" i="1"/>
  <c r="Z20" i="1"/>
  <c r="AA20" i="1"/>
  <c r="AB20" i="1"/>
  <c r="AC20" i="1"/>
  <c r="Y21" i="1"/>
  <c r="Z21" i="1"/>
  <c r="AA21" i="1"/>
  <c r="AB21" i="1"/>
  <c r="AC21" i="1"/>
  <c r="Y22" i="1"/>
  <c r="Z22" i="1"/>
  <c r="AA22" i="1"/>
  <c r="AB22" i="1"/>
  <c r="AC22" i="1"/>
  <c r="Y23" i="1"/>
  <c r="Z23" i="1"/>
  <c r="AA23" i="1"/>
  <c r="AB23" i="1"/>
  <c r="AC23" i="1"/>
  <c r="Y24" i="1"/>
  <c r="Z24" i="1"/>
  <c r="AA24" i="1"/>
  <c r="AB24" i="1"/>
  <c r="AC24" i="1"/>
  <c r="Y25" i="1"/>
  <c r="Z25" i="1"/>
  <c r="AA25" i="1"/>
  <c r="AB25" i="1"/>
  <c r="AC25" i="1"/>
  <c r="Y26" i="1"/>
  <c r="Z26" i="1"/>
  <c r="AA26" i="1"/>
  <c r="AB26" i="1"/>
  <c r="AC26" i="1"/>
  <c r="Y27" i="1"/>
  <c r="Z27" i="1"/>
  <c r="AA27" i="1"/>
  <c r="AB27" i="1"/>
  <c r="AC27" i="1"/>
  <c r="Y28" i="1"/>
  <c r="Z28" i="1"/>
  <c r="AA28" i="1"/>
  <c r="AB28" i="1"/>
  <c r="AC28" i="1"/>
  <c r="Y29" i="1"/>
  <c r="Z29" i="1"/>
  <c r="AA29" i="1"/>
  <c r="AB29" i="1"/>
  <c r="AC29" i="1"/>
  <c r="Y30" i="1"/>
  <c r="Z30" i="1"/>
  <c r="AA30" i="1"/>
  <c r="AB30" i="1"/>
  <c r="AC30" i="1"/>
  <c r="Y31" i="1"/>
  <c r="Z31" i="1"/>
  <c r="AA31" i="1"/>
  <c r="AB31" i="1"/>
  <c r="AC31" i="1"/>
  <c r="Y32" i="1"/>
  <c r="Z32" i="1"/>
  <c r="AA32" i="1"/>
  <c r="AB32" i="1"/>
  <c r="AC32" i="1"/>
  <c r="Y33" i="1"/>
  <c r="Z33" i="1"/>
  <c r="AA33" i="1"/>
  <c r="AB33" i="1"/>
  <c r="AC33" i="1"/>
  <c r="Y34" i="1"/>
  <c r="Z34" i="1"/>
  <c r="AA34" i="1"/>
  <c r="AB34" i="1"/>
  <c r="AC34" i="1"/>
  <c r="Y35" i="1"/>
  <c r="Z35" i="1"/>
  <c r="AA35" i="1"/>
  <c r="AB35" i="1"/>
  <c r="AC35" i="1"/>
  <c r="Y36" i="1"/>
  <c r="Z36" i="1"/>
  <c r="AA36" i="1"/>
  <c r="AB36" i="1"/>
  <c r="AC36" i="1"/>
  <c r="Y37" i="1"/>
  <c r="Z37" i="1"/>
  <c r="AA37" i="1"/>
  <c r="AB37" i="1"/>
  <c r="AC37" i="1"/>
  <c r="Y38" i="1"/>
  <c r="Z38" i="1"/>
  <c r="AA38" i="1"/>
  <c r="AB38" i="1"/>
  <c r="AC38" i="1"/>
  <c r="Y39" i="1"/>
  <c r="Z39" i="1"/>
  <c r="AA39" i="1"/>
  <c r="AB39" i="1"/>
  <c r="AC39" i="1"/>
  <c r="Y40" i="1"/>
  <c r="Z40" i="1"/>
  <c r="AA40" i="1"/>
  <c r="AB40" i="1"/>
  <c r="AC40" i="1"/>
  <c r="AA41" i="1"/>
  <c r="AB41" i="1"/>
  <c r="AC41" i="1"/>
  <c r="Y42" i="1"/>
  <c r="Z42" i="1"/>
  <c r="AA42" i="1"/>
  <c r="AB42" i="1"/>
  <c r="AC42" i="1"/>
  <c r="Y43" i="1"/>
  <c r="Z43" i="1"/>
  <c r="AA43" i="1"/>
  <c r="AB43" i="1"/>
  <c r="AC43" i="1"/>
  <c r="Y44" i="1"/>
  <c r="Z44" i="1"/>
  <c r="AA44" i="1"/>
  <c r="AB44" i="1"/>
  <c r="AC44" i="1"/>
  <c r="Y45" i="1"/>
  <c r="Z45" i="1"/>
  <c r="AA45" i="1"/>
  <c r="AB45" i="1"/>
  <c r="AC45" i="1"/>
  <c r="Y46" i="1"/>
  <c r="Z46" i="1"/>
  <c r="AA46" i="1"/>
  <c r="AB46" i="1"/>
  <c r="AC46" i="1"/>
  <c r="Y47" i="1"/>
  <c r="Z47" i="1"/>
  <c r="AA47" i="1"/>
  <c r="AB47" i="1"/>
  <c r="AC47" i="1"/>
  <c r="Y48" i="1"/>
  <c r="Z48" i="1"/>
  <c r="AA48" i="1"/>
  <c r="AB48" i="1"/>
  <c r="AC48" i="1"/>
  <c r="Y49" i="1"/>
  <c r="Z49" i="1"/>
  <c r="AA49" i="1"/>
  <c r="AB49" i="1"/>
  <c r="AC49" i="1"/>
  <c r="Y50" i="1"/>
  <c r="Z50" i="1"/>
  <c r="AA50" i="1"/>
  <c r="AB50" i="1"/>
  <c r="AC50" i="1"/>
  <c r="Y51" i="1"/>
  <c r="Z51" i="1"/>
  <c r="AA51" i="1"/>
  <c r="AB51" i="1"/>
  <c r="AC51" i="1"/>
  <c r="Y52" i="1"/>
  <c r="Z52" i="1"/>
  <c r="AA52" i="1"/>
  <c r="AB52" i="1"/>
  <c r="AC52" i="1"/>
  <c r="Y53" i="1"/>
  <c r="Z53" i="1"/>
  <c r="AA53" i="1"/>
  <c r="AB53" i="1"/>
  <c r="AC53" i="1"/>
  <c r="Y54" i="1"/>
  <c r="Z54" i="1"/>
  <c r="AA54" i="1"/>
  <c r="AB54" i="1"/>
  <c r="AC54" i="1"/>
  <c r="Y55" i="1"/>
  <c r="Z55" i="1"/>
  <c r="AA55" i="1"/>
  <c r="AB55" i="1"/>
  <c r="AC55" i="1"/>
  <c r="Y56" i="1"/>
  <c r="Z56" i="1"/>
  <c r="AA56" i="1"/>
  <c r="AB56" i="1"/>
  <c r="AC56" i="1"/>
  <c r="Y57" i="1"/>
  <c r="Z57" i="1"/>
  <c r="AA57" i="1"/>
  <c r="AB57" i="1"/>
  <c r="AC57" i="1"/>
  <c r="Y58" i="1"/>
  <c r="Z58" i="1"/>
  <c r="AA58" i="1"/>
  <c r="AB58" i="1"/>
  <c r="AC58" i="1"/>
  <c r="Y59" i="1"/>
  <c r="Z59" i="1"/>
  <c r="AA59" i="1"/>
  <c r="AB59" i="1"/>
  <c r="AC59" i="1"/>
  <c r="Y60" i="1"/>
  <c r="Z60" i="1"/>
  <c r="AA60" i="1"/>
  <c r="AB60" i="1"/>
  <c r="AC60" i="1"/>
  <c r="Y61" i="1"/>
  <c r="Z61" i="1"/>
  <c r="AA61" i="1"/>
  <c r="AB61" i="1"/>
  <c r="AC61" i="1"/>
  <c r="Y62" i="1"/>
  <c r="Z62" i="1"/>
  <c r="AA62" i="1"/>
  <c r="AB62" i="1"/>
  <c r="AC62" i="1"/>
  <c r="Y63" i="1"/>
  <c r="Z63" i="1"/>
  <c r="AA63" i="1"/>
  <c r="AB63" i="1"/>
  <c r="AC63" i="1"/>
  <c r="Y64" i="1"/>
  <c r="Z64" i="1"/>
  <c r="AA64" i="1"/>
  <c r="AB64" i="1"/>
  <c r="AC64" i="1"/>
  <c r="Y65" i="1"/>
  <c r="Z65" i="1"/>
  <c r="AA65" i="1"/>
  <c r="AB65" i="1"/>
  <c r="AC65" i="1"/>
  <c r="Y66" i="1"/>
  <c r="Z66" i="1"/>
  <c r="AA66" i="1"/>
  <c r="AB66" i="1"/>
  <c r="AC66" i="1"/>
  <c r="Y67" i="1"/>
  <c r="Z67" i="1"/>
  <c r="AA67" i="1"/>
  <c r="AB67" i="1"/>
  <c r="AC67" i="1"/>
  <c r="Y68" i="1"/>
  <c r="Z68" i="1"/>
  <c r="AA68" i="1"/>
  <c r="AB68" i="1"/>
  <c r="AC68" i="1"/>
  <c r="Y69" i="1"/>
  <c r="Z69" i="1"/>
  <c r="AA69" i="1"/>
  <c r="AB69" i="1"/>
  <c r="AC69" i="1"/>
  <c r="Y70" i="1"/>
  <c r="Z70" i="1"/>
  <c r="AA70" i="1"/>
  <c r="AB70" i="1"/>
  <c r="AC70" i="1"/>
  <c r="Y71" i="1"/>
  <c r="Z71" i="1"/>
  <c r="AA71" i="1"/>
  <c r="AB71" i="1"/>
  <c r="AC71" i="1"/>
  <c r="Y72" i="1"/>
  <c r="Z72" i="1"/>
  <c r="AA72" i="1"/>
  <c r="AB72" i="1"/>
  <c r="AC72" i="1"/>
  <c r="Y73" i="1"/>
  <c r="Z73" i="1"/>
  <c r="AA73" i="1"/>
  <c r="AB73" i="1"/>
  <c r="AC73" i="1"/>
  <c r="Y74" i="1"/>
  <c r="Z74" i="1"/>
  <c r="AA74" i="1"/>
  <c r="AB74" i="1"/>
  <c r="AC74" i="1"/>
  <c r="Y75" i="1"/>
  <c r="Z75" i="1"/>
  <c r="AA75" i="1"/>
  <c r="AB75" i="1"/>
  <c r="AC75" i="1"/>
  <c r="Y76" i="1"/>
  <c r="Z76" i="1"/>
  <c r="AA76" i="1"/>
  <c r="AB76" i="1"/>
  <c r="AC76" i="1"/>
  <c r="Y77" i="1"/>
  <c r="Z77" i="1"/>
  <c r="AA77" i="1"/>
  <c r="AB77" i="1"/>
  <c r="AC77" i="1"/>
  <c r="Y78" i="1"/>
  <c r="Z78" i="1"/>
  <c r="AA78" i="1"/>
  <c r="AB78" i="1"/>
  <c r="AC78" i="1"/>
  <c r="Y79" i="1"/>
  <c r="Z79" i="1"/>
  <c r="AA79" i="1"/>
  <c r="AB79" i="1"/>
  <c r="AC79" i="1"/>
  <c r="Y80" i="1"/>
  <c r="Z80" i="1"/>
  <c r="AA80" i="1"/>
  <c r="AB80" i="1"/>
  <c r="AC80" i="1"/>
  <c r="Y81" i="1"/>
  <c r="Z81" i="1"/>
  <c r="AA81" i="1"/>
  <c r="AB81" i="1"/>
  <c r="AC81" i="1"/>
  <c r="Y82" i="1"/>
  <c r="Z82" i="1"/>
  <c r="AA82" i="1"/>
  <c r="AB82" i="1"/>
  <c r="AC82" i="1"/>
  <c r="Y83" i="1"/>
  <c r="Z83" i="1"/>
  <c r="AA83" i="1"/>
  <c r="AB83" i="1"/>
  <c r="AC83" i="1"/>
  <c r="Y84" i="1"/>
  <c r="Z84" i="1"/>
  <c r="AA84" i="1"/>
  <c r="AB84" i="1"/>
  <c r="AC84" i="1"/>
  <c r="Y85" i="1"/>
  <c r="Z85" i="1"/>
  <c r="AA85" i="1"/>
  <c r="AB85" i="1"/>
  <c r="AC85" i="1"/>
  <c r="Y86" i="1"/>
  <c r="Z86" i="1"/>
  <c r="AA86" i="1"/>
  <c r="AB86" i="1"/>
  <c r="AC86" i="1"/>
  <c r="Y87" i="1"/>
  <c r="Z87" i="1"/>
  <c r="AA87" i="1"/>
  <c r="AB87" i="1"/>
  <c r="AC87" i="1"/>
  <c r="Y88" i="1"/>
  <c r="Z88" i="1"/>
  <c r="AA88" i="1"/>
  <c r="AB88" i="1"/>
  <c r="AC88" i="1"/>
  <c r="Y89" i="1"/>
  <c r="Z89" i="1"/>
  <c r="AA89" i="1"/>
  <c r="AB89" i="1"/>
  <c r="AC89" i="1"/>
  <c r="Y90" i="1"/>
  <c r="Z90" i="1"/>
  <c r="AA90" i="1"/>
  <c r="AB90" i="1"/>
  <c r="AC90" i="1"/>
  <c r="Y91" i="1"/>
  <c r="Z91" i="1"/>
  <c r="AA91" i="1"/>
  <c r="AB91" i="1"/>
  <c r="AC91" i="1"/>
  <c r="Y92" i="1"/>
  <c r="Z92" i="1"/>
  <c r="AA92" i="1"/>
  <c r="AB92" i="1"/>
  <c r="AC92" i="1"/>
  <c r="Y93" i="1"/>
  <c r="Z93" i="1"/>
  <c r="AA93" i="1"/>
  <c r="AB93" i="1"/>
  <c r="AC93" i="1"/>
  <c r="Y94" i="1"/>
  <c r="Z94" i="1"/>
  <c r="AA94" i="1"/>
  <c r="AB94" i="1"/>
  <c r="AC94" i="1"/>
  <c r="Y95" i="1"/>
  <c r="Z95" i="1"/>
  <c r="AA95" i="1"/>
  <c r="AB95" i="1"/>
  <c r="AC95" i="1"/>
  <c r="Y96" i="1"/>
  <c r="Z96" i="1"/>
  <c r="AA96" i="1"/>
  <c r="AB96" i="1"/>
  <c r="AC96" i="1"/>
  <c r="Y97" i="1"/>
  <c r="Z97" i="1"/>
  <c r="AA97" i="1"/>
  <c r="AB97" i="1"/>
  <c r="AC97" i="1"/>
  <c r="Y98" i="1"/>
  <c r="Z98" i="1"/>
  <c r="AA98" i="1"/>
  <c r="AB98" i="1"/>
  <c r="AC98" i="1"/>
  <c r="Y99" i="1"/>
  <c r="Z99" i="1"/>
  <c r="AA99" i="1"/>
  <c r="AB99" i="1"/>
  <c r="AC99" i="1"/>
  <c r="Y100" i="1"/>
  <c r="Z100" i="1"/>
  <c r="AA100" i="1"/>
  <c r="AB100" i="1"/>
  <c r="AC100" i="1"/>
  <c r="Y101" i="1"/>
  <c r="Z101" i="1"/>
  <c r="AA101" i="1"/>
  <c r="AB101" i="1"/>
  <c r="AC101" i="1"/>
  <c r="Y102" i="1"/>
  <c r="Z102" i="1"/>
  <c r="AA102" i="1"/>
  <c r="AB102" i="1"/>
  <c r="AC102" i="1"/>
  <c r="Y103" i="1"/>
  <c r="Z103" i="1"/>
  <c r="AA103" i="1"/>
  <c r="AB103" i="1"/>
  <c r="AC103" i="1"/>
  <c r="Y104" i="1"/>
  <c r="Z104" i="1"/>
  <c r="AA104" i="1"/>
  <c r="AB104" i="1"/>
  <c r="AC104" i="1"/>
  <c r="Y105" i="1"/>
  <c r="Z105" i="1"/>
  <c r="AA105" i="1"/>
  <c r="AB105" i="1"/>
  <c r="AC105" i="1"/>
  <c r="Y106" i="1"/>
  <c r="Z106" i="1"/>
  <c r="AA106" i="1"/>
  <c r="AB106" i="1"/>
  <c r="AC106" i="1"/>
  <c r="Y107" i="1"/>
  <c r="Z107" i="1"/>
  <c r="AA107" i="1"/>
  <c r="AB107" i="1"/>
  <c r="AC107" i="1"/>
  <c r="Y108" i="1"/>
  <c r="Z108" i="1"/>
  <c r="AA108" i="1"/>
  <c r="AB108" i="1"/>
  <c r="AC108" i="1"/>
  <c r="Y109" i="1"/>
  <c r="Z109" i="1"/>
  <c r="AA109" i="1"/>
  <c r="AB109" i="1"/>
  <c r="AC109" i="1"/>
  <c r="Y110" i="1"/>
  <c r="Z110" i="1"/>
  <c r="AA110" i="1"/>
  <c r="AB110" i="1"/>
  <c r="AC110" i="1"/>
  <c r="Y111" i="1"/>
  <c r="Z111" i="1"/>
  <c r="AA111" i="1"/>
  <c r="AB111" i="1"/>
  <c r="AC111" i="1"/>
  <c r="Y112" i="1"/>
  <c r="Z112" i="1"/>
  <c r="AA112" i="1"/>
  <c r="AB112" i="1"/>
  <c r="AC112" i="1"/>
  <c r="Y113" i="1"/>
  <c r="Z113" i="1"/>
  <c r="AA113" i="1"/>
  <c r="AB113" i="1"/>
  <c r="AC113" i="1"/>
  <c r="Y114" i="1"/>
  <c r="Z114" i="1"/>
  <c r="AA114" i="1"/>
  <c r="AB114" i="1"/>
  <c r="AC114" i="1"/>
  <c r="Y115" i="1"/>
  <c r="Z115" i="1"/>
  <c r="AA115" i="1"/>
  <c r="AB115" i="1"/>
  <c r="AC115" i="1"/>
  <c r="Y116" i="1"/>
  <c r="Z116" i="1"/>
  <c r="AA116" i="1"/>
  <c r="AB116" i="1"/>
  <c r="AC116" i="1"/>
  <c r="Y117" i="1"/>
  <c r="Z117" i="1"/>
  <c r="AA117" i="1"/>
  <c r="AB117" i="1"/>
  <c r="AC117" i="1"/>
  <c r="Y118" i="1"/>
  <c r="Z118" i="1"/>
  <c r="AA118" i="1"/>
  <c r="AB118" i="1"/>
  <c r="AC118" i="1"/>
  <c r="Y119" i="1"/>
  <c r="Z119" i="1"/>
  <c r="AA119" i="1"/>
  <c r="AB119" i="1"/>
  <c r="AC119" i="1"/>
  <c r="Y120" i="1"/>
  <c r="Z120" i="1"/>
  <c r="AA120" i="1"/>
  <c r="AB120" i="1"/>
  <c r="AC120" i="1"/>
  <c r="Y121" i="1"/>
  <c r="Z121" i="1"/>
  <c r="AA121" i="1"/>
  <c r="AB121" i="1"/>
  <c r="AC121" i="1"/>
  <c r="Y122" i="1"/>
  <c r="Z122" i="1"/>
  <c r="AA122" i="1"/>
  <c r="AB122" i="1"/>
  <c r="AC122" i="1"/>
  <c r="AF115" i="1"/>
  <c r="AF116" i="1"/>
  <c r="AF117" i="1"/>
  <c r="AF118" i="1"/>
  <c r="AF119" i="1"/>
  <c r="AF120" i="1"/>
  <c r="AF121" i="1"/>
  <c r="AF122" i="1"/>
  <c r="S12" i="1"/>
  <c r="T12"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1" i="1"/>
  <c r="AF112" i="1"/>
  <c r="AF113" i="1"/>
  <c r="AF114" i="1"/>
  <c r="Y10" i="1"/>
  <c r="Z10" i="1"/>
  <c r="AF10" i="1"/>
  <c r="AB10" i="1"/>
  <c r="AC10" i="1"/>
  <c r="AA10" i="1"/>
  <c r="T11" i="1"/>
  <c r="T10" i="1"/>
  <c r="S11" i="1"/>
  <c r="S10" i="1"/>
</calcChain>
</file>

<file path=xl/sharedStrings.xml><?xml version="1.0" encoding="utf-8"?>
<sst xmlns="http://schemas.openxmlformats.org/spreadsheetml/2006/main" count="2080" uniqueCount="810">
  <si>
    <t>No. solicitud</t>
  </si>
  <si>
    <t>fecha de solicitud</t>
  </si>
  <si>
    <t>Detalle de la fuente</t>
  </si>
  <si>
    <t>Código o capítulo</t>
  </si>
  <si>
    <t>Proceso afectado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</si>
  <si>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</si>
  <si>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</si>
  <si>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</si>
  <si>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</si>
  <si>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</si>
  <si>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</si>
  <si>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</si>
  <si>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</si>
  <si>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</si>
  <si>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</si>
  <si>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(Si ya hay acción formulada digite No. de solicitud)</t>
  </si>
  <si>
    <t>(Formule acorde con cantidad de actividades de la Columna K)</t>
  </si>
  <si>
    <t>LIDER PROCESO</t>
  </si>
  <si>
    <t>HALLAZGO</t>
  </si>
  <si>
    <t>AUDITOR</t>
  </si>
  <si>
    <t>Origen Externo</t>
  </si>
  <si>
    <t>Abierto</t>
  </si>
  <si>
    <t>Ente externo</t>
  </si>
  <si>
    <t>Origen Interno</t>
  </si>
  <si>
    <t>Cerrado</t>
  </si>
  <si>
    <t>Corrección</t>
  </si>
  <si>
    <t>Abierta</t>
  </si>
  <si>
    <t>Correctiva</t>
  </si>
  <si>
    <t>Cerrada</t>
  </si>
  <si>
    <t>Preventiva</t>
  </si>
  <si>
    <t>Riesgo</t>
  </si>
  <si>
    <t>Corporativa</t>
  </si>
  <si>
    <t>Operativa</t>
  </si>
  <si>
    <t>Salud Ocupacional</t>
  </si>
  <si>
    <t>Comunicaciones</t>
  </si>
  <si>
    <t>Logista</t>
  </si>
  <si>
    <t>% que se espera alcanzar de la meta</t>
  </si>
  <si>
    <t>¿Hay acción formulada?</t>
  </si>
  <si>
    <t>Fecha terminación</t>
  </si>
  <si>
    <t>Fecha de inicio</t>
  </si>
  <si>
    <t>(Asignado por la Oficina de Control Interno)</t>
  </si>
  <si>
    <t>Ivonne Andrea Torres Cruz</t>
  </si>
  <si>
    <t>Contabilidad</t>
  </si>
  <si>
    <t>Tesorería</t>
  </si>
  <si>
    <t>Presupuesto</t>
  </si>
  <si>
    <t>Sistemas</t>
  </si>
  <si>
    <t>Planeación</t>
  </si>
  <si>
    <t>Recursos Humanos</t>
  </si>
  <si>
    <t>1.Fecha seguimiento</t>
  </si>
  <si>
    <t>1.Evidencias o soportes ejecución acción de mejora</t>
  </si>
  <si>
    <t>1.Actividades realizadas  a la fecha</t>
  </si>
  <si>
    <t>1.Resultado del indicador</t>
  </si>
  <si>
    <t>1. % avance en ejecución de la meta</t>
  </si>
  <si>
    <t>1.Alerta</t>
  </si>
  <si>
    <t>1.Analisis - Seguimiento OCI</t>
  </si>
  <si>
    <t>1.Auditor que realizó el seguimiento</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</si>
  <si>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</si>
  <si>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</si>
  <si>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</si>
  <si>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</si>
  <si>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</si>
  <si>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</si>
  <si>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</si>
  <si>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</si>
  <si>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</si>
  <si>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</si>
  <si>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</si>
  <si>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</si>
  <si>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</si>
  <si>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</si>
  <si>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</si>
  <si>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</si>
  <si>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</si>
  <si>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</si>
  <si>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PLAN DE MEJORAMIENTO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</si>
  <si>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</si>
  <si>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</si>
  <si>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</si>
  <si>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</si>
  <si>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</si>
  <si>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</si>
  <si>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</si>
  <si>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</si>
  <si>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</si>
  <si>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</si>
  <si>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</si>
  <si>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</si>
  <si>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</si>
  <si>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</si>
  <si>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Gestión Documental</t>
  </si>
  <si>
    <t>Rubén Antonio Mora Garcés</t>
  </si>
  <si>
    <t>Camilo Andrés Caicedo Estrada</t>
  </si>
  <si>
    <t>Coordinador de Producción</t>
  </si>
  <si>
    <t>Subdirector Administrativo</t>
  </si>
  <si>
    <t>Cargo del Líder proceso</t>
  </si>
  <si>
    <t>CÓDIGO: CCSE-FT-019</t>
  </si>
  <si>
    <t>Prof. Universitario de Planeación</t>
  </si>
  <si>
    <t>Coordinador de Prensa y Comunicaciones</t>
  </si>
  <si>
    <t>Prof. Universitario de Ventas y Mercadeo</t>
  </si>
  <si>
    <t>Prof. Universitario de Contabilidad</t>
  </si>
  <si>
    <t>Prof. Universitario de Tesorería</t>
  </si>
  <si>
    <t>Prof. Universitario de Presupuesto</t>
  </si>
  <si>
    <t>Prof. Universitario de Facturación</t>
  </si>
  <si>
    <t>Prof. Universitario de Talento Humano</t>
  </si>
  <si>
    <t>Prof. Universitario de Sistemas</t>
  </si>
  <si>
    <t>Responsable de Gestión Documental</t>
  </si>
  <si>
    <t>Auxiliar de Atención al Ciudadano</t>
  </si>
  <si>
    <t>PROCESO AFECTADO</t>
  </si>
  <si>
    <t>Planeación Estratégica (Estratégico)</t>
  </si>
  <si>
    <t>Gestión de las Comunicaciones (Estratégico)</t>
  </si>
  <si>
    <t>Diseño y Creación de Contenidos (Misional)</t>
  </si>
  <si>
    <t>Comercialización (Misional)</t>
  </si>
  <si>
    <t>Producción de Televisión (Misional)</t>
  </si>
  <si>
    <t>Emisión de Contenidos (Misional)</t>
  </si>
  <si>
    <t>Gestión Financiera y Facturación (Apoyo)</t>
  </si>
  <si>
    <t>Gestión Jurídica y Contractual (Apoyo)</t>
  </si>
  <si>
    <t>Gestión de Recursos y Administración de la Información (Apoyo)</t>
  </si>
  <si>
    <t>Gestión del Talento Humano (Apoyo)</t>
  </si>
  <si>
    <t>Control, Seguimiento y Evaluación (Control)</t>
  </si>
  <si>
    <t>Ana Omaira Tarazona Riveros</t>
  </si>
  <si>
    <t>Nelson Jairo Rincón Martínez</t>
  </si>
  <si>
    <t>¿Requiere valoración de riesgo?</t>
  </si>
  <si>
    <t>SI</t>
  </si>
  <si>
    <t>NO</t>
  </si>
  <si>
    <t>FUENTE DE HALLAZGO</t>
  </si>
  <si>
    <t>TIPO DE ACCIÓN PROPUESTA</t>
  </si>
  <si>
    <t>CARGO</t>
  </si>
  <si>
    <t>Defensor del Televidente</t>
  </si>
  <si>
    <t>Responsable del Vocero del Televidente</t>
  </si>
  <si>
    <t>Coordinación Jurídica y Contractual</t>
  </si>
  <si>
    <t>Atención al Ciudadano</t>
  </si>
  <si>
    <t>Facturación y Cartera</t>
  </si>
  <si>
    <t>Gerencia Digital</t>
  </si>
  <si>
    <t>Gerente Digital</t>
  </si>
  <si>
    <t>Andrés Rivera</t>
  </si>
  <si>
    <t>Gerencia de Marketing</t>
  </si>
  <si>
    <t>Gerente de Marketing</t>
  </si>
  <si>
    <t>María José Jaramillo</t>
  </si>
  <si>
    <t>Gerencia Comercial</t>
  </si>
  <si>
    <t>Gerente Comercial</t>
  </si>
  <si>
    <t>Jorge Eduardo Palacio</t>
  </si>
  <si>
    <t>Gerencia de Educación y Cultura</t>
  </si>
  <si>
    <t>Gerente de Educación y Cultura</t>
  </si>
  <si>
    <t>Germán Ortegón</t>
  </si>
  <si>
    <t>Gerencia Transmedia</t>
  </si>
  <si>
    <t>Gerente Transmedia</t>
  </si>
  <si>
    <t>Alejandro Escobar</t>
  </si>
  <si>
    <t>Sistema Informativo</t>
  </si>
  <si>
    <t>Claudia Palacios</t>
  </si>
  <si>
    <t>Cargo del responsable de ejecución</t>
  </si>
  <si>
    <t>Meta de la acción</t>
  </si>
  <si>
    <t>(Detalle el resultado que se espera obtener)</t>
  </si>
  <si>
    <t>VERSIÓN: 8</t>
  </si>
  <si>
    <t>FECHA DE APROBACIÓN: 24/04/2018</t>
  </si>
  <si>
    <t>IDENTIFICACIÓN DE LA OBSERVACIÓN Y/O HALLAZGO</t>
  </si>
  <si>
    <t>Fuente de  la observación y/o hallazgo</t>
  </si>
  <si>
    <t>Fecha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</si>
  <si>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</si>
  <si>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</si>
  <si>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</si>
  <si>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</si>
  <si>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Causa(s) de la observación y/o hallazgo</t>
  </si>
  <si>
    <t>(Detalle todas las actividades que ejecutarán para eliminar la(s) causa(s) de  la observación y/o hallazgo)</t>
  </si>
  <si>
    <t>CIERRES ACCIÓN / OBSERVACIÓN Y/O HALLAZGO</t>
  </si>
  <si>
    <t>Cierre de la observación y/o hallazgo</t>
  </si>
  <si>
    <t>Auditor que cierra la observación y/o hallazgo</t>
  </si>
  <si>
    <t>Fechas 2018</t>
  </si>
  <si>
    <t>Fechas previas a 2018</t>
  </si>
  <si>
    <t>PRIMER SEGUIMIENTO DE 2018</t>
  </si>
  <si>
    <t>Auditoria Interna Control Interno</t>
  </si>
  <si>
    <t>3.6</t>
  </si>
  <si>
    <t>Diseñar un plan estratégico de TICs que apunte a los lineamientos del Plan Estratégico del Canal Capital, para visualizar en el mediano plazo su crecimiento e integrar con el área de sistemas de información,  componentes tecnológicos que puedan compartir para generar economías de escala y administración y soporte técnico centralizado a través de recurso humano experto.</t>
  </si>
  <si>
    <t>N/A</t>
  </si>
  <si>
    <t>Diseño, implementación y oficialización del PETIC que involucre las áreas de Tecnología, Administrativa y Técnica.</t>
  </si>
  <si>
    <t>No</t>
  </si>
  <si>
    <t>1. Enlace del documento "PLAN ESTRATÉGICO DE TECNOLOGÍAS DE LA INFORMACIÓN Y LAS COMUNICACIONES PETIC"</t>
  </si>
  <si>
    <t xml:space="preserve">Avance Téc: El PETIC fue elaborado en conjunto con las áreas involucradas y fue presentado al comité SIG para su aprobación. El PETIC se encuentra publicado en la Intranet del canal.
Análisis OCI: Se verifica el documento "PLAN ESTRATÉGICO DE TECNOLOGÍAS DE LA INFORMACIÓN Y LAS COMUNICACIONES PETIC" el cual fue publicado el día 19 de Febrero de 2018 en el enlace: (http://intranet.canalcapital.gov.co/MA/grft/Centro%20de%20documentacion%20MECISGC/PLANES/SISTEMAS/AGRI-SI-PL-001%20PLAN%20ESTRAT%C3%89GICO%20DE%20TECNOLOG%C3%8DAS%20DE%20LA%20INFORMACI%C3%93N%20Y%20LAS%20COMUNICACIONES%20PETIC.pdf), sobre el cual se efectuaron modificaciones en el mes de Diciembre con cambios de la Versión inicial consolidada del documento PETIC
2017 - 2020. </t>
  </si>
  <si>
    <t>Jizeth González</t>
  </si>
  <si>
    <t>3.15</t>
  </si>
  <si>
    <t>No se cuenta  con un centro de datos remoto de respaldo.</t>
  </si>
  <si>
    <t>1 Inadecuada estimación de los tiempos asignados a las actividades y/o proyectos del PETIC
2 Rotación de personal que debe atender la ejecución del PETIC
3 Desfinanciación de uno o varios proyectos del PETIC por reasignación de recursos, autorizados por la Alta Dirección
4 Falta de competencias técnicas y administrativas por parte de los líderes de los proyectos del PETIC
5 Elaboración de un PETIC con metas o proyectos dependientes de terceros o inalcanzables en tiempo y recursos</t>
  </si>
  <si>
    <t xml:space="preserve">
1. Identificar y documentar los servicios TIC (existentes mejorados y nuevos) que se ofrecen en Canal.
2. Identificar los servicios TIC críticos para Canal. Estos servicios críticos hacen referencia al impacto en el logro de los objetivos misionales y operativos críticos de la Entidad.
3. Elaborar la propuesta del proyecto del Plan de Contingencia para los servicios identificados en el anterior numeral.
4. Presentar estudio de mercado para contingencia de centro de datos remoto al ordenador del gasto para tomar decisiones de contratación  
</t>
  </si>
  <si>
    <t>Numero de actividades programadas / 4</t>
  </si>
  <si>
    <t>1. AGRI-SI-PL-001 PLAN ESTRATÉGICO DE TECNOLOGÍAS DE LA INFORMACIÓN Y LAS COMUNICACIONES PETIC.
Disponible en: http://intranet.canalcapital.gov.co/MA/grft/Centro%20de%20documentacion%20MECISGC/Forms/AllItems.aspx?RootFolder=%2FMA%2Fgrft%2FCentro%20de%20documentacion%20MECISGC%2FPLANES%2FSISTEMAS&amp;FolderCTID=0x0120001E187DBAF009954A9CCB4B400EAD0200&amp;View=%7BFB4377D4-42C6-46AD-A217-E6FE1E81F21A%7D
2. Formato_Plan_de_Accion_Sistemas_2018
3. Contrato 267-2018
Disponibles en: 
https://drive.google.com/drive/u/1/folders/1RzFZBtxn5hDNIwKXK6-bYJoDKCvEm7iX</t>
  </si>
  <si>
    <r>
      <rPr>
        <b/>
        <sz val="9"/>
        <color theme="1"/>
        <rFont val="Tahoma"/>
        <family val="2"/>
      </rPr>
      <t xml:space="preserve">Análisis Subdirección Administrativa: 
</t>
    </r>
    <r>
      <rPr>
        <sz val="9"/>
        <color theme="1"/>
        <rFont val="Tahoma"/>
        <family val="2"/>
      </rPr>
      <t xml:space="preserve">1. Los servicios TIC se encuentran documentados en el plan estratégico de tecnologías de la información y las comunicaciones 2017-2020 de Canal Capital "numeral 5.4 servicios tecnológicos" pagina 25, aprobado en comité SIG el 27 de diciembre de 2017.
2. La identificación de los servicios TIC críticos se encuentran discriminados en el numeral 5.2 Uso y Apropiación Tecnológica, pagina 16  "Descripción de criticidad para servicios TIC" del Plan Estratégico de Tecnologías de la Información y las Comunicaciones 2017-2020 de Canal Capital. 
3. Se adjunta plan de acción de la oficina de sistemas 2018 el cual contempla las actividades referentes a las necesidades de mantenimiento preventivo y acciones correctivas de los servicios TIC (Centro de datos, equipos terminales de datos y subsistema de seguridad de la información), así como la contratación de servicios especializados en soporte de tercer nivel para datacenter. Contrato 267-2018 con objeto "se obliga con canal capital a prestar sus servicios de mantenimiento preventivo y correctivo a la infraestructura TI de Canal Capital, brindando soporte de nivel 3 de acuerdo a las especificaciones técnicas referidas por el Canal Capital".
</t>
    </r>
    <r>
      <rPr>
        <b/>
        <sz val="9"/>
        <color theme="1"/>
        <rFont val="Tahoma"/>
        <family val="2"/>
      </rPr>
      <t xml:space="preserve">
Análisis OCI: </t>
    </r>
    <r>
      <rPr>
        <sz val="9"/>
        <color theme="1"/>
        <rFont val="Tahoma"/>
        <family val="2"/>
      </rPr>
      <t xml:space="preserve">Se evidenció que el "Plan Estratégico de Tecnologías de la Información y las Comunicaciones PETIC" 2017-2020, código AGRI-SI-PL-001 documenta en el numeral 5.4. los servicios TIC y los servicios TIC críticos en el numeral 5.2.
Adicional se evidenció en el plan de acción de sistemas que se establecen actividades referentes a las necesidades de mantenimiento preventivo y acciones correctivas de los servicios TIC y la suscripción del contrato 267-2018, el cual tiene la finalidad de prestar servicios de mantenimiento preventivo y correctivo a la infraestructura TI de Canal Capital, brindando soporte de nivel 3.
Teniendo en cuenta que no se reportan actividades respecto al estudio de mercado para contingencia de centro de datos remotos para tomar decisiones de contratación la acción queda abierta.
</t>
    </r>
  </si>
  <si>
    <t>Marcela Morales</t>
  </si>
  <si>
    <t xml:space="preserve">Auditoría Proceso Contratación ANTV </t>
  </si>
  <si>
    <t>Es prioritario estructurar adecuadamente la matriz de riesgos contractuales en la etapa precontractual y establecer esquemas que permitan advertir anticipadamente la ocurrencia de los mismos durante la ejecución de los contratos, con el fin de minimizar el daño antijurídico o las reclamaciones que por equilibrio económico del contrato se soliciten.</t>
  </si>
  <si>
    <t xml:space="preserve">Errores en la identificación de los riesgos contractuales </t>
  </si>
  <si>
    <t xml:space="preserve">1-Estructurar por parte de la Condinación Jurídica la matriz de riesgos contractuales;  
2-Efectuar capacitación a todas  las personas que intervienen en las diferentes etapas del proceso de contratación en el Canal, con el fin de fortalecer sus conocimientos  sobre la determinación de los riesgos contractuales en la etapa precontractual y del nuevo formato de estudios previos y  
3-Actualizar formato estudios previos incluyendo la matriz de riesgos contractuales.- </t>
  </si>
  <si>
    <t xml:space="preserve">Numero de actividades realizadas/número de actividades programadas </t>
  </si>
  <si>
    <t xml:space="preserve">1. Matriz de Riesgos 
2. Acta de asistencia a la capacitación efectuada por parte de la Coordinación Jurídica
3.  Correo electrónico, mediante el cual se solicitó la publicación en la Intranet de la Matriz de riesgos. </t>
  </si>
  <si>
    <t xml:space="preserve">Nelson Rincón </t>
  </si>
  <si>
    <t>Informe Anual de Control Interno Contable - Vigencia 2015</t>
  </si>
  <si>
    <t>Debilidad. La entidad no ha realizado el avalúo de activos, incumpliendo con lo estipulado en el numeral 4.11.6 de la Resolución 001 de 2001 y el Régimen de Contabilidad Pública</t>
  </si>
  <si>
    <t>Informe Anual de Control Interno Contable - Vigencia 2016</t>
  </si>
  <si>
    <t>7.2.2.3</t>
  </si>
  <si>
    <t>Debilidad: 3. Se evidencian retrasos en la Publicación de los Estados financieros en las carteleras de la entidad para el fácil acceso de las partes interesadas, de los meses de: enero, febrero abril y agosto/ 2016</t>
  </si>
  <si>
    <t>7.2.2.5</t>
  </si>
  <si>
    <t>Debilidad: 5. Las capacitaciones para el desarrollo de competencias y actualización del personal involucrado en el proceso contable, no se realizaron de forma permanente durante la vigencia, por cuanto únicamente se realizaron en los meses de noviembre y diciembre de 2016.No se generaron indicadores durante el primer semestre de 2016 que permitieran analizar e interpretar la realidad financiera de la entidad</t>
  </si>
  <si>
    <t>7.2.2.6</t>
  </si>
  <si>
    <t>Debilidad: 6. En las Actas de los Comités de Sostenibilidad realizados durante la vigencia 2016 (Abril 19 de y 9 de diciembre de 2016), no se fijaron fechas máximas de entrega de los soportes que evidencian la gestión realizada a los compromisos adquiridos</t>
  </si>
  <si>
    <t>7.2.2.7</t>
  </si>
  <si>
    <t>Debilidad: 7. No se evidencian mecanismos para verificar el cumplimiento de las directrices sobre análisis, depuración y seguimiento de cuentas (compromisos adquiridos en comités), ni en forma permanentemente o por lo menos periódicamente el análisis, la depuración y el seguimiento de cuentas  para el mejoramiento y sostenibilidad de la calidad de la información, lo anterior por cuanto dentro de la Resolución 074 de 2015 no se establece la periodicidad para realizar los comités</t>
  </si>
  <si>
    <t>7.2.2.8</t>
  </si>
  <si>
    <t>Debilidad: 8. No se efectúa en forma oportuna lo señalado en el procedimiento AGRI-SA-PD-010 TOMA FÍSICA DE INVENTARIOS, ítem No. 6 “Verificar las novedades que presentó el inventario, una vez hecho el cruce entre la toma física y el aplicativo, además de las novedades reportadas por las áreas en el formato (AGRI-SA-FT-026 REPORTE DE NOVEDADES)”, por cuanto al cierre de la vigencia y a la fecha del presente informe se encuentran 156 elementos inventariados sin placa de inventario, los cuales son tipificados con Faltantes Justificados</t>
  </si>
  <si>
    <t>7.2.2.9</t>
  </si>
  <si>
    <t>Debilidad: 9. No se evidencia procedimiento establecido para la realización del seguimiento  a los compromisos adquiridos en los comités de Inventarios, ni técnico de sostenibilidad contable</t>
  </si>
  <si>
    <t>7.2.4.4</t>
  </si>
  <si>
    <t>Recomendación: 4. Se recomienda verificar y analizar las funciones relacionadas con el cargo del Profesional Universitario de Contabilidad, establecidas en la Resolución 075 de 2009, con el fin de confirmar si se hace o no necesario realizar ajustes a la misma, teniendo en cuenta la normatividad vigente (Régimen de Contabilidad Pública en Convergencia, la Resolución No. 414 de 2014, sus modificaciones y  guías de aplicación “Definición de políticas contables y  presentación de estados financieros”)</t>
  </si>
  <si>
    <t>Seguimiento Comité SIG 2016-2017</t>
  </si>
  <si>
    <t>Se evidenció fallas en la presentación y aprobación de los documentos archivísticos Programa de Gestión Documental - PGD y el Plan Institucional de Archivo - PINAR, toda vez que se aprobó en el desarrollo del Comité Directivo del SIG y no en el marco del Comité SIG - Interno de Gestión Documental y Archivo de conformidad con el parágrafo primero, numerales 6, 7 y 10 del art. 10 de la Resolución 036-2015.
Esta situación es reiterativa, debido a que en el seguimiento realizado en la vigencia 2016, se encontró que se aprobó el Programa Anual de Auditorías 2016 en el  Comité SIG - Coordinador del Subsistema de Control Interno no en el Comité Directivo del SIG de conformidad con la  Resolución 036-2015 en el parágrafo único del artículo 8, en su numeral 6.</t>
  </si>
  <si>
    <t>No se evidenció la conformación del Equipo Operativo, así como la designación del Gestor SIG, de conformidad con el art. 19 de la Resolución 036-2015.
Esta situación se mencionó en el  seguimiento realizado en la vigencia 2016, siendo reiterativa para el seguimiento realizado en el 2017.</t>
  </si>
  <si>
    <t>Se encontró que de los 7 subsistemas que conforman el SIG (Resol 036-2015 – art. 3), solo 4 (Calidad, ambiental, salud en el trabajo y Gestión Documental y Archivo) cuentan con personal de apoyo, por lo tanto es importante que los demás subsistemas cuenten con el personal que apoye a los líderes delegados y de esta manera lograr aumentar la implementación del SIG en el Canal.</t>
  </si>
  <si>
    <t>Seguimiento del reporte a la Dirección Nacional de Derechos de Autor - Utilización de Software 2016 así como el proceso de dar de baja el software en la entidad.</t>
  </si>
  <si>
    <t>1.a</t>
  </si>
  <si>
    <t>De la revisión documental se detectaron 4 equipos de cómputo que sufrieron traslado de ubicación física y/o responsable de los bienes (Funcionario a cargo de los bienes) sin que se haya reportado al área de Servicios Administrativos dicha novedad diligenciando el formato de AGRI-SA-FT-026 Reporte de novedades en el momento en que se presentaron.
La No conformidad se configura para la Dirección Operativa por tener en el inventario a su cargo los equipos de placas de inventario No. 800124 y 1001348, al no cumplir con lo indicado en el procedimiento AGRI-SA-P-012 Reintegro al almacén y/o traslado de bienes.</t>
  </si>
  <si>
    <t>1.b</t>
  </si>
  <si>
    <t>De la revisión documental se detectaron 4 equipos de cómputo que sufrieron traslado de ubicación física y/o responsable de los bienes (Funcionario a cargo de los bienes) sin que se haya reportado al área de Servicios Administrativos dicha novedad diligenciando el formato de AGRI-SA-FT-026 Reporte de novedades en el momento en que se presentaron.
La No conformidad se configura para la Coordinación de Producción - Profesional Universitario de Producción por tener en el inventario a su cargo el equipo de placa de inventario No. 800284, al no cumplir con lo indicado en el procedimiento AGRI-SA-P-012 Reintegro al almacén y/o traslado de bienes.</t>
  </si>
  <si>
    <t>Se evidenció fallas en la identificación de los equipos de cómputo, debido a que en la visita de verificación se encontraron 4 en los cuales la placa se encontraba deteriorada (borrosa), así como 1 en donde la placa de inventario era una cinta de enmascarar y 1 equipo con 3 placas de inventario con diferente número. Por otra parte, de la verificación del licenciamiento de software se detectó cajas de licencias con doble placa de inventario y diferente números, licencias sin placas de inventarios. Así mismo se encontraron licencias de software y dongles que no tenían placa de inventario a la vista.
En particular, esta situación es reiterativa toda vez que se encontró la misma situación en la verificación realizada con el mismo alcance en la vigencia anterior, lo cual denota que las acciones planteadas por el área  de Servicios Administrativos no fueron contundentes para subsanar la situación descrita.</t>
  </si>
  <si>
    <t>Se detectó que dos dongles, No. 2E46423D y 2E46727E, para el software Avid Media Composer y Suite de Adobe, fueron ingresados al aplicativo Kardex sin registrar de manera clara la descripción de los mismos, faltando el número de ID y/o serial, con lo cual se podría identificar este tipo de elementos en el Kardex al no contar con placa de inventario instalada en el dongle.</t>
  </si>
  <si>
    <r>
      <rPr>
        <b/>
        <sz val="9"/>
        <color theme="1"/>
        <rFont val="Tahoma"/>
        <family val="2"/>
      </rPr>
      <t>Observación:</t>
    </r>
    <r>
      <rPr>
        <sz val="9"/>
        <color theme="1"/>
        <rFont val="Tahoma"/>
        <family val="2"/>
      </rPr>
      <t xml:space="preserve"> Se detectó poca confiabilidad en el archivo en Excel donde se registran los bienes para dar de baja una vez son etiquetados por el área de Servicios Administrativos, toda vez que al cruzar la información de dicha base de datos para el año 2016 con lo observado en la visita de inspección a la bodega para dar de baja, se evidenció que el número de la etiqueta para dar baja de los equipos no corresponde a lo registrado en la matriz de Excel de relación de equipos para dar baja para la vigencia mencionada.</t>
    </r>
  </si>
  <si>
    <t>Seguimiento y verificación registro hoja de vida y declaración de bienes y rentas SIDEAP 2017</t>
  </si>
  <si>
    <t>Efectuada la revisión documental a la muestra definida para esta auditoría, se evidenció en los contratos Nos. 207, 999, 975, 903, 877, y demás contratos enunciados en el requisito No. 2, falta del registro para las fechas tanto de ingreso como de terminación de los contratos, así mismo, algunas hojas de vida presentan registros a lápiz en los espacios de fechas de terminación de contratos y otras no registran la última experiencia laboral aunque en el expediente se encuentran los soportes.</t>
  </si>
  <si>
    <t>Efectuada la revisión documental a la muestra definida para esta auditoría, se evidenció en los contratos Nos. 1002, 963, 764, 420, 46, 517, 261, 30, 18, 899, 763, 314, 413, 408, 1166, y demás contratos enunciados en los requisitos No. 3, No. 4 y No. 10, debilidades en los formatos de hoja de vida y de bienes y rentas presentados por contratistas, tales como: formatos hojas de vida y bienes y rentas firmados y sin fecha, otros firmados con fecha posterior a la del contrato, algunos sin firma y sin fecha. Así mismo, se observaron hojas de vida en las cuales la fecha de actualización es posterior a la fecha de firma del contrato. No obstante, en la mesa de validación de hallazgos realizada el 24 de noviembre de 2017, se evidenció que para los contratos objeto del hallazgo, la hoja de vida se encuentra registrada en SIDEAP con fecha anterior a la firma del contrato, lo que indica que los expedientes contractuales no cuentan con la debida trazabilidad que requiere el proceso contractual.</t>
  </si>
  <si>
    <t>Efectuada la revisión documental a la muestra definida para esta auditoría, se evidenció en los contratos Nos. 968, 384, 822, 93, 495, 178, 1144, 109, y demás contratos enunciados en el requisito No. 5, que los formatos de hoja de vida que reposan en éstas, no se encuentran firmados, ni con fecha de revisión por parte de la Coordinadora Jurídica, otros se encuentran firmados y registrados con fecha anterior a la de la firma del contrato, un contrato con 2 formatos de hoja de vida.</t>
  </si>
  <si>
    <t>En los expedientes de los contratos Nos. 1037, 1105, 211, 1127, 208 y demás contratos enunciados en el requisito No. 6, se evidenció que en la hoja de vida no aparecen relacionados algunos soportes de estudios académicos realizados por los contratistas, en otros casos, no se logró ubicar los soportes de estudios registrados en la hoja de vida, esto a pesar de revisar los archivos de la carpeta compartida de contratación.</t>
  </si>
  <si>
    <t>En los expedientes de los contratos Nos. 444, 975, 440, 241, 1162, 71 y demás contratos enunciados en el requisito No. 7, se evidenció que en la hoja de vida no aparecen relacionados algunos soportes laborales que reposan en la carpeta, en otros casos, no se logró ubicar los soportes de experiencia laboral registrada en la hoja de vida, a pesar de revisar archivos de la carpeta compartida de contratación.</t>
  </si>
  <si>
    <t>En la capeta del contrato No. 02, se evidenció que en el formato de bienes y rentas no se encuentra archivado.</t>
  </si>
  <si>
    <t>Las minutas de los contratos Nos. 1309 del 6 de septiembre de 2017 celebrado con José Rodríguez; Contrato No. 1231 del 1 de septiembre de 2017 celebrado con Wilson Cano y contrato No. 1226 del 1 de septiembre de 2017 celebrado con Jorge Vargas, no reposaban en los respectivos expedientes contractuales, así mismo no reposan: el certificado de registro presupuestal, las pólizas, actas de aprobación de las mismas, formulario de afiliación a la ARL, ni el certificado de afiliación, al momento de la verificación del expediente contractual en desarrollo de la auditoría.</t>
  </si>
  <si>
    <t>De los cuatrocientos expedientes contractuales revisados solo dos presentan foliación, el contrato No. 568 de Diego Dussan del 28 de abril de 2017, con 65 folios y el contrato No. 827 del 23 de junio de Juan Fernández, foliado solo hasta la página 39. Lo que indica que el 99% de los expedientes de la muestra se encuentran sin foliar, es decir 396 expedientes, y 2 expedientes no fueron revisados como se indica en el siguiente punto.</t>
  </si>
  <si>
    <t>Publicación de la contratación de la entidad en el SECOP 2017</t>
  </si>
  <si>
    <t>Realizada la revisión de la oportunidad en la publicación de las minutas contractuales conforme a los parámetros establecidos para el proceso de Gestión Jurídica y Contractual. Versión V.  Código: AGCO-CR-001, se pudo establecer que se presentan veintiún (21) publicaciones que superan en un (1) día, una (1) que supera en tres (3) días y dos (2) que superan en más de sesenta (60) la fecha límite.</t>
  </si>
  <si>
    <t>Auditoría Facturación y Cartera 2015 a 2017</t>
  </si>
  <si>
    <t>Existe diferencia entre el valor de solicitud de copias de programas y grabaciones producidos por Canal publicado en la página web http://portel.bogota.gov.co/portel/libreria/php/frame_detalle_scv.php?h_id=25005, frente al monto establecido en el tarifario de la vigencia 2017, evidenciándose falta de controles por parte del área de atención al ciudadano, quien realiza la solicitud de la publicación en la página web de la Alcaldía Mayor de Bogotá para la actualización del enlace de “servicio a la ciudadanía – trámites y servicios”.</t>
  </si>
  <si>
    <t>Al revisar las facturas relacionadas en el cuadro No. 8 del presente informe “cuadro comparativo valores facturados para copias de material audiovisual y tarifas establecidas”, se determinó que esta facturación difiere de los valores establecidos en el tarifario, evidenciando deficiencias en los controles del procedimiento de elaboración de facturas. Teniendo en cuenta que tanto para la solicitud de la factura como para su elaboración se debe verificar que ésta corresponda al precio fijado en tarifario que periódicamente pública el canal.</t>
  </si>
  <si>
    <t>Auditoría Proceso Comercialización</t>
  </si>
  <si>
    <t>Se presenta incumplimiento en la actividad No. 1 del procedimiento MCOM – PD – 002 Versión 8 Gestión Comercial y Ventas: Realizar un diagnóstico de oportunidades del mercado al no contar con este diagnóstico por parte de las áreas comerciales del Canal</t>
  </si>
  <si>
    <t>Se presenta incumplimiento en la actividad No. 20 del procedimiento MCOM – PD – 002 Versión 8 Gestión Comercial y Ventas: Enviar Convenio y Contrato a la Subdirección Financiera y Coordinación Jurídica, al no evidenciarse el envío de la minuta del convenio y/o contrato a la Subdirección Financiera</t>
  </si>
  <si>
    <t>Se evidenciaron fallas al momento de verificar los parámetros de calidad de las cápsulas y/o programas entregados por nuestros clientes para ser emitidos en el Canal, toda vez que no se están dejando los registros sobre la identificación, tratamiento y/o autorización para la emisión de estas cápsulas</t>
  </si>
  <si>
    <t>Se evidencia falta de control para determinar el cumplimiento de los servicios ofrecidos por los clientes proveedores de canjes, toda vez que no se solicitó constancia o certificación de retiro por parte del Canal de las empanadas en lo puntos de venta de Alimentos Criollos, así mismo se presentó fallas en soportar la entrega de las boletas de Alaska al no dejar evidencia en la totalidad de los casos</t>
  </si>
  <si>
    <t>De las evidencias entregadas, se detectó que las Alianzas con Medios de Comunicación No. 001 Contenidos Digitales K SAS y No. 002 Champion TV ambas del 16 de febrero de 2017, fueron firmadas por el Director Operativo, sin estar delegado para realizar dicha suscripción</t>
  </si>
  <si>
    <t>En la salida de almacén No. 29 del 1-mar-2017, se evidenció fallas administrativas al entregarse productos de consumo a personal contratista sin estar debidamente autorizados, así como la firma del formato AGRI-SA-FT-008 versión 5 de un contratista como jefe inmediato, entregado como soporte para la salida mencionada, siendo que el jefe inmediato del Prof. Univer. de Ventas y Mercadeo (ausente por maternidad) es el Director Operativo</t>
  </si>
  <si>
    <t>Se evidenció que la entidad no tiene documentado el procedimiento de comercialización que involucre toda la gestión que adelanta el canal en sus diferentes áreas y/o grupos de trabajo (privados, públicos, Nuevos Negocios) con el fin de articular las actividades y se logre mejorar la gestión comercial en el canal, en particular en lo referente a Nuevos Negocios, no existe procedimientos u otro documento sobre la gestión que adelanta esta área</t>
  </si>
  <si>
    <t>Se evidenció que las propuestas comerciales y/o cotizaciones, no están estandarizadas en la forma de presentarlas, encontrándose diferentes maneras de realizarlas (correo electrónico, oficios, presentaciones), así como diferentes formatos o modelos de cotización/oferta con información totalmente diferente; también se identificaron fallas en la generación del consecutivo de las mismas, algunas no cuentan con numeración, no se conocen los diferentes alcances, con lo cual se puede guardar la trazabilidad de las ofertas de mejor manera</t>
  </si>
  <si>
    <t>No se encontró evidencias sobre la entrega formal a los futuros clientes sobre los requisitos o requerimientos técnicos de audio, video, y algunos aspectos de contenido, en ninguna de las propuestas u ofertas comerciales, así como en las cotizaciones enviadas, con lo cual se podrían evitar las fallas que se han presentado en las programas a emitir de los negociaciones con Kirya y DyD Medios</t>
  </si>
  <si>
    <t>Se identificó que las propuestas comerciales y/o cotizaciones enviadas por el Canal a sus futuros clientes, no cuentan o describen las principales características de los servicios a prestar, el alcance en cuanto a fechas de realización, cantidad de servicios ofertados, así como los requisitos o estándares mínimos de calidad de los programas o cápsulas a emitir y que son suministrados por el cliente, entre otros aspectos</t>
  </si>
  <si>
    <t>El memorando de solicitud contractual que reposa en la carpetas contractuales No. 311-2017, 332-2017, 629-2017, 640-2017, 301-2017, 279-2017, 297-2017, 316-2017, 331-2017, 350-2017, 494-2017, 652-2017, 623-2017, no se encuentra con radicado interno ni tampoco registra fecha de recibido en la Coordinación Jurídica</t>
  </si>
  <si>
    <t>Se evidenció que en 5 de los expedientes contractuales, (640-2017, 301-2017, 702-2017, 672-2017, 494-2017), el formato AGJC-CN-FT-028 Listado de documentos para contratar, no se registró la fecha de recepción en la Coordinación Jurídica</t>
  </si>
  <si>
    <t>Se evidenció que en el 82.35% de procesos contractuales que corresponde a 12 de los 17 contratos auditados (311-2017, 629-2017, 702-2016, 279-2017, 297-2017, 316-2017, 331-2017, 350-2017, 494-2017, 652-2017, 623-2017), presentan falencias en el sustento técnico, al no contar con análisis de las cotizaciones, faltas de sustentos documentales relacionadas con las cotizaciones remitidas, falencias en los factores de selección, faltan los soportes de los requerimientos solicitados por las entidades que suscribieron los contratos interadministrativos, entre otras</t>
  </si>
  <si>
    <t>Se identificó que en el contrato No. 332-2017, no reposa en el expediente contractual las cotizaciones o propuestas aportadas por el futuro contratista, tal como lo indican en el formato AGJC-CN-FT-028 Listado de documentos para contratar</t>
  </si>
  <si>
    <t>Se identificó que en el contrato 311-2017, el Certificado de Antecedentes Disciplinarios expedido por la Procuraduría General de la Nación que reposa en el expediente contractual, se encuentra con fecha del 3-mar-2017, 4 días hábiles posteriores a la firma de la minuta contractual, la cual fue el 27-feb-2017</t>
  </si>
  <si>
    <t>Se identificaron fallas en la publicación del contrato en el Sistema Electrónico de Contratación Pública SECOP, de los 17 contratos auditados, 4 (311-2017, 332-2017, 301-2017, 350-2017) fueron publicados superando los 3 días hábiles</t>
  </si>
  <si>
    <t>Se logró identificar que en los contratos No. 640-2017, 279-2017, 316-2017, 331-2017, 350-2017, 494-2017 no reposa en el expediente contractual la Comunicación al Supervisor AGJC-CN-FT-020, en donde se comunica al funcionario de planta la designación de supervisión y el cumplimiento de los requisitos de perfeccionamiento y legalización de los contratos a supervisar</t>
  </si>
  <si>
    <t>Se encontró que en el expediente contractual No. 279-2017, no reposa el recibo que acredita el pago de la póliza, con lo cual se corre el riesgo que las pólizas pierdan validez por no pagar la prima o valor de la misma, tal como lo indica el artículo 1068 del Código de Comercio</t>
  </si>
  <si>
    <t>Se evidenció fallas en lo referente a la gestión documental en 12 expedientes contractuales (301-2017, 702-2016, 672-2016, 562-2016, 279-2017, 297-2017, 316-2017, 331-2017, 350-2017, 494-2017, 652-2017, 623-2017), encontrando situaciones como la falta de foliación, documentos no archivados cronológicamente o de acuerdo a la secuencia lógica de realización y páginas de documentos que no conservan su secuencia</t>
  </si>
  <si>
    <t>Se identificó fallas en la supervisión del contrato 640-2017, toda vez que no se dejó evidencia de la entrega de los productos que se debían entregar previo a los pagos pactados, tal como se indica en la cláusula tercera “Forma de pago”, así como la falta de gestión en la solicitud para la realización del otrosí modificatorio debido al cambio de material (de madera a acrílico) de los 2 pares de letras, habiendo sido autorizados mediante carta del 15 de junio de 2017. Por otra parte, se evidenció fallas en la gestión para el ingreso al almacén de estos productos, toda vez que pasados 32 días hábiles se realizó la solicitud de ingreso presentando los documentos necesarios así como los productos al técnico de servicios administrativos</t>
  </si>
  <si>
    <t>Se evidenció fallas en la supervisión del contrato 297-2017, toda vez que se autorizó un pago por el valor total del contrato ($30.404.500), sin los debidos documentos que soporten la prestación de los servicios contratados, toda vez que al revisar las 50 “planillas de verificación – equipo amplificación 1000 watts” realizadas por el IDRD y anexas al informe final de supervisión radicado con el memorando No. 1128 del 13 de junio de 2017, los 50 servicios prestados distribuidos en 35 servicios de 3 horas, 10 servicios de 6 horas y 5 servicios en los cuales no es posible identificar las horas totales de prestación del servicio, no corresponden al valor pagado, de acuerdo con el valor ofertado y estipulado en la minuta del contrato. Así mismo se evidencia falencias en la justificación de la adición No. 1 por valor de $9.282.000 suscrita el 31 de marzo de 2017, al no se explica claramente cuáles son los escenarios o servicios adicionales que se requieren ni tampoco justifican el motivo de este cubrimiento de sonido adicional, con lo cual se debió calcular el valor adicionado teniendo en cuenta los valores cotizados inicialmente</t>
  </si>
  <si>
    <t>Se evidenció que no reposa archivado en el expediente contractual del contrato 494-2017, el informe final de supervisión remitido a la Coordinación Jurídica a través del memorando No. 1183 del 20-jun-2017, ni tampoco se encuentra publicado dicho informe en el SECOP</t>
  </si>
  <si>
    <t>Se detectó fallas en la planeación e interacción con los demás procesos y dependencias del Canal, para desarrollar la nueva línea de negocio en la entidad, toda vez que no se tuvieron en cuenta a las posibles áreas que de forma directa o indirecta participarían en la gestión del área de Nuevos Negocios, para este caso la Subdirección Administrativa – Servicios Administrativos, quienes son los encargados de controlar los inventarios e ingresos al almacén de los bienes que adquiere el Canal</t>
  </si>
  <si>
    <t>Se evidenció que la entidad no se realiza la designación de manera formal de un supervisor, funcionario del Canal, para que adelante la supervisión de los contratos y convenios interadministrativos en los cuales el Canal obra como contratista</t>
  </si>
  <si>
    <t>Se evidenció fallas en la expedición de los certificados de emisión, para los programas emitidos en virtud del contrato interadministrativo 075-2017 con TV Andina – Canal Trece, en donde la hora final de la primera emisión del programa del día 5-mar-2017 es posterior a la hora de inicio de la segunda emisión en el mismo día. La misma situación aparece en la segunda y tercera emisión del programa del 12 de marzo, las emisiones de los programas del 7, 14, 21 y 28 de mayo</t>
  </si>
  <si>
    <t>Auditoría Contratos vigencia 2016 - 2017</t>
  </si>
  <si>
    <r>
      <t xml:space="preserve">Realizada </t>
    </r>
    <r>
      <rPr>
        <sz val="9"/>
        <rFont val="Tahoma"/>
        <family val="2"/>
      </rPr>
      <t>la</t>
    </r>
    <r>
      <rPr>
        <sz val="9"/>
        <color rgb="FF000000"/>
        <rFont val="Tahoma"/>
        <family val="2"/>
      </rPr>
      <t xml:space="preserve"> auditoría a los Contratos Nos. 823, 883, 887 y 502 de 2016 se pudo evidenciar falencias respecto del diligenciamiento del documento de </t>
    </r>
    <r>
      <rPr>
        <i/>
        <sz val="9"/>
        <color rgb="FF000000"/>
        <rFont val="Tahoma"/>
        <family val="2"/>
      </rPr>
      <t>Notificación al  Supervisor,</t>
    </r>
    <r>
      <rPr>
        <sz val="9"/>
        <color rgb="FF000000"/>
        <rFont val="Tahoma"/>
        <family val="2"/>
      </rPr>
      <t xml:space="preserve"> ya que revisados los expedientes contractuales no se evidencia la fecha efectiva de surtimiento de esta actividad, aspecto que es indispensable para el desarrollo del ejercicio de esta actividad. Esta situación contradice lo establecido en el numeral 6º del Procedimiento: “Contratación Directa” CÓDIGO: AGJC-CN-PD-005, mediante el cual se establece que una vez aprobadas las garantías, se procederá a elaborar y remitir comunicación dirigida al Supervisor informándole la fecha de inicio del contrato, en razón del cumplimiento de los requisitos de ejecución. Esta situación pone de presente la existencia de falencias en la aplicación de este instrumento.</t>
    </r>
  </si>
  <si>
    <r>
      <t xml:space="preserve">Si bien es cierto Canal Capital posee un régimen de contratación especial, en el acápite de </t>
    </r>
    <r>
      <rPr>
        <i/>
        <sz val="9"/>
        <rFont val="Tahoma"/>
        <family val="2"/>
      </rPr>
      <t>“Contenidos de los Estudios Previos de Conveniencia Y Oportunidad</t>
    </r>
    <r>
      <rPr>
        <sz val="9"/>
        <rFont val="Tahoma"/>
        <family val="2"/>
      </rPr>
      <t>” del “Instructivo para Elaboración de Estudios de Conveniencia”  Código: AGCO-IN-002 en su versión No. 3 se contempla en el literal “g”  la temática de Análisis de riesgos; este documento no establece, ni referencia claramente una metodología que permita a las áreas gestionar los riesgos de los diferentes procesos de contratación procurando disminuir la probabilidad de ocurrencia de los mismos.</t>
    </r>
  </si>
  <si>
    <t>Auditoría Contratos vigencia 2016 - 2018</t>
  </si>
  <si>
    <r>
      <t xml:space="preserve">En el marco de los expedientes contractuales No 756 y 823 de 2016 de conformidad con lo establecido en el procedimiento </t>
    </r>
    <r>
      <rPr>
        <i/>
        <sz val="9"/>
        <color theme="1"/>
        <rFont val="Tahoma"/>
        <family val="2"/>
      </rPr>
      <t>“Administración de correspondencia externa (ingreso)</t>
    </r>
    <r>
      <rPr>
        <sz val="9"/>
        <color theme="1"/>
        <rFont val="Tahoma"/>
        <family val="2"/>
      </rPr>
      <t>, (</t>
    </r>
    <r>
      <rPr>
        <i/>
        <sz val="9"/>
        <color theme="1"/>
        <rFont val="Tahoma"/>
        <family val="2"/>
      </rPr>
      <t>Formato AGRI-GD-PD-006 del proceso</t>
    </r>
    <r>
      <rPr>
        <sz val="9"/>
        <color theme="1"/>
        <rFont val="Tahoma"/>
        <family val="2"/>
      </rPr>
      <t xml:space="preserve"> de </t>
    </r>
    <r>
      <rPr>
        <i/>
        <sz val="9"/>
        <color theme="1"/>
        <rFont val="Tahoma"/>
        <family val="2"/>
      </rPr>
      <t>“Gestión de recursos y administración de la información”</t>
    </r>
    <r>
      <rPr>
        <sz val="9"/>
        <color theme="1"/>
        <rFont val="Tahoma"/>
        <family val="2"/>
      </rPr>
      <t>,</t>
    </r>
    <r>
      <rPr>
        <i/>
        <sz val="9"/>
        <color theme="1"/>
        <rFont val="Tahoma"/>
        <family val="2"/>
      </rPr>
      <t>”)</t>
    </r>
    <r>
      <rPr>
        <sz val="9"/>
        <color theme="1"/>
        <rFont val="Tahoma"/>
        <family val="2"/>
      </rPr>
      <t xml:space="preserve">, no es posible evidenciar la existencia de soporte documental que dé cuenta de la radicación de la propuesta que dio origen a éstos proyectos. </t>
    </r>
  </si>
  <si>
    <r>
      <t xml:space="preserve">En el marco del expediente contractual No 756 de 2016, el Formato AGCO-FT-013 de </t>
    </r>
    <r>
      <rPr>
        <i/>
        <sz val="9"/>
        <color theme="1"/>
        <rFont val="Tahoma"/>
        <family val="2"/>
      </rPr>
      <t>“Chequeo Documentos”</t>
    </r>
    <r>
      <rPr>
        <sz val="9"/>
        <color theme="1"/>
        <rFont val="Tahoma"/>
        <family val="2"/>
      </rPr>
      <t xml:space="preserve"> necesario para dar inicio al proceso de contratación se presenta con fecha 07 de octubre de 2016. Ahora bien, en el Numeral 5,1,6 del </t>
    </r>
    <r>
      <rPr>
        <i/>
        <sz val="9"/>
        <color theme="1"/>
        <rFont val="Tahoma"/>
        <family val="2"/>
      </rPr>
      <t>Cronograma de Contratación propuesto y aprobado por la ANTV</t>
    </r>
    <r>
      <rPr>
        <sz val="9"/>
        <color theme="1"/>
        <rFont val="Tahoma"/>
        <family val="2"/>
      </rPr>
      <t xml:space="preserve">, obrante a FOLIO 13 del Expediente Contractual se evidencia que el periodo de contratación establecido para este proyecto inicia en la segunda semana de agosto (lunes 8) y va hasta la cuarta semana de agosto (miércoles 31). Esta situación pone de presente el </t>
    </r>
    <r>
      <rPr>
        <i/>
        <sz val="9"/>
        <color theme="1"/>
        <rFont val="Tahoma"/>
        <family val="2"/>
      </rPr>
      <t xml:space="preserve">“no cumplimiento de los cronogramas de ejecución aprobados por la Autoridad” </t>
    </r>
    <r>
      <rPr>
        <sz val="9"/>
        <color theme="1"/>
        <rFont val="Tahoma"/>
        <family val="2"/>
      </rPr>
      <t xml:space="preserve">mediante la </t>
    </r>
    <r>
      <rPr>
        <i/>
        <sz val="9"/>
        <color theme="1"/>
        <rFont val="Tahoma"/>
        <family val="2"/>
      </rPr>
      <t>Resolución ANTV 1431 de 2016.</t>
    </r>
  </si>
  <si>
    <t>En el marco del ejercicio auditor se pudo establecer Respecto de la aplicación del Procedimiento AGJC-CN-PD-005 “Contratación Directa”, que en el expediente contractual No 756 de 2016, existen deficiencias en la aplicación del Método de Control identificado para la Actividad número 4; ya que en revisión del expediente contractual se encontraron diferencias entre el objeto contractual establecido en la minuta del contrato (relacionado con el programa Bienestar Capital) v/s el objeto planteado en el registro presupuestal (relacionado con el programa Conexión Bienestar). Si bien es cierto, en el expediente contractual se evidencia la obligatoriedad de realizar el cambio planteado y su referenciación a la ANTV, el Registro Presupuestal no refleja esta situación. Con base en lo anterior, se evidencian deficiencias en la aplicación de los métodos de control al momento de gestionar la expedición del Certificado de Registro Presupuestal, el cual debe ser contrastado contra la Minuta Contractual, numerada y fechada que se registra como insumo para adelantar la expedición del Certificado de Registro Presupuestal y su registro en el aplicativo PREDIS</t>
  </si>
  <si>
    <t xml:space="preserve">Realizado el ejercicio auditor al expediente contractual No 823 de 2016, (suscrito el 23 de noviembre de 2016 con la firma ATMEDIOS, para efectos de contar con el soporte técnico, mantenimiento y actualización del sistema de graficación Vizrt de Canal Capital), se pudo establecer que de conformidad con lo establecido en la Cláusula Tercera de la minuta contractual. El plazo de ejecución de este contrato se pactó a doce meses, no obstante de conformidad con Memorando 2153 suscrito por el Director Operativo y la Coordinadora del Área técnica el 30 de diciembre de 2016, se informó que para la fecha se habían realizado giros correspondientes al 98.19% del total del presupuesto, solicitando la liberación del saldo a la fecha ($2.427.138.00), amparando esta situación en el cumplimiento de las obligaciones y la presentación de un cronograma de mantenimientos. Requerida a la Coordinadora del Área Técnica como supervisora del contrato, para efectos de obtener reporte de avance del cronograma de mantenimiento al corte del mes de marzo, esta remitió documento sin firma y sin radicado de correspondencia; situación por la cual, no es posible evidenciar en el  expediente contractual la existencia de soporte documental que dé cuenta del informe del contratista necesario para establecer el cumplimiento del objeto contractual de conformidad con el requerimiento efectuado por la OCI. </t>
  </si>
  <si>
    <t>En el marco del expediente contractual No 823 de 2016, con relación al “Numeral 8º - Estudio de Mercado” del formato Código: AGJC-CN-FT-001; no se evidencian soportes de la solicitud de cotizaciones efectuada por el Canal (se referencia que se remitieron 25 correos); así mismo, se menciona que se recibieron 5 cotizaciones, de las cuales se tiene soporte documental,  sin embargo, cuatro de ellas no corresponden a las empresas a las cuales se les solicitó la cotización. Solamente una empresa tiene soporte de remisión por correo electrónico y solamente en dos es posible determinar la fecha de emisión y tan solo una de las empresas referencia el AIU (administración, imprevistos y utilidades), las demás no mencionan. 
Por último, a el folio 26 del expediente contractual se evidencia documento sin firma, ni codificación de formato en el marco del SIG de la entidad, el cual se referencia como “Estudio de mercado proceso de transporte”. En este documento se contemplan cinco (5) ítems, que igualmente son mencionados en el Numeral 8º de los Estudios Previos, sin embargo en los folios subsiguientes se evidencian propuestas económicas que contemplan 7 ítems; evidenciándose debilidades en los estudios de mercado.</t>
  </si>
  <si>
    <t xml:space="preserve">Para el 97% de los expedientes analizados no se evidenció el registro de radicación en la ventanilla única de correspondencia (número y fecha) del “Memorando de solicitud de trámite contractual”, que permita establecer la fecha de la solicitud. 
En el 27% de los expedientes analizados “el código de la dependencia al final del memorando”, se encuentra errado, está escrito "200" y corresponde a "330". </t>
  </si>
  <si>
    <t xml:space="preserve">En el 30% de los expedientes analizados no se evidencia registro de la firma de quien debe suscribir los ESTUDIOS PREVIOS conforme al formato código AGJC-CN-PD-001- Versión 2. </t>
  </si>
  <si>
    <t>En el 93% de los expedientes verificados no se evidencia registro de correspondencia (número) del oficio mediante el cual el futuro contratista entrega a Canal Capital la propuesta de servicios o cotización, como soporte necesario para el desarrollo de la contratación a efectuar</t>
  </si>
  <si>
    <r>
      <t xml:space="preserve">Para el 17% de los expedientes verificados, en el </t>
    </r>
    <r>
      <rPr>
        <i/>
        <sz val="9"/>
        <color theme="1"/>
        <rFont val="Tahoma"/>
        <family val="2"/>
      </rPr>
      <t>formato de Hoja de Vida del SIDEAP,</t>
    </r>
    <r>
      <rPr>
        <sz val="9"/>
        <color theme="1"/>
        <rFont val="Tahoma"/>
        <family val="2"/>
      </rPr>
      <t xml:space="preserve"> no se evidencia en el ítem de certificación de la información la firma por parte del Jefe de personal o de contratos. </t>
    </r>
  </si>
  <si>
    <t>Informe Anual de Control Interno Contable Vig. 2017</t>
  </si>
  <si>
    <t>7.2.2.1</t>
  </si>
  <si>
    <t xml:space="preserve"> DEBILIDAD 1. El proceso contable tiene definido un procedimiento general denominado Estados Financieros, En el cual no se observan claramente definidas las siguientes actividades: como es el flujo de información de las demás áreas hacia contabilidad, cuáles son los documentos requeridos para registrar transacciones diferentes a los pagos y que afectan los Estados Financieros, y la forma se debe realizar el cierre integral de la vigencia con la información producida en las áreas o dependencias que generan hechos económicos.</t>
  </si>
  <si>
    <t>7.2.2.2</t>
  </si>
  <si>
    <t>DEBILIDAD 2. Al verificar la aplicación del criterio de medición posterior el cual debe ser revisado como mínimo al cierre de cada periodo, se evidenció que este no fue aplicado como lo dispone el numeral 16 “Deterioro del Valor de los Activos” del Marco Conceptual de Régimen de Contabilidad Pública adoptada a través de la Resolución 414 de 2014 expedida por la Contaduría General de la Nación.</t>
  </si>
  <si>
    <t>7.2.2.4</t>
  </si>
  <si>
    <t>DEBILIDAD 4. Dentro de las políticas y procedimientos establecidos se requiere documentar un lineamiento claro para la divulgación de los Estados Financieros.</t>
  </si>
  <si>
    <t xml:space="preserve">DEBILIDAD 5. Desactualización de la política financiera, la cual en su parte normativa no incluye la Resolución 193 de 2016. Así mismo, los procedimientos de Estados Financieros, de tesorería y cartera, no incluyen la Resolución 414 de 2014 y la Resolución 193 de 2016 entre otras normas expedidas por la Contaduría General de la Nación. </t>
  </si>
  <si>
    <t xml:space="preserve">DEBILIDAD 6. Las notas a los Estados Financieros presentan debilidades en cuanto a la revelación adecuada para la información de tipo cualitativo y cuantitativo. Las cuentas por cobrar (Prestación de servicios) y en la cuenta de saldo a favor por impuesto a las ventas, las cuales presentaron variaciones significativas, sin embargo no se informa de manera amplia y suficiente la razón o razones por las cuales se presentó dicha variación. 
De igual manera, se observaron debilidades en la revelación de la información relativa a la naturaleza y régimen jurídico del Canal, no se indican los órganos superiores de dirección y administración, y la entidad a la cual está adscrita o vinculada, para caso del Canal se encuentra vinculado a la Secretaría de Cultura Recreación y Deporte. 
De otra parte, al revisar el contenido de las notas no se evidencio la referenciación de estas con cada una de las cuentas del balance a las que hacen referencia. Lo anterior de acuerdo a lo establecido en el Capítulo VI de las Normas para el Reconocimiento, Medición, Revelación y Presentación de los Hechos Económicos del Régimen de Contabilidad Pública adoptado a través de la Resolución 414 de 2014 expedida por la Contaduría General de la Nación. </t>
  </si>
  <si>
    <t>RECOMENDACION 3. Al verificar si se tiene establecida una directriz, procedimientos, instrucciones, o lineamientos sobre análisis, depuración y seguimiento de cuentas para el mejoramiento y sostenibilidad de la calidad de la información, no se encontró ningún instrumento que dé cuenta de esta actividad en la Entidad.</t>
  </si>
  <si>
    <t>DEBILIDAD 7. La Entidad no ha establecido mecanismos de autoevaluación que le permitan a los directos responsables medir la eficacia de los controles implementados en el proceso contable y verificar el cumplimiento de las acciones adoptadas en el plan de tratamiento de riesgos.</t>
  </si>
  <si>
    <t>Visita de Seguimiento al Cumplimiento de la Normativa Archivística.  (Herramienta No. 1)</t>
  </si>
  <si>
    <t>1-4</t>
  </si>
  <si>
    <t>Actualización  y ajuste de la política de gestión documental según lo establecido en el Decreto 2609 de 2012, en la cual se contemple: Marco conceptual para la gestión de información en cualquier soporte, Conjunto de estándares para la gestión de la información en cualquier soporte, metodología general para creación, uso, mantenimiento, retención, acceso y preservación de la información, programa de gestión de información y documentos, así como la cooperación, articulación y coordinación permanente entre archivo y dependencias productoras.</t>
  </si>
  <si>
    <t>1-5.5</t>
  </si>
  <si>
    <t xml:space="preserve">No se cuenta con tablas de Control de Acceso para el establecimiento de categorías adecuadas de derechos y restricciones de seguridad aplicables a los documentos. </t>
  </si>
  <si>
    <t>1-5.6</t>
  </si>
  <si>
    <t>En el área Jurídica no se cuenta con Inventarios  actualizados  desde el año 2015, razón por la que no se han hecho transferencias primarias, de igual manera se identificó que parte de los expedientes no obedecen a lo establecido en la Archivística de la Dependencia.</t>
  </si>
  <si>
    <t>1-5.7</t>
  </si>
  <si>
    <t xml:space="preserve">No se cuenta con modelo de requisitos para la gestión de documentos electrónicos. </t>
  </si>
  <si>
    <t>1-9.2</t>
  </si>
  <si>
    <t xml:space="preserve">No se ha ejecutado intervención al Fondo Documental Acumulado (FDA) de acuerdo a las Tablas de Valoración Documental (TVD). </t>
  </si>
  <si>
    <t>1-17</t>
  </si>
  <si>
    <t xml:space="preserve">La entidad no ha realizado transferencias secundarias a la Dirección Distrital de Archivo de Bogotá en cumplimiento con el Decreto 1515 de 2013, compilado en el Decreto 1080 de 2015 Art. 2.8.2.9.4 Parágrafo 2, Artículo 2.8.2.9.5 y 2.8.2.11.1 partiendo de los instrumentos archivísticos convalidados por la CDA. </t>
  </si>
  <si>
    <t>1-19</t>
  </si>
  <si>
    <t>Ajuste del Plan de Emergencias con un Plan Operativo de Normalización que contemple acciones en caso de siniestros según Acuerdo 050 de 2000.</t>
  </si>
  <si>
    <t>Visita de Seguimiento al Cumplimiento de la Normativa Archivística. (Herramienta No. 2)</t>
  </si>
  <si>
    <t>2-4.1</t>
  </si>
  <si>
    <t xml:space="preserve">No se cuenta con aplicativo o herramienta tecnológica integral para las operaciones de Gestión Documental. </t>
  </si>
  <si>
    <t>2-6.3</t>
  </si>
  <si>
    <t xml:space="preserve">Se evidencia la necesidad de ajustar el cronograma de transferencias primarias de Archivo.  </t>
  </si>
  <si>
    <t>2-8.9</t>
  </si>
  <si>
    <t>La entidad no ha solicitado monitoreo de condiciones ambientales y carga microbiana al Archivo de Bogotá.</t>
  </si>
  <si>
    <t>1-3 - Recomendación</t>
  </si>
  <si>
    <t>Actualización del Diagnóstico Integral de Archivos contemplando temas de conservación y preservación documental digital que sirva de insumo para la actualización del Sistema Integrado de Conservación.</t>
  </si>
  <si>
    <t>1-5.3 - Recomendación</t>
  </si>
  <si>
    <t xml:space="preserve">Actualización del Programa de Gestión Documental, ampliando la descripción de cada actividad a desarrollar y tener en cuenta la transferencia secundaria. </t>
  </si>
  <si>
    <t>1-5.8 - Recomendación</t>
  </si>
  <si>
    <t>Se recomienda que en el instrumento de Banco Terminológico Banco Terminológico de tipos, series y sub-series documentales se incluyan las series y sub-series misionales .</t>
  </si>
  <si>
    <t>Ajuste de documento Préstamo y consulta Documental en el que se incluyan procedimientos o metodologías para préstamo y acceso a los documentos en cualquier soporte</t>
  </si>
  <si>
    <t>1-18.1 - Recomendación</t>
  </si>
  <si>
    <t>1-18.2 - Recomendación</t>
  </si>
  <si>
    <t>2-8.8 - Recomendación Control Interno</t>
  </si>
  <si>
    <t>No se evidencia información de variables de monitoreo ambiental realizado por la entidad para la dependencia de Archivo ubicada en la Sede Principal (Av. El Dorado No. 66 - 63, piso 5)</t>
  </si>
  <si>
    <t>Visita de Seguimiento al Cumplimiento de la Normativa Archivística. (Otras Recomendaciones)</t>
  </si>
  <si>
    <t>R-4</t>
  </si>
  <si>
    <t xml:space="preserve">Se evidencia la necesidad de ajustar el cronograma de transferencias primarias de Archivo de acuerdo con la capacidad operativa del área de gestión documental. </t>
  </si>
  <si>
    <t>R-5</t>
  </si>
  <si>
    <t xml:space="preserve">Falta la elaboración de un documento técnico o inclusión de lineamientos para reconstrucción de expedientes en caso de pérdida o daño de soporte que garanticen la recuperación total de la información según Acuerdo 007 de 2014. </t>
  </si>
  <si>
    <t>R-6</t>
  </si>
  <si>
    <t xml:space="preserve">Se insta a presentar los términos de referencia de procesos de contratación cuyo objeto esté referido a las actividades de gestión documental a la Dirección Distrital de Archivo de Bogotá, en cumplimiento con el artículo 24 del Decreto 514 de 2006. </t>
  </si>
  <si>
    <t>R-7</t>
  </si>
  <si>
    <t xml:space="preserve">Se requiere del acompañamiento constante a dependencias para orientación y soporte de aplicación de TRD para validar ajustes que se requieran, así como garantizar la correcta clasificación y composición de expedientes. </t>
  </si>
  <si>
    <t>Informe Derechos de Autor Vigencia 2017</t>
  </si>
  <si>
    <t>7.2.</t>
  </si>
  <si>
    <t xml:space="preserve"> Se evidenció que la entidad no cuenta con un licenciamiento adecuado a sus necesidades. La entidad realizó la adquisición de las licencias de Microsoft Office en las versiones Home and Business o Home and Student, las cuales no son licencias adecuadas para una Organización Gubernamental y/o Distrital, de conformidad con lo reportado por el Subdirector Administrativo.</t>
  </si>
  <si>
    <t>El 15% de la muestra seleccionada de equipos de cómputo del Canal, no poseen la activación de las licencias correspondientes al producto Microsoft Office.</t>
  </si>
  <si>
    <t>7.3.</t>
  </si>
  <si>
    <t>El 35% de la muestra seleccionada de equipos de cómputo del Canal no requieren las credenciales de acceso del administrador (usuario y contraseña) para realizar actualizaciones desinstalaciones o instalación de programas. (Estos usuarios cuentan con privilegios de administrador en sus cuentas).</t>
  </si>
  <si>
    <r>
      <t xml:space="preserve"> El formato “Alistamiento de equipos de Cómputo”, código AGRI-SI-FT-001 versión 3, con fecha de aprobación del 07/04/2016, donde se detalla la instalación y verificación del software, no se utilizó para la vigencia 2017, a pesar que durante la vigencia se adquirieron </t>
    </r>
    <r>
      <rPr>
        <b/>
        <sz val="9"/>
        <color theme="1"/>
        <rFont val="Tahoma"/>
        <family val="2"/>
      </rPr>
      <t>10</t>
    </r>
    <r>
      <rPr>
        <sz val="9"/>
        <color theme="1"/>
        <rFont val="Tahoma"/>
        <family val="2"/>
      </rPr>
      <t xml:space="preserve"> equipos de cómputo.</t>
    </r>
  </si>
  <si>
    <t>7.4.</t>
  </si>
  <si>
    <t xml:space="preserve">Para los elementos que están en proceso de baja en la entidad no fue posible su verificación adecuada debido a la falta de espacio en su almacenamiento. </t>
  </si>
  <si>
    <t>Reunión de Avance Oficina de Control Interno correspondiente al mes de abril</t>
  </si>
  <si>
    <t xml:space="preserve">Se establece la necesidad de realizar una verificación a los Procedimientos y Formatos correspondientes al proceso de evaluación, control y seguimiento. </t>
  </si>
  <si>
    <t>Los activos en servicio, no han sido informados a los responsables de los mismo, por lo que no se cuenta con datos  presentados por profesionales especializados en lo referente a la valuación o avaluó de los activos.</t>
  </si>
  <si>
    <t>Solicitar a las áreas responsables de los Activos que están en servicio, los avalúos y vidas útiles correspondientes, 
Solicitar autorización  del Comité de Sostenibilidad Contable.
Actualizar  en los estados financieros del Canal los datos de vidas útiles   y avaluaos correspondientes.</t>
  </si>
  <si>
    <t>Numero de actividades realizadas/ Numero de actividades programadas</t>
  </si>
  <si>
    <t xml:space="preserve">No se realiza en los tiempos determinados la publicación en las carteleras de la entidad sobre la publicación de los Estados Financieros. </t>
  </si>
  <si>
    <t>1. Establecer un cronograma que fije las fechas para publicar en las carteleras de la entidad los Estados Contables Intermedios con periodicidad mensual.
2. Enviar la información a la Oficina de Comunicaciones para que difundan con oportunidad los Estados Contables Intermedios en las carteleras de la entidad.</t>
  </si>
  <si>
    <t>Numero de publicaciones realizadas/8</t>
  </si>
  <si>
    <t>La entidad en el primer semestre de la vigencia 2016 no había implementado una batería de indicadores financieros, que permitiera realizar el análisis riguroso sobre la situación financiera.</t>
  </si>
  <si>
    <t xml:space="preserve">1. Hacer análisis financiero comparativo de  los indicadores establecidos, los cuales se encuentran socializados con la Oficina de Planeación. </t>
  </si>
  <si>
    <t>Medición de los indicadores</t>
  </si>
  <si>
    <t>En el acta del comité técnico sostenibilidad realizado en el mes de Abril de 2016 no fueron fijadas fechas para la entrega de soportes que evidencian los compromisos adquiridos, sin embargo en el acta  realizada el 09 de Diciembre de 2016 se pactaron fechas máximas de entrega que soportan la exigibilidad en la entrega de soportes para evidenciar la gestión realizada a los compromisos adquiridos.</t>
  </si>
  <si>
    <t>1. Registrar dentro de  las actas de comité de sostenibilidad, fechas máximas para la entrega de soportes que evidencien los compromisos de la gestión realizada.
2. Realizar el respectivo seguimiento al cumplimiento de las fechas establecidas en los compromisos adquiridos en las actas.</t>
  </si>
  <si>
    <t>(Número de actividades realizadas / Número de actividades programadas ) X 100%</t>
  </si>
  <si>
    <t>En la resolución 074 de 2015, no se establecieron periodos para realizar los comités técnicos de sostenibilidad contable.</t>
  </si>
  <si>
    <t>1. Revisar de la Resolución 074 de 2015, con el fin de determinar la viabilidad de establecer periodicidad para citar los comités de sostenibilidad:
2. Ajustar la Resolución 074 si se determina viabilidad en fijar periodicidad para realizar los comités de sostenibilidad. 
3. Realizar el respectivo seguimiento al cumplimiento de las fechas establecidas en los compromisos adquiridos en las actas.</t>
  </si>
  <si>
    <t>Fallas en el Procedimiento AGRI-SA-PD-010 TOMA FÍSICA DE INVENTARIOS, no describe tiempos en la verificación de las novedades que se encuentran en la Toma Física de Inventarios.</t>
  </si>
  <si>
    <t>1. Actualizar el procedimiento AGRI-SA-PD-010 TOMA FÍSICA DE INVENTARIOS, incluir tiempos para la revisión de las novedades encontradas en la Toma Física de Inventarios.
2. Enviar a planeación el procedimiento actualizado.
3. Publicación del procedimiento en la intranet.
4. Socialización del procedimiento.
5. Realizar la verificación física de los elementos faltantes justificados (156 elementos) encontrados mediante el levantamiento de toma física de inventarios para la vigencia 2016.</t>
  </si>
  <si>
    <t>número de actividades programadas/número de actividades realizadas</t>
  </si>
  <si>
    <t>Falta de actualización en la Resolución del Comité de Inventarios y/o creación de un procedimiento para el Comité de Inventarios.</t>
  </si>
  <si>
    <t>1. Ajustar la resolución actual del comité de inventarios.
2.Enviar al área de planeación la resolución ajustada.
3.Publicación de la resolución actualizada del comité de inventarios en la intranet.
4. Socializar la resolución.</t>
  </si>
  <si>
    <t>No se ha efectuado análisis del contenido de la Resolución 414 de 2014 con respecto al cargo de contador.</t>
  </si>
  <si>
    <t>Revisar si las funciones asignadas al Profesional Universitario de Contabilidad en la Resolución 075 de 2009 continúan vigentes o es necesario realizar una actualización teniendo en cuenta la normatividad vigente.</t>
  </si>
  <si>
    <t>Revisión realizada / revisión programada</t>
  </si>
  <si>
    <t>Desconocimiento y/o  falta de claridad en cuanto a la forma de operar y la descripción de las funciones y alcances de los comités dentro de la resolución interna 036 de 2015.</t>
  </si>
  <si>
    <t>1 - Elaborar el proyecto de modificación de la Resolución interna 036 de 2015, en el cual se hagan aclaraciones sobre los documentos a aprobar en cada comité y demás ajustes a que haya lugar. (50%)
2 - Remitir el proyecto de resolución a los miembros de los comités, para sus respectivas observaciones. (15%)
3 - Presentar el proyecto de resolución al representante de la Alta Dirección, para su aprobación. (20%)
4 - Publicar la resolución aprobada en la intranet de la entidad. (5%)
5 - Socializar los ajustes realizados a los miembros del comité y demás partes interesadas. (10%)</t>
  </si>
  <si>
    <t>Acciones realizadas * ponderación asignada.</t>
  </si>
  <si>
    <t>Desconocimiento y/o  falta de claridad en cuanto a la forma de operar y la descripción de las funciones y alcances de los grupos de trabajo establecidos en la  resolución interna 036 de 2015.</t>
  </si>
  <si>
    <t>1 - De acuerdo a los ajustes de la resolución 036 de 2015, revisar los requisitos de conformación de los equipos de trabajo. 
2 - Solicitar a los lideres de los subsistemas que informen  al representante de la alta dirección  (en el plazo establecido en la comunicación)  el nombre y cargo de la persona o personas que los apoyarán en la implementación del subsistema de su responsabilidad. 
3 - Realizar el seguimiento a la solicitud realizada a los lideres de proceso.</t>
  </si>
  <si>
    <t>Actividades realizadas / Actividades propuestas.</t>
  </si>
  <si>
    <t>Desconocimiento del procedimiento AGRI-SA-PD-012 REINTEGRO AL ALMACEN Y/O TRASLADO DE BIENES.</t>
  </si>
  <si>
    <t>1) Hacer una reunión entre las áreas de Sistemas,  Servicios Administrativos y Dirección Operativa, para recordar el proceso y diligenciamiento de formatos a la hora de hacer un traslado de equipos o algún elemento del inventario.
2) Realizar una revisión semestral del inventario asignado al Director Operativo con el apoyo de Servicios Administrativos
3) Capacitar a los líderes y sus equipos de trabajo de las diferentes áreas, en el procedimiento de traslado de equipos de computo.
(una semestral)</t>
  </si>
  <si>
    <t>número de actividades realizadas/número de actividades programadas</t>
  </si>
  <si>
    <t>1) Hacer una reunión entre las áreas de Sistemas,  Servicios Administrativos y Área de Producción para recordar el proceso y diligenciamiento de formatos a la hora de hacer un traslado de equipos o algún elemento del inventario.
2) Realizar una revisión semestral del inventario asignado al  Profesional de Producción con el apoyo de Servicios Administrativos
3) Capacitar a los líderes de equipos de las diferentes áreas, en el procedimiento de traslado de equipos de computo.
(una semestral)</t>
  </si>
  <si>
    <t>Fallas en la plaquetización de los equipos y/o elementos de propiedad, planta y equipo.</t>
  </si>
  <si>
    <t>1. Revisar en la toma física de inventarios anual y en la toma física periódica, cada una de las placas de inventario, de los elementos que adquiera el canal y/o elementos que ya se encuentran en la entidad.
2. Identificar aquellos elementos cuyo número de placa de inventario no sea identificable.
3. Imprimir las placas de inventario borrosas.
4. Instalar las placas en los equipos identificados.</t>
  </si>
  <si>
    <t>Desconocimiento de la forma de ingreso de los elementos al aplicativo Kardex</t>
  </si>
  <si>
    <t>1. Capacitar una vez cada semestre, a los supervisores de contratos, acerca de los documentos que debe llevar al Área de Servicios Administrativos, cada vez que se adquiera un elemento y/o licencia.</t>
  </si>
  <si>
    <t>Desconocimiento de la forma de ingreso de los elementos al aplicativo Kardex.</t>
  </si>
  <si>
    <t>1. Creación de formato para los elementos que se van a dar de baja
2. Envío del nuevo formato al SIG
3. Socializar el nuevo formato
4. Modificación de procedimiento AGRI-SA-PD-009 BAJA DE BIENES
5. Revisión del nuevo procedimiento por parte del líder del proceso
6. Aprobación del nuevo procedimiento por parte del líder del proceso
7. Envío del nuevo procedimiento para inclusión al SIG
8. Socializar el nuevo procedimiento</t>
  </si>
  <si>
    <t xml:space="preserve">Debilidad en los puntos de control </t>
  </si>
  <si>
    <r>
      <rPr>
        <b/>
        <sz val="9"/>
        <color theme="1"/>
        <rFont val="Tahoma"/>
        <family val="2"/>
      </rPr>
      <t xml:space="preserve">1.  </t>
    </r>
    <r>
      <rPr>
        <sz val="9"/>
        <color theme="1"/>
        <rFont val="Tahoma"/>
        <family val="2"/>
      </rPr>
      <t xml:space="preserve">Realizar una capacitación al grupo de jurídica con la finalidad de dar instrucciones sobre el diligenciamiento y revisión de los formatos de Hoja de Vida y Bienes Rentas del SIDEAP.
</t>
    </r>
    <r>
      <rPr>
        <b/>
        <sz val="9"/>
        <color theme="1"/>
        <rFont val="Tahoma"/>
        <family val="2"/>
      </rPr>
      <t xml:space="preserve">2. </t>
    </r>
    <r>
      <rPr>
        <sz val="9"/>
        <color theme="1"/>
        <rFont val="Tahoma"/>
        <family val="2"/>
      </rPr>
      <t xml:space="preserve">Generar un comunicado para las diferentes áreas del Canal, recordando la revisión de documentos, previa radicación de la carpeta contractual en la Coordinación Jurídica. </t>
    </r>
  </si>
  <si>
    <t>Número de actividades realizada / Número de actividades programadas * 100</t>
  </si>
  <si>
    <t xml:space="preserve">Contar con la totalidad de las firmas y de los documentos debidamente diligenciados en el expediente contractual. </t>
  </si>
  <si>
    <r>
      <rPr>
        <b/>
        <sz val="9"/>
        <color theme="1"/>
        <rFont val="Tahoma"/>
        <family val="2"/>
      </rPr>
      <t>1.</t>
    </r>
    <r>
      <rPr>
        <sz val="9"/>
        <color theme="1"/>
        <rFont val="Tahoma"/>
        <family val="2"/>
      </rPr>
      <t xml:space="preserve"> Socializar con las diferentes áreas del Canal, el comunicado de forma bimensual, mediante correos electrónicos. 
</t>
    </r>
    <r>
      <rPr>
        <b/>
        <sz val="9"/>
        <color theme="1"/>
        <rFont val="Tahoma"/>
        <family val="2"/>
      </rPr>
      <t xml:space="preserve">2. </t>
    </r>
    <r>
      <rPr>
        <sz val="9"/>
        <color theme="1"/>
        <rFont val="Tahoma"/>
        <family val="2"/>
      </rPr>
      <t xml:space="preserve">Revisar la totalidad de las firmas de todos los documentos del expediente contractual, previa publicación en el portal único de contratación SECOP. </t>
    </r>
  </si>
  <si>
    <r>
      <rPr>
        <b/>
        <sz val="9"/>
        <color theme="1"/>
        <rFont val="Tahoma"/>
        <family val="2"/>
      </rPr>
      <t xml:space="preserve">1.  </t>
    </r>
    <r>
      <rPr>
        <sz val="9"/>
        <color theme="1"/>
        <rFont val="Tahoma"/>
        <family val="2"/>
      </rPr>
      <t xml:space="preserve">Realizar una capacitación al grupo de jurídica con la finalidad de dar instrucciones sobre el diligenciamiento y la revisión de los formatos de Hoja de Vida y Bienes y Rentas, expedidos por la página del SIDEAP.
</t>
    </r>
    <r>
      <rPr>
        <b/>
        <sz val="9"/>
        <color theme="1"/>
        <rFont val="Tahoma"/>
        <family val="2"/>
      </rPr>
      <t xml:space="preserve">2. </t>
    </r>
    <r>
      <rPr>
        <sz val="9"/>
        <color theme="1"/>
        <rFont val="Tahoma"/>
        <family val="2"/>
      </rPr>
      <t xml:space="preserve">Generar un comunicado para las diferentes áreas del Canal, recordando la revisión de los documentos, previa radicación de la carpeta contractual en la Coordinación Jurídica. </t>
    </r>
  </si>
  <si>
    <r>
      <rPr>
        <b/>
        <sz val="9"/>
        <color theme="1"/>
        <rFont val="Tahoma"/>
        <family val="2"/>
      </rPr>
      <t xml:space="preserve">1.  </t>
    </r>
    <r>
      <rPr>
        <sz val="9"/>
        <color theme="1"/>
        <rFont val="Tahoma"/>
        <family val="2"/>
      </rPr>
      <t xml:space="preserve">Realizar una capacitación al grupo de jurídica con la finalidad de dar instrucciones sobre el diligenciamiento y revisión de los formatos de Hoja de Vida y Bienes y Rentas del SIDEAP.
</t>
    </r>
    <r>
      <rPr>
        <b/>
        <sz val="9"/>
        <color theme="1"/>
        <rFont val="Tahoma"/>
        <family val="2"/>
      </rPr>
      <t xml:space="preserve">2. </t>
    </r>
    <r>
      <rPr>
        <sz val="9"/>
        <color theme="1"/>
        <rFont val="Tahoma"/>
        <family val="2"/>
      </rPr>
      <t xml:space="preserve">Generar un comunicado para las diferentes áreas del Canal, recordando la revisión de documentos, previa radicación de la carpeta contractual en la Coordinación Jurídica. </t>
    </r>
  </si>
  <si>
    <r>
      <rPr>
        <b/>
        <sz val="9"/>
        <color theme="1"/>
        <rFont val="Tahoma"/>
        <family val="2"/>
      </rPr>
      <t xml:space="preserve">1.  </t>
    </r>
    <r>
      <rPr>
        <sz val="9"/>
        <color theme="1"/>
        <rFont val="Tahoma"/>
        <family val="2"/>
      </rPr>
      <t xml:space="preserve">Realizar una capacitación al grupo de jurídica con la finalidad de dar instrucciones sobre el diligenciamiento y revisión de los formatos de Hoja de Vida y Bienes y Rentas del SIDEAP.
</t>
    </r>
    <r>
      <rPr>
        <b/>
        <sz val="9"/>
        <color theme="1"/>
        <rFont val="Tahoma"/>
        <family val="2"/>
      </rPr>
      <t xml:space="preserve">2. </t>
    </r>
    <r>
      <rPr>
        <sz val="9"/>
        <color theme="1"/>
        <rFont val="Tahoma"/>
        <family val="2"/>
      </rPr>
      <t>Generar un comunicado para las diferentes áreas del Canal, recordando la revisión de documentos, previa radicación de la carpeta contractual en la Coordinación Jurídica.</t>
    </r>
  </si>
  <si>
    <r>
      <rPr>
        <b/>
        <sz val="9"/>
        <color theme="1"/>
        <rFont val="Tahoma"/>
        <family val="2"/>
      </rPr>
      <t xml:space="preserve">1.  </t>
    </r>
    <r>
      <rPr>
        <sz val="9"/>
        <color theme="1"/>
        <rFont val="Tahoma"/>
        <family val="2"/>
      </rPr>
      <t>Realizar la verificación trimestral de la totalidad de documentos y foliación de los expedientes contractuales.</t>
    </r>
  </si>
  <si>
    <t xml:space="preserve">Contar con la debida organización y foliación de los expedientes contractuales. </t>
  </si>
  <si>
    <t>Fallas en el proceso de publicación del SECOP</t>
  </si>
  <si>
    <t>1. Realizar la verificación mensual de las publicaciones que se hagan en el SECOP.</t>
  </si>
  <si>
    <t>Publicación de los procesos contractuales</t>
  </si>
  <si>
    <t xml:space="preserve">Solicitar al área de Ventas y Mercadeo que en el momento de actualizar la Resolución de Tarifas, realice  la inclusión de un artículo que permita aproximar a la moneda mínima  mas cercana ($50), el valor de los servicios prestados por el Canal. 
Publicar en la Página Web y en la Guía de Trámites la tarifa aprobada según la Resolución. </t>
  </si>
  <si>
    <t>Cantidad de acciones realizadas / Cantidad de acciones formuladas.</t>
  </si>
  <si>
    <t xml:space="preserve">Publicación de la tarifa en la página web y Guía de trámites con el valor aprobado según resolución de tarifas </t>
  </si>
  <si>
    <t>Establecer una (1) reunión con la oficina de Atención al Ciudadano del Canal, previa aprobación de la Resolución de Tarifas,  con el fin de revisar que la información publicada en la   página  Web y en la Guía de Trámites, corresponda a la tarifas aprobadas por el Canal.</t>
  </si>
  <si>
    <t xml:space="preserve">Facturación expedida y acorde con el valor aprobado según resolución del canal. </t>
  </si>
  <si>
    <t>No se contaba con una base de datos unificada donde se evidenciara los clientes de cada una de las nuevas líneas de negocio.</t>
  </si>
  <si>
    <t>número de actividades ejecutadas / número de actividades programadas *100%</t>
  </si>
  <si>
    <t xml:space="preserve">Tener actualizado el procedimiento y articuladas las líneas de negocios del canal. </t>
  </si>
  <si>
    <t xml:space="preserve">1. Manual de procedimiento se encuentra desactualizado con respecto a las nuevas líneas de negocios.         
2. Falta de articulación de los equipos de trabajo. </t>
  </si>
  <si>
    <t>número de actividades ejecutadas / número de actividades programadas</t>
  </si>
  <si>
    <t xml:space="preserve">Minimizar los casos en los que lleguen contenidos externos con fallas técnicas. </t>
  </si>
  <si>
    <t xml:space="preserve">1. No se tiene certificado y/o constancia de recibido del servicio por parte de Canal Capital. </t>
  </si>
  <si>
    <t>Formato creado e incluido en el Sistema de Gestión de Calidad.</t>
  </si>
  <si>
    <t>1. Desconocimiento de la resolución No. 127 del 22 de diciembre de 2016. 
2. Desconocimiento del manual de contratación, supervisión e interventoría de Canal Capital.</t>
  </si>
  <si>
    <t>1. Enviar un correo a las áreas comerciales socializando la Resolución No. 127 - 2016 y el manual de contratación, supervisión e interventoría de Canal Capital.
2. Solicitar al área jurídica una capacitación sobre el Manual de contratación, supervisión e interventoría de Canal Capital y la Resolución No. 127 de 2016.</t>
  </si>
  <si>
    <t>Socializar los documentos correspondientes.</t>
  </si>
  <si>
    <t>Desconocimiento del formato AGRI-SA-FT-008 FORMATO PEDIDO INSUMO DE PAPELERÍA versión 5</t>
  </si>
  <si>
    <t>NUMERO DE SUPERVISORES CAPACITADOS / NUMERO DE SUPERVISORES DE LA ENTIDAD
NUMERO DE CORREOS ENVIADOS/NUMERO DE CORREOS PROGRAMADOS</t>
  </si>
  <si>
    <t xml:space="preserve">Tener las solicitudes de los insumos requeridos debidamente autorizados por los responsables de las áreas. </t>
  </si>
  <si>
    <t xml:space="preserve">1. Manual de procedimiento se encuentra desactualizado con respecto a las nuevas líneas de negocios. 
 2. Falta de articulación de los equipos de trabajo. 
</t>
  </si>
  <si>
    <t>1. Realizar las reuniones que se requieran con las diferentes líneas de negocio del Canal y las áreas involucradas para levantar la información del procedimiento. 
2. Documentar el o los procedimientos con las actividades de las diferentes líneas de negocio de la entidad.</t>
  </si>
  <si>
    <t>Usar  los formatos:
MCOM-FT-014 COTIZACIÓN VENTAS PÚBLICAS
MCOM-FT-015 COTIZACIÓN VENTAS PRIVADAS
MCOM-FT-016 COTIZACIÓN NUEVOS NEGOCIOS</t>
  </si>
  <si>
    <t>Aplicar los formatos de cotización</t>
  </si>
  <si>
    <t>1. No se tenia un formato de cotización estandarizado para incluir la información técnica  con la que tiene que venir los programas a emitir.</t>
  </si>
  <si>
    <t xml:space="preserve">Dar a conocer los parámetros técnicos (audio y video) para garantizar la calidad de los productos a emitir. </t>
  </si>
  <si>
    <t>No actualización del Manual de contratación.</t>
  </si>
  <si>
    <t>1. Actualizar el manual de contratación, supervisión e interventoría.
2. Capacitación sobre el Manual de contratación, supervisión e interventoría de Canal Capital.</t>
  </si>
  <si>
    <t>número de actividades ejecutadas/número de actividades programadas * 100%</t>
  </si>
  <si>
    <t xml:space="preserve">Actualizar el manual de acuerdo con las necesidades actuales del canal. </t>
  </si>
  <si>
    <t>1. Falla en el control al momento de recibir los documentos.</t>
  </si>
  <si>
    <t>Tener con fecha todos los listados de documentos que hacen parte del expediente contractual.</t>
  </si>
  <si>
    <t>Ausencia del procedimiento documentado de las actividades relacionadas con Nuevos Negocios que permita identificar el paso a seguir en el proceso contractual de negocios ATL y BTL.</t>
  </si>
  <si>
    <t>Procedimiento(s) documentado(s)</t>
  </si>
  <si>
    <t>1. Realizar las reuniones que se requieran con las diferentes líneas de negocio del Canal y las áreas involucradas para levantar la información del procedimiento. 
2. Documentar el o los procedimientos con las actividades de las diferentes líneas de negocio de la entidad.
3. Coordinar con el área jurídica una capacitación al equipo de Nuevos Negocios sobre el Manual de contratación, supervisión e interventoría de  Canal Capital. (Esta capacitación deben estar coordinadas con la Profesional de Recursos Humanos)
4. Incluir en el procedimiento de Nuevos Negocios un punto de control en la verificación de los documentos de contratación.</t>
  </si>
  <si>
    <t>1. Fallas en el proceso de publicación del SECOP</t>
  </si>
  <si>
    <t>Debilidad en los puntos de control.</t>
  </si>
  <si>
    <t>1. Realizar la verificación trimestral de la totalidad de los documentos y foliación de los expedientes contractuales</t>
  </si>
  <si>
    <t>Verificar la totalidad de documentos debidamente diligenciados en el expediente contractual</t>
  </si>
  <si>
    <t>1. El instructivo para Legalización de Contratos AGCO-IN-001 versión IV, se encuentra desactualizado.</t>
  </si>
  <si>
    <t>1. Actualizar el Instructivo para Legalización de Contratos AGCO-IN-001  versión IV.</t>
  </si>
  <si>
    <t>Documento instructivo para legalización de contratos AGCO-IN-001 versión IV actualizado.</t>
  </si>
  <si>
    <t>falta de personal para elaborar dicho procedimiento.</t>
  </si>
  <si>
    <t xml:space="preserve">1. Capacitar al personal involucrado en el proceso de  organización de archivos de gestión
2 realizar las correcciones pertinentes en la ordenación de los expedientes contractuales.
</t>
  </si>
  <si>
    <t>N° de actividades programadas / n° de actividades ejecutadas</t>
  </si>
  <si>
    <t xml:space="preserve">Total de contratos foliados. </t>
  </si>
  <si>
    <t>1. Fallas en el apoyo de la supervisión. 
2. Desconocimiento del manual de contratación, supervisión e interventoría de Canal Capital.</t>
  </si>
  <si>
    <t>1. Enviar un correo a las áreas comerciales socializando la Resolución No. 127 - 2016 y el manual de contratación, supervisión e interventoría de Canal Capital.
2. Solicitar al área jurídica una capacitación sobre el Manual de contratación, supervisión e interventoría de Canal Capital.</t>
  </si>
  <si>
    <t>1. Falta de control en el detalle de las planillas entregadas y aprobadas por las partes.</t>
  </si>
  <si>
    <t>1. Establecer que dentro de los puntos de control del procedimiento de Nuevos Negocios  se incluya la verificación completa y el diligenciamiento correcto de los soportes de la ejecución de los servicios prestados y facturados al cliente.
2. Socializar al equipo de Nuevos Negocios  la lección aprendida de este caso.
3. Coordinar con el área jurídica una capacitación al equipo de Nuevos Negocios sobre el Manual de contratación, supervisión e interventoría de Canal Capital. (Esta capacitación debe estar coordinada con la Profesional de Recursos Humanos)</t>
  </si>
  <si>
    <t xml:space="preserve">Procedimiento documentado con el punto de control y socialización de la lección aprendida. </t>
  </si>
  <si>
    <t>1. Manual de procedimiento se encuentra desactualizado con respecto a las nuevas líneas de negocios. 
 2. Falta de articulación de los equipos de trabajo. 
3. Falta de inducción  y reinducción sobre los procesos y  sus cambios.</t>
  </si>
  <si>
    <t>1. No se tuvo en cuenta la información automatizada y generada por el ASRUN y se hizo de forma manual lo que ocasiono un error de digitación en unos segundos de emisión.</t>
  </si>
  <si>
    <t>1. Utilizar el formato certificado de emisión MDCC-FT-029 Versión 3. 
2. Hacer capacitación con todo el equipo de programación y trafico socializando el formato MDCC-FT-029, Versión 3.</t>
  </si>
  <si>
    <t>Controlar de manera eficaz la emisión de los programas y garantizarla duración prevista.</t>
  </si>
  <si>
    <r>
      <rPr>
        <b/>
        <sz val="9"/>
        <color theme="1"/>
        <rFont val="Tahoma"/>
        <family val="2"/>
      </rPr>
      <t>1.</t>
    </r>
    <r>
      <rPr>
        <sz val="9"/>
        <color theme="1"/>
        <rFont val="Tahoma"/>
        <family val="2"/>
      </rPr>
      <t xml:space="preserve"> Debilidad en los puntos de control </t>
    </r>
  </si>
  <si>
    <r>
      <rPr>
        <b/>
        <sz val="9"/>
        <color theme="1"/>
        <rFont val="Tahoma"/>
        <family val="2"/>
      </rPr>
      <t>1.</t>
    </r>
    <r>
      <rPr>
        <sz val="9"/>
        <color theme="1"/>
        <rFont val="Tahoma"/>
        <family val="2"/>
      </rPr>
      <t xml:space="preserve"> Contar con la totalidad de las firmas y de los documentos debidamente diligenciados, en el expediente contractual.
</t>
    </r>
    <r>
      <rPr>
        <b/>
        <sz val="9"/>
        <color theme="1"/>
        <rFont val="Arial"/>
        <family val="2"/>
      </rPr>
      <t/>
    </r>
  </si>
  <si>
    <r>
      <rPr>
        <b/>
        <sz val="9"/>
        <color theme="1"/>
        <rFont val="Tahoma"/>
        <family val="2"/>
      </rPr>
      <t xml:space="preserve">1. </t>
    </r>
    <r>
      <rPr>
        <sz val="9"/>
        <color theme="1"/>
        <rFont val="Tahoma"/>
        <family val="2"/>
      </rPr>
      <t xml:space="preserve">Riesgos que se presentan en materia contractual </t>
    </r>
  </si>
  <si>
    <r>
      <rPr>
        <b/>
        <sz val="9"/>
        <color theme="1"/>
        <rFont val="Tahoma"/>
        <family val="2"/>
      </rPr>
      <t xml:space="preserve">1. </t>
    </r>
    <r>
      <rPr>
        <sz val="9"/>
        <color theme="1"/>
        <rFont val="Tahoma"/>
        <family val="2"/>
      </rPr>
      <t>Solicitar dos (2) mesas de trabajo con la Oficina de Control Interno, Planeación,  Dirección Operativa, con la finalidad de identificar los riesgos en los procesos contractuales.</t>
    </r>
  </si>
  <si>
    <r>
      <rPr>
        <b/>
        <sz val="9"/>
        <color theme="1"/>
        <rFont val="Tahoma"/>
        <family val="2"/>
      </rPr>
      <t xml:space="preserve">1. </t>
    </r>
    <r>
      <rPr>
        <sz val="9"/>
        <color theme="1"/>
        <rFont val="Tahoma"/>
        <family val="2"/>
      </rPr>
      <t>Poder identificar los riesgos en los diferentes procesos contractuales que se llevan a cabo en el Canal</t>
    </r>
  </si>
  <si>
    <r>
      <rPr>
        <b/>
        <sz val="9"/>
        <color theme="1"/>
        <rFont val="Tahoma"/>
        <family val="2"/>
      </rPr>
      <t>1.</t>
    </r>
    <r>
      <rPr>
        <sz val="9"/>
        <color theme="1"/>
        <rFont val="Tahoma"/>
        <family val="2"/>
      </rPr>
      <t xml:space="preserve"> No actualización del Manual de contratación.
</t>
    </r>
    <r>
      <rPr>
        <b/>
        <sz val="9"/>
        <color theme="1"/>
        <rFont val="Tahoma"/>
        <family val="2"/>
      </rPr>
      <t xml:space="preserve">2. </t>
    </r>
    <r>
      <rPr>
        <sz val="9"/>
        <color theme="1"/>
        <rFont val="Tahoma"/>
        <family val="2"/>
      </rPr>
      <t>No contar con el debido procedimiento</t>
    </r>
  </si>
  <si>
    <r>
      <rPr>
        <b/>
        <sz val="9"/>
        <color theme="1"/>
        <rFont val="Tahoma"/>
        <family val="2"/>
      </rPr>
      <t>1.</t>
    </r>
    <r>
      <rPr>
        <sz val="9"/>
        <color theme="1"/>
        <rFont val="Tahoma"/>
        <family val="2"/>
      </rPr>
      <t xml:space="preserve"> Actualizar el manual de contratación, supervisión e interventoría, con la finalidad de suprimir la presentación de la propuesta a los contratos de prestación de servicios profesionales y de apoyo a la gestión.</t>
    </r>
  </si>
  <si>
    <r>
      <rPr>
        <b/>
        <sz val="9"/>
        <color theme="1"/>
        <rFont val="Tahoma"/>
        <family val="2"/>
      </rPr>
      <t>1.</t>
    </r>
    <r>
      <rPr>
        <sz val="9"/>
        <color theme="1"/>
        <rFont val="Tahoma"/>
        <family val="2"/>
      </rPr>
      <t xml:space="preserve"> Que el Manual de Contratación, Supervisión e Interventoría del Canal, se encuentre acorde con las necesidades y procedimientos que se presentan en la actualidad.</t>
    </r>
  </si>
  <si>
    <r>
      <rPr>
        <b/>
        <sz val="9"/>
        <color theme="1"/>
        <rFont val="Tahoma"/>
        <family val="2"/>
      </rPr>
      <t>2.</t>
    </r>
    <r>
      <rPr>
        <sz val="9"/>
        <color theme="1"/>
        <rFont val="Tahoma"/>
        <family val="2"/>
      </rPr>
      <t xml:space="preserve"> Realizar un nuevo procedimiento para la causal de contratación denominada </t>
    </r>
    <r>
      <rPr>
        <i/>
        <sz val="9"/>
        <color theme="1"/>
        <rFont val="Tahoma"/>
        <family val="2"/>
      </rPr>
      <t xml:space="preserve">"Iniciativa Privada" </t>
    </r>
    <r>
      <rPr>
        <sz val="9"/>
        <color theme="1"/>
        <rFont val="Tahoma"/>
        <family val="2"/>
      </rPr>
      <t>donde se establece la radicación obligatoria de los documentos allegados al canal.</t>
    </r>
  </si>
  <si>
    <r>
      <rPr>
        <b/>
        <sz val="9"/>
        <color theme="1"/>
        <rFont val="Tahoma"/>
        <family val="2"/>
      </rPr>
      <t>2.</t>
    </r>
    <r>
      <rPr>
        <sz val="9"/>
        <color theme="1"/>
        <rFont val="Tahoma"/>
        <family val="2"/>
      </rPr>
      <t xml:space="preserve"> Establecer procedimientos para la recepción de documentos, con la finalidad que  en el expediente contractual repose toda la trazabilidad del proceso. </t>
    </r>
  </si>
  <si>
    <r>
      <rPr>
        <b/>
        <sz val="9"/>
        <color theme="1"/>
        <rFont val="Tahoma"/>
        <family val="2"/>
      </rPr>
      <t xml:space="preserve">1. </t>
    </r>
    <r>
      <rPr>
        <sz val="9"/>
        <color theme="1"/>
        <rFont val="Tahoma"/>
        <family val="2"/>
      </rPr>
      <t>Solicitar al Secretario General, se convoque a Comité Directivo, con la finalidad de recordar la importancia del cumplimiento de los cronogramas establecidos en los proyectos de inversión.</t>
    </r>
  </si>
  <si>
    <r>
      <rPr>
        <b/>
        <sz val="9"/>
        <color theme="1"/>
        <rFont val="Tahoma"/>
        <family val="2"/>
      </rPr>
      <t xml:space="preserve">1. </t>
    </r>
    <r>
      <rPr>
        <sz val="9"/>
        <color theme="1"/>
        <rFont val="Tahoma"/>
        <family val="2"/>
      </rPr>
      <t>Generar conciencia y buenas practicas a los supervisores y al área de planeación, para que se de efectivo cumplimiento a los cronogramas establecidos en los proyectos de inversión.</t>
    </r>
  </si>
  <si>
    <r>
      <rPr>
        <b/>
        <sz val="9"/>
        <color theme="1"/>
        <rFont val="Tahoma"/>
        <family val="2"/>
      </rPr>
      <t>1.</t>
    </r>
    <r>
      <rPr>
        <sz val="9"/>
        <color theme="1"/>
        <rFont val="Tahoma"/>
        <family val="2"/>
      </rPr>
      <t xml:space="preserve"> Fallas en la estructuración del objeto del contrato por parte de las dependencias generadoras de la necesidad, al momento de solicitar los CDP´S.</t>
    </r>
  </si>
  <si>
    <r>
      <rPr>
        <b/>
        <sz val="9"/>
        <color theme="1"/>
        <rFont val="Tahoma"/>
        <family val="2"/>
      </rPr>
      <t xml:space="preserve">1. </t>
    </r>
    <r>
      <rPr>
        <sz val="9"/>
        <color theme="1"/>
        <rFont val="Tahoma"/>
        <family val="2"/>
      </rPr>
      <t xml:space="preserve">Elaborar una circular con destino a todas las áreas del Canal en la cual se recuerde que los objetos de los contratos se deben proyectar de forma general. </t>
    </r>
  </si>
  <si>
    <r>
      <rPr>
        <b/>
        <sz val="9"/>
        <color theme="1"/>
        <rFont val="Tahoma"/>
        <family val="2"/>
      </rPr>
      <t>1.</t>
    </r>
    <r>
      <rPr>
        <sz val="9"/>
        <color theme="1"/>
        <rFont val="Tahoma"/>
        <family val="2"/>
      </rPr>
      <t xml:space="preserve"> Recordar a las áreas de Canal Capital la importancia de redactar los objetos de los contratos en forma general, en especial para el trámite que se surte ante la dirección financiera. </t>
    </r>
  </si>
  <si>
    <r>
      <rPr>
        <b/>
        <sz val="9"/>
        <color theme="1"/>
        <rFont val="Tahoma"/>
        <family val="2"/>
      </rPr>
      <t>1.</t>
    </r>
    <r>
      <rPr>
        <sz val="9"/>
        <color theme="1"/>
        <rFont val="Tahoma"/>
        <family val="2"/>
      </rPr>
      <t xml:space="preserve"> Debilidad en los procesos de archivo</t>
    </r>
  </si>
  <si>
    <r>
      <rPr>
        <b/>
        <sz val="9"/>
        <color theme="1"/>
        <rFont val="Tahoma"/>
        <family val="2"/>
      </rPr>
      <t xml:space="preserve">1. </t>
    </r>
    <r>
      <rPr>
        <sz val="9"/>
        <color theme="1"/>
        <rFont val="Tahoma"/>
        <family val="2"/>
      </rPr>
      <t>Se procederá a archivar los documentos faltantes en el expediente contractual.</t>
    </r>
  </si>
  <si>
    <r>
      <rPr>
        <b/>
        <sz val="9"/>
        <color theme="1"/>
        <rFont val="Tahoma"/>
        <family val="2"/>
      </rPr>
      <t>1.</t>
    </r>
    <r>
      <rPr>
        <sz val="9"/>
        <color theme="1"/>
        <rFont val="Tahoma"/>
        <family val="2"/>
      </rPr>
      <t xml:space="preserve"> No actualización del Manual de contratación.</t>
    </r>
  </si>
  <si>
    <r>
      <rPr>
        <b/>
        <sz val="9"/>
        <color theme="1"/>
        <rFont val="Tahoma"/>
        <family val="2"/>
      </rPr>
      <t xml:space="preserve">1. </t>
    </r>
    <r>
      <rPr>
        <sz val="9"/>
        <color theme="1"/>
        <rFont val="Tahoma"/>
        <family val="2"/>
      </rPr>
      <t xml:space="preserve">Actualizar el manual de contratación, supervisión e interventoría, con la finalidad de suprimir el memorando. </t>
    </r>
  </si>
  <si>
    <t>Actualizar el manual de acuerdo con las necesidades actuales del Canal.</t>
  </si>
  <si>
    <r>
      <rPr>
        <b/>
        <sz val="9"/>
        <color theme="1"/>
        <rFont val="Tahoma"/>
        <family val="2"/>
      </rPr>
      <t xml:space="preserve">1. </t>
    </r>
    <r>
      <rPr>
        <sz val="9"/>
        <color theme="1"/>
        <rFont val="Tahoma"/>
        <family val="2"/>
      </rPr>
      <t xml:space="preserve">Debilidad en los puntos de control </t>
    </r>
  </si>
  <si>
    <t>Contar con la totalidad de las firmas y de los documentos debidamente diligenciados, en el expediente contractual.</t>
  </si>
  <si>
    <r>
      <rPr>
        <b/>
        <sz val="9"/>
        <color theme="1"/>
        <rFont val="Tahoma"/>
        <family val="2"/>
      </rPr>
      <t>1.</t>
    </r>
    <r>
      <rPr>
        <sz val="9"/>
        <color theme="1"/>
        <rFont val="Tahoma"/>
        <family val="2"/>
      </rPr>
      <t xml:space="preserve"> No actualización del Manual de contratación.
</t>
    </r>
    <r>
      <rPr>
        <b/>
        <sz val="9"/>
        <color theme="1"/>
        <rFont val="Arial"/>
        <family val="2"/>
      </rPr>
      <t/>
    </r>
  </si>
  <si>
    <r>
      <rPr>
        <b/>
        <sz val="9"/>
        <color theme="1"/>
        <rFont val="Tahoma"/>
        <family val="2"/>
      </rPr>
      <t xml:space="preserve">1.  </t>
    </r>
    <r>
      <rPr>
        <sz val="9"/>
        <color theme="1"/>
        <rFont val="Tahoma"/>
        <family val="2"/>
      </rPr>
      <t>Realizar la verificación trimestral de la totalidad de documentos y foliación de los expedientes contractuales</t>
    </r>
  </si>
  <si>
    <t>Procedimientos con necesidad de ajustes en cuanto a la información requerida en el marco normativo aplicable para Canal Capital.</t>
  </si>
  <si>
    <t>Actualizar el procedimiento AGFF-CO-PD-001</t>
  </si>
  <si>
    <t>De Mejora</t>
  </si>
  <si>
    <t>Actualizar procedimiento/ procedimiento actualizado</t>
  </si>
  <si>
    <t>Procedimiento actualizado</t>
  </si>
  <si>
    <t>Informe proyectado / Informe entregado</t>
  </si>
  <si>
    <t>Informe técnico sobre el deterioro de los bienes de propiedad, planta y equipo.</t>
  </si>
  <si>
    <t>No se encuentra actualizado el procedimiento y política financiera conforme a la resolución 182 de 2017 emitida por la CGN</t>
  </si>
  <si>
    <t xml:space="preserve">Actualizar el procedimiento AGFF-CO-PD-01 y la política financiera incluyendo los tiempos de divulgación </t>
  </si>
  <si>
    <t>procedimiento y Política financiera actualizada</t>
  </si>
  <si>
    <t>No se encuentra de manera especifica la resolución 414 de 2014 y 193 de 2016 en los normogramas de los procedimientos y política financiera de la Subdirección Financiera</t>
  </si>
  <si>
    <t>Actualizar los procedimientos y la política financiera de la subdirección financiera en el normograma de cada uno.</t>
  </si>
  <si>
    <t>No se presenta información explicita en la notas a los estados financieros de acuerdo a la política financiera y a la normatividad aplicable y vigente</t>
  </si>
  <si>
    <t>Notas y revelaciones en estados financieros mensuales</t>
  </si>
  <si>
    <t>procedimiento/procedimiento revisado</t>
  </si>
  <si>
    <t>Verificación del proceso</t>
  </si>
  <si>
    <t>Los líderes y responsables de los procesos no realizan ejercicios de autocontrol y autoevaluación eficientes a la gestión de los procesos.</t>
  </si>
  <si>
    <t>1. Elaborar un documento con lineamientos sobre mecanismos de autoevaluación.
2. Elaborar una herramienta para el registro de los resultados sobre los ejercicios de autoevaluación en los procesos.
3. Divulgar y socializar el documento y la herramienta de autoevaluación.</t>
  </si>
  <si>
    <t>Actividades Ejecutadas / Actividades Planeadas</t>
  </si>
  <si>
    <t xml:space="preserve">Un documento con lineamientos sobre mecanismos de autoevaluación.
Una herramienta para el registro de los resultados sobre los ejercicios de autoevaluación en los procesos.
Documento y herramienta publicados y socializados. </t>
  </si>
  <si>
    <t>Mal planteamiento y/o desconocimiento de la normatividad</t>
  </si>
  <si>
    <t>Revisar la normatividad y verificar, que en la nueva actualización este cumpliendo con los lineamientos que estipula el Archivo Distrital .
a) Marco conceptual claro para la gestión de la información física y electrónica de las entidades públicas.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</si>
  <si>
    <t>Control de acceso realizado / Control de acceso proyectados</t>
  </si>
  <si>
    <t>Enviar actualización TRD al Archivo Distrital para su convalidación .
Socialización de las TRD una vez convalidadas.
Tener tabla de acceso documental y publicarla en la página de la entidad.</t>
  </si>
  <si>
    <t>El área jurídica no maneja el FUID para el inventario del área.</t>
  </si>
  <si>
    <t>Capacitación ejecutada / Capacitación programada</t>
  </si>
  <si>
    <t>Realizar capacitaciones y acompañamientos pertinentes en el levantamiento de la información. 
Revisión de los documentos a transferir , para luego legalizar los documentos a transferir al archivo central</t>
  </si>
  <si>
    <t>1 documento Diagnostico</t>
  </si>
  <si>
    <t>Diagnóstico de documento electrónico</t>
  </si>
  <si>
    <t>falta de personal, para apoyar en la intervención de los documentos que hacen parte del fondo documental , por otra parte la falta de un espacio adecuado para realizar dicha intervención</t>
  </si>
  <si>
    <t>Identificar el Fondo Acumulado documental del Canal</t>
  </si>
  <si>
    <t>Faltaba la aprobación por parte del Archivo Distrital de Bogotá para realizar la transferencia secundaria.</t>
  </si>
  <si>
    <t>1. Verificar el tiempo de retención documental para las series y subseries del Canal para determinar cuando realizar la  transferencia secundaria.</t>
  </si>
  <si>
    <t>Transferencia secundarias realizadas / TS Proyectadas</t>
  </si>
  <si>
    <t xml:space="preserve">Realizar transferencias secundarias al Archivo Distrital de Bogotá. </t>
  </si>
  <si>
    <t>No se ha realizado el Plan de emergencia de la Entidad en caso de un siniestro debido a que no se cuenta con el recurso disponible.</t>
  </si>
  <si>
    <t>1. elaborar el Plan de emergencia de la entidad contemplando acciones a realizar en caso de un siniestro que afecte la documentación</t>
  </si>
  <si>
    <t>Aprobación del plan de emergencia</t>
  </si>
  <si>
    <t>falta de recursos  para realizar la compra de un software integral de gestión documental</t>
  </si>
  <si>
    <t xml:space="preserve">Implementación Herramienta tecnológica ORFEO : I FASE  : Radicación de correspondencia externa.
</t>
  </si>
  <si>
    <t>Avance Implementación / Implementación programada</t>
  </si>
  <si>
    <t>Implementación FASE I ORFEO</t>
  </si>
  <si>
    <t xml:space="preserve">Falta de personal para realizar estas actividades </t>
  </si>
  <si>
    <t>Se realizara el ajuste del cronograma de transferencias primarias  para el año 2018</t>
  </si>
  <si>
    <t>Cronograma ajustado  para dar aplicación del mismo.</t>
  </si>
  <si>
    <t xml:space="preserve">En el 2017 no se realizó monitoreo de condiciones ambientales. </t>
  </si>
  <si>
    <t>100*90%8</t>
  </si>
  <si>
    <t>Diagnóstico del Archivo Distrital.</t>
  </si>
  <si>
    <t>Actualizar el Diagnóstico el proceso de conservación y preservación digital a largo plazo</t>
  </si>
  <si>
    <t>1  Diagnostico actualizado</t>
  </si>
  <si>
    <t>Documento SIC para aprobación</t>
  </si>
  <si>
    <t xml:space="preserve">Revisar el Decreto 2609 de 2012, Decreto 103 de 2015 y Decreto 1080 de 2015 y detallar las actividades en el Programa de Gestión Documental.
</t>
  </si>
  <si>
    <t>1 documento Actualizado</t>
  </si>
  <si>
    <t xml:space="preserve">Actualizar Programa de Gestión Documental. 
Aprobación del Programa de Gestión Documental.
</t>
  </si>
  <si>
    <t>Esta actividad se había realizado en los meses de enero y febrero del presente año, basados en el informe que envió el archivo Distrital, se realizaran los ajustes pertinentes.</t>
  </si>
  <si>
    <t>Se revisara  y actualizará cada una de las Series y Subseries documentales del Canal Capital bajo la estructura presentada por el Archivo General de la Nación</t>
  </si>
  <si>
    <t>1 documento Actualizado : series y subseries para el Banco Terminológico</t>
  </si>
  <si>
    <t>1 procedimiento Actualizado</t>
  </si>
  <si>
    <t xml:space="preserve">Publicación del procedimiento  en la Intranet del Canal. </t>
  </si>
  <si>
    <t>Contemplar todos los aspectos que debe tener el Plan de Conservación Documental</t>
  </si>
  <si>
    <t>1 Documento: SIC</t>
  </si>
  <si>
    <t>Contemplar todos los aspectos que debe tener el Plan de Preservación Digital a largo Plazo</t>
  </si>
  <si>
    <t>1 Documento: Plan de Preservación Digital a largo Plazo</t>
  </si>
  <si>
    <t>No se cuenta con información  del monitoreo  ambiental en el 2017.</t>
  </si>
  <si>
    <t>Solicitar al archivo de Bogotá, la respectiva visita y préstamo de implementos que permitir tener estas variables que se generan en la bodega del canal capital.
Realizar la compra de medidores de monitoreo ambiental, de acuerdo con los recursos disponibles.</t>
  </si>
  <si>
    <t xml:space="preserve">Solicitud de Comunicación oficial al archivo de Bogotá. </t>
  </si>
  <si>
    <t>No se cuenta con un lineamiento para la reconstrucción de expedientes en caso de perdida</t>
  </si>
  <si>
    <t>conceptos recibidos / conceptos solicitados</t>
  </si>
  <si>
    <t>Revisar el proceso de contratación en cumplimiento del Decreto 514 de 2006</t>
  </si>
  <si>
    <t>Mesa trabajo realizada / Mesa trabajo proyectada</t>
  </si>
  <si>
    <t>Se realizara mesas de trabajo para mejorar el proceso de contratación y de ser necesario se realizara su actualización.</t>
  </si>
  <si>
    <t xml:space="preserve">1. Realizar la adquisición del licenciamiento de software Microsoft, por volumen con el fin de garantizar su uso corporativo indistinto de la máquina a instalar. </t>
  </si>
  <si>
    <t>total adquirido/total requerido</t>
  </si>
  <si>
    <t xml:space="preserve">Capacitar al personal de soporte (Área de sistemas y técnica), en el correcto proceso de instalación de licencias (1 vez por semestre) 
</t>
  </si>
  <si>
    <t>numero de capacitaciones realizadas/numero de capacitaciones programadas</t>
  </si>
  <si>
    <t>Mantener actualizado y correctamente licenciado el software de los equipos terminales</t>
  </si>
  <si>
    <t xml:space="preserve"> Realizar la verificación del software instalado (1 vez por semestre).</t>
  </si>
  <si>
    <t>numero de equipos de computo verificados (software)/total de equipos de computo del canal</t>
  </si>
  <si>
    <t>Número de equipos de cómputo verificados/Número total de equipos de cómputo del Canal.</t>
  </si>
  <si>
    <t>Mantener actualizado los componentes de seguridad y acceso a la información de usuarios</t>
  </si>
  <si>
    <t>Para el segundo semestre de 2017, se actualizo el formato de hoja de vida de equipos AGRI-SA-FT-048  el cual describe el hardware y software instalado y los cambios en los mismos,  el cual reemplaza el formato  “Alistamiento de equipos de Cómputo”, código AGRI-SI-FT-001 versión 3.</t>
  </si>
  <si>
    <t>1. Solicitar al área de planeación la eliminación del formato Alistamiento de equipos de Cómputo, código AGRI-SI-FT-001</t>
  </si>
  <si>
    <t>Número de formatos actualizados y/o eliminados/ 1</t>
  </si>
  <si>
    <t>Actualización de formatos y procedimientos intranet</t>
  </si>
  <si>
    <t xml:space="preserve">El Canal no cuenta con el espacio suficiente para almacenar, todos los bienes dados de baja en la entidad. </t>
  </si>
  <si>
    <t xml:space="preserve">No de elementos de Baja/ No de elementos que deben darse de Baja </t>
  </si>
  <si>
    <t xml:space="preserve">Mantener Actualizado el Sistema de Inventarios, con los Procesos de Baja de la Entidad </t>
  </si>
  <si>
    <t>Necesidad de actualización de actividades y formatos definidos en los procedimientos debido a los cambios normativos que se han venido presentando.</t>
  </si>
  <si>
    <r>
      <rPr>
        <b/>
        <sz val="9"/>
        <color theme="1"/>
        <rFont val="Tahoma"/>
        <family val="2"/>
      </rPr>
      <t xml:space="preserve">1. </t>
    </r>
    <r>
      <rPr>
        <sz val="9"/>
        <color theme="1"/>
        <rFont val="Tahoma"/>
        <family val="2"/>
      </rPr>
      <t xml:space="preserve">Revisión y actualización de los procedimientos y caracterización del proceso de Control Seguimiento y Evaluación.
</t>
    </r>
    <r>
      <rPr>
        <b/>
        <sz val="9"/>
        <color theme="1"/>
        <rFont val="Tahoma"/>
        <family val="2"/>
      </rPr>
      <t xml:space="preserve">2. </t>
    </r>
    <r>
      <rPr>
        <sz val="9"/>
        <color theme="1"/>
        <rFont val="Tahoma"/>
        <family val="2"/>
      </rPr>
      <t>Revisión de los formatos del proceso de Control Seguimiento y Evaluación.</t>
    </r>
  </si>
  <si>
    <t>Procedimientos y Formatos actualizados y publicados/Procedimientos y Formatos establecidos</t>
  </si>
  <si>
    <t>1. Soporte Indicadores Financieros a Junio 2017.                                                              2. Correo Remisorio Indicadores Financieros a Junio 2017.                                  3. Correo Remisorio Indicadores Financieros a Septiembre 2017.                             4. Indicadores de proceso Septiembre 2017.                                                          5. Correo Indicadores Financieros a Diciembre 2017.                                                                                                                                                 6. Correo Indicadores Contabilidad a Diciembre 2017.                                  7. Indicadores de proceso - 15-21 Gestión Financiera y Facturación a Dic -17.                                                                                                             8. Indicadores Financieros a Enero a Marzo 2018.                                             9. Gestión Financiera y Facturación 2018 - Primer Trimestre.</t>
  </si>
  <si>
    <t>1. Borrador del procedimiento   AGRI-SA-PD-010 TOMA FÍSICA DE INVENTARIOS</t>
  </si>
  <si>
    <t xml:space="preserve">1. Borrador de la Resolución. </t>
  </si>
  <si>
    <t>1. Correo del 28 de febrero de 2018, realizando la solicitud de revisión del perfil.  Correo del 06 de marzo de 2018, donde envían los ajustes del cargo.</t>
  </si>
  <si>
    <r>
      <rPr>
        <b/>
        <sz val="9"/>
        <color theme="1"/>
        <rFont val="Tahoma"/>
        <family val="2"/>
      </rPr>
      <t>1.</t>
    </r>
    <r>
      <rPr>
        <sz val="9"/>
        <color theme="1"/>
        <rFont val="Tahoma"/>
        <family val="2"/>
      </rPr>
      <t xml:space="preserve"> Resolución 040 de 2018. 
</t>
    </r>
    <r>
      <rPr>
        <b/>
        <sz val="9"/>
        <color theme="1"/>
        <rFont val="Tahoma"/>
        <family val="2"/>
      </rPr>
      <t xml:space="preserve">2. </t>
    </r>
    <r>
      <rPr>
        <sz val="9"/>
        <color theme="1"/>
        <rFont val="Tahoma"/>
        <family val="2"/>
      </rPr>
      <t xml:space="preserve">Correos electrónicos de modificación de la Resolución 036 de 2015.
</t>
    </r>
    <r>
      <rPr>
        <b/>
        <sz val="9"/>
        <color theme="1"/>
        <rFont val="Tahoma"/>
        <family val="2"/>
      </rPr>
      <t xml:space="preserve">3. </t>
    </r>
    <r>
      <rPr>
        <sz val="9"/>
        <color theme="1"/>
        <rFont val="Tahoma"/>
        <family val="2"/>
      </rPr>
      <t xml:space="preserve">Publicación en la intranet y divulgación por medio de comunicaciones internas. 
</t>
    </r>
  </si>
  <si>
    <t xml:space="preserve">No se reportan evidencias para este seguimiento. </t>
  </si>
  <si>
    <t>1. Acta Comité de Inventarios Octubre 2017
2. Acta de reunión del 17 de noviembre de 2017 - Capacitación
3. Inventario Producción (Lina Moreno) Actualizado
4. Memorando 1374 - Primer seguimiento Plan de mejoramiento respuesta
5. Planillas de inventario</t>
  </si>
  <si>
    <t xml:space="preserve">1. Fotos de las Placas cambiadas. </t>
  </si>
  <si>
    <t xml:space="preserve">1.Se anexa acta de capacitación </t>
  </si>
  <si>
    <t>1. Formato de bienes que se dan de baja AGRI-SA-FT-050
2. Procedimiento Actualizado  AGRI -SA-PD-009</t>
  </si>
  <si>
    <t>1. Citación a la reunión 
2. Circular No. 006 de 2018</t>
  </si>
  <si>
    <t>1. Correo electrónico del 2 de marzo de 2018, mediante el cual se socializó la circular No. 006 de 2018.
1.1. Correo electrónico del 11 de mayo de 2018, mediante el cual se recuerda la circular No. 006 de 2018.
2. Acta de reunión de fecha 23 de marzo de 2018.</t>
  </si>
  <si>
    <t xml:space="preserve">1. Acta suscrita por los abogados de la Coordinación Jurídica, en la cual se deja la evidencia que se realizó la revisión de los expedientes contractuales dela vigencia 2017. </t>
  </si>
  <si>
    <t>1. Cuadros en el cual se relacionan el tipo de documento,  No. del contrato, contratista, fecha de suscripción del documento y fecha de publicación en el SECOP</t>
  </si>
  <si>
    <t>1. Acta No. 1 - 2018 del 25 de enero de 2018
2. Convocatoria reunión de revisión tarifa 
3. Correo tarifas 2018 Canal Capital 
4. Plan de mejoramiento suscrito 
5. Pantallazo de publicación en la guía de trámites</t>
  </si>
  <si>
    <t>1. Acta de Reunión 01-03-2018
2. Correo solicitud creación formato Base de Datos.3. Archivo Base de Datos.
3. Avance Base de Datos.</t>
  </si>
  <si>
    <t>1. Acta de Reunión 01-03-2018</t>
  </si>
  <si>
    <t xml:space="preserve">1. Correo - Publicación de Formatos del Área de Programación (Planeación).
2. Documento - Parámetros para la entrega de programas al Área de Tráfico (Programación).
3. Acta de reunión del 19 de abril de 2018. </t>
  </si>
  <si>
    <t xml:space="preserve">No aplica para el primer seguimiento </t>
  </si>
  <si>
    <t xml:space="preserve">1. acta capacitación </t>
  </si>
  <si>
    <t>1. Correos - Envío de Parámetros para la entrega de programas al Área de Tráfico (Programación).</t>
  </si>
  <si>
    <t>1. Correo electrónico, mediante el cual se citó a la revisión del manual de contratación.</t>
  </si>
  <si>
    <t xml:space="preserve">No reporta evidencias para el periodo de seguimiento. </t>
  </si>
  <si>
    <t>No se evidencian avances en el desarrollo de las actividades programadas</t>
  </si>
  <si>
    <t xml:space="preserve">1. Correo electrónico, mediante el cual se citó a la revisión del manual de contratación. </t>
  </si>
  <si>
    <t>1. La evidencia se puede corroborar con el expediente contractual</t>
  </si>
  <si>
    <t>1. Acta suscrita por los abogados de la Coordinación Jurídica, en la cual se deja la evidencia que se realizó la revisión de los expedientes contractuales dela vigencia 2017</t>
  </si>
  <si>
    <t>1. Acta suscrita por los abogados de la Coordinación Jurídica, en la cual se deja la evidencia que se realizó la revisión de los expedientes contractuales dela vigencia 2017.</t>
  </si>
  <si>
    <t>1. INSTRUCTIVO ELABORACIÓN DE LAS NOTAS Y REVELACIONES DE LOS EF.                                                                                                 2. Correo - Instructivo Elaboración Notas y Revelaciones de los EF.        3. Publicación Intranet Instructivo Elaboración de EF.                                4. Publicación 2  Intranet Instructivo Elaboración de EF</t>
  </si>
  <si>
    <t>1. Documento del Sistema Integrado de Conservación</t>
  </si>
  <si>
    <t>1. Memorando 1130 y 1131 del 18 de mayo de 2018</t>
  </si>
  <si>
    <r>
      <rPr>
        <b/>
        <sz val="9"/>
        <color theme="1"/>
        <rFont val="Tahoma"/>
        <family val="2"/>
      </rPr>
      <t xml:space="preserve">1. </t>
    </r>
    <r>
      <rPr>
        <sz val="9"/>
        <color theme="1"/>
        <rFont val="Tahoma"/>
        <family val="2"/>
      </rPr>
      <t>Cronograma Usuarios-permisos.xlsx
https://drive.google.com/drive/u/1/folders/1RzFZBtxn5hDNIwKXK6-bYJoDKCvEm7iX</t>
    </r>
  </si>
  <si>
    <t>1. Listado parcial.
2. Conceptos Técnicos.</t>
  </si>
  <si>
    <t>1. Se cuenta con la evidencia de los siguientes procedimientos actualizados y publicados en la intranet del Canal:
* CCSE-PD-002 - AUDITORIA INTERNA SISTEMA INTEGRADO DE GESTIÓN Y CONTROL INTERNO
* CCSE-PD-004 - FORMULACIÓN, SEGUIMIENTO Y EVALUACIÓN DEL PROGRAMA ANUAL DE AUDITORÍAS
* CCSE-PD-001 - FORMULACIÓN DE ACCIONES CORRECTIVAS, PREVENTIVAS Y DE MEJORAMIENTO
2. Se realizó actualización y eliminación de un formato como se detalla a continuación:
* CCSE-FT-014 - LISTA DE VERIFICACIÓN AUDITORÍA INTERNA CÓDIGO: Se elimina el formato.
* CCSE-FT-016 - INFORME DE AUDITORÍA: Se actualiza. 
* CCSE-FT-018 - EVALUACIÓN AUDITORES INTERNOS DE SISTEMAS DE GESTIÓN: Se actualiza. 
* CCSE-FT-019 - PLAN DE MEJORAMIENTO: Se actualiza. 
* CCSE-FT-001 - ADMINISTRACIÓN DE ACCIONES CORRECTIVAS, PREVENTIVAS Y DE MEJORAMIENTO: Se actualiza.</t>
  </si>
  <si>
    <r>
      <rPr>
        <b/>
        <sz val="9"/>
        <color theme="1"/>
        <rFont val="Tahoma"/>
        <family val="2"/>
      </rPr>
      <t>Respuesta S. F.:</t>
    </r>
    <r>
      <rPr>
        <sz val="9"/>
        <color theme="1"/>
        <rFont val="Tahoma"/>
        <family val="2"/>
      </rPr>
      <t xml:space="preserve"> Se manifiesta el cumplimiento de la publicación de los Estados Financieros a marzo de 2018.
</t>
    </r>
    <r>
      <rPr>
        <b/>
        <sz val="9"/>
        <color theme="1"/>
        <rFont val="Tahoma"/>
        <family val="2"/>
      </rPr>
      <t>Análisis OCI</t>
    </r>
    <r>
      <rPr>
        <sz val="9"/>
        <color theme="1"/>
        <rFont val="Tahoma"/>
        <family val="2"/>
      </rPr>
      <t xml:space="preserve">: Como se observan en los soportes remitidos por la Subdirección Financiera se evidencia la publicación de los Estados Financieros mensuales del periodo septiembre de 2017 a marzo de 2018. Sin embargo y de conformidad con la acción establecida, no se evidenció el establecimiento de un cronograma en el cual se fije las fechas para publicar los EE.FF, para lo cual a la fecha solo se cuenta con la propuesta de actualización del procedimiento. </t>
    </r>
  </si>
  <si>
    <r>
      <rPr>
        <b/>
        <sz val="9"/>
        <color theme="1"/>
        <rFont val="Tahoma"/>
        <family val="2"/>
      </rPr>
      <t xml:space="preserve">Respuesta S. F.: </t>
    </r>
    <r>
      <rPr>
        <sz val="9"/>
        <color theme="1"/>
        <rFont val="Tahoma"/>
        <family val="2"/>
      </rPr>
      <t xml:space="preserve">Se realizó el diligenciamiento de la hoja de vida de los indicadores financieros con sus respectivos análisis a marzo del 2018, es de aclarar que el envío de los indicadores al para el área de  planeación se realiza de manera trimestral.
</t>
    </r>
    <r>
      <rPr>
        <b/>
        <sz val="9"/>
        <color theme="1"/>
        <rFont val="Tahoma"/>
        <family val="2"/>
      </rPr>
      <t>Análisis OCI</t>
    </r>
    <r>
      <rPr>
        <sz val="9"/>
        <color theme="1"/>
        <rFont val="Tahoma"/>
        <family val="2"/>
      </rPr>
      <t xml:space="preserve">: En las evidencias allegadas se observa la presentación y análisis de los indicadores establecidos para el proceso “Gestión Financiera y Facturación” de manera trimestral, dando cumplimiento a la acción establecida en el presente plan. Sin embargo, en la verificación del reporte de indicadores, se evidenciaron mediciones en niveles “aceptables” y “críticos”, sin que la Subdirección Financiera planteara “Acciones correctivas, preventivas y oportunidades de mejora”, por lo cual se considera importante para la Oficina de Control Interno continuar adelantando la medición y análisis de los indicadores. Así mismo, se recomienda generar las acciones que se requieran cuando los resultados de la medición no sean adecuados. </t>
    </r>
  </si>
  <si>
    <r>
      <rPr>
        <b/>
        <sz val="9"/>
        <color theme="1"/>
        <rFont val="Tahoma"/>
        <family val="2"/>
      </rPr>
      <t>Análisis Subdirección Administrativa:</t>
    </r>
    <r>
      <rPr>
        <sz val="9"/>
        <color theme="1"/>
        <rFont val="Tahoma"/>
        <family val="2"/>
      </rPr>
      <t xml:space="preserve"> Se encuentra el Borrador para la revisión del cambio de la Resolución de Comité de Inventarios. 
</t>
    </r>
    <r>
      <rPr>
        <b/>
        <sz val="9"/>
        <color theme="1"/>
        <rFont val="Tahoma"/>
        <family val="2"/>
      </rPr>
      <t xml:space="preserve">Análisis OCI: </t>
    </r>
    <r>
      <rPr>
        <sz val="9"/>
        <color theme="1"/>
        <rFont val="Tahoma"/>
        <family val="2"/>
      </rPr>
      <t>Se evidenció el borrador de la Resolución del Comité de Inventarios, sin embargo, la acción queda abierta teniendo en cuenta que no se ha remitido a planeación, no se ha publicado y efectuado su socialización.</t>
    </r>
    <r>
      <rPr>
        <b/>
        <sz val="9"/>
        <color theme="1"/>
        <rFont val="Tahoma"/>
        <family val="2"/>
      </rPr>
      <t xml:space="preserve">
</t>
    </r>
  </si>
  <si>
    <r>
      <rPr>
        <b/>
        <sz val="9"/>
        <color theme="1"/>
        <rFont val="Tahoma"/>
        <family val="2"/>
      </rPr>
      <t xml:space="preserve">Análisis Subdirección Administrativa: </t>
    </r>
    <r>
      <rPr>
        <sz val="9"/>
        <color theme="1"/>
        <rFont val="Tahoma"/>
        <family val="2"/>
      </rPr>
      <t>Se realizó la revisión de las funciones en conjunto con el Profesional de Contabilidad  y con la Subdirectora Financiera. De esta revisión surgieron unos ajustes al perfil del mencionado cargo.</t>
    </r>
    <r>
      <rPr>
        <b/>
        <sz val="9"/>
        <color theme="1"/>
        <rFont val="Tahoma"/>
        <family val="2"/>
      </rPr>
      <t xml:space="preserve">
Análisis OCI: </t>
    </r>
    <r>
      <rPr>
        <sz val="9"/>
        <color theme="1"/>
        <rFont val="Tahoma"/>
        <family val="2"/>
      </rPr>
      <t xml:space="preserve"> Se evidenció correo remitido a la Subdirección Financiera el 29 de noviembre de 2017 requiriendo la revisión de las funciones de las funciones y la correspondiente respuesta, por lo tanto, la acción queda cerrada.</t>
    </r>
  </si>
  <si>
    <r>
      <rPr>
        <b/>
        <sz val="9"/>
        <color theme="1"/>
        <rFont val="Tahoma"/>
        <family val="2"/>
      </rPr>
      <t>Análisis Planeación:</t>
    </r>
    <r>
      <rPr>
        <sz val="9"/>
        <color theme="1"/>
        <rFont val="Tahoma"/>
        <family val="2"/>
      </rPr>
      <t xml:space="preserve"> Se realizó la actualización de la Resolución 036 de 2015 teniendo en cuenta los lineamientos definidos en el Decreto 1499 de 2017, el proyecto de modificación fue enviado para revisión al Jefe de Control Interno así como a la Secretaría General, los cuales dieron visto bueno para aprobación, producto de dicha modificación se creó la resolución 040 de 2018. 
La Resolución fue aprobada el día 15 de marzo y fue publicada en la intranet el día 16 de marzo de 2018 y divulgada por boletín de comunicación interna. 
Está pendiente la socialización de la mencionada resolución en Comité Institucional de Gestión y Desempeño.  </t>
    </r>
    <r>
      <rPr>
        <b/>
        <sz val="9"/>
        <color theme="1"/>
        <rFont val="Tahoma"/>
        <family val="2"/>
      </rPr>
      <t xml:space="preserve">
Análisis OCI: </t>
    </r>
    <r>
      <rPr>
        <sz val="9"/>
        <color theme="1"/>
        <rFont val="Tahoma"/>
        <family val="2"/>
      </rPr>
      <t xml:space="preserve">Se evidenció que la Resolución 036-2015 "Por la cual se reorganiza el Sistema Integrado de Gestión-SIG de Canal Capital y se dictan nuevas disposiciones"  fue modificada por la Resolución 040-2018 el 15 de marzo de 2018, así mismo se observó su publicación en la intranet y su divulgación mediante el correo del Canal. La acción queda abierta, debido a que está pendiente la socialización de la Resolución en Comité Institucional de Gestión y Desempeño.  </t>
    </r>
  </si>
  <si>
    <r>
      <t xml:space="preserve">Análisis Subdirección Administrativa:
</t>
    </r>
    <r>
      <rPr>
        <sz val="9"/>
        <color theme="1"/>
        <rFont val="Tahoma"/>
        <family val="2"/>
      </rPr>
      <t xml:space="preserve">1.Se realiza la verificación, de cada una de las placas de inventario, de los elementos del  canal y/o elementos que ya se encuentran en la entidad.
2.Se Identifican aquellos elementos cuyo número de placa de inventario no sea identificable o que se encuentre en mal estado.
3. Reimprimir las placas de inventario borrosas.
4. Instalar las placas en los equipos identificados.
5. Se evidenciaron por medio de fotos, el proceso se hace un poco engorroso, ya que no se cuenta con una pistola para la toma física de los inventarios, si no que la labor es completamente manual. 
</t>
    </r>
    <r>
      <rPr>
        <b/>
        <sz val="9"/>
        <color theme="1"/>
        <rFont val="Tahoma"/>
        <family val="2"/>
      </rPr>
      <t xml:space="preserve">Análisis OCI: </t>
    </r>
    <r>
      <rPr>
        <sz val="9"/>
        <color theme="1"/>
        <rFont val="Tahoma"/>
        <family val="2"/>
      </rPr>
      <t>De conformidad con la información reportada se evidencian las fotos de las placas cambiadas, por lo tanto, la acción se cierra.</t>
    </r>
  </si>
  <si>
    <r>
      <rPr>
        <b/>
        <sz val="9"/>
        <color theme="1"/>
        <rFont val="Tahoma"/>
        <family val="2"/>
      </rPr>
      <t xml:space="preserve">Avance VM: </t>
    </r>
    <r>
      <rPr>
        <sz val="9"/>
        <color theme="1"/>
        <rFont val="Tahoma"/>
        <family val="2"/>
      </rPr>
      <t xml:space="preserve">Se adelanto la propuesta de formato por parte del área pero aún no esta finalizado y aprobado por el área de planeación.
</t>
    </r>
    <r>
      <rPr>
        <b/>
        <sz val="9"/>
        <color theme="1"/>
        <rFont val="Tahoma"/>
        <family val="2"/>
      </rPr>
      <t xml:space="preserve">Análisis OCI: </t>
    </r>
    <r>
      <rPr>
        <sz val="9"/>
        <color theme="1"/>
        <rFont val="Tahoma"/>
        <family val="2"/>
      </rPr>
      <t xml:space="preserve">No se registran evidencias con las que se pueda soportar la creación del formato de recibido del bien y/o servicio para inclusión en el SIG. </t>
    </r>
  </si>
  <si>
    <r>
      <t>Avance VM:</t>
    </r>
    <r>
      <rPr>
        <sz val="9"/>
        <color theme="1"/>
        <rFont val="Tahoma"/>
        <family val="2"/>
      </rPr>
      <t xml:space="preserve"> Se hizo reunión con Nuevos Negocios y se adelanto todo el proceso junto con planeación para la creación del procedimiento de ellos.
</t>
    </r>
    <r>
      <rPr>
        <b/>
        <sz val="9"/>
        <color theme="1"/>
        <rFont val="Tahoma"/>
        <family val="2"/>
      </rPr>
      <t xml:space="preserve">Análisis OCI: </t>
    </r>
    <r>
      <rPr>
        <sz val="9"/>
        <color theme="1"/>
        <rFont val="Tahoma"/>
        <family val="2"/>
      </rPr>
      <t xml:space="preserve">La reunión llevada cabo el día 01 de marzo de 2018 contempla el levantamiento de información requerido para la estructuración del procedimiento MCOM-PD-005 GESTIÓN NUEVOS NEGOCIOS, se remiten correcciones el día 1 - 2 de marzo y 10 de abril de 2018 por los encargados del área de Ventas y Mercadeo y Nuevos Negocios, el cual posteriormente es publicado en la intranet el día 30 de abril de 2018, lo que da cumplimiento a las acciones propuestas. </t>
    </r>
  </si>
  <si>
    <r>
      <t xml:space="preserve">Avances VM: </t>
    </r>
    <r>
      <rPr>
        <sz val="9"/>
        <color theme="1"/>
        <rFont val="Tahoma"/>
        <family val="2"/>
      </rPr>
      <t xml:space="preserve">Se adjuntan las cotizaciones que se han adelantado con los formatos incluidos en el SIG.
</t>
    </r>
    <r>
      <rPr>
        <b/>
        <sz val="9"/>
        <color theme="1"/>
        <rFont val="Tahoma"/>
        <family val="2"/>
      </rPr>
      <t xml:space="preserve">Análisis OCI: </t>
    </r>
    <r>
      <rPr>
        <sz val="9"/>
        <color theme="1"/>
        <rFont val="Tahoma"/>
        <family val="2"/>
      </rPr>
      <t xml:space="preserve">Se efectúa la validación de las cotizaciones remitidas en los formatos establecidos MCOM-FT-014 COTIZACIÓN VENTAS PÚBLICAS correspondiente a:
* COT 007 UNIVERSIDAD DISTRITAL
* COT 011 LOCUTOR SED
* COT 016 RENDICIÓN DE CUENTAS - ETB 
y MCOM-FT-015 COTIZACIÓN VENTAS PRIVADAS a COT 002 FUNIPACIFICO, sin embargo, frente al formato MCOM-FT-016 COTIZACIÓN NUEVOS NEGOCIOS no se evidencia su aplicación razón por la cual la dependencia de Nuevos Negocios aseguró "que no se ha dado uso al formato debido a que no se han presentado cotizaciones en el periodo mencionado". </t>
    </r>
  </si>
  <si>
    <r>
      <rPr>
        <b/>
        <sz val="9"/>
        <color theme="1"/>
        <rFont val="Tahoma"/>
        <family val="2"/>
      </rPr>
      <t>Avances SG:</t>
    </r>
    <r>
      <rPr>
        <sz val="9"/>
        <color theme="1"/>
        <rFont val="Tahoma"/>
        <family val="2"/>
      </rPr>
      <t xml:space="preserve"> 1. Se realizaron reuniones con el área comercial y Planeación para validar la propuesta de procedimiento de Nuevos Negocios.
2. Se elaboró, aprobó e implementó el procedimiento para la línea de Nuevos Negocios "MCOM-PD-005 GESTIÓN NUEVOS NEGOCIOS".
</t>
    </r>
    <r>
      <rPr>
        <b/>
        <sz val="9"/>
        <color theme="1"/>
        <rFont val="Tahoma"/>
        <family val="2"/>
      </rPr>
      <t xml:space="preserve">Análisis OCI: </t>
    </r>
    <r>
      <rPr>
        <sz val="9"/>
        <color theme="1"/>
        <rFont val="Tahoma"/>
        <family val="2"/>
      </rPr>
      <t xml:space="preserve">Se verifica la evidencia remitida, encontrando que mediante acta de reunión del 10 de enero de 2018 se concierta el cronograma de actividades para revisión, modificación y publicación del procedimiento MCOM-PD-005 GESTIÓN NUEVOS NEGOCIOS, así mismo mediante el acta del 1 de marzo de 2018 se remiten las observaciones pertinentes sobre los procesos e inclusión de los puntos de control sumado a la articulación de las líneas de negocio del Canal y se da cierre al proceso con acta del 30 de abril de 2018 en la que se da la aprobación del procedimiento y su respectiva publicación la cual se da por el boletín No. 22 del 2 de mayo de 2018. </t>
    </r>
  </si>
  <si>
    <r>
      <rPr>
        <b/>
        <sz val="9"/>
        <color theme="1"/>
        <rFont val="Tahoma"/>
        <family val="2"/>
      </rPr>
      <t xml:space="preserve">Avance GD: </t>
    </r>
    <r>
      <rPr>
        <sz val="9"/>
        <color theme="1"/>
        <rFont val="Tahoma"/>
        <family val="2"/>
      </rPr>
      <t xml:space="preserve">Se han realizado capacitaciones en temas de organización y tablas de retención documental.
</t>
    </r>
    <r>
      <rPr>
        <b/>
        <sz val="9"/>
        <color theme="1"/>
        <rFont val="Tahoma"/>
        <family val="2"/>
      </rPr>
      <t xml:space="preserve">Análisis OCI: </t>
    </r>
    <r>
      <rPr>
        <sz val="9"/>
        <color theme="1"/>
        <rFont val="Tahoma"/>
        <family val="2"/>
      </rPr>
      <t xml:space="preserve">Se evidencia la capacitación en aspectos de organización documental de manera parcial en las diferentes dependencias del Canal, así como la capacitación al personal de apoyo (Documental) de las dependencias en temas de organización documental y TRD de los meses de marzo y abril de 2018 respectivamente. Sin embargo, no se adjunta evidencia de las correcciones a la organización de los expedientes contractuales. Se califica la acción con un estado de </t>
    </r>
    <r>
      <rPr>
        <b/>
        <sz val="9"/>
        <color theme="1"/>
        <rFont val="Tahoma"/>
        <family val="2"/>
      </rPr>
      <t xml:space="preserve">"En Proceso". </t>
    </r>
  </si>
  <si>
    <r>
      <rPr>
        <b/>
        <sz val="9"/>
        <color theme="1"/>
        <rFont val="Tahoma"/>
        <family val="2"/>
      </rPr>
      <t xml:space="preserve">Avances CJ: </t>
    </r>
    <r>
      <rPr>
        <sz val="9"/>
        <color theme="1"/>
        <rFont val="Tahoma"/>
        <family val="2"/>
      </rPr>
      <t xml:space="preserve">Se realizó reunión para identificar los ajustes que se deben efectuar al manual de contratación.
</t>
    </r>
    <r>
      <rPr>
        <b/>
        <sz val="9"/>
        <color theme="1"/>
        <rFont val="Tahoma"/>
        <family val="2"/>
      </rPr>
      <t xml:space="preserve">Análisis OCI: </t>
    </r>
    <r>
      <rPr>
        <sz val="9"/>
        <color theme="1"/>
        <rFont val="Tahoma"/>
        <family val="2"/>
      </rPr>
      <t>La evidencia reportada no da cuenta del análisis efectuado a las causas de la no conformidad y las consecuencias. 
Es importante tener en cuenta que el tipo de contratación que se desarrollo requería de evidenciar la propuesta del proponente y conforme a ello sustentar la contratación a desarrollar.</t>
    </r>
  </si>
  <si>
    <r>
      <rPr>
        <b/>
        <sz val="9"/>
        <color theme="1"/>
        <rFont val="Tahoma"/>
        <family val="2"/>
      </rPr>
      <t xml:space="preserve">Respuesta S. F.: </t>
    </r>
    <r>
      <rPr>
        <sz val="9"/>
        <color theme="1"/>
        <rFont val="Tahoma"/>
        <family val="2"/>
      </rPr>
      <t xml:space="preserve">Para lo corrido de este año, se han realizado mesas de trabajo detallando los avances y ajustes por realizar en el procedimiento de Estados Financieros.
</t>
    </r>
    <r>
      <rPr>
        <b/>
        <sz val="9"/>
        <color theme="1"/>
        <rFont val="Tahoma"/>
        <family val="2"/>
      </rPr>
      <t>Análisis OCI:</t>
    </r>
    <r>
      <rPr>
        <sz val="9"/>
        <color theme="1"/>
        <rFont val="Tahoma"/>
        <family val="2"/>
      </rPr>
      <t xml:space="preserve"> De conformidad con el reporte remitido por la Subdirección Financiera se evidencian avances en la actualización del procedimiento AGFF-CO-PD-001. </t>
    </r>
  </si>
  <si>
    <r>
      <rPr>
        <b/>
        <sz val="9"/>
        <color theme="1"/>
        <rFont val="Tahoma"/>
        <family val="2"/>
      </rPr>
      <t>Respuesta S. F.:</t>
    </r>
    <r>
      <rPr>
        <sz val="9"/>
        <color theme="1"/>
        <rFont val="Tahoma"/>
        <family val="2"/>
      </rPr>
      <t xml:space="preserve"> Se elaboró y se publicó el Instructivo para la elaboración de las notas a los Estados Financieros.
</t>
    </r>
    <r>
      <rPr>
        <b/>
        <sz val="9"/>
        <color theme="1"/>
        <rFont val="Tahoma"/>
        <family val="2"/>
      </rPr>
      <t>Análisis OCI:</t>
    </r>
    <r>
      <rPr>
        <sz val="9"/>
        <color theme="1"/>
        <rFont val="Tahoma"/>
        <family val="2"/>
      </rPr>
      <t xml:space="preserve"> Se evidencio el establecimiento del documento “Instructivo para la elaboración de las notas y revelaciones a los estados financieros” con el fin de reglamentar al interior del Canal las generalidades para la elaboración de las Notas a los Estados Financieros, sin embargo, es importante tener en cuenta, para adicionar al instructivo las condiciones establecidas en la Resolución 182 del 19 de mayo 2017 “Por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 expedida por la Contaduría General de la Nación, ya que las notas presentadas en los Estados Financieros Intermedios se ajustan a la Resolución citada anteriormente.</t>
    </r>
  </si>
  <si>
    <r>
      <rPr>
        <b/>
        <sz val="9"/>
        <color theme="1"/>
        <rFont val="Tahoma"/>
        <family val="2"/>
      </rPr>
      <t xml:space="preserve">Análisis Planeación: </t>
    </r>
    <r>
      <rPr>
        <sz val="9"/>
        <color theme="1"/>
        <rFont val="Tahoma"/>
        <family val="2"/>
      </rPr>
      <t>A la fecha de corte del seguimiento no se adelantaron acciones respectivas, las mismas están en proceso y se tendrán listas en el segundo semestre del año.</t>
    </r>
    <r>
      <rPr>
        <b/>
        <sz val="9"/>
        <color theme="1"/>
        <rFont val="Tahoma"/>
        <family val="2"/>
      </rPr>
      <t xml:space="preserve">
Análisis OCI: </t>
    </r>
    <r>
      <rPr>
        <sz val="9"/>
        <color theme="1"/>
        <rFont val="Tahoma"/>
        <family val="2"/>
      </rPr>
      <t>De conformidad con lo reportado por Planeación no se han realizado las acciones planteadas, por lo tanto, la acción queda abierta.</t>
    </r>
  </si>
  <si>
    <r>
      <rPr>
        <b/>
        <sz val="9"/>
        <color theme="1"/>
        <rFont val="Tahoma"/>
        <family val="2"/>
      </rPr>
      <t xml:space="preserve">Avance GD: </t>
    </r>
    <r>
      <rPr>
        <sz val="9"/>
        <color theme="1"/>
        <rFont val="Tahoma"/>
        <family val="2"/>
      </rPr>
      <t xml:space="preserve">Desde el área de sistemas se viene trabajando para implementación de la plataforma de ORFEO en la entidad.
</t>
    </r>
    <r>
      <rPr>
        <b/>
        <sz val="9"/>
        <color theme="1"/>
        <rFont val="Tahoma"/>
        <family val="2"/>
      </rPr>
      <t xml:space="preserve">Análisis OCI: </t>
    </r>
    <r>
      <rPr>
        <sz val="9"/>
        <color theme="1"/>
        <rFont val="Tahoma"/>
        <family val="2"/>
      </rPr>
      <t xml:space="preserve">Se verifica el informe remitido del Sistema Orfeo, sin firma o radicado que permita evidenciar que se dieron a conocer los avances, dentro del informe se menciona la implementación de la fase I, sin embargo, no se adjuntan soportes que den cuenta de que la fase se encuentra en funcionamiento a la fecha, así como soporte de capacitación de la persona que hace uso de la herramienta implementada. </t>
    </r>
  </si>
  <si>
    <t>Leonardo Ibarra
Marcela Morales</t>
  </si>
  <si>
    <t>Servicio al Ciudadano y Defensor del Televidente (Apoyo)</t>
  </si>
  <si>
    <t>Logística</t>
  </si>
  <si>
    <t>Jurídica</t>
  </si>
  <si>
    <t xml:space="preserve">Servicio al Ciudadano y Defensor del Televidente (Apoyo) y Gestión Financiera y Facturación (Apoyo) </t>
  </si>
  <si>
    <t>Gestión Financiera y Facturación (Apoyo), Gestión de Recursos y Administración de la Información (Apoyo), Coordinación Técnica.</t>
  </si>
  <si>
    <t>Control, Seguimiento y Evaluación</t>
  </si>
  <si>
    <t>Gestión Financiera y Facturación</t>
  </si>
  <si>
    <t>Gestión de Recursos y Administración de la Información</t>
  </si>
  <si>
    <t>Gestión de Talento Humano</t>
  </si>
  <si>
    <t>Planeación Estratégica</t>
  </si>
  <si>
    <t>Emisión de Contenidos</t>
  </si>
  <si>
    <t>Producción de Televisión</t>
  </si>
  <si>
    <r>
      <rPr>
        <b/>
        <sz val="9"/>
        <color theme="1"/>
        <rFont val="Tahoma"/>
        <family val="2"/>
      </rPr>
      <t xml:space="preserve">Análisis Subdirección Administrativa: 
</t>
    </r>
    <r>
      <rPr>
        <sz val="9"/>
        <color theme="1"/>
        <rFont val="Tahoma"/>
        <family val="2"/>
      </rPr>
      <t xml:space="preserve">1. Se están identificando los bienes que deben dar de Baja(listado temporal)
2. Se cuenta con algunos  Documentos (conceptos Técnicos) para dar de Baja los bienes de la Entidad.
</t>
    </r>
    <r>
      <rPr>
        <b/>
        <sz val="9"/>
        <color theme="1"/>
        <rFont val="Tahoma"/>
        <family val="2"/>
      </rPr>
      <t xml:space="preserve">Análisis OCI: </t>
    </r>
    <r>
      <rPr>
        <sz val="9"/>
        <color theme="1"/>
        <rFont val="Tahoma"/>
        <family val="2"/>
      </rPr>
      <t xml:space="preserve">Se evidenció un listado parcial de los bienes que deben darse de baja y  conceptos técnicos emitidos por Sistemas y el Área técnica. Sin embargo, como aún se están identificando los bienes que deben darse de baja, no se ha adelantado el Comité de Inventarios, ni se ha elaborado la Resolución la acción queda abierta.     </t>
    </r>
  </si>
  <si>
    <r>
      <rPr>
        <b/>
        <sz val="9"/>
        <color theme="1"/>
        <rFont val="Tahoma"/>
        <family val="2"/>
      </rPr>
      <t>Análisis Subdirección Administrativa:</t>
    </r>
    <r>
      <rPr>
        <sz val="9"/>
        <color theme="1"/>
        <rFont val="Tahoma"/>
        <family val="2"/>
      </rPr>
      <t xml:space="preserve"> Para el periodo en el que se solicita la información no se ha ejecutado la acción correctiva.  
</t>
    </r>
    <r>
      <rPr>
        <b/>
        <sz val="9"/>
        <color theme="1"/>
        <rFont val="Tahoma"/>
        <family val="2"/>
      </rPr>
      <t xml:space="preserve">Análisis OCI: </t>
    </r>
    <r>
      <rPr>
        <sz val="9"/>
        <color theme="1"/>
        <rFont val="Tahoma"/>
        <family val="2"/>
      </rPr>
      <t>De acuerdo con lo indicado por la Subdirección no se ha efectuado la acción, por lo tanto, la acción queda abierta.</t>
    </r>
  </si>
  <si>
    <r>
      <rPr>
        <b/>
        <sz val="9"/>
        <color theme="1"/>
        <rFont val="Tahoma"/>
        <family val="2"/>
      </rPr>
      <t>Análisis Subdirección Administrativa:</t>
    </r>
    <r>
      <rPr>
        <sz val="9"/>
        <color theme="1"/>
        <rFont val="Tahoma"/>
        <family val="2"/>
      </rPr>
      <t xml:space="preserve"> Se realiza la inspección física de la totalidad de equipos de computo de Canal Capital consolidando un archivo de control de tecnología con el cual se identifica el software de gestión (aplicaciones) instalado y se realiza la desinstalación de todo aquel que no cuente con permisos ni licencias de uso. 
</t>
    </r>
    <r>
      <rPr>
        <b/>
        <sz val="9"/>
        <color theme="1"/>
        <rFont val="Tahoma"/>
        <family val="2"/>
      </rPr>
      <t xml:space="preserve">
Análisis OCI: </t>
    </r>
    <r>
      <rPr>
        <sz val="9"/>
        <color theme="1"/>
        <rFont val="Tahoma"/>
        <family val="2"/>
      </rPr>
      <t>Se evidenció documento de la inspección física de los equipos de cómputo de Canal Capital. La acción queda abierta, teniendo en cuenta que la revisión del software instalado se debe realizar 1 vez por semestre y se adelantó la primera revisión.</t>
    </r>
  </si>
  <si>
    <r>
      <rPr>
        <b/>
        <sz val="9"/>
        <color theme="1"/>
        <rFont val="Tahoma"/>
        <family val="2"/>
      </rPr>
      <t>Análisis Subdirección Administrativa:</t>
    </r>
    <r>
      <rPr>
        <sz val="9"/>
        <color theme="1"/>
        <rFont val="Tahoma"/>
        <family val="2"/>
      </rPr>
      <t xml:space="preserve"> Para el corte a 30 de abril no se ha programado dicha capacitación la cual se debe concertar con el área técnica en dos sesiones con el fin de garantizar que todo el personal reciba la información.
</t>
    </r>
    <r>
      <rPr>
        <b/>
        <sz val="9"/>
        <color theme="1"/>
        <rFont val="Tahoma"/>
        <family val="2"/>
      </rPr>
      <t xml:space="preserve">Análisis OCI: </t>
    </r>
    <r>
      <rPr>
        <sz val="9"/>
        <color theme="1"/>
        <rFont val="Tahoma"/>
        <family val="2"/>
      </rPr>
      <t>De conformidad con lo indicado por la Subdirección no se han programado las capacitaciones por lo tanto, la acción queda abierta.</t>
    </r>
  </si>
  <si>
    <r>
      <rPr>
        <b/>
        <sz val="9"/>
        <color theme="1"/>
        <rFont val="Tahoma"/>
        <family val="2"/>
      </rPr>
      <t>Análisis Subdirección Administrativa:</t>
    </r>
    <r>
      <rPr>
        <sz val="9"/>
        <color theme="1"/>
        <rFont val="Tahoma"/>
        <family val="2"/>
      </rPr>
      <t xml:space="preserve">
1. Se adjunta cronograma de actividades orientado a la regularización del software Microsoft necesario.
2. Se solicita a los lideres de área informar al área de sistemas sobre las necesidades de licenciamiento a equipos de la herramienta Microsoft Office con el fin de depurar el total de licencias a adquirir.
3. Se hace contacto con Parnet Microsoft el cual envía archivo Sam que permite el levantamiento del estado del licenciamiento requerido por Microsoft para la adquisición del licenciamiento.
</t>
    </r>
    <r>
      <rPr>
        <b/>
        <sz val="9"/>
        <color theme="1"/>
        <rFont val="Tahoma"/>
        <family val="2"/>
      </rPr>
      <t xml:space="preserve">Análisis OCI: </t>
    </r>
    <r>
      <rPr>
        <sz val="9"/>
        <color theme="1"/>
        <rFont val="Tahoma"/>
        <family val="2"/>
      </rPr>
      <t xml:space="preserve">Se evidenció el "Cronograma de Regularización de Licenciamiento de Software Microsoft Canal Capital", así mismo los correos remitidos a los líderes de área para que informaran a sistemas respecto a las necesidades de licenciamiento a equipos. La acción queda abierta teniendo en cuenta que no se ha realizado la adquisición del licenciamiento de software Microsoft. </t>
    </r>
  </si>
  <si>
    <t xml:space="preserve">Jefe Oficina de Control Interno </t>
  </si>
  <si>
    <t>Profesional(es) y/o Tecnólogo Oficina de Control Interno</t>
  </si>
  <si>
    <t>Si</t>
  </si>
  <si>
    <r>
      <rPr>
        <b/>
        <sz val="9"/>
        <color theme="1"/>
        <rFont val="Tahoma"/>
        <family val="2"/>
      </rPr>
      <t xml:space="preserve">Respuesta S. F.: </t>
    </r>
    <r>
      <rPr>
        <sz val="9"/>
        <color theme="1"/>
        <rFont val="Tahoma"/>
        <family val="2"/>
      </rPr>
      <t xml:space="preserve">El 25 de enero de 2018, se reunieron en la Oficina de Atención al Ciudadano, la Profesional Universitario de Ventas y Mercadeo, la Profesional Universitario de Facturación y la  Auxiliar de Atención al Ciudadano, con el fin de validar que la información publicada (tarifa del servicio de copiado) corresponda a las tarifas aprobadas mediante Resolución No. 005-2017 del Canal. 
Luego de surtida la verificación correspondiente, se encontró que el valor publicado en la Guía de Trámites del Distrito, efectivamente corresponde al valor autorizado y actualizado según artículo décimo sexto de la Resolución No. 005-2017.
Posteriormente, (realizando el seguimiento respectivo), se  evidenciaron dos consignaciones efectuadas los días 21 y 26 de febrero, por concepto de servicios de copiado, cuyos valores no correspondían al valor publicado previamente, razón por la cual la Profesional de Facturación envió correo electrónico los días 22 y 27 de febrero, a la Auxiliar de Atención al Ciudadano, informando la situación presentada para que se realicen los correctivos necesarios antes de la facturación.
A la fecha, La facturación expedida por concepto de copias,   es acorde con la tarifa real del servicio. 
</t>
    </r>
    <r>
      <rPr>
        <b/>
        <sz val="9"/>
        <color theme="1"/>
        <rFont val="Tahoma"/>
        <family val="2"/>
      </rPr>
      <t xml:space="preserve"> Análisis OCI:</t>
    </r>
    <r>
      <rPr>
        <sz val="9"/>
        <color theme="1"/>
        <rFont val="Tahoma"/>
        <family val="2"/>
      </rPr>
      <t xml:space="preserve"> Se realizó la revisión de las evidencias remitidas por parte de la Subdirección Financiera en las cuales se observa la realización de la reunión propuesta en la Acción de Mejora, así mismo se observó en las facturas remitidas el cumplimiento del tarifario para la solicitud de copias.</t>
    </r>
  </si>
  <si>
    <r>
      <rPr>
        <b/>
        <sz val="9"/>
        <color theme="1"/>
        <rFont val="Tahoma"/>
        <family val="2"/>
      </rPr>
      <t>Análisis Planeación:</t>
    </r>
    <r>
      <rPr>
        <sz val="9"/>
        <color theme="1"/>
        <rFont val="Tahoma"/>
        <family val="2"/>
      </rPr>
      <t xml:space="preserve"> Se realizó la actualización de la Resolución 036 de 2015 teniendo en cuenta los lineamientos definidos en el Decreto 1499 de 2017, el proyecto de modificación fue enviado para revisión al Jefe de Control Interno así como a la Secretaría General, los cuales dieron visto bueno para aprobación, producto de dicha modificación se creó la Resolución 040 de 2018. 
La Resolución fue aprobada el día 15 de marzo y fue publicada en la intranet el día 16 de marzo de 2018 y divulgada por boletín de comunicación interna. 
Está pendiente la socialización de la mencionada resolución en comité Institucional de Gestión y Desempeño.  </t>
    </r>
    <r>
      <rPr>
        <b/>
        <sz val="9"/>
        <color theme="1"/>
        <rFont val="Tahoma"/>
        <family val="2"/>
      </rPr>
      <t xml:space="preserve">
Análisis OCI: </t>
    </r>
    <r>
      <rPr>
        <sz val="9"/>
        <color theme="1"/>
        <rFont val="Tahoma"/>
        <family val="2"/>
      </rPr>
      <t xml:space="preserve">Se evidenció que la Resolución 036-2015 "Por la cual se reorganiza el Sistema Integrado de Gestión-SIG de Canal Capital y se dictan nuevas disposiciones"  fue modificada por la Resolución 040-2018 el 15 de marzo de 2018, así mismo se observó su publicación en la intranet y su divulgación mediante el correo del Canal. La acción queda abierta, debido a que está pendiente la socialización de la Resolución en Comité Institucional de Gestión y Desempeño.  </t>
    </r>
  </si>
  <si>
    <t xml:space="preserve">No. Solicitud </t>
  </si>
  <si>
    <t>Fuente de Hallazgo</t>
  </si>
  <si>
    <t>Proceso</t>
  </si>
  <si>
    <t xml:space="preserve">Tipo de acción </t>
  </si>
  <si>
    <t xml:space="preserve">Lider del Proceso </t>
  </si>
  <si>
    <t xml:space="preserve">Área responsable </t>
  </si>
  <si>
    <t xml:space="preserve">Cargo del responsable </t>
  </si>
  <si>
    <t>Meta</t>
  </si>
  <si>
    <t xml:space="preserve">Actividades </t>
  </si>
  <si>
    <t>Acción Fomulada</t>
  </si>
  <si>
    <t xml:space="preserve">Auditor </t>
  </si>
  <si>
    <t xml:space="preserve">Cierre Hallazgo </t>
  </si>
  <si>
    <t xml:space="preserve">Origen Interno </t>
  </si>
  <si>
    <t>Gestión de Comunicaciones</t>
  </si>
  <si>
    <t>Néstor Fernando Avella Avella</t>
  </si>
  <si>
    <t xml:space="preserve">Cerrado </t>
  </si>
  <si>
    <t>Diseño y Creación de Contenidos</t>
  </si>
  <si>
    <t>Profesional Universitario de Planeación</t>
  </si>
  <si>
    <t xml:space="preserve">José Leonardo Ibarra Quiroga </t>
  </si>
  <si>
    <t>Comercialización</t>
  </si>
  <si>
    <t>Gloria Marcela Morales Páez</t>
  </si>
  <si>
    <t xml:space="preserve">Jizeth Hael González Ramírez </t>
  </si>
  <si>
    <t>Gestión Jurídica y Contractual</t>
  </si>
  <si>
    <t>Profesional Universitario de Ventas y Mercadeo</t>
  </si>
  <si>
    <t>Atención al Usuario y Defensor del Televidente</t>
  </si>
  <si>
    <t>Coordinación Jurídica</t>
  </si>
  <si>
    <t>Proceso de Participación Ciudadana y Control Social</t>
  </si>
  <si>
    <t>Prestación/Emisión Servicio de Televisión</t>
  </si>
  <si>
    <t>Profesional Universitario de Contabilidad</t>
  </si>
  <si>
    <t>Profesional Universitario de Tesoreria</t>
  </si>
  <si>
    <t>Profesional Universitario de Presupuesto</t>
  </si>
  <si>
    <t>Facturación</t>
  </si>
  <si>
    <t>Profesional Universitario de Facturación</t>
  </si>
  <si>
    <t>Profesional Universitario de Recursos Humanos</t>
  </si>
  <si>
    <t>Profesional Universitario de Sistemas</t>
  </si>
  <si>
    <t>Archivo</t>
  </si>
  <si>
    <t xml:space="preserve">Líder de Gestión Documental </t>
  </si>
  <si>
    <t>Área</t>
  </si>
  <si>
    <t xml:space="preserve">Cargo responsable </t>
  </si>
  <si>
    <t>Profesional Universitario de Talento Humano</t>
  </si>
  <si>
    <t>Líder de Gestión Documental</t>
  </si>
  <si>
    <t>Profesional Universitario de Tesorería</t>
  </si>
  <si>
    <t xml:space="preserve">Profesional Universitario de Facturación </t>
  </si>
  <si>
    <t>Director Sistema Informativo</t>
  </si>
  <si>
    <t xml:space="preserve">1. Realizar las reuniones que se requieran con  las líneas de negocio del Canal y las dependencias involucradas para crear una base de datos con la información requerida por cada una de las áreas.  </t>
  </si>
  <si>
    <r>
      <rPr>
        <b/>
        <sz val="9"/>
        <color theme="1"/>
        <rFont val="Tahoma"/>
        <family val="2"/>
      </rPr>
      <t xml:space="preserve">Avance VM: </t>
    </r>
    <r>
      <rPr>
        <sz val="9"/>
        <color theme="1"/>
        <rFont val="Tahoma"/>
        <family val="2"/>
      </rPr>
      <t xml:space="preserve">Se hizo una reunión con Nuevos negocios y se concluyo que se debía crear un procedimiento nuevo para ellos ya que el procedimiento actual de comercialización no se articulaba con las actividades realizadas por ellos y por su dinámica.
</t>
    </r>
    <r>
      <rPr>
        <b/>
        <sz val="9"/>
        <color theme="1"/>
        <rFont val="Tahoma"/>
        <family val="2"/>
      </rPr>
      <t xml:space="preserve">Análisis OCI: </t>
    </r>
    <r>
      <rPr>
        <sz val="9"/>
        <color theme="1"/>
        <rFont val="Tahoma"/>
        <family val="2"/>
      </rPr>
      <t xml:space="preserve">Mediante acta de reunión del 1 de marzo de 2018 entre las dependencias de Comercialización, Nuevos Negocios y Planeación se concertó la articulación de las actividades de BTL en el procedimiento MCOM – PD – 002 Versión 8 Gestión Comercial y Ventas, sin embargo, para alcanzar la meta propuesta de actualización del procedimiento, no se presenta evidencia de su publicación y versión final constituida. 
Teniendo en cuenta el tiempo establecido para la acción el cual va hasta el 31 de Julio de 2018 y la meta planteada, se califica con alerta de </t>
    </r>
    <r>
      <rPr>
        <b/>
        <sz val="9"/>
        <color theme="1"/>
        <rFont val="Tahoma"/>
        <family val="2"/>
      </rPr>
      <t>"En Proceso".</t>
    </r>
  </si>
  <si>
    <t xml:space="preserve">1. El área de programación realiza el control de calidad de los programas y cápsulas a emitirlas en el Canal y se registra en formato MDCC-FT-022  previsto en el procedimiento del área, previamente enviamos un correo electrónico a los productores informando los parámetros de Calidad.                                      2.el procedimiento  EPLE-PD-014 Control al producto (Bien y/o Servicio) No conforme, no había sido socializado por el área responsable razón por la cuál el procedimiento no había sido incluido en la caracterización. </t>
  </si>
  <si>
    <t>1. Realizar una reunión para la socialización de los parámetros de calidad para la entrega de programas y/o cápsulas al área de programación donde se incluyan los requerimientos técnicos (audio y video).               2. Socializar el formato MDCC-FT-022 Control de Calidad a las áreas comerciales del Canal.                                                       3. Actualizar  el procedimiento EPLE-PD-014 Control al  producto (Bien y/o Servicio) No conforme, incluyendo en la caracterización las actividades desarrolladas en el procedimiento de gestión de calidad.</t>
  </si>
  <si>
    <t>1. Crear formato de recibido del bien y/o servicio. 
2. Incluirle formato en el SIG.
3. Publicación y socialización del formato.</t>
  </si>
  <si>
    <r>
      <rPr>
        <b/>
        <sz val="9"/>
        <color theme="1"/>
        <rFont val="Tahoma"/>
        <family val="2"/>
      </rPr>
      <t xml:space="preserve">Avance VM: </t>
    </r>
    <r>
      <rPr>
        <sz val="9"/>
        <color theme="1"/>
        <rFont val="Tahoma"/>
        <family val="2"/>
      </rPr>
      <t xml:space="preserve">Teniendo en cuenta que por la Ley de Garantías Canal Capital no puede suscribir ningún tipo de contrato, convenio y/o orden de servicio de manera Directa, no se contemplo equipo comercial para el primer semestre del año, razón por la cuál la socialización de la resolución y la capacitación al equipo se solicitará a partir del 18 de Junio de 2018.
</t>
    </r>
    <r>
      <rPr>
        <b/>
        <sz val="9"/>
        <color theme="1"/>
        <rFont val="Tahoma"/>
        <family val="2"/>
      </rPr>
      <t xml:space="preserve">Análisis OCI: </t>
    </r>
    <r>
      <rPr>
        <sz val="9"/>
        <color theme="1"/>
        <rFont val="Tahoma"/>
        <family val="2"/>
      </rPr>
      <t xml:space="preserve">Dado que no se estableció para el primer semestre un equipo para la dependencia de Ventas y Mercadeo, no se efectúa la socialización de la Resolución 127 de 2016, manual de contratación, supervisión e interventoría; así como tampoco se convocó a capacitación, teniendo en cuenta los avances registrados se espera que en el segundo semestre se dé inicio a la ejecución de las actividades planteadas. La acción se califica con alerta de </t>
    </r>
    <r>
      <rPr>
        <b/>
        <sz val="9"/>
        <color theme="1"/>
        <rFont val="Tahoma"/>
        <family val="2"/>
      </rPr>
      <t xml:space="preserve">"Sin Iniciar". </t>
    </r>
  </si>
  <si>
    <t>1. Capacitar a los supervisores de contratos y/o responsables de adquisiciones, acerca del procedimiento de salida  de elementos al almacén.
2. Realizar el envió de un correo electrónico periódicamente a los supervisores de contratos, en donde se indique el procedimiento a seguir para la salida de un elemento al área de almacén.</t>
  </si>
  <si>
    <r>
      <rPr>
        <b/>
        <sz val="9"/>
        <color theme="1"/>
        <rFont val="Tahoma"/>
        <family val="2"/>
      </rPr>
      <t xml:space="preserve">Análisis Subdirección Administrativa:
</t>
    </r>
    <r>
      <rPr>
        <sz val="9"/>
        <color theme="1"/>
        <rFont val="Tahoma"/>
        <family val="2"/>
      </rPr>
      <t xml:space="preserve">1.Se realizaron las  Capacitaciones  a los supervisores de contratos y/o responsables de adquisiciones, acerca del procedimiento de salida  de elementos al almacén.
2. Se Realiza el envío de un correo electrónico a los supervisores de contratos, en donde se indique el procedimiento a seguir para la salida de un elemento al área de almacén.
</t>
    </r>
    <r>
      <rPr>
        <b/>
        <sz val="9"/>
        <color theme="1"/>
        <rFont val="Tahoma"/>
        <family val="2"/>
      </rPr>
      <t xml:space="preserve">Análisis OCI: </t>
    </r>
    <r>
      <rPr>
        <sz val="9"/>
        <color theme="1"/>
        <rFont val="Tahoma"/>
        <family val="2"/>
      </rPr>
      <t>Se evidenciaron las siguientes  actas de capacitación relacionada con los procedimientos del área de servicios administrativos e ingreso de elementos a la plataforma Kardex:
a. Acta del 12-09-2017 - Servicios Administrativos.
b. Acta del 23-10-2017 - Programación.
c. Acta del 23-10-2017- Gerencia.
d. Acta del 26-10-2017- Ventas y Mercadeo.
e. Acta del 26-10-2017- Recursos Humanos.
f.  Acta del 26-10-2017- Área Técnica.
g. Acta del 27-10-2017- Dirección Operativa.
h. Acta del 01-09-2017-Control Interno, Subdirección Financiera.
i.  Acta del 27-06-2017 - Sistemas
Sin embargo, no se observó la capacitación a todos los supervisores, ni el correo electrónico periódicamente a los supervisores de contratos, en donde se indique el procedimiento a seguir para la salida de un elemento, por lo tanto la acción queda abierta.</t>
    </r>
  </si>
  <si>
    <t xml:space="preserve">Tener documentadas, socializadas y articuladas las líneas de negocios del canal. </t>
  </si>
  <si>
    <t>1. Acta de Reunión 01-03-2018.
2. Correo con las observaciones por parte de las áreas de Ventas y Mercadeo y Planeación.
3. Correo con Ajustes propuestos.
4. Correo publicación procedimiento MCOM-PD-005 GESTIÓN NUEVOS NEGOCIOS</t>
  </si>
  <si>
    <t>No existía un formato de cotización que agrupara la información comercial y características de los servicios a prestar.</t>
  </si>
  <si>
    <t>1. COT 002 FUNIPACIFICO, Correo electrónico remitiendo la cotización.
2. COT 007 UNIVERSIDAD DISTRITAL
3. COT 011 LOCUTOR SED
4. COT 016 RENDICIÓN DE CUENTAS - ETB
5. Correo aclaración nuevos negocios.</t>
  </si>
  <si>
    <t>1. Enviar un correo con las especificaciones técnicas (audio y video) para que sea incluido dentro de las observaciones de la cotización cuando sea emisión de programas.           
2. Socializar con el área comercial los parámetros técnicos y de calidad que deben traer los programas y/o cápsulas a emitir. 
3. Coordinar con el área de Ventas y Mercadeo, para que dentro del procedimiento Gestión Comercial y Ventas se incluya un punto de control donde se indiquen en las cotizaciones los parámetros técnicos</t>
  </si>
  <si>
    <r>
      <rPr>
        <b/>
        <sz val="9"/>
        <color theme="1"/>
        <rFont val="Tahoma"/>
        <family val="2"/>
      </rPr>
      <t xml:space="preserve">Avance CJ: </t>
    </r>
    <r>
      <rPr>
        <sz val="9"/>
        <color theme="1"/>
        <rFont val="Tahoma"/>
        <family val="2"/>
      </rPr>
      <t xml:space="preserve">1. Se realizó reunión para identificar los ajustes que se deben efectuar al manual de contratación.
</t>
    </r>
    <r>
      <rPr>
        <b/>
        <sz val="9"/>
        <color theme="1"/>
        <rFont val="Tahoma"/>
        <family val="2"/>
      </rPr>
      <t xml:space="preserve">Análisis OCI: </t>
    </r>
    <r>
      <rPr>
        <sz val="9"/>
        <color theme="1"/>
        <rFont val="Tahoma"/>
        <family val="2"/>
      </rPr>
      <t xml:space="preserve">La evidencia reportada no da cuenta del análisis efectuado a las causas de la no conformidad, así como de las consecuencias. </t>
    </r>
  </si>
  <si>
    <t>1. Realizar capacitación al equipo de apoyo administrativo de la Coordinación jurídica para recordar los pasos en la recepción de documentos para la elaboración de contratos. 
2. Realizar una muestra semestral  aleatoria de 30 contratos  donde se pueda verificar que el listado de documentos cuente con la respectiva fecha.</t>
  </si>
  <si>
    <t>1. Comunicaciones Internas, Boletín # 22,  publicación del procedimiento aprobado por el Director Operativo y el Secretario General.
2. Actas y correos electrónicos de las reuniones con Comercial y Planeación para los ajustes del procedimiento y acta de aprobación del 30 de abril de 2018.</t>
  </si>
  <si>
    <t>1. Comunicaciones Internas, Boletín # 22,  publicación del procedimiento aprobado por el Director Operativo y el Secretario General.
2. Actas y correos electrónicos de las reuniones con Comercial y Planeación para los ajustes del procedimiento y acta de aprobación del 30 de abril de 2018.
3. Registro de capacitación del área jurídica a Nuevos Negocios sobre el Manual de contratación, supervisión e interventoría.</t>
  </si>
  <si>
    <r>
      <t xml:space="preserve">Avances SG: </t>
    </r>
    <r>
      <rPr>
        <sz val="9"/>
        <color theme="1"/>
        <rFont val="Tahoma"/>
        <family val="2"/>
      </rPr>
      <t xml:space="preserve">1. Se realizaron reuniones con el área comercial y Planeación para validar la propuesta de procedimiento de Nuevos Negocios. 2 y 4. Se elaboró, aprobó e implementó el procedimiento para la línea de Nuevos Negocios "MCOM-PD-005 GESTIÓN NUEVOS NEGOCIOS", en este se incluyó el punto de control de la verificación de los documentos de contratación. 3. El área jurídica capacitó a Nuevos Negocios sobre el Manual de contratación, supervisión e interventoría de Canal Capital.
</t>
    </r>
    <r>
      <rPr>
        <b/>
        <sz val="9"/>
        <color theme="1"/>
        <rFont val="Tahoma"/>
        <family val="2"/>
      </rPr>
      <t xml:space="preserve">Análisis OCI: </t>
    </r>
    <r>
      <rPr>
        <sz val="9"/>
        <color theme="1"/>
        <rFont val="Tahoma"/>
        <family val="2"/>
      </rPr>
      <t xml:space="preserve">Una vez verificada la evidencia remitida, se valida que se efectuaron (3) reuniones con fechas del 10 de enero, 1 de marzo y 30 de abril de 2018 en las que se trabajaron los temas de revisión, modificación y publicación del procedimiento MCOM-PD-005 GESTIÓN NUEVOS NEGOCIOS con las líneas de negocio de la entidad. De igual manera,  se evidencia que el punto de control se incluye en la actividad 17 "Recibir minuta y verificar condiciones". 
La capacitación efectuada sobre Manual de Supervisión e Interventoría se llevó a cabo al interior de la dependencia de Nuevos Negocios el día 15 de febrero de 2018, sin que se evidenciara la presencia del personal del área Jurídica, así mismo  se evidencia la cadena de correos de coordinación de capacitación en el tema con Coordinación Jurídica del mes de marzo, capacitación que a la fecha de corte no había sido ejecutada. 
La evidencia presentada de capacitación entre las dos dependencias tiene fecha posterior a la terminación propuesta, por lo tanto, la acción se califica con una alerta de </t>
    </r>
    <r>
      <rPr>
        <b/>
        <sz val="9"/>
        <color theme="1"/>
        <rFont val="Tahoma"/>
        <family val="2"/>
      </rPr>
      <t xml:space="preserve">"En Proceso". </t>
    </r>
  </si>
  <si>
    <t>1. Capacitación organización de archivos 09 de Marzo de 2018.
2. capacitación en Tablas de Retención Documental 18 de Abril de 2018.
3. Acta Capacitación Gestión Documental 09-03-2018
4. Acta Capacitación - Producción
5. Acta Control Interno
6. Acta ventas y mercadeo
7. Acta capacitación logística 
8. Acta Control Interno 06-02-2018
9. Acta Control Interno 16-03-2018
10. Acta Programación
11. Listado asistencia 18 de abril 
12. Acta asistencia capacitación 18 de abril 2018</t>
  </si>
  <si>
    <r>
      <rPr>
        <b/>
        <sz val="9"/>
        <color theme="1"/>
        <rFont val="Tahoma"/>
        <family val="2"/>
      </rPr>
      <t xml:space="preserve">Análisis OCI: </t>
    </r>
    <r>
      <rPr>
        <sz val="9"/>
        <color theme="1"/>
        <rFont val="Tahoma"/>
        <family val="2"/>
      </rPr>
      <t xml:space="preserve">Teniendo en cuenta la respuesta remitida por la dependencia de Comercialización " Por la Ley de Garantías Canal Capital no puede suscribir ningún tipo de contrato, convenio y/o orden de servicio de manera Directa, no se contemplo equipo comercial para el primer semestre del año, razón por la cuál la socialización de la resolución y la capacitación al equipo se solicitará a partir del 18 de Junio de 2018".
No fue posible llevar a cabo la socialización de la Resolución 127 de 2016, manual de contratación, supervisión e interventoría; así como tampoco se convocó a capacitación. Se espera que en el segundo semestre se dé inicio a la ejecución de las actividades planteadas. La acción se califica con alerta de </t>
    </r>
    <r>
      <rPr>
        <b/>
        <sz val="9"/>
        <color theme="1"/>
        <rFont val="Tahoma"/>
        <family val="2"/>
      </rPr>
      <t xml:space="preserve">"Sin Iniciar". </t>
    </r>
  </si>
  <si>
    <r>
      <t>Avance SG:</t>
    </r>
    <r>
      <rPr>
        <sz val="9"/>
        <color theme="1"/>
        <rFont val="Tahoma"/>
        <family val="2"/>
      </rPr>
      <t xml:space="preserve">1. Se creó en el procedimiento una lista de chequeo de las obligaciones contractuales del contratista y es requisito que llegue firmada por el productor encargado como evidencia de cumplimiento de los requisitos y se anexa a la factura del proveedor para el pago. 2. Se socializaron al equipo de Nuevos Negocios todos los hallazgos de la auditoría de Control Interno y se realizó especial énfasis en este caso. 3. El área jurídica capacitó a Nuevos Negocios sobre el Manual de contratación, supervisión e interventoría de Canal Capital.
</t>
    </r>
    <r>
      <rPr>
        <b/>
        <sz val="9"/>
        <color theme="1"/>
        <rFont val="Tahoma"/>
        <family val="2"/>
      </rPr>
      <t>Análisis OCI:</t>
    </r>
    <r>
      <rPr>
        <sz val="9"/>
        <color theme="1"/>
        <rFont val="Tahoma"/>
        <family val="2"/>
      </rPr>
      <t xml:space="preserve"> Una vez revisado el procedimiento se evidencia que el punto de control frente al diligenciamiento de los soportes de ejecución de los servicios prestados se incluye en la actividad No. 43, así mismo referente a las lecciones aprendidas se cuenta con la evidencia de la presentación, sin embargo, no se registra un listado de asistencia o acta que de cuenta del proceso de socialización, dentro del período establecido para su desarrollo.
Así mismo, la evidencia presentada de capacitación entre las dos dependencias tiene fecha posterior a la terminación propuesta, por lo tanto, la acción se califica con una alerta de</t>
    </r>
    <r>
      <rPr>
        <b/>
        <sz val="9"/>
        <color theme="1"/>
        <rFont val="Tahoma"/>
        <family val="2"/>
      </rPr>
      <t xml:space="preserve"> "En proceso"</t>
    </r>
    <r>
      <rPr>
        <sz val="9"/>
        <color theme="1"/>
        <rFont val="Tahoma"/>
        <family val="2"/>
      </rPr>
      <t xml:space="preserve">. </t>
    </r>
  </si>
  <si>
    <r>
      <rPr>
        <b/>
        <sz val="9"/>
        <color theme="1"/>
        <rFont val="Tahoma"/>
        <family val="2"/>
      </rPr>
      <t xml:space="preserve">Avance CJ: 1. </t>
    </r>
    <r>
      <rPr>
        <sz val="9"/>
        <color theme="1"/>
        <rFont val="Tahoma"/>
        <family val="2"/>
      </rPr>
      <t xml:space="preserve">Se realizó reunión para identificar los ajustes que se deben efectuar al manual de contratación.
</t>
    </r>
    <r>
      <rPr>
        <b/>
        <sz val="9"/>
        <color theme="1"/>
        <rFont val="Tahoma"/>
        <family val="2"/>
      </rPr>
      <t>Análisis OCI:</t>
    </r>
    <r>
      <rPr>
        <sz val="9"/>
        <color theme="1"/>
        <rFont val="Tahoma"/>
        <family val="2"/>
      </rPr>
      <t xml:space="preserve"> La evidencia reportada no da cuenta del análisis efectuado a las causas de la no conformidad, así como de las consecuencias. </t>
    </r>
  </si>
  <si>
    <t>1. Correo - Publicación de Formatos del Área de Programación (Planeación).
2. Formato MDCC-FT-029 Certificado de Emisión Versión 3
3. Acta de Reunión 19 de abril de 2018 Socialización de Formato de Certificado de Emisión MDCC-FT-029 Versión 3, parámetros y estandarización de procesos.</t>
  </si>
  <si>
    <r>
      <rPr>
        <b/>
        <sz val="9"/>
        <rFont val="Tahoma"/>
        <family val="2"/>
      </rPr>
      <t>Avance Prog: 1. AVANCE:</t>
    </r>
    <r>
      <rPr>
        <sz val="9"/>
        <rFont val="Tahoma"/>
        <family val="2"/>
      </rPr>
      <t xml:space="preserve"> Desde el momento de su actualización se está utilizando el formato de Certificado de Emisión MDCC-FT-029 Versión 3. </t>
    </r>
    <r>
      <rPr>
        <b/>
        <sz val="9"/>
        <rFont val="Tahoma"/>
        <family val="2"/>
      </rPr>
      <t>2. AVANCE:</t>
    </r>
    <r>
      <rPr>
        <sz val="9"/>
        <rFont val="Tahoma"/>
        <family val="2"/>
      </rPr>
      <t xml:space="preserve"> El día 19 de abril de 2018 se realizó la reunión de capacitación con todo el equipo del área de programación y trafico para socializar el formato de Certificado de Emisión MDCC-FT-029 Versión 3.
</t>
    </r>
    <r>
      <rPr>
        <b/>
        <sz val="9"/>
        <rFont val="Tahoma"/>
        <family val="2"/>
      </rPr>
      <t xml:space="preserve">Análisis OCI: </t>
    </r>
    <r>
      <rPr>
        <sz val="9"/>
        <rFont val="Tahoma"/>
        <family val="2"/>
      </rPr>
      <t>Se verifica la evidencia de uso del Formato de certificado de emisión, para lo cual se solicita al área de programación una muestra de (1) formato debidamente diligenciado por mes, lo que da cuenta del cumplimiento de la juiciosa implementación. 
La socialización efectuada al equipo de programación se dio mediante la reunión del 19 de abril de 2018, en la que se dio a conocer el Formato de Certificado de Emisión MDCC-FT-029 Versión 3, parámetros y estandarización de procesos.</t>
    </r>
  </si>
  <si>
    <r>
      <t xml:space="preserve">
</t>
    </r>
    <r>
      <rPr>
        <b/>
        <sz val="9"/>
        <color theme="1"/>
        <rFont val="Tahoma"/>
        <family val="2"/>
      </rPr>
      <t xml:space="preserve">2. </t>
    </r>
    <r>
      <rPr>
        <sz val="9"/>
        <color theme="1"/>
        <rFont val="Tahoma"/>
        <family val="2"/>
      </rPr>
      <t xml:space="preserve">Solicitar al área de sistemas la creación de un correo electrónico, mediante el cual se realizarán todas las comunicaciones  en materia contractual.
</t>
    </r>
    <r>
      <rPr>
        <b/>
        <sz val="9"/>
        <color theme="1"/>
        <rFont val="Tahoma"/>
        <family val="2"/>
      </rPr>
      <t>3.</t>
    </r>
    <r>
      <rPr>
        <sz val="9"/>
        <color theme="1"/>
        <rFont val="Tahoma"/>
        <family val="2"/>
      </rPr>
      <t>Ajustar el contenido de la  comunicación que se envía por medio de correo electrónico a los contratistas.</t>
    </r>
  </si>
  <si>
    <r>
      <t xml:space="preserve">
</t>
    </r>
    <r>
      <rPr>
        <b/>
        <sz val="9"/>
        <color theme="1"/>
        <rFont val="Tahoma"/>
        <family val="2"/>
      </rPr>
      <t xml:space="preserve">2. </t>
    </r>
    <r>
      <rPr>
        <sz val="9"/>
        <color theme="1"/>
        <rFont val="Tahoma"/>
        <family val="2"/>
      </rPr>
      <t xml:space="preserve">Que la Oficina Jurídica cuente con un correo electrónico propio, para que en este repose y se evidencie la trazabilidad de los documentos que se envían a través del mismo. 
</t>
    </r>
    <r>
      <rPr>
        <b/>
        <sz val="9"/>
        <color theme="1"/>
        <rFont val="Tahoma"/>
        <family val="2"/>
      </rPr>
      <t>3.</t>
    </r>
    <r>
      <rPr>
        <sz val="9"/>
        <color theme="1"/>
        <rFont val="Tahoma"/>
        <family val="2"/>
      </rPr>
      <t>Que con la modificación que se surta al contenido de la comunicación, los supervisores tengan conocimiento en tiempo real que van a ejercer la supervisión de los contratos que están siendo notificados.</t>
    </r>
  </si>
  <si>
    <r>
      <rPr>
        <b/>
        <sz val="9"/>
        <color theme="1"/>
        <rFont val="Tahoma"/>
        <family val="2"/>
      </rPr>
      <t>2.</t>
    </r>
    <r>
      <rPr>
        <sz val="9"/>
        <color theme="1"/>
        <rFont val="Tahoma"/>
        <family val="2"/>
      </rPr>
      <t xml:space="preserve"> Solicitar acompañamiento de la Veeduría </t>
    </r>
  </si>
  <si>
    <r>
      <rPr>
        <b/>
        <sz val="9"/>
        <color theme="1"/>
        <rFont val="Tahoma"/>
        <family val="2"/>
      </rPr>
      <t xml:space="preserve">2. </t>
    </r>
    <r>
      <rPr>
        <sz val="9"/>
        <color theme="1"/>
        <rFont val="Tahoma"/>
        <family val="2"/>
      </rPr>
      <t>Que con el acompañamiento de la Veeduría se pueda estructurar la política de riesgos del canal.</t>
    </r>
  </si>
  <si>
    <r>
      <rPr>
        <b/>
        <sz val="9"/>
        <color theme="1"/>
        <rFont val="Tahoma"/>
        <family val="2"/>
      </rPr>
      <t>3.</t>
    </r>
    <r>
      <rPr>
        <sz val="9"/>
        <color theme="1"/>
        <rFont val="Tahoma"/>
        <family val="2"/>
      </rPr>
      <t xml:space="preserve"> Estructurar la metodología para verificar los riesgos que se presentan en cada contrato. (Generar Política de Riesgos)</t>
    </r>
  </si>
  <si>
    <r>
      <rPr>
        <b/>
        <sz val="9"/>
        <color theme="1"/>
        <rFont val="Tahoma"/>
        <family val="2"/>
      </rPr>
      <t>3.</t>
    </r>
    <r>
      <rPr>
        <sz val="9"/>
        <color theme="1"/>
        <rFont val="Tahoma"/>
        <family val="2"/>
      </rPr>
      <t xml:space="preserve"> Definir una política de riesgos, la cual  permita mejorar aspectos como la planeación generando así un mayor nivel de certeza para la toma de decisiones, en los diferentes procesos contractuales. </t>
    </r>
  </si>
  <si>
    <r>
      <rPr>
        <b/>
        <sz val="9"/>
        <color theme="1"/>
        <rFont val="Tahoma"/>
        <family val="2"/>
      </rPr>
      <t>1.</t>
    </r>
    <r>
      <rPr>
        <sz val="9"/>
        <color theme="1"/>
        <rFont val="Tahoma"/>
        <family val="2"/>
      </rPr>
      <t xml:space="preserve"> Falta de seguimiento por parte de Planeación y los supervisores, a los cronogramas de los proyectos de inversión.</t>
    </r>
  </si>
  <si>
    <r>
      <rPr>
        <b/>
        <sz val="9"/>
        <color theme="1"/>
        <rFont val="Tahoma"/>
        <family val="2"/>
      </rPr>
      <t xml:space="preserve">1. </t>
    </r>
    <r>
      <rPr>
        <sz val="9"/>
        <color theme="1"/>
        <rFont val="Tahoma"/>
        <family val="2"/>
      </rPr>
      <t xml:space="preserve">Contar con la totalidad de los documentos en el expediente contractual </t>
    </r>
  </si>
  <si>
    <t>1. Acta de Reunión Actualización procedimiento EF.                                        2. Correos de trabajo del Procedimiento de Estados Financieros.                           3. Reuniones revisión procedimiento de EF.</t>
  </si>
  <si>
    <t>1. Lo establecido en la Política Financiera de la Entidad se estableció que cada área responsable de los bienes de PPyE deben reportar la información del deterioro de los bienes bajo su responsabilidad.</t>
  </si>
  <si>
    <t>1. como el valor del deterioro no necesariamente requiere la contratación de expertos ya que puede ser producto del análisis del personal interno del Canal de acuerdo a su experticia, (de conformidad con lo establecido en el Numeral 10.3 Medición Posterior y 16.2 Indicios de deterioro)este  cálculo del deterioro se debe hacer anualmente. 
2. Anualmente, se realiza una toma física de inventarios,  momento en  el cual  se realizará  simultáneamente el análisis de deterioro: así: a) identificando el tipo de bien  b)Se reportara al área encargada, de acuerdo a su idoneidad (Anexo Tabla Responsables 1)c) De acuerdo a la evaluación realizada  se  emitirá un concepto  para determinar su uso, si presenta indicios de deterioro, y si se  debe ampliar la vida útil.</t>
  </si>
  <si>
    <t>Actualizar procedimiento y política financiera/ procedimiento actualizado</t>
  </si>
  <si>
    <t xml:space="preserve">Establecer un mecanismo de verificación que le permita al área contable dar cumplimiento a los criterios mínimos establecidos en el Régimen de Contabilidad frente a las notas a los Estados Financieros </t>
  </si>
  <si>
    <t>notas y revelaciones estados financieros/ 12</t>
  </si>
  <si>
    <t xml:space="preserve">No se ha adelantado una verificación del procedimiento de estados financieros, sobre el cumplimiento de lo establecido en el numeral 3.2.9.1 Responsabilidad de quienes ejecutan procesos diferentes al contable </t>
  </si>
  <si>
    <t xml:space="preserve">Verificar el procedimiento de Estados Financieros  y de ser necesario implementar una actividad que de cumplimiento a lo perceptuado en el numeral 3.2.9.1 de la Resolución 193 de 2016. </t>
  </si>
  <si>
    <t>1 documento: Política actualizada</t>
  </si>
  <si>
    <t xml:space="preserve">La entidad no cuenta con esta clasificación del acceso a la información </t>
  </si>
  <si>
    <t>1. Actualización de las tablas de retención con cada una de las áreas.
2. Con las series y subseries definir el control de acceso documental para cada una de las áreas.</t>
  </si>
  <si>
    <t>1. Realizar una capacitación al gestor documental del área jurídica para el manejo de inventario documental, organización y foliado de los expedientes.
2. Realizar en el segundo semestre del año 2018 la transferencia primaria del área jurídica.</t>
  </si>
  <si>
    <t>No se tiene el modelo de requisitos para los documentos electrónicos.</t>
  </si>
  <si>
    <t>Se realizará  diagnóstico de información con el fin de realizar el modelo de requisitos para documento electrónico.</t>
  </si>
  <si>
    <t>1. Identificar  en las áreas los tipos documentales que no están dentro de la tabla de retención documental.
2. Organizar el fondo documental acumulado que se encuentre.
3. Realizar acta del fondo documental acumulado de la entidad</t>
  </si>
  <si>
    <t>Cantidades de áreas ejecutadas / Total de las áreas de la entidad</t>
  </si>
  <si>
    <t>1. Documento: Plan de emergencias documental</t>
  </si>
  <si>
    <t>1. Informe de Orfeo</t>
  </si>
  <si>
    <t>Transferencias primarias ejecutadas / Transferencias primarias programadas</t>
  </si>
  <si>
    <t>Solicitar por medio de comunicación al Archivo de Bogotá el monitoreo de condiciones ambientales.</t>
  </si>
  <si>
    <t>1. Incluir en el Diagnóstico integral  de archivos aspectos de conservación documental y preservación digital a largo plazo.</t>
  </si>
  <si>
    <t>Actualizar Programa de Gestión Documental.</t>
  </si>
  <si>
    <t>Incluir series y sub-series documentales se incluyan las series y sub-series misionales  en el Banco Terminológico.</t>
  </si>
  <si>
    <t>1-6 -. Recomendación del Área de Control Interno</t>
  </si>
  <si>
    <t>Actualizar Procedimiento de préstamo y consulta  AGRI-GD-PD-004</t>
  </si>
  <si>
    <t>Este documento será modificado teniendo en cuenta que el archivo distrital sugirió ajustar el documento de préstamo y consulta frente al formato aprobado</t>
  </si>
  <si>
    <t xml:space="preserve">Ajuste del Plan de Conservación Documental según Acuerdo 006 de 2014 del Archivo General de la Nación el cual debe incluir los aspectos: capacitación y sensibilización, inspección y mantenimiento de sistemas de almacenamiento e instalaciones físicas, Saneamiento ambiental, monitoreo y control de condiciones ambientales, Almacenamiento y re-almacenamiento, Prevención de emergencias y atención de desastres, así como objetivo, recursos, responsables, productos y periodos de ejecución (cronograma). </t>
  </si>
  <si>
    <t>Verificar que el Documento final de Conservación Documental cumpla con todos los aspectos que requiere la estructura establecida en el Acuerdo 006 de 2014</t>
  </si>
  <si>
    <r>
      <t xml:space="preserve">Avance GD: </t>
    </r>
    <r>
      <rPr>
        <sz val="9"/>
        <color theme="1"/>
        <rFont val="Tahoma"/>
        <family val="2"/>
      </rPr>
      <t xml:space="preserve">Se presento la formulación del SIC el cual esta sujeto a la aprobación por parte del comité SIG.
</t>
    </r>
    <r>
      <rPr>
        <b/>
        <sz val="9"/>
        <color theme="1"/>
        <rFont val="Tahoma"/>
        <family val="2"/>
      </rPr>
      <t xml:space="preserve">Análisis OCI: </t>
    </r>
    <r>
      <rPr>
        <sz val="9"/>
        <color theme="1"/>
        <rFont val="Tahoma"/>
        <family val="2"/>
      </rPr>
      <t xml:space="preserve">Se verifica el documento construido "SISTEMA INTEGRADO DE CONSERVACIÓN CANAL CAPITAL" con fecha de formulación 2018-04-15, sin embargo, no se evidencia soporte de su presentación al comité SIG en el que se defina el estado pendiente de aprobación. </t>
    </r>
  </si>
  <si>
    <t>Ajuste del Plan de Preservación Digital a largo plazo el cual debe contemplar los aspectos de: proyectos tecnológicos de la Entidad para diagnosticar limitaciones de la entidad (Backup), Tabla de control de acceso, Identificación de formatos y formularios, Normalización de formatos, riesgos asociados por obsolescencia, desastres, ataques deliberados, fallas y errores humanos que afecten la conservación documental, estrategias de preservación y anexos (auditorias).</t>
  </si>
  <si>
    <t>Verificar que en el Documento final del Plan de Preservación Digital a largo Plazo cumpla con todos los aspectos que requiere la estructura establecida en el Acuerdo 006 de 2014</t>
  </si>
  <si>
    <r>
      <t xml:space="preserve">Avance GD: </t>
    </r>
    <r>
      <rPr>
        <sz val="9"/>
        <color theme="1"/>
        <rFont val="Tahoma"/>
        <family val="2"/>
      </rPr>
      <t xml:space="preserve">Se presento la formulación del SIC el cual esta sujeto a la aprobación por parte del comité SIG.
</t>
    </r>
    <r>
      <rPr>
        <b/>
        <sz val="9"/>
        <color theme="1"/>
        <rFont val="Tahoma"/>
        <family val="2"/>
      </rPr>
      <t xml:space="preserve">Análisis OCI: </t>
    </r>
    <r>
      <rPr>
        <sz val="9"/>
        <color theme="1"/>
        <rFont val="Tahoma"/>
        <family val="2"/>
      </rPr>
      <t>Se verifica el documento construido "SISTEMA INTEGRADO DE CONSERVACIÓN CANAL CAPITAL" con fecha de formulación 2018-04-15, dentro del cual se identifica el concepto de preservación digital, sin embargo, no se evidencia soporte de su presentación al comité SIG en el que se defina el estado pendiente de aprobación. 
De igual manera, efectuada la verificación del SISTEMA INTEGRADO DE CONSERVACIÓN – SIC estructurado por la dependencia en comparación con el Acuerdo 6 de 2014 del Archivo General de la Nación, no se evidencia el desarrollo del PLAN DE PRESERVACIÓN DIGITAL A LARGO PLAZO, teniendo en cuenta las condiciones estipuladas en el capítulo III, por el contrario, se incluye solo la definición textual del acuerdo con respecto a este.</t>
    </r>
  </si>
  <si>
    <t xml:space="preserve"> 1 Documento diagnóstico de monitoreo ambiental</t>
  </si>
  <si>
    <t>1. Solicitar concepto de tasación por pérdidas documental al Archivo Distrital.
2. 1. Solicitar concepto de tasación por pérdidas documental al Archivo General de la Nación .</t>
  </si>
  <si>
    <t>Solicitud de comunicación oficial al archivo Distrital de Bogotá. 
Diseñar una propuesta de documento de lineamientos para la reconstrucción de expedientes.</t>
  </si>
  <si>
    <t>Realizar mesa de trabajo con el área jurídica para brindar orientación y asesoría con relación a requisitos normativos y técnicos para al contratación</t>
  </si>
  <si>
    <t>Realizar mas capacitaciones en el tema de tablas de retención documental</t>
  </si>
  <si>
    <t>Realizar 2 capacitación y asesoría en tablas de retención documental a las dependencias de la entidad. (1 cada semestre)</t>
  </si>
  <si>
    <t>Capacitaciones ejecutadas / Capacitaciones programadas</t>
  </si>
  <si>
    <t xml:space="preserve">Capacitaciones y asesoría  de gestión documental a todas las áreas de la entidad. </t>
  </si>
  <si>
    <t>Las licencias Microsoft Office en las versiones Home and Business o Home and Student, fueron adquiridas con los equipos donde se encuentran instaladas y no se corroboró el tipo de licencia adquirido con el uso institucional que se daría para la misma.</t>
  </si>
  <si>
    <t>Adquirir el total de licencias Microsoft por volumen  determinado en el análisis de necesidades.</t>
  </si>
  <si>
    <t>1. Cronograma de regularización
https://drive.google.com/drive/u/1/folders/1RzFZBtxn5hDNIwKXK6-bYJoDKCvEm7iX
2. Correos de solicitud de información de us de licencias office.
Correo partners Microsoft archivos SAM</t>
  </si>
  <si>
    <t>En la carpeta sistemas/instaladores se encontraba el software del paquete Microsoft office y un código de licencia que no tiene soporte en la plataforma, pero permitía realizar la activación, al no ser un software con soporte el programa elimina la activación y se mantiene en funcionamiento sin licencia.</t>
  </si>
  <si>
    <r>
      <rPr>
        <b/>
        <sz val="9"/>
        <color theme="1"/>
        <rFont val="Tahoma"/>
        <family val="2"/>
      </rPr>
      <t>1.</t>
    </r>
    <r>
      <rPr>
        <sz val="9"/>
        <color theme="1"/>
        <rFont val="Tahoma"/>
        <family val="2"/>
      </rPr>
      <t xml:space="preserve"> Control de tecnología v2.xlsx
https://drive.google.com/drive/u/1/folders/120SP_eWp_S7cKkJt_ickYTZ3ZZobDD--</t>
    </r>
  </si>
  <si>
    <t>El directorio activo de Canal Capital,  con el cual se administran los usuarios y sus privilegios tiene políticas pre establecidas para los usuarios activos, sin embargo alguno equipos por sus funciones sustantivas requieren  elevar el perfil de usuario, actividad que se realiza manualmente.</t>
  </si>
  <si>
    <t>1. Realizar un cronograma de actividades que defina la revisión periódica de usuarios y permisos. (Fase 1: Directorio Activo, Fase 2: Privilegios por usuario en sitio).
2. Realizar la actividad conforme al cronograma 1 vez por semestre.</t>
  </si>
  <si>
    <r>
      <t xml:space="preserve">Análisis Subdirección Administrativa: </t>
    </r>
    <r>
      <rPr>
        <sz val="9"/>
        <color theme="1"/>
        <rFont val="Tahoma"/>
        <family val="2"/>
      </rPr>
      <t xml:space="preserve">Se adjunta cronograma de actividades. 
</t>
    </r>
    <r>
      <rPr>
        <b/>
        <sz val="9"/>
        <color theme="1"/>
        <rFont val="Tahoma"/>
        <family val="2"/>
      </rPr>
      <t xml:space="preserve">Análisis OCI: </t>
    </r>
    <r>
      <rPr>
        <sz val="9"/>
        <color theme="1"/>
        <rFont val="Tahoma"/>
        <family val="2"/>
      </rPr>
      <t>Se evidenció "cronograma de actividades de revisión periódica usuarios y permisos". La acción queda abierta, teniendo en cuenta que no se han empezado a adelantar las actividades establecidas en el cronograma.</t>
    </r>
  </si>
  <si>
    <t xml:space="preserve">1. identificar los bienes que deben darse de Baja.
2. Contar con los Documentos (concepto Técnico) para dar de Baja los bienes de la Entidad.
3. Se debe realizar un comité de Inventarios 
4. Elaborar Resolución  y actualizar el Inventario
5. Elaborar Acta de Reunión 
</t>
  </si>
  <si>
    <t xml:space="preserve">Procedimientos y Formatos actualizados y publicados </t>
  </si>
  <si>
    <r>
      <t xml:space="preserve">Análisis OCI: </t>
    </r>
    <r>
      <rPr>
        <sz val="9"/>
        <color theme="1"/>
        <rFont val="Tahoma"/>
        <family val="2"/>
      </rPr>
      <t xml:space="preserve">Se realiza la actualización de los siguientes procedimientos de la Oficina de Control Interno:
</t>
    </r>
    <r>
      <rPr>
        <b/>
        <sz val="9"/>
        <color theme="1"/>
        <rFont val="Tahoma"/>
        <family val="2"/>
      </rPr>
      <t>1.</t>
    </r>
    <r>
      <rPr>
        <sz val="9"/>
        <color theme="1"/>
        <rFont val="Tahoma"/>
        <family val="2"/>
      </rPr>
      <t xml:space="preserve"> </t>
    </r>
    <r>
      <rPr>
        <b/>
        <sz val="9"/>
        <color theme="1"/>
        <rFont val="Tahoma"/>
        <family val="2"/>
      </rPr>
      <t>Procedimiento "AUDITORIA INTERNA SISTEMA INTEGRADO DE GESTIÓN Y CONTROL INTERNO":</t>
    </r>
    <r>
      <rPr>
        <sz val="9"/>
        <color theme="1"/>
        <rFont val="Tahoma"/>
        <family val="2"/>
      </rPr>
      <t xml:space="preserve"> Cambio del nombre del procedimiento de "AUDITORIA INTERNA SISTEMA INTEGRADO DE GESTIÓN Y CONTROL INTERNO" a "AUDITORÍAS DE GESTIÓN". Se revisan y hacen las modificaciones para dejar un solo procedimiento para las auditorias de gestión que realiza la Oficina de Control Interno,  se actualizaron puntos de control, normograma, información general y control de cambios. 
</t>
    </r>
    <r>
      <rPr>
        <b/>
        <sz val="9"/>
        <color theme="1"/>
        <rFont val="Tahoma"/>
        <family val="2"/>
      </rPr>
      <t xml:space="preserve">2. Procedimiento FORMULACIÓN, SEGUIMIENTO Y EVALUACIÓN DEL PROGRAMA ANUAL DE AUDITORÍAS: </t>
    </r>
    <r>
      <rPr>
        <sz val="9"/>
        <color theme="1"/>
        <rFont val="Tahoma"/>
        <family val="2"/>
      </rPr>
      <t xml:space="preserve">Se actualizan las actividades, normograma, puntos de control y la información general.
</t>
    </r>
    <r>
      <rPr>
        <b/>
        <sz val="9"/>
        <color theme="1"/>
        <rFont val="Tahoma"/>
        <family val="2"/>
      </rPr>
      <t xml:space="preserve">3. Procedimiento FORMULACIÓN DE ACCIONES CORRECTIVAS, PREVENTIVAS Y DE MEJORAMIENTO: </t>
    </r>
    <r>
      <rPr>
        <sz val="9"/>
        <color theme="1"/>
        <rFont val="Tahoma"/>
        <family val="2"/>
      </rPr>
      <t>Se hizo separación del procedimiento dejando las actividades de Formulación de las Acciones de las actividades de seguimiento, evaluación y cierre de ACPM's, adicionalmente se efectúa la actualización del procedimiento modificando los puntos de control existentes y Normograma incluyendo la normatividad vigente del ejercicio y retirando las derogadas. Así mismo, se llevó a cabo la actualización del código de los formatos dentro de los procesos existentes en el flujograma y descripción de las actividades. 
En relación con los formatos se actualiza el contenido de los mismos.</t>
    </r>
  </si>
  <si>
    <t xml:space="preserve">1. Correo solicitud de Seguimiento Memorando No. 2792.                       2.Memorando 2792 Respuesta a la Reiteración Memo 504 y 220.                       3.Correo Informe trazabilidad del 10.11.2017.                                              4. Respuesta reiteración memo 504 y 220.                                       5.Memorando 2737 Reiteración Memos 504 - 220 y 2377.                          6. Memorando 2377 Reiteración Memos 504 y 200.                                    7. Memorando 504 Contratación Perito Avalúo.                                   8. Memorando 220 Contratación Firma de Avalúos Casa Cl 69.                                          
9. Memorando 0321  ​Avalúo de los Activos.                                       
10. Correo Solicitud Información 10.04.2018.                                      
11. Memorando 1005 ​Avalúo de Activos.                                  </t>
  </si>
  <si>
    <r>
      <rPr>
        <b/>
        <sz val="9"/>
        <color theme="1"/>
        <rFont val="Tahoma"/>
        <family val="2"/>
      </rPr>
      <t>Respuesta S. F.</t>
    </r>
    <r>
      <rPr>
        <sz val="9"/>
        <color theme="1"/>
        <rFont val="Tahoma"/>
        <family val="2"/>
      </rPr>
      <t xml:space="preserve">: Se elaboró y remitió memorando sobre la reiteración sobre el avalúo de los activos al Subdirector Administrativo mediante memorando 321 del 26 de enero del 2018.                                                                                                                                                     Como no se obtuvo alguna respuesta por el área, el pasado 10 de abril del 2018 se envió memorando para el Secretario General y Subdirector Administrativo, se solicitó remitir los avances realizados respecto al avalúo de los bienes de Canal Capital.
</t>
    </r>
    <r>
      <rPr>
        <b/>
        <sz val="9"/>
        <color theme="1"/>
        <rFont val="Tahoma"/>
        <family val="2"/>
      </rPr>
      <t>Análisis OCI</t>
    </r>
    <r>
      <rPr>
        <sz val="9"/>
        <color theme="1"/>
        <rFont val="Tahoma"/>
        <family val="2"/>
      </rPr>
      <t>: Teniendo en cuenta que desde la Subdirección Financiera se han adelantado los requerimientos correspondientes a los responsables para realizar la actualización de los valores de los activos desde la Oficina de Control Interno se incluirán estas dependencias como responsables de la acción propuesta para hacerlas parte del seguimiento.</t>
    </r>
  </si>
  <si>
    <t>1. 2 Soporte publicación EF Septiembre 2017.                                                                                                                    2. Soporte Publicación EF Mayo Junio Julio Agosto.                                                                                              3. Soporte publicación EF Octubre de 2017.                       
4.Soporte publicación EF Septiembre 2017.                                                              5. Soporte publicación EF Noviembre de 2017                                         6. Soporte publicación EF Diciembre 2017.                                                       7. Soporte publicación EF Enero y Febrero 2018.                                              8. Soporte publicación EF Marzo 2018.</t>
  </si>
  <si>
    <t>1. Acta 002 DE 2016 CTSC.                                                                                      2. Informe Jurídica sobre acta 002 2016 CTSC.                                              3. Memorando 0806.  ​Debilidad 6 Plan de Mejoramiento 2017.                                             4. Acta de Reunión 25.04.2018.</t>
  </si>
  <si>
    <r>
      <rPr>
        <b/>
        <sz val="9"/>
        <color theme="1"/>
        <rFont val="Tahoma"/>
        <family val="2"/>
      </rPr>
      <t xml:space="preserve">Respuesta S. F.: </t>
    </r>
    <r>
      <rPr>
        <sz val="9"/>
        <color theme="1"/>
        <rFont val="Tahoma"/>
        <family val="2"/>
      </rPr>
      <t xml:space="preserve">Para lo corrido de este año se realizó reunión del Comité de Sostenibilidad Contable el pasado 25 de abril del 2018, pero en dicha reunión no se fijaron fechas para el cumplimiento de las acciones.
</t>
    </r>
    <r>
      <rPr>
        <b/>
        <sz val="9"/>
        <color theme="1"/>
        <rFont val="Tahoma"/>
        <family val="2"/>
      </rPr>
      <t>Análisis OCI:</t>
    </r>
    <r>
      <rPr>
        <sz val="9"/>
        <color theme="1"/>
        <rFont val="Tahoma"/>
        <family val="2"/>
      </rPr>
      <t xml:space="preserve"> Teniendo en cuenta la respuesta presentada por la Subdirección Financiera y la fecha de terminación la acción, esta se califica como incumplida. Por lo anterior, se solicita a la Subdirección reformular los plazos inicialmente establecidos y dar cumplimiento a lo establecido en la acción de mejora.</t>
    </r>
  </si>
  <si>
    <t>1. Acta de Reunión 27072017 Resol 074 de 2015.                                                                                      2. Borrador Modificaciones al Comité Técnico de Sostenibilidad Contable Resol 074 2015-1.                                                                            3. Correo de Borrador modificaciones a la Resol. 074 del 2015.                                             4. RESOLUCIÓN 134-2017 Modificación parcial de la Resolución 074 de 2015 de Canal Capital.                                                                                       5. Publicación Intranet Resolución 134-2017.                                                    6. Acta de Reunión 25.04.2018.</t>
  </si>
  <si>
    <r>
      <rPr>
        <b/>
        <sz val="9"/>
        <color theme="1"/>
        <rFont val="Tahoma"/>
        <family val="2"/>
      </rPr>
      <t xml:space="preserve">Respuesta S. F.: </t>
    </r>
    <r>
      <rPr>
        <sz val="9"/>
        <color theme="1"/>
        <rFont val="Tahoma"/>
        <family val="2"/>
      </rPr>
      <t xml:space="preserve">Para lo corrido de este año se realizó reunión del Comité de Sostenibilidad Contable el pasado 25 de abril del 2018, pero en dicha reunión no se fijaron fechas para el cumplimiento de las acciones.
</t>
    </r>
    <r>
      <rPr>
        <b/>
        <sz val="9"/>
        <color theme="1"/>
        <rFont val="Tahoma"/>
        <family val="2"/>
      </rPr>
      <t xml:space="preserve">Análisis OCI: </t>
    </r>
    <r>
      <rPr>
        <sz val="9"/>
        <color theme="1"/>
        <rFont val="Tahoma"/>
        <family val="2"/>
      </rPr>
      <t>Teniendo en cuenta la respuesta presentada por la Subdirección Financiera y la fecha de terminación la acción, esta se califica como incumplida. Por lo anterior, se solicita a la Subdirección reformular los plazos inicialmente establecidos y dar cumplimiento a lo establecido en la acción de mejora.</t>
    </r>
  </si>
  <si>
    <t>1. Publicación Resolución 040 de 2018, ítem funciones equipo técnico.</t>
  </si>
  <si>
    <r>
      <t xml:space="preserve">Análisis Subdirección Administrativa: </t>
    </r>
    <r>
      <rPr>
        <sz val="9"/>
        <color theme="1"/>
        <rFont val="Tahoma"/>
        <family val="2"/>
      </rPr>
      <t xml:space="preserve">Se realizó capacitación por parte del Área de Servicios Administrativos. 
</t>
    </r>
    <r>
      <rPr>
        <b/>
        <sz val="9"/>
        <color theme="1"/>
        <rFont val="Tahoma"/>
        <family val="2"/>
      </rPr>
      <t xml:space="preserve">Análisis OCI: </t>
    </r>
    <r>
      <rPr>
        <sz val="9"/>
        <color theme="1"/>
        <rFont val="Tahoma"/>
        <family val="2"/>
      </rPr>
      <t>Se evidenciaron las siguientes  actas de capacitación relacionada con los procedimientos del área de servicios administrativos e ingreso de elementos a la plataforma Kardex:
a. Acta del 12-09-2017 - Servicios Administrativos.
b. Acta del 23-10-2017 - Programación.
c. Acta del 23-10-2017- Gerencia.
d. Acta del 26-10-2017- Ventas y Mercadeo.
e. Acta del 26-10-2017- Recursos Humanos.
f.  Acta del 26-10-2017- Área Técnica.
g. Acta del 27-10-2017- Dirección Operativa.
h. Acta del 01-09-2017-Control Interno, Subdirección Financiera.
i.  Acta del 27-06-2017 - Sistemas
j.  Acta del 17-11-2017-Producción
k. Acta del 06-10-2017- Sistemas
Es importante reprogramar el tiempo de la acción para el cabal cumplimiento de lo planteado, teniendo en cuenta que se establecieron capacitaciones una vez cada semestre y para la vigencia 2017 no se realizaron con todos los supervisores, adicional para la vigencia 2018 no se reportaron actividades, por lo tanto la acción queda abierta.</t>
    </r>
  </si>
  <si>
    <t xml:space="preserve">Se evidenció fallas en el control de las licencias de software, toda vez que en la verificación realizada a la custodia de las licencias a cargo del área de Sistemas, Coordinación Técnica, Coordinación de Programación y Dirección Operativa, se detectó licencias que no contaban con su respectivo certificado de licenciamiento o licencias de uso. Así mismo se evidenció como 2 dongles del programa Avid Media Composer que estando en uso no fueron reportados en la información solicitada para el seguimiento ni se encuentran ingresadas en el aplicativo Kardex. </t>
  </si>
  <si>
    <t>Imprecisión en la digitación de la información recolectada de los elementos para el proceso de baja</t>
  </si>
  <si>
    <r>
      <rPr>
        <b/>
        <sz val="9"/>
        <color theme="1"/>
        <rFont val="Tahoma"/>
        <family val="2"/>
      </rPr>
      <t xml:space="preserve">Análisis Subdirección Administrativa:
</t>
    </r>
    <r>
      <rPr>
        <sz val="9"/>
        <color theme="1"/>
        <rFont val="Tahoma"/>
        <family val="2"/>
      </rPr>
      <t xml:space="preserve">1.Se realizó la creación de formato para los elementos que se van a dar de baja AGRI-SA-FT-050
2. Se envío del nuevo formato al SIG
3. Se realiza la socializar el nuevo formato
4. Se realiza la modificación de procedimiento AGRI-SA-PD-009 BAJA DE BIENES
5. Revisión del nuevo procedimiento por parte del líder del proceso
6. Aprobación del nuevo procedimiento por parte del líder del proceso
7. Envío del nuevo procedimiento para inclusión al SIG
8. Socializar el nuevo procedimiento
9. se Realiza la Creación del formato  de los bienes que se van a dar de baja publicado en la Intranet .AGRI-SA-FT-050
10. se actualiza el procedimiento en diciembre de 2017 AGRI -SA-PD-009.
</t>
    </r>
    <r>
      <rPr>
        <b/>
        <sz val="9"/>
        <color theme="1"/>
        <rFont val="Tahoma"/>
        <family val="2"/>
      </rPr>
      <t>Análisis OCI:</t>
    </r>
    <r>
      <rPr>
        <sz val="9"/>
        <color theme="1"/>
        <rFont val="Tahoma"/>
        <family val="2"/>
      </rPr>
      <t xml:space="preserve"> Se evidenció el formato Planilla de Verificación de Elementos para Proceso de Baja código AGRI-SA-FT-050, que se encuentra publicado en la intranet de la entidad. Así mismo, se evidenció publicado en la intranet del Canal el procedimiento "Gestión de Recursos y Administración de la Información" AGRI-SA-PD-009 en su versión No. 10, con última fecha de modificación del 15-12-2017 indicándose en la descripción del cambio: "Versión 10: Se actualiza el procedimiento en cumplimiento de lo establecido en el plan de mejoramiento de la entidad; se actualizan las políticas de operación del procedimiento y se modifica la actividad 2, en la cual se incluye el uso del formato AGRI-SA-FT-050 PLANILLA DE VERIFICACIÓN DE ELEMENTOS PARA PROCESO DE BAJA". De conformidad con lo anterior se da cumplimiento a las acciones planteadas.</t>
    </r>
  </si>
  <si>
    <r>
      <rPr>
        <b/>
        <sz val="9"/>
        <color theme="1"/>
        <rFont val="Tahoma"/>
        <family val="2"/>
      </rPr>
      <t>1.</t>
    </r>
    <r>
      <rPr>
        <sz val="9"/>
        <color theme="1"/>
        <rFont val="Tahoma"/>
        <family val="2"/>
      </rPr>
      <t xml:space="preserve"> Socializar con las diferentes áreas del Canal, el comunicado de forma bimensual, mediante correos electrónicos. 
</t>
    </r>
    <r>
      <rPr>
        <b/>
        <sz val="9"/>
        <color theme="1"/>
        <rFont val="Tahoma"/>
        <family val="2"/>
      </rPr>
      <t xml:space="preserve">2. </t>
    </r>
    <r>
      <rPr>
        <sz val="9"/>
        <color theme="1"/>
        <rFont val="Tahoma"/>
        <family val="2"/>
      </rPr>
      <t xml:space="preserve">Revisar la totalidad de las firmas de todos los documentos del expediente contractual, previa publicación en el portal único de contratación SECOP. </t>
    </r>
  </si>
  <si>
    <t>1.  Modificar el listado de documentos para contratar AGJC-CN-FT-028,  definiendo la organización de los documentos que hacen parte del expediente contractual.
A. Borrador del listado de documentos.
B. Revisión y aprobación del listado de documentos.
C. Publicación del listado de documentos en la intranet.
D. Socialización del listado de documentos.
2. Realizar la actualización del procedimiento de planeación de la contratación- AGJC-CN-PD-001 indicando el ajuste del listado  de documentos y los parámetros  de la organización y foliación  del expediente contractual.
A. Borrador de la actualización del procedimiento.
B. Revisión la actualización del procedimiento.
C. Publicación de la actualización del procedimiento.
D. Socialización de la actualización del procedimiento.
 3. Solicitar a gestión documental la actualización de la tabla de retención documental de acuerdo al listado de documentos.</t>
  </si>
  <si>
    <t>Número de revisiones realizadas / Número de revisiones programadas *100%</t>
  </si>
  <si>
    <t>1. Diligenciar y entregar semanalmente un listado que tenga las siguientes características: No. De Contrato, otro si / modificación/ adición y/o prorroga, fecha de suscripción y fecha de publicación en el SECOP</t>
  </si>
  <si>
    <t>Los valores establecidos en la Resolución de Tarifas del canal, no se encuentran redondeados a la denominación  mínima  ($50) de la moneda circulante, complicándole al ciudadano, la consignación del  valor exacto de la copia del material.</t>
  </si>
  <si>
    <r>
      <t xml:space="preserve">Avances AC: </t>
    </r>
    <r>
      <rPr>
        <sz val="9"/>
        <color theme="1"/>
        <rFont val="Tahoma"/>
        <family val="2"/>
      </rPr>
      <t xml:space="preserve">Se realizo una reunión con el área de ventas y mercadeo y facturación para realizar la verificación de tarifas de  servicio de copiado en la pagina web del Canal, guía de tramites y acto administrativo correspondiente, luego de la reunión se realiza la respectiva publicación del costo exacto en la pagina web y guía de tramites. 
</t>
    </r>
    <r>
      <rPr>
        <b/>
        <sz val="9"/>
        <color theme="1"/>
        <rFont val="Tahoma"/>
        <family val="2"/>
      </rPr>
      <t xml:space="preserve">Análisis OCI: </t>
    </r>
    <r>
      <rPr>
        <sz val="9"/>
        <color theme="1"/>
        <rFont val="Tahoma"/>
        <family val="2"/>
      </rPr>
      <t xml:space="preserve">Se revisa la evidencia remitida verificando que en efecto se cuenta con la publicación de la resolución modificatoria de las tarifas del Canal y en la guía de trámites, siguiendo los lineamientos establecidos para el cobro de los servicios de copiado. Sin embargo, dentro de la resolución No. 005 de 2017 "Por medio de la cual se fijan las tarifas de CANAL CAPITAL" relacionada como soporte, NO referencia " la inclusión de un artículo que permita aproximar a la moneda mínima  más cercana ($50), el valor de los servicios prestados por el Canal" en coherencia con la acción propuesta, así como tampoco se evidencia en el acta de reunión la solicitud de inclusión del artículo sino por el contrario se especifica de manera clara que los cobros deben ser por el valor exacto publicado en la resolución de tarifas. 
Por lo anterior, la acción se califica con una alerta de </t>
    </r>
    <r>
      <rPr>
        <b/>
        <sz val="9"/>
        <color theme="1"/>
        <rFont val="Tahoma"/>
        <family val="2"/>
      </rPr>
      <t xml:space="preserve">"Sin Iniciar". </t>
    </r>
  </si>
  <si>
    <t xml:space="preserve"> -Correo electrónico de fecha 24 de enero de 2018 con asunto: Tarifas 2018 Canal Capital (1 folio).
 -Acta de reunión de fecha 25 de enero de 2018 y citación correspondiente (3 folios).
 -Pantallazos publicación tarifa Pagina WEB Canal Capital y Guía de Trámites del Portal Bogotá (2 folios).
 -Correos electrónicos de fecha 22 y 27 de febrero de 2018 con asunto: consignación realizada por valor de $87,800 y $84,350 (2 folios).
 -Facturas Nos: 9165, 9189, 9190 y 9273 de 2018 de Canal Capital. </t>
  </si>
  <si>
    <r>
      <t xml:space="preserve">Avance VM: </t>
    </r>
    <r>
      <rPr>
        <sz val="9"/>
        <color theme="1"/>
        <rFont val="Tahoma"/>
        <family val="2"/>
      </rPr>
      <t xml:space="preserve">Se hizo una reunión con Nuevos negocios en la cual se propuso crear un Base de datos de Clientes para todas las líneas comerciales del Canal (Área Ventas y Mercadeo, Ventas Privadas y Nuevos Negocios) la cual se solicito a sistemas subir en Drive y se envío correo desde el área de Ventas y Mercadeo con la ruta y permisos para ser aplicada desde la fecha de creación.
</t>
    </r>
    <r>
      <rPr>
        <b/>
        <sz val="9"/>
        <color theme="1"/>
        <rFont val="Tahoma"/>
        <family val="2"/>
      </rPr>
      <t xml:space="preserve">Análisis OCI: </t>
    </r>
    <r>
      <rPr>
        <sz val="9"/>
        <color theme="1"/>
        <rFont val="Tahoma"/>
        <family val="2"/>
      </rPr>
      <t xml:space="preserve">Se verifica que mediante acta de reunión del 1 de marzo de 2018 entre las dependencias de Comercialización, Nuevos Negocios y Planeación se concertó la formalización de una base de datos Clientes en el SIG, para lo cual como soporte de creación y socialización a los interesados se remite la evidencia de publicación en la intranet, así como un correo electrónico el día 05 de abril de 2018, en el que se dan a conocer los permisos de uso y modificación para cada dependencia y como soporte de utilización de esta base se registra el historial de modificaciones entre los meses de abril y mayo. </t>
    </r>
  </si>
  <si>
    <t>1. Realizar las reuniones que se requieran con  las líneas de negocio del Canal y las dependencias involucradas para actualizar el procedimiento de gestión comercial y ventas.</t>
  </si>
  <si>
    <t xml:space="preserve">Aprobación, Publicación  y divulgación  de la política de gestión documental  </t>
  </si>
  <si>
    <r>
      <rPr>
        <b/>
        <sz val="9"/>
        <color theme="1"/>
        <rFont val="Tahoma"/>
        <family val="2"/>
      </rPr>
      <t xml:space="preserve">Respuesta S. F.: </t>
    </r>
    <r>
      <rPr>
        <sz val="9"/>
        <color theme="1"/>
        <rFont val="Tahoma"/>
        <family val="2"/>
      </rPr>
      <t xml:space="preserve">Para lo corrido de este año, se han realizado mesas de trabajo detallando los avances y ajustes por realizar en el procedimiento de Estados Financieros.
</t>
    </r>
    <r>
      <rPr>
        <b/>
        <sz val="9"/>
        <color theme="1"/>
        <rFont val="Tahoma"/>
        <family val="2"/>
      </rPr>
      <t xml:space="preserve">Análisis OCI: </t>
    </r>
    <r>
      <rPr>
        <sz val="9"/>
        <color theme="1"/>
        <rFont val="Tahoma"/>
        <family val="2"/>
      </rPr>
      <t>De conformidad con el reporte remitido por la Subdirección Financiera se evidencian avances en la actualización del procedimiento AGFF-CO-PD-001 y a la Política Financiera del Canal.</t>
    </r>
  </si>
  <si>
    <r>
      <t xml:space="preserve">Avances SG: </t>
    </r>
    <r>
      <rPr>
        <sz val="9"/>
        <color theme="1"/>
        <rFont val="Tahoma"/>
        <family val="2"/>
      </rPr>
      <t>Publicación Resolución 040 de 2018. En este documento se establecen las funciones del equipo técnico y la delegación se designará en el segundo  trimestre de la vigencia 2018 la cual se notificará mediante comunicación oficial.</t>
    </r>
    <r>
      <rPr>
        <b/>
        <sz val="9"/>
        <color theme="1"/>
        <rFont val="Tahoma"/>
        <family val="2"/>
      </rPr>
      <t xml:space="preserve">
Análisis OCI: </t>
    </r>
    <r>
      <rPr>
        <sz val="9"/>
        <color theme="1"/>
        <rFont val="Tahoma"/>
        <family val="2"/>
      </rPr>
      <t>Se verifica la evidencia remitida en la que en efecto se realiza la modificación de la Resolución 036 de 2015 en la cual, en el Capítulo III se establece el "Equipo Técnico Modelo Integrado de Planeación y Gestión - MIPG y sus funciones", Sin embargo, se presenta el incumplimiento de las fechas estipuladas para ejecución, al igual que no se presenta evidencia del desarrollo de las actividades No. 2 y 3 planteadas como solicitud de la información de las personas que apoyarán la implementación del subsistema a cada líder y el seguimiento a la solicitud realizada respectivamente.</t>
    </r>
  </si>
  <si>
    <r>
      <rPr>
        <b/>
        <sz val="9"/>
        <color theme="1"/>
        <rFont val="Tahoma"/>
        <family val="2"/>
      </rPr>
      <t xml:space="preserve">Análisis OCI: </t>
    </r>
    <r>
      <rPr>
        <sz val="9"/>
        <color theme="1"/>
        <rFont val="Tahoma"/>
        <family val="2"/>
      </rPr>
      <t xml:space="preserve">No se reportaron soportes que permitan evidenciar avances en la ejecución de la actividad propuesta. </t>
    </r>
  </si>
  <si>
    <r>
      <t xml:space="preserve">Avance Prod: </t>
    </r>
    <r>
      <rPr>
        <sz val="9"/>
        <color theme="1"/>
        <rFont val="Tahoma"/>
        <family val="2"/>
      </rPr>
      <t xml:space="preserve">Entre Febrero y marzo revisé junto con servicios generales el inventario asignado a mí, esto con el fin de cumplir con esta acción y además con el ánimo de determinar qué de mi inventario se puede trasladar a los contratistas que en realidad lo usan, eso sí con previa autorización de secretaría general.
</t>
    </r>
    <r>
      <rPr>
        <b/>
        <sz val="9"/>
        <color theme="1"/>
        <rFont val="Tahoma"/>
        <family val="2"/>
      </rPr>
      <t xml:space="preserve">Análisis OCI: </t>
    </r>
    <r>
      <rPr>
        <sz val="9"/>
        <color theme="1"/>
        <rFont val="Tahoma"/>
        <family val="2"/>
      </rPr>
      <t xml:space="preserve">Se verifica la evidencia dentro de la cual se encuentra el acta de reunión del 18 de octubre de 2017 en la que se da la explicación de la toma física de inventario lo que daría cumplimiento a la primer acción planteada, en cuanto a la segunda acción se presenta el inventario actualizado entre los meses de enero y febrero, dentro del que se modifican las existencias y estados de los equipos a cargo de la coordinación de producción; dado que la acción se establece como un ejercicio semestral, se valora con la alerta de </t>
    </r>
    <r>
      <rPr>
        <b/>
        <sz val="9"/>
        <color theme="1"/>
        <rFont val="Tahoma"/>
        <family val="2"/>
      </rPr>
      <t>"En Proceso",</t>
    </r>
    <r>
      <rPr>
        <sz val="9"/>
        <color theme="1"/>
        <rFont val="Tahoma"/>
        <family val="2"/>
      </rPr>
      <t xml:space="preserve"> manteniendo el compromiso de que durante los meses restantes se debe ejecutar una verificación del inventario que permita dar cumplimiento a la acción planteada. 
Por otra parte, la acción descrita como capacitación a los líderes de los equipos en cuanto al procedimiento de traslados de equipos se evidencia, que esta se llevo a cabo el 17 de noviembre de 2017, sin embargo, al estar programada para ejecución de manera semestral, queda pendiente una capacitación con fecha limite 30 de Julio de 2018, de conformidad con lo establecido en el presente Plan.</t>
    </r>
  </si>
  <si>
    <r>
      <rPr>
        <b/>
        <sz val="9"/>
        <color theme="1"/>
        <rFont val="Tahoma"/>
        <family val="2"/>
      </rPr>
      <t>Avance Prog</t>
    </r>
    <r>
      <rPr>
        <sz val="9"/>
        <color theme="1"/>
        <rFont val="Tahoma"/>
        <family val="2"/>
      </rPr>
      <t xml:space="preserve">: Se realizó la reunión para la socialización de los parámetros de calidad para la entrega de programas y/o cápsulas al área de programación donde se incluyeron los requerimientos técnicos (audio y video). Avance 2: Se enviaron correos electrónicos a las áreas comerciales del Canal para socializar el formato MDCC-FT-022 de Control de Calidad. La acción 3 - POR EJECUTAR: El procedimiento EPLE-PD-014 es un  proceso que se debe actualizar desde el área de Planeación en conjunto con todas las áreas del Canal, por lo que estamos revisando las acciones de Programación para determinar las actualizaciones que se deben realizar.
</t>
    </r>
    <r>
      <rPr>
        <b/>
        <sz val="9"/>
        <color theme="1"/>
        <rFont val="Tahoma"/>
        <family val="2"/>
      </rPr>
      <t xml:space="preserve">Análisis OCI: </t>
    </r>
    <r>
      <rPr>
        <sz val="9"/>
        <color theme="1"/>
        <rFont val="Tahoma"/>
        <family val="2"/>
      </rPr>
      <t xml:space="preserve">El acta de reunión por la cual se efectúa la socialización de los parámetros de calidad y el formato MDCC-FT-022 Control de Calidad se lleva a cabo el día 19 de abril de 2018 al área de programación, de acuerdo a lo planteado en la primer acción. Sin embargo, para la segunda acción sobre la socialización del formato a las áreas comerciales no se evidencia correo o acta de reunión que de cumplimiento a la acción propuesta a la fecha, teniendo en cuenta el período estimado para su ejecución. Por último, en cuanto a la actualización del procedimiento, no se remite evidencia de avances que den cuenta de la ejecución de las fases de actualización o la planeación de esta al interior del grupo, por lo que la acción queda en alerta de </t>
    </r>
    <r>
      <rPr>
        <b/>
        <sz val="9"/>
        <color theme="1"/>
        <rFont val="Tahoma"/>
        <family val="2"/>
      </rPr>
      <t>"En Proceso".</t>
    </r>
  </si>
  <si>
    <r>
      <t xml:space="preserve">Avances VM: </t>
    </r>
    <r>
      <rPr>
        <sz val="9"/>
        <color theme="1"/>
        <rFont val="Tahoma"/>
        <family val="2"/>
      </rPr>
      <t xml:space="preserve">Se adjuntan las cotizaciones que se han adelantado con los formatos incluidos en el SIG.
</t>
    </r>
    <r>
      <rPr>
        <b/>
        <sz val="9"/>
        <color theme="1"/>
        <rFont val="Tahoma"/>
        <family val="2"/>
      </rPr>
      <t xml:space="preserve">Análisis OCI: </t>
    </r>
    <r>
      <rPr>
        <sz val="9"/>
        <color theme="1"/>
        <rFont val="Tahoma"/>
        <family val="2"/>
      </rPr>
      <t xml:space="preserve">Se efectúa la validación de las cotizaciones remitidas en los formatos establecidos MCOM-FT-014 COTIZACIÓN VENTAS PÚBLICAS correspondiente a:
* COT 007 UNIVERSIDAD DISTRITAL
* COT 011 LOCUTOR SED
* COT 016 RENDICIÓN DE CUENTAS - ETB 
y MCOM-FT-015 COTIZACIÓN VENTAS PRIVADAS a COT 002 FUNIPACIFICO, sin embargo, frente al formato MCOM-FT-016 COTIZACIÓN NUEVOS NEGOCIOS no se evidencia su aplicación razón por la cual la dependencia de Nuevos Negocios aseguró "que no se ha dado uso al formato, debido a que no se han presentado cotizaciones en el periodo mencionado". </t>
    </r>
  </si>
  <si>
    <r>
      <rPr>
        <b/>
        <sz val="9"/>
        <color theme="1"/>
        <rFont val="Tahoma"/>
        <family val="2"/>
      </rPr>
      <t>Avance Prog: 1. AVANCE:</t>
    </r>
    <r>
      <rPr>
        <sz val="9"/>
        <color theme="1"/>
        <rFont val="Tahoma"/>
        <family val="2"/>
      </rPr>
      <t xml:space="preserve"> Se envió el correo con las especificaciones técnicas (audio y video) para que sea incluido dentro de las observaciones de la cotización cuando sea enviado a emisión de programas.</t>
    </r>
    <r>
      <rPr>
        <b/>
        <sz val="9"/>
        <color theme="1"/>
        <rFont val="Tahoma"/>
        <family val="2"/>
      </rPr>
      <t xml:space="preserve"> 2. AVANCE:</t>
    </r>
    <r>
      <rPr>
        <sz val="9"/>
        <color theme="1"/>
        <rFont val="Tahoma"/>
        <family val="2"/>
      </rPr>
      <t xml:space="preserve"> En los correos electrónicos enviados a las áreas comerciales del Canal se socializaron los parámetros técnicos y de calidad que deben traer los programas y/o cápsulas a emitir. </t>
    </r>
    <r>
      <rPr>
        <b/>
        <sz val="9"/>
        <color theme="1"/>
        <rFont val="Tahoma"/>
        <family val="2"/>
      </rPr>
      <t>3. AVANCE:</t>
    </r>
    <r>
      <rPr>
        <sz val="9"/>
        <color theme="1"/>
        <rFont val="Tahoma"/>
        <family val="2"/>
      </rPr>
      <t xml:space="preserve"> En los correos electrónicos enviados a las áreas comerciales del Canal se socializaron los parámetros técnicos y de calidad que deben traer los programas y/o cápsulas a emitir.
</t>
    </r>
    <r>
      <rPr>
        <b/>
        <sz val="9"/>
        <color theme="1"/>
        <rFont val="Tahoma"/>
        <family val="2"/>
      </rPr>
      <t xml:space="preserve">Análisis OCI: </t>
    </r>
    <r>
      <rPr>
        <sz val="9"/>
        <color theme="1"/>
        <rFont val="Tahoma"/>
        <family val="2"/>
      </rPr>
      <t xml:space="preserve">El envío de las especificaciones técnicas  de audio y video para inclusión en las cotizaciones no se evidencia dentro de los correos remitidos puesto que estos dan cuenta de los parámetros técnicos sin hacer mención de inclusión en los documentos de cotización, frente a la socialización de los parámetros técnicos de calidad para emisión de programas y/o capsulas  se efectuó de manera parcial a las áreas comerciales del canal vía correo electrónico durante el período establecido para la ejecución de las actividades, de igual manera no se remite evidencia que de cumplimiento al encuentro entre el área de programación y el área comercial para la inclusión del punto de control donde se indiquen en las cotizaciones y los parámetros técnicos en el procedimiento Gestión Comercial y Ventas, por lo que la acción queda en alerta de </t>
    </r>
    <r>
      <rPr>
        <b/>
        <sz val="9"/>
        <color theme="1"/>
        <rFont val="Tahoma"/>
        <family val="2"/>
      </rPr>
      <t>"En Proceso".</t>
    </r>
  </si>
  <si>
    <r>
      <rPr>
        <b/>
        <sz val="9"/>
        <color theme="1"/>
        <rFont val="Tahoma"/>
        <family val="2"/>
      </rPr>
      <t xml:space="preserve">Avance GD: </t>
    </r>
    <r>
      <rPr>
        <sz val="9"/>
        <color theme="1"/>
        <rFont val="Tahoma"/>
        <family val="2"/>
      </rPr>
      <t xml:space="preserve">Se realizo análisis de las variables emitidas por el Archivo Distrital de Bogotá, para la cuantificación de pérdida de expedientes, se envío memorando al Secretario General sobre el análisis realizado.
</t>
    </r>
    <r>
      <rPr>
        <b/>
        <sz val="9"/>
        <color theme="1"/>
        <rFont val="Tahoma"/>
        <family val="2"/>
      </rPr>
      <t xml:space="preserve">Análisis OCI: </t>
    </r>
    <r>
      <rPr>
        <sz val="9"/>
        <color theme="1"/>
        <rFont val="Tahoma"/>
        <family val="2"/>
      </rPr>
      <t>Se verifican los memorandos emitidos por parte de la Subdirección Administrativa en materia de cuantificación del valor de expedientes para las empresas IRON MOUNTAIN y TANDEM, así como las solicitudes efectuadas en el año 2017 y los conceptos de tasación por pérdida documental del Archivo Distrital y el Archivo General de la Nación remitidos en el primer trimestre de 2018, sin embargo, es imprescindible que las acciones que se planteen den cuenta de ejecución posterior a su planteamiento y que aquellas que tengan antecedentes o adelantos con fechas previas sean referenciadas como base de la acción.</t>
    </r>
  </si>
  <si>
    <r>
      <rPr>
        <b/>
        <sz val="9"/>
        <color theme="1"/>
        <rFont val="Tahoma"/>
        <family val="2"/>
      </rPr>
      <t xml:space="preserve">Avances CJ: </t>
    </r>
    <r>
      <rPr>
        <sz val="9"/>
        <color theme="1"/>
        <rFont val="Tahoma"/>
        <family val="2"/>
      </rPr>
      <t xml:space="preserve">1. Mediante correo electrónico del día 2 de marzo de 2018, el Secretario General, Dr. Miguel Fernando Vega, procedió a remitir la circular No. 006 de 2018 a las diferentes dependencias de Canal Capital, 2. Se realizó la revisión total de los expedientes del año 2017, con la finalidad de verificar que estos estuvieran con todas las firmas y documentos requeridos. 
</t>
    </r>
    <r>
      <rPr>
        <b/>
        <sz val="9"/>
        <color theme="1"/>
        <rFont val="Tahoma"/>
        <family val="2"/>
      </rPr>
      <t>Análisis OCI:</t>
    </r>
    <r>
      <rPr>
        <sz val="9"/>
        <color theme="1"/>
        <rFont val="Tahoma"/>
        <family val="2"/>
      </rPr>
      <t xml:space="preserve"> Se realiza de conformidad con lo proyectado.  Se remienda dar continuidad a la socialización de la circular, teniendo en cuenta que se avecina la terminación de la ley de garantías, adicional a lo anterior es importante tener en cuenta las periodicidades establecidas en la acción suscrita.</t>
    </r>
  </si>
  <si>
    <r>
      <rPr>
        <b/>
        <sz val="9"/>
        <color theme="1"/>
        <rFont val="Tahoma"/>
        <family val="2"/>
      </rPr>
      <t xml:space="preserve">Avance CJ: </t>
    </r>
    <r>
      <rPr>
        <sz val="9"/>
        <color theme="1"/>
        <rFont val="Tahoma"/>
        <family val="2"/>
      </rPr>
      <t xml:space="preserve">1. Mediante correo electrónico del día 2 de marzo de 2018, el Secretario General, Dr. Miguel Fernando Vega, procedió a remitir la circular No. 006 de 2018 a las diferentes dependencias de Canal Capital, 2. Se realizó la revisión total de los expedientes del año 2017, con la finalidad de verificar que estos estuvieran con todas las firmas y documentos requeridos. 
</t>
    </r>
    <r>
      <rPr>
        <b/>
        <sz val="9"/>
        <color theme="1"/>
        <rFont val="Tahoma"/>
        <family val="2"/>
      </rPr>
      <t>Análisis OCI:</t>
    </r>
    <r>
      <rPr>
        <sz val="9"/>
        <color theme="1"/>
        <rFont val="Tahoma"/>
        <family val="2"/>
      </rPr>
      <t xml:space="preserve"> Se realiza de conformidad con lo proyectado.  Se remienda dar continuidad a la socialización de la circular, teniendo en cuenta que se avecina la terminación de la ley de garantías, adicional a lo anterior es importante tener en cuenta las periodicidades establecidas en la acción suscrita.</t>
    </r>
  </si>
  <si>
    <r>
      <t xml:space="preserve">Avance CJ: </t>
    </r>
    <r>
      <rPr>
        <sz val="9"/>
        <color theme="1"/>
        <rFont val="Tahoma"/>
        <family val="2"/>
      </rPr>
      <t>Se ha realizado la verificación mensual de las publicaciones realizadas en el portal único de contratación del SECOP.</t>
    </r>
    <r>
      <rPr>
        <b/>
        <sz val="9"/>
        <color theme="1"/>
        <rFont val="Tahoma"/>
        <family val="2"/>
      </rPr>
      <t xml:space="preserve">
Análisis OCI: </t>
    </r>
    <r>
      <rPr>
        <sz val="9"/>
        <color theme="1"/>
        <rFont val="Tahoma"/>
        <family val="2"/>
      </rPr>
      <t>Se requiere realizar análisis de la actividad ya que no se esta reportando conforme a lo programado, ya que no se evidencia información relacionada con las modificaciones contractuales (adiciones, prorrogas, entre otros)</t>
    </r>
  </si>
  <si>
    <r>
      <t xml:space="preserve">Avances CJ: </t>
    </r>
    <r>
      <rPr>
        <sz val="9"/>
        <color theme="1"/>
        <rFont val="Tahoma"/>
        <family val="2"/>
      </rPr>
      <t xml:space="preserve">1. El día martes 9 de enero de 2018, se procedió a realizar la capacitación al grupo jurídico de Canal Capital, respecto a las indicaciones sobre el diligenciamiento y la revisión de los formatos de la Hoja de Vida  y Bienes y Rentas, establecidas en el SIDEAP, 2. El día 28 de febrero de 2018 se expidió la Circular N.º 006 de 2018, mediante la cual se recuerda a las diferentes dependencias del Canal la revisión de los documentos previa radicación en la Coordinación Jurídica. </t>
    </r>
    <r>
      <rPr>
        <b/>
        <sz val="9"/>
        <color theme="1"/>
        <rFont val="Tahoma"/>
        <family val="2"/>
      </rPr>
      <t xml:space="preserve">
Análisis OCI: </t>
    </r>
    <r>
      <rPr>
        <sz val="9"/>
        <color theme="1"/>
        <rFont val="Tahoma"/>
        <family val="2"/>
      </rPr>
      <t xml:space="preserve">Se evidenció en el documento de reporte a folios 18-20, el cumplimiento de la capacitación al grupo de jurídica en la que según acta, se dieron instrucciones sobre el diligenciamiento y la revisión de los formatos de Hoja de Vida y Bienes y Rentas, expedidos por la página del SIDEAP.
De igual manera a folios 22-24 se evidencia la emisión y socialización de la Circular No 006 de 2018 - Revisión documentos contratistas - etapa precontractuales. </t>
    </r>
  </si>
  <si>
    <r>
      <rPr>
        <b/>
        <sz val="9"/>
        <color theme="1"/>
        <rFont val="Tahoma"/>
        <family val="2"/>
      </rPr>
      <t xml:space="preserve">Avance CJ: </t>
    </r>
    <r>
      <rPr>
        <sz val="9"/>
        <color theme="1"/>
        <rFont val="Tahoma"/>
        <family val="2"/>
      </rPr>
      <t xml:space="preserve">1. El día martes 9 de enero de 2018, se procedió a realizar la capacitación al grupo jurídico de Canal Capital, respecto a las indicaciones sobre el diligenciamiento y la revisión de los formatos de la Hoja de Vida  y Bienes y Rentas, establecidas en el SIDEAP, 2. El día 28 de febrero de 2018 se expidió la Circular N.º 006 de 2018, mediante la cual se recuerda a las diferentes dependencias del Canal la revisión de los documentos previa radicación en la Coordinación Jurídica.
</t>
    </r>
    <r>
      <rPr>
        <b/>
        <sz val="9"/>
        <color theme="1"/>
        <rFont val="Tahoma"/>
        <family val="2"/>
      </rPr>
      <t xml:space="preserve">Análisis OCI: </t>
    </r>
    <r>
      <rPr>
        <sz val="9"/>
        <color theme="1"/>
        <rFont val="Tahoma"/>
        <family val="2"/>
      </rPr>
      <t xml:space="preserve">Se evidenció en el documento de reporte a folios 18-20, el cumplimiento de la capacitación al grupo de jurídica en la que según acta, se dieron instrucciones sobre el diligenciamiento y la revisión de los formatos de Hoja de Vida y Bienes y Rentas, expedidos por la página del SIDEAP.
De igual manera a folios 22-24 se evidencia la emisión y socialización de la Circular No 006 de 2018 - Revisión documentos contratistas - etapa precontractuales. </t>
    </r>
  </si>
  <si>
    <r>
      <t xml:space="preserve">Análisis OCI: </t>
    </r>
    <r>
      <rPr>
        <sz val="9"/>
        <color theme="1"/>
        <rFont val="Tahoma"/>
        <family val="2"/>
      </rPr>
      <t xml:space="preserve">Teniendo en cuenta que esta actividad inicio en diciembre de 2017 y que a la fecha no se reporta avance, se requiere dar prioridad al desarrollo de las actividades planteadas a fin de no incumplir con lo programado
</t>
    </r>
  </si>
  <si>
    <r>
      <rPr>
        <b/>
        <sz val="9"/>
        <color theme="1"/>
        <rFont val="Tahoma"/>
        <family val="2"/>
      </rPr>
      <t xml:space="preserve">Avances CJ: </t>
    </r>
    <r>
      <rPr>
        <sz val="9"/>
        <color theme="1"/>
        <rFont val="Tahoma"/>
        <family val="2"/>
      </rPr>
      <t xml:space="preserve">Se ha realizado la verificación mensual de las publicaciones realizadas en el portal único de contratación del SECOP.
</t>
    </r>
    <r>
      <rPr>
        <b/>
        <sz val="9"/>
        <color theme="1"/>
        <rFont val="Tahoma"/>
        <family val="2"/>
      </rPr>
      <t xml:space="preserve">Análisis OCI: </t>
    </r>
    <r>
      <rPr>
        <sz val="9"/>
        <color theme="1"/>
        <rFont val="Tahoma"/>
        <family val="2"/>
      </rPr>
      <t xml:space="preserve">A folios 28 -56 del reporte de seguimiento al Plan de mejoramiento se evidenció el desarrollo de las actividades tendientes a dar cumplimiento a esta actividad . No obstante, se recomienda que se organice la información en paquetes de reportes mensuales, ya que la acción de mejoramiento planteo a verificación mensual de las publicaciones que se hagan en el SECOP, por lo tanto, la acción se califica con una alerta de "En Proceso". </t>
    </r>
  </si>
  <si>
    <r>
      <rPr>
        <b/>
        <sz val="9"/>
        <color theme="1"/>
        <rFont val="Tahoma"/>
        <family val="2"/>
      </rPr>
      <t xml:space="preserve">Avance CJ: </t>
    </r>
    <r>
      <rPr>
        <sz val="9"/>
        <color theme="1"/>
        <rFont val="Tahoma"/>
        <family val="2"/>
      </rPr>
      <t>1.Se ha realizado la verificación mensual de las publicaciones realizadas en el portal único de contratación del SECOP.</t>
    </r>
    <r>
      <rPr>
        <b/>
        <sz val="9"/>
        <color theme="1"/>
        <rFont val="Tahoma"/>
        <family val="2"/>
      </rPr>
      <t xml:space="preserve"> 
Análisis OCI:</t>
    </r>
    <r>
      <rPr>
        <sz val="9"/>
        <color theme="1"/>
        <rFont val="Tahoma"/>
        <family val="2"/>
      </rPr>
      <t xml:space="preserve"> A folios 28 -56 del reporte de seguimiento al Plan de mejoramiento se evidenció el desarrollo de las actividades tendientes a dar cumplimiento a esta actividad . No obstante, se recomienda que se organice la información en paquetes de reportes mensuales, ya que la acción de mejoramiento planteo a verificación mensual de las publicaciones que se hagan en el SECOP, por lo tanto, la acción se califica con una alerta de "En Proceso". </t>
    </r>
  </si>
  <si>
    <r>
      <rPr>
        <b/>
        <sz val="9"/>
        <color theme="1"/>
        <rFont val="Tahoma"/>
        <family val="2"/>
      </rPr>
      <t xml:space="preserve">Avances CJ: </t>
    </r>
    <r>
      <rPr>
        <sz val="9"/>
        <color theme="1"/>
        <rFont val="Tahoma"/>
        <family val="2"/>
      </rPr>
      <t xml:space="preserve">Se procedió a archivar los documentos faltantes en el expediente contractual.
</t>
    </r>
    <r>
      <rPr>
        <b/>
        <sz val="9"/>
        <color theme="1"/>
        <rFont val="Tahoma"/>
        <family val="2"/>
      </rPr>
      <t xml:space="preserve">Análisis OCI: </t>
    </r>
    <r>
      <rPr>
        <sz val="9"/>
        <color theme="1"/>
        <rFont val="Tahoma"/>
        <family val="2"/>
      </rPr>
      <t>Desde la OCI se realizó la solicitud de expediente físico del Contrato 823 de 2016, evidenciándose la completitud del mismo</t>
    </r>
  </si>
  <si>
    <r>
      <rPr>
        <b/>
        <sz val="9"/>
        <color theme="1"/>
        <rFont val="Tahoma"/>
        <family val="2"/>
      </rPr>
      <t>Análisis OCI:</t>
    </r>
    <r>
      <rPr>
        <sz val="9"/>
        <color theme="1"/>
        <rFont val="Tahoma"/>
        <family val="2"/>
      </rPr>
      <t xml:space="preserve"> Teniendo en cuenta que esta actividad inicio en diciembre de 2017 y que a la fecha no se reporta avance, se requiere dar prioridad al desarrollo de las actividades planteadas a fin de no incumplir con lo programado</t>
    </r>
  </si>
  <si>
    <t>Observaciones</t>
  </si>
  <si>
    <t xml:space="preserve">Queda pendiente la verificación de la aplicación del Instrumento y su efectividad. </t>
  </si>
  <si>
    <t>Se observa que la Causa determinada en la acción aún se sigue presentando, toda vez que el redondeo no se aplica actualmente.</t>
  </si>
  <si>
    <t>Néstor Fernando Avella</t>
  </si>
  <si>
    <t>(Información del análisis del estado de la acción)</t>
  </si>
  <si>
    <t>La base de datos aún no se encuentra finalizada.</t>
  </si>
  <si>
    <t>(Escriba el nombre del Auditor que realiza el seguimiento)</t>
  </si>
  <si>
    <t>(Escriba el nombre del Auditor que cierra la observación)</t>
  </si>
  <si>
    <t>Es importante que se diseñe y se adopte la metodología de valorización general para la reconstrucción de expedientes basada en los lineamientos dados por el Archivo Distrital y el Archivo General.</t>
  </si>
  <si>
    <r>
      <t xml:space="preserve">Avances CJ: </t>
    </r>
    <r>
      <rPr>
        <sz val="9"/>
        <color theme="1"/>
        <rFont val="Tahoma"/>
        <family val="2"/>
      </rPr>
      <t xml:space="preserve">1. Se estructuro por parte de la Coordinación Jurídica la matriz de riesgos contractuales, 2. Se realizó un taller a las diferentes dependencias del Canal sobre Riesgos previsibles y la matriz de riesgos contractuales, 3.Publicación en la Intranet de la Matriz de riesgos contractuales.
</t>
    </r>
    <r>
      <rPr>
        <b/>
        <sz val="9"/>
        <color theme="1"/>
        <rFont val="Tahoma"/>
        <family val="2"/>
      </rPr>
      <t xml:space="preserve">Análisis OCI: </t>
    </r>
    <r>
      <rPr>
        <sz val="9"/>
        <color theme="1"/>
        <rFont val="Tahoma"/>
        <family val="2"/>
      </rPr>
      <t xml:space="preserve">Se verificó la publicación de la matriz de riesgos del proceso - gestión jurídica y contractual en la siguiente ubicación: http://intranet.canalcapital.gov.co/MECI-SGC/ADMINISTRACIN%20DEL%20RIESGO/Forms/AllItems.aspx?RootFolder=%2FMECI%2DSGC%2FADMINISTRACIN%20DEL%20RIESGO%2FMatriz%20de%20riesgos&amp;FolderCTID=0x012000A97DD0EBC3403640BB49A995436FC2FB&amp;View={9D28529F-95BE-480E-A503-03F596A28EC3}.
No obstante, de conformidad con el folio 2 del documento de reporte de seguimiento al Plan de Mejoramiento, en correo electrónico del 19 de diciembre de 2017 emitido por la profesional universitaria del área jurídica Sohany Patricia Lara López , se plantea que la entidad no tiene la obligatoriedad de tener matriz de riesgos y que estos se plantean como Tips. Adicionalmente se ratifica esta situación en la presentación que se encuentra a folios 3 y 4, justificándose en el hecho de ser Canal Capital una empresa industrial y comercial del estado. Así mismo y en concordancia con la observación se considera importante que desde la entidad se adelante un análisis adecuado de la necesidad de establecer análisis de riesgos para los procesos contractuales más allá de la obligatoriedad normativa. </t>
    </r>
  </si>
  <si>
    <r>
      <rPr>
        <b/>
        <sz val="9"/>
        <color theme="1"/>
        <rFont val="Tahoma"/>
        <family val="2"/>
      </rPr>
      <t>Análisis Subdirección Administrativa:</t>
    </r>
    <r>
      <rPr>
        <sz val="9"/>
        <color theme="1"/>
        <rFont val="Tahoma"/>
        <family val="2"/>
      </rPr>
      <t xml:space="preserve"> Se realiza una propuesta al procedimiento  AGRI-SA-PD-010 TOMA FÍSICA DE INVENTARIOS, incluyendo tiempos para la revisión de las novedades encontradas en la Toma Física de Inventarios, la propuesta es realizar  esta verificación cada 6 meses , se realizara el envío a planeación  para su publicación.
</t>
    </r>
    <r>
      <rPr>
        <b/>
        <sz val="9"/>
        <color theme="1"/>
        <rFont val="Tahoma"/>
        <family val="2"/>
      </rPr>
      <t xml:space="preserve">
Análisis OCI: </t>
    </r>
    <r>
      <rPr>
        <sz val="9"/>
        <color theme="1"/>
        <rFont val="Tahoma"/>
        <family val="2"/>
      </rPr>
      <t xml:space="preserve">Se evidenció el borrador del procedimiento "Toma física de inventarios" código AGRI-SA-PD-010, teniendo en cuenta que no se ha remitido el documento a Planeación, no es posible evidenciar su publicación y socialización. Así mismo, no se ha efectuado la verificación física de elementos programada, la acción queda abierta. </t>
    </r>
  </si>
  <si>
    <r>
      <rPr>
        <b/>
        <sz val="9"/>
        <color theme="1"/>
        <rFont val="Tahoma"/>
        <family val="2"/>
      </rPr>
      <t>Avances CJ:</t>
    </r>
    <r>
      <rPr>
        <sz val="9"/>
        <color theme="1"/>
        <rFont val="Tahoma"/>
        <family val="2"/>
      </rPr>
      <t xml:space="preserve"> 1. El día 23 de marzo de 2018, se realizó la revisión documental trimestral de los expedientes de la vigencia 2017.
</t>
    </r>
    <r>
      <rPr>
        <b/>
        <sz val="9"/>
        <color theme="1"/>
        <rFont val="Tahoma"/>
        <family val="2"/>
      </rPr>
      <t>Análisis OCI:</t>
    </r>
    <r>
      <rPr>
        <sz val="9"/>
        <color theme="1"/>
        <rFont val="Tahoma"/>
        <family val="2"/>
      </rPr>
      <t xml:space="preserve"> Se evidenció cumplimiento parcial. Se requiere verificar la periodicidad de esta revisión. Es importante tener en cuenta que la revisión periódica se deberá realizar a los expedientes que se constituyan en la presente vigencia. Se califica como incumplida teniendo en cuenta que a la fecha la acción ya se en cuenta vencida y no se ha logrado su cumplimiento total.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</si>
</sst>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b/>
      <sz val="10"/>
      <color indexed="8"/>
      <name val="Arial"/>
      <family val="2"/>
    </font>
    <font>
      <b/>
      <sz val="9"/>
      <color theme="1"/>
      <name val="Tahoma"/>
      <family val="2"/>
    </font>
    <font>
      <sz val="9"/>
      <color theme="1"/>
      <name val="Tahoma"/>
      <family val="2"/>
    </font>
    <font>
      <b/>
      <sz val="9"/>
      <color theme="0"/>
      <name val="Tahoma"/>
      <family val="2"/>
    </font>
    <font>
      <sz val="9"/>
      <name val="Tahoma"/>
      <family val="2"/>
    </font>
    <font>
      <b/>
      <sz val="14"/>
      <color theme="1"/>
      <name val="Tahoma"/>
      <family val="2"/>
    </font>
    <font>
      <sz val="9"/>
      <color rgb="FF000000"/>
      <name val="Tahoma"/>
      <family val="2"/>
    </font>
    <font>
      <i/>
      <sz val="9"/>
      <color rgb="FF000000"/>
      <name val="Tahoma"/>
      <family val="2"/>
    </font>
    <font>
      <i/>
      <sz val="9"/>
      <name val="Tahoma"/>
      <family val="2"/>
    </font>
    <font>
      <i/>
      <sz val="9"/>
      <color theme="1"/>
      <name val="Tahoma"/>
      <family val="2"/>
    </font>
    <font>
      <b/>
      <sz val="9"/>
      <color theme="1"/>
      <name val="Arial"/>
      <family val="2"/>
    </font>
    <font>
      <sz val="9"/>
      <color rgb="FFFF0000"/>
      <name val="Tahoma"/>
      <family val="2"/>
    </font>
    <font>
      <b/>
      <sz val="9"/>
      <name val="Tahoma"/>
      <family val="2"/>
    </font>
    <font>
      <sz val="10"/>
      <color theme="1"/>
      <name val="Tahoma"/>
      <family val="2"/>
    </font>
    <font>
      <b/>
      <sz val="10"/>
      <color theme="1"/>
      <name val="Tahoma"/>
      <family val="2"/>
    </font>
    <font>
      <sz val="10"/>
      <color indexed="8"/>
      <name val="Tahoma"/>
      <family val="2"/>
    </font>
    <font>
      <sz val="10"/>
      <name val="Tahoma"/>
      <family val="2"/>
    </font>
  </fonts>
  <fills count="22">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FFC000"/>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rgb="FF002060"/>
        <bgColor indexed="64"/>
      </patternFill>
    </fill>
    <fill>
      <patternFill patternType="solid">
        <fgColor theme="7" tint="-0.499984740745262"/>
        <bgColor indexed="64"/>
      </patternFill>
    </fill>
    <fill>
      <patternFill patternType="solid">
        <fgColor theme="0" tint="-0.499984740745262"/>
        <bgColor indexed="64"/>
      </patternFill>
    </fill>
    <fill>
      <patternFill patternType="solid">
        <fgColor rgb="FFFFFF00"/>
        <bgColor indexed="64"/>
      </patternFill>
    </fill>
  </fills>
  <borders count="74">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499984740745262"/>
      </left>
      <right style="thin">
        <color theme="1" tint="0.499984740745262"/>
      </right>
      <top/>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style="thin">
        <color theme="0"/>
      </right>
      <top style="medium">
        <color indexed="64"/>
      </top>
      <bottom/>
      <diagonal/>
    </border>
    <border>
      <left style="thin">
        <color theme="0"/>
      </left>
      <right style="thin">
        <color theme="0"/>
      </right>
      <top/>
      <bottom/>
      <diagonal/>
    </border>
    <border>
      <left style="thin">
        <color theme="0"/>
      </left>
      <right style="thin">
        <color theme="0"/>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auto="1"/>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384">
    <xf numFmtId="0" fontId="0" fillId="0" borderId="0" xfId="0"/>
    <xf numFmtId="0" fontId="2" fillId="0" borderId="0" xfId="2"/>
    <xf numFmtId="0" fontId="3" fillId="0" borderId="0" xfId="2" applyFont="1" applyBorder="1"/>
    <xf numFmtId="0" fontId="3" fillId="0" borderId="0" xfId="2" applyFont="1" applyFill="1" applyBorder="1" applyAlignment="1"/>
    <xf numFmtId="0" fontId="3" fillId="0" borderId="0" xfId="2" applyFont="1" applyFill="1" applyBorder="1"/>
    <xf numFmtId="0" fontId="3" fillId="0" borderId="0" xfId="2" applyFont="1" applyBorder="1" applyAlignment="1"/>
    <xf numFmtId="0" fontId="3" fillId="10" borderId="0" xfId="2" applyFont="1" applyFill="1" applyBorder="1"/>
    <xf numFmtId="0" fontId="3" fillId="2" borderId="0" xfId="2" applyFont="1" applyFill="1" applyBorder="1"/>
    <xf numFmtId="0" fontId="3" fillId="4" borderId="0" xfId="2" applyFont="1" applyFill="1" applyBorder="1" applyAlignment="1"/>
    <xf numFmtId="0" fontId="3" fillId="4" borderId="0" xfId="2" applyFont="1" applyFill="1" applyBorder="1"/>
    <xf numFmtId="0" fontId="3" fillId="7" borderId="0" xfId="2" applyFont="1" applyFill="1" applyBorder="1"/>
    <xf numFmtId="0" fontId="3" fillId="12" borderId="0" xfId="2" applyFont="1" applyFill="1" applyBorder="1"/>
    <xf numFmtId="0" fontId="3" fillId="13" borderId="0" xfId="2" applyFont="1" applyFill="1" applyBorder="1"/>
    <xf numFmtId="0" fontId="3" fillId="5" borderId="0" xfId="2" applyFont="1" applyFill="1" applyBorder="1"/>
    <xf numFmtId="0" fontId="3" fillId="9" borderId="0" xfId="2" applyFont="1" applyFill="1" applyBorder="1"/>
    <xf numFmtId="0" fontId="3" fillId="8" borderId="0" xfId="2" applyFont="1" applyFill="1" applyBorder="1"/>
    <xf numFmtId="0" fontId="3" fillId="14" borderId="0" xfId="2" applyFont="1" applyFill="1" applyBorder="1"/>
    <xf numFmtId="9" fontId="3" fillId="0" borderId="0" xfId="2" applyNumberFormat="1" applyFont="1" applyBorder="1"/>
    <xf numFmtId="0" fontId="3" fillId="4" borderId="0" xfId="2" applyFont="1" applyFill="1" applyBorder="1" applyAlignment="1">
      <alignment wrapText="1"/>
    </xf>
    <xf numFmtId="0" fontId="3" fillId="0" borderId="0" xfId="2" applyFont="1" applyFill="1" applyBorder="1" applyAlignment="1">
      <alignment vertical="center"/>
    </xf>
    <xf numFmtId="0" fontId="4" fillId="0" borderId="0" xfId="2" applyFont="1" applyFill="1" applyBorder="1" applyAlignment="1">
      <alignment vertical="center"/>
    </xf>
    <xf numFmtId="0" fontId="2" fillId="0" borderId="0" xfId="2" applyFill="1" applyAlignment="1">
      <alignment vertical="center"/>
    </xf>
    <xf numFmtId="0" fontId="4" fillId="0" borderId="0" xfId="2" applyFont="1" applyBorder="1" applyAlignment="1">
      <alignment vertical="center"/>
    </xf>
    <xf numFmtId="0" fontId="0" fillId="0" borderId="0" xfId="0" applyAlignment="1">
      <alignment vertical="center"/>
    </xf>
    <xf numFmtId="0" fontId="3" fillId="0" borderId="0" xfId="2" applyFont="1" applyBorder="1" applyAlignment="1">
      <alignment vertical="center"/>
    </xf>
    <xf numFmtId="0" fontId="0" fillId="0" borderId="0" xfId="0" applyFill="1" applyAlignment="1">
      <alignment vertical="center"/>
    </xf>
    <xf numFmtId="0" fontId="5" fillId="6" borderId="19" xfId="0" applyFont="1" applyFill="1" applyBorder="1" applyAlignment="1" applyProtection="1">
      <alignment horizontal="center" vertical="center" wrapText="1"/>
    </xf>
    <xf numFmtId="0" fontId="5" fillId="0" borderId="22" xfId="0" applyFont="1" applyBorder="1" applyAlignment="1" applyProtection="1">
      <alignment horizontal="center" vertical="center" wrapText="1"/>
      <protection hidden="1"/>
    </xf>
    <xf numFmtId="15" fontId="8" fillId="0" borderId="22" xfId="0" applyNumberFormat="1" applyFont="1" applyFill="1" applyBorder="1" applyAlignment="1" applyProtection="1">
      <alignment horizontal="center" vertical="center" wrapText="1"/>
      <protection locked="0" hidden="1"/>
    </xf>
    <xf numFmtId="0" fontId="8" fillId="0" borderId="22" xfId="0" applyFont="1" applyFill="1" applyBorder="1" applyAlignment="1" applyProtection="1">
      <alignment horizontal="center" vertical="center" wrapText="1"/>
      <protection locked="0" hidden="1"/>
    </xf>
    <xf numFmtId="0" fontId="6" fillId="0" borderId="0" xfId="0" applyFont="1"/>
    <xf numFmtId="0" fontId="6" fillId="0" borderId="7"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2" fontId="6" fillId="0" borderId="3" xfId="0" applyNumberFormat="1" applyFont="1" applyFill="1" applyBorder="1" applyAlignment="1" applyProtection="1">
      <alignment horizontal="center" vertical="center" wrapText="1"/>
      <protection hidden="1"/>
    </xf>
    <xf numFmtId="164" fontId="6" fillId="0" borderId="3" xfId="0" applyNumberFormat="1" applyFont="1" applyFill="1" applyBorder="1" applyAlignment="1" applyProtection="1">
      <alignment horizontal="center" vertical="center" wrapText="1"/>
      <protection hidden="1"/>
    </xf>
    <xf numFmtId="0" fontId="6" fillId="0" borderId="53" xfId="0" applyFont="1" applyBorder="1" applyAlignment="1" applyProtection="1">
      <alignment horizontal="center" vertical="center" wrapText="1"/>
    </xf>
    <xf numFmtId="0" fontId="6" fillId="0" borderId="54" xfId="0" applyFont="1" applyBorder="1" applyAlignment="1" applyProtection="1">
      <alignment horizontal="center" vertical="center" wrapText="1"/>
    </xf>
    <xf numFmtId="0" fontId="6" fillId="0" borderId="22" xfId="0" applyFont="1" applyFill="1" applyBorder="1" applyAlignment="1" applyProtection="1">
      <alignment horizontal="center" vertical="center" wrapText="1"/>
      <protection hidden="1"/>
    </xf>
    <xf numFmtId="0" fontId="8" fillId="0" borderId="3" xfId="0" applyFont="1" applyFill="1" applyBorder="1" applyAlignment="1" applyProtection="1">
      <alignment horizontal="center" vertical="center" wrapText="1"/>
      <protection locked="0" hidden="1"/>
    </xf>
    <xf numFmtId="0" fontId="6" fillId="0" borderId="8" xfId="0" applyFont="1" applyBorder="1" applyAlignment="1" applyProtection="1">
      <alignment horizontal="center" vertical="center" wrapText="1"/>
    </xf>
    <xf numFmtId="0" fontId="8" fillId="0" borderId="7" xfId="0" applyFont="1" applyFill="1" applyBorder="1" applyAlignment="1" applyProtection="1">
      <alignment horizontal="justify" vertical="center" wrapText="1"/>
      <protection locked="0" hidden="1"/>
    </xf>
    <xf numFmtId="0" fontId="6" fillId="0" borderId="0" xfId="0" applyFont="1" applyAlignment="1">
      <alignment horizontal="center"/>
    </xf>
    <xf numFmtId="0" fontId="6" fillId="0" borderId="3" xfId="0" applyFont="1" applyFill="1" applyBorder="1" applyAlignment="1" applyProtection="1">
      <alignment horizontal="center" vertical="center" wrapText="1"/>
      <protection hidden="1"/>
    </xf>
    <xf numFmtId="0" fontId="6" fillId="0" borderId="22" xfId="0" applyFont="1" applyBorder="1" applyAlignment="1" applyProtection="1">
      <alignment horizontal="center" vertical="center" wrapText="1"/>
    </xf>
    <xf numFmtId="0" fontId="6" fillId="0" borderId="3" xfId="0" applyFont="1" applyFill="1" applyBorder="1" applyAlignment="1" applyProtection="1">
      <alignment horizontal="center" vertical="center" wrapText="1"/>
      <protection locked="0" hidden="1"/>
    </xf>
    <xf numFmtId="15" fontId="6" fillId="0" borderId="22" xfId="0" applyNumberFormat="1" applyFont="1" applyBorder="1" applyAlignment="1" applyProtection="1">
      <alignment horizontal="center" vertical="center" wrapText="1"/>
      <protection locked="0" hidden="1"/>
    </xf>
    <xf numFmtId="0" fontId="6" fillId="0" borderId="22" xfId="0" applyFont="1" applyBorder="1" applyAlignment="1" applyProtection="1">
      <alignment horizontal="center" vertical="center" wrapText="1"/>
      <protection locked="0" hidden="1"/>
    </xf>
    <xf numFmtId="0" fontId="6" fillId="0" borderId="22" xfId="0" applyFont="1" applyFill="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15" fontId="6" fillId="0" borderId="54" xfId="0" applyNumberFormat="1" applyFont="1" applyBorder="1" applyAlignment="1" applyProtection="1">
      <alignment horizontal="center" vertical="center" wrapText="1"/>
      <protection locked="0" hidden="1"/>
    </xf>
    <xf numFmtId="0" fontId="6" fillId="0" borderId="54" xfId="0" applyFont="1" applyBorder="1" applyAlignment="1" applyProtection="1">
      <alignment horizontal="center" vertical="center" wrapText="1"/>
      <protection locked="0" hidden="1"/>
    </xf>
    <xf numFmtId="0" fontId="6" fillId="0" borderId="54" xfId="0" applyFont="1" applyFill="1" applyBorder="1" applyAlignment="1" applyProtection="1">
      <alignment horizontal="center" vertical="center" wrapText="1"/>
      <protection locked="0"/>
    </xf>
    <xf numFmtId="0" fontId="8" fillId="0" borderId="54" xfId="0" applyFont="1" applyBorder="1" applyAlignment="1" applyProtection="1">
      <alignment horizontal="center" vertical="center" wrapText="1"/>
      <protection locked="0"/>
    </xf>
    <xf numFmtId="0" fontId="8" fillId="0" borderId="22" xfId="0" applyFont="1" applyFill="1" applyBorder="1" applyAlignment="1" applyProtection="1">
      <alignment horizontal="justify" vertical="center" wrapText="1"/>
      <protection locked="0" hidden="1"/>
    </xf>
    <xf numFmtId="49" fontId="8" fillId="0" borderId="22" xfId="0" applyNumberFormat="1" applyFont="1" applyFill="1" applyBorder="1" applyAlignment="1" applyProtection="1">
      <alignment horizontal="center" vertical="center" wrapText="1"/>
      <protection locked="0" hidden="1"/>
    </xf>
    <xf numFmtId="0" fontId="8" fillId="0" borderId="3" xfId="0" applyFont="1" applyFill="1" applyBorder="1" applyAlignment="1" applyProtection="1">
      <alignment horizontal="justify" vertical="center" wrapText="1"/>
      <protection locked="0" hidden="1"/>
    </xf>
    <xf numFmtId="15" fontId="8" fillId="0" borderId="56" xfId="0" applyNumberFormat="1" applyFont="1" applyFill="1" applyBorder="1" applyAlignment="1" applyProtection="1">
      <alignment horizontal="center" vertical="center" wrapText="1"/>
      <protection locked="0" hidden="1"/>
    </xf>
    <xf numFmtId="0" fontId="8" fillId="0" borderId="56" xfId="0" applyFont="1" applyFill="1" applyBorder="1" applyAlignment="1" applyProtection="1">
      <alignment horizontal="center" vertical="center" wrapText="1"/>
      <protection locked="0" hidden="1"/>
    </xf>
    <xf numFmtId="49" fontId="8" fillId="0" borderId="56" xfId="0" applyNumberFormat="1" applyFont="1" applyFill="1" applyBorder="1" applyAlignment="1" applyProtection="1">
      <alignment horizontal="center" vertical="center" wrapText="1"/>
      <protection locked="0" hidden="1"/>
    </xf>
    <xf numFmtId="0" fontId="8" fillId="0" borderId="54" xfId="0" applyFont="1" applyFill="1" applyBorder="1" applyAlignment="1" applyProtection="1">
      <alignment horizontal="justify" vertical="center" wrapText="1"/>
      <protection locked="0" hidden="1"/>
    </xf>
    <xf numFmtId="0" fontId="5" fillId="0" borderId="3" xfId="0" applyFont="1" applyBorder="1" applyAlignment="1" applyProtection="1">
      <alignment horizontal="center" vertical="center" wrapText="1"/>
      <protection hidden="1"/>
    </xf>
    <xf numFmtId="0" fontId="8" fillId="0" borderId="54" xfId="0" applyFont="1" applyFill="1" applyBorder="1" applyAlignment="1" applyProtection="1">
      <alignment horizontal="center" vertical="center" wrapText="1"/>
      <protection locked="0" hidden="1"/>
    </xf>
    <xf numFmtId="0" fontId="6" fillId="0" borderId="0" xfId="0" applyFont="1" applyAlignment="1">
      <alignment horizontal="center" vertical="center"/>
    </xf>
    <xf numFmtId="0" fontId="6" fillId="0" borderId="0" xfId="0" applyFont="1" applyAlignment="1">
      <alignment vertical="center"/>
    </xf>
    <xf numFmtId="0" fontId="8" fillId="0" borderId="7" xfId="0" applyFont="1" applyFill="1" applyBorder="1" applyAlignment="1" applyProtection="1">
      <alignment horizontal="center" vertical="center" wrapText="1"/>
      <protection locked="0" hidden="1"/>
    </xf>
    <xf numFmtId="0" fontId="6" fillId="0" borderId="21" xfId="0" applyFont="1" applyBorder="1" applyAlignment="1" applyProtection="1">
      <alignment horizontal="center" vertical="center" wrapText="1"/>
      <protection locked="0" hidden="1"/>
    </xf>
    <xf numFmtId="9" fontId="6" fillId="0" borderId="22" xfId="1" applyNumberFormat="1" applyFont="1" applyBorder="1" applyAlignment="1" applyProtection="1">
      <alignment horizontal="center" vertical="center" wrapText="1"/>
      <protection locked="0" hidden="1"/>
    </xf>
    <xf numFmtId="0" fontId="6" fillId="0" borderId="53" xfId="0" applyFont="1" applyBorder="1" applyAlignment="1" applyProtection="1">
      <alignment horizontal="center" vertical="center" wrapText="1"/>
      <protection locked="0" hidden="1"/>
    </xf>
    <xf numFmtId="9" fontId="6" fillId="0" borderId="54" xfId="1" applyNumberFormat="1" applyFont="1" applyBorder="1" applyAlignment="1" applyProtection="1">
      <alignment horizontal="center" vertical="center" wrapText="1"/>
      <protection locked="0" hidden="1"/>
    </xf>
    <xf numFmtId="0" fontId="8" fillId="0" borderId="21" xfId="0" applyFont="1" applyFill="1" applyBorder="1" applyAlignment="1" applyProtection="1">
      <alignment horizontal="justify" vertical="center" wrapText="1"/>
      <protection locked="0" hidden="1"/>
    </xf>
    <xf numFmtId="9" fontId="8" fillId="0" borderId="3" xfId="0" applyNumberFormat="1" applyFont="1" applyFill="1" applyBorder="1" applyAlignment="1" applyProtection="1">
      <alignment horizontal="center" vertical="center" wrapText="1"/>
      <protection locked="0" hidden="1"/>
    </xf>
    <xf numFmtId="9" fontId="8" fillId="0" borderId="22" xfId="0" applyNumberFormat="1" applyFont="1" applyFill="1" applyBorder="1" applyAlignment="1" applyProtection="1">
      <alignment horizontal="center" vertical="center" wrapText="1"/>
      <protection locked="0" hidden="1"/>
    </xf>
    <xf numFmtId="9" fontId="8" fillId="0" borderId="22" xfId="1" applyNumberFormat="1" applyFont="1" applyFill="1" applyBorder="1" applyAlignment="1" applyProtection="1">
      <alignment horizontal="center" vertical="center" wrapText="1"/>
      <protection locked="0" hidden="1"/>
    </xf>
    <xf numFmtId="0" fontId="8" fillId="0" borderId="53" xfId="0" applyFont="1" applyFill="1" applyBorder="1" applyAlignment="1" applyProtection="1">
      <alignment horizontal="justify" vertical="center" wrapText="1"/>
      <protection locked="0" hidden="1"/>
    </xf>
    <xf numFmtId="9" fontId="8" fillId="0" borderId="56" xfId="1" applyNumberFormat="1" applyFont="1" applyFill="1" applyBorder="1" applyAlignment="1" applyProtection="1">
      <alignment horizontal="center" vertical="center" wrapText="1"/>
      <protection locked="0" hidden="1"/>
    </xf>
    <xf numFmtId="0" fontId="8" fillId="0" borderId="22" xfId="0" applyNumberFormat="1" applyFont="1" applyFill="1" applyBorder="1" applyAlignment="1" applyProtection="1">
      <alignment horizontal="center" vertical="center" wrapText="1"/>
      <protection locked="0" hidden="1"/>
    </xf>
    <xf numFmtId="0" fontId="6" fillId="0" borderId="0" xfId="0" applyFont="1" applyBorder="1" applyAlignment="1" applyProtection="1">
      <alignment horizontal="center" vertical="center"/>
      <protection locked="0" hidden="1"/>
    </xf>
    <xf numFmtId="9" fontId="6" fillId="0" borderId="22" xfId="0" applyNumberFormat="1" applyFont="1" applyBorder="1" applyAlignment="1" applyProtection="1">
      <alignment horizontal="center" vertical="center" wrapText="1"/>
      <protection locked="0" hidden="1"/>
    </xf>
    <xf numFmtId="9" fontId="6" fillId="0" borderId="54" xfId="0" applyNumberFormat="1" applyFont="1" applyBorder="1" applyAlignment="1" applyProtection="1">
      <alignment horizontal="center" vertical="center" wrapText="1"/>
      <protection locked="0" hidden="1"/>
    </xf>
    <xf numFmtId="0" fontId="6" fillId="0" borderId="0" xfId="0" applyFont="1" applyFill="1" applyAlignment="1">
      <alignment horizontal="center" vertical="center"/>
    </xf>
    <xf numFmtId="0" fontId="6" fillId="0" borderId="22" xfId="0" applyFont="1" applyBorder="1" applyAlignment="1" applyProtection="1">
      <alignment horizontal="center" vertical="center" wrapText="1"/>
      <protection locked="0"/>
    </xf>
    <xf numFmtId="0" fontId="6" fillId="0" borderId="54" xfId="0" applyFont="1" applyBorder="1" applyAlignment="1" applyProtection="1">
      <alignment horizontal="center" vertical="center" wrapText="1"/>
      <protection locked="0"/>
    </xf>
    <xf numFmtId="0" fontId="6" fillId="0" borderId="56" xfId="0" applyFont="1" applyFill="1" applyBorder="1" applyAlignment="1" applyProtection="1">
      <alignment horizontal="center" vertical="center" wrapText="1"/>
      <protection locked="0"/>
    </xf>
    <xf numFmtId="9" fontId="6" fillId="0" borderId="3" xfId="1" applyFont="1" applyBorder="1" applyAlignment="1" applyProtection="1">
      <alignment horizontal="center" vertical="center"/>
      <protection hidden="1"/>
    </xf>
    <xf numFmtId="2" fontId="6" fillId="0" borderId="22" xfId="0" applyNumberFormat="1" applyFont="1" applyFill="1" applyBorder="1" applyAlignment="1" applyProtection="1">
      <alignment horizontal="center" vertical="center" wrapText="1"/>
      <protection hidden="1"/>
    </xf>
    <xf numFmtId="164" fontId="6" fillId="0" borderId="22" xfId="0" applyNumberFormat="1" applyFont="1" applyFill="1" applyBorder="1" applyAlignment="1" applyProtection="1">
      <alignment horizontal="center" vertical="center" wrapText="1"/>
      <protection hidden="1"/>
    </xf>
    <xf numFmtId="0" fontId="8" fillId="0" borderId="23" xfId="0" applyFont="1" applyFill="1" applyBorder="1" applyAlignment="1" applyProtection="1">
      <alignment horizontal="justify" vertical="center" wrapText="1"/>
      <protection locked="0" hidden="1"/>
    </xf>
    <xf numFmtId="0" fontId="8" fillId="0" borderId="57" xfId="0" applyFont="1" applyFill="1" applyBorder="1" applyAlignment="1" applyProtection="1">
      <alignment horizontal="justify" vertical="center" wrapText="1"/>
      <protection locked="0" hidden="1"/>
    </xf>
    <xf numFmtId="0" fontId="8" fillId="0" borderId="55" xfId="0" applyFont="1" applyFill="1" applyBorder="1" applyAlignment="1" applyProtection="1">
      <alignment horizontal="justify" vertical="center" wrapText="1"/>
      <protection locked="0" hidden="1"/>
    </xf>
    <xf numFmtId="0" fontId="6" fillId="0" borderId="23" xfId="0" applyFont="1" applyBorder="1" applyAlignment="1" applyProtection="1">
      <alignment horizontal="center" vertical="center" wrapText="1"/>
      <protection locked="0" hidden="1"/>
    </xf>
    <xf numFmtId="0" fontId="6" fillId="0" borderId="55" xfId="0" applyFont="1" applyBorder="1" applyAlignment="1" applyProtection="1">
      <alignment horizontal="center" vertical="center" wrapText="1"/>
      <protection locked="0" hidden="1"/>
    </xf>
    <xf numFmtId="15" fontId="6" fillId="0" borderId="7" xfId="0" applyNumberFormat="1" applyFont="1" applyFill="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55" xfId="0" applyFont="1" applyBorder="1" applyAlignment="1" applyProtection="1">
      <alignment horizontal="center" vertical="center" wrapText="1"/>
      <protection locked="0"/>
    </xf>
    <xf numFmtId="0" fontId="6" fillId="0" borderId="57" xfId="0" applyFont="1" applyFill="1" applyBorder="1" applyAlignment="1" applyProtection="1">
      <alignment horizontal="center" vertical="center" wrapText="1"/>
      <protection locked="0"/>
    </xf>
    <xf numFmtId="0" fontId="6" fillId="0" borderId="55" xfId="0" applyFont="1" applyFill="1" applyBorder="1" applyAlignment="1" applyProtection="1">
      <alignment horizontal="center" vertical="center" wrapText="1"/>
      <protection locked="0"/>
    </xf>
    <xf numFmtId="2" fontId="6" fillId="0" borderId="10" xfId="0" applyNumberFormat="1" applyFont="1" applyFill="1" applyBorder="1" applyAlignment="1" applyProtection="1">
      <alignment horizontal="center" vertical="center" wrapText="1"/>
      <protection hidden="1"/>
    </xf>
    <xf numFmtId="0" fontId="6" fillId="0" borderId="21" xfId="0" applyFont="1" applyFill="1" applyBorder="1" applyAlignment="1" applyProtection="1">
      <alignment horizontal="center" vertical="center" wrapText="1"/>
      <protection hidden="1"/>
    </xf>
    <xf numFmtId="0" fontId="6" fillId="0" borderId="7" xfId="0" applyFont="1" applyFill="1" applyBorder="1" applyAlignment="1" applyProtection="1">
      <alignment horizontal="center" vertical="center" wrapText="1"/>
      <protection hidden="1"/>
    </xf>
    <xf numFmtId="0" fontId="6" fillId="0" borderId="53" xfId="0" applyFont="1" applyFill="1" applyBorder="1" applyAlignment="1" applyProtection="1">
      <alignment horizontal="center" vertical="center" wrapText="1"/>
      <protection hidden="1"/>
    </xf>
    <xf numFmtId="0" fontId="6" fillId="0" borderId="9" xfId="0" applyFont="1" applyFill="1" applyBorder="1" applyAlignment="1" applyProtection="1">
      <alignment horizontal="center" vertical="center" wrapText="1"/>
      <protection hidden="1"/>
    </xf>
    <xf numFmtId="0" fontId="6" fillId="0" borderId="22" xfId="0" applyFont="1" applyFill="1" applyBorder="1" applyAlignment="1" applyProtection="1">
      <alignment horizontal="center" vertical="center" wrapText="1"/>
      <protection locked="0" hidden="1"/>
    </xf>
    <xf numFmtId="0" fontId="6" fillId="0" borderId="54" xfId="0" applyFont="1" applyFill="1" applyBorder="1" applyAlignment="1" applyProtection="1">
      <alignment horizontal="center" vertical="center" wrapText="1"/>
      <protection locked="0" hidden="1"/>
    </xf>
    <xf numFmtId="0" fontId="6" fillId="0" borderId="56" xfId="0" applyFont="1" applyFill="1" applyBorder="1" applyAlignment="1" applyProtection="1">
      <alignment horizontal="center" vertical="center" wrapText="1"/>
      <protection hidden="1"/>
    </xf>
    <xf numFmtId="0" fontId="6" fillId="0" borderId="57" xfId="0" applyFont="1" applyBorder="1" applyAlignment="1" applyProtection="1">
      <alignment horizontal="center" vertical="center" wrapText="1"/>
      <protection locked="0"/>
    </xf>
    <xf numFmtId="0" fontId="17" fillId="0" borderId="0" xfId="0" applyFont="1" applyAlignment="1">
      <alignment horizontal="center" vertical="center"/>
    </xf>
    <xf numFmtId="0" fontId="17" fillId="0" borderId="0" xfId="0" applyFont="1"/>
    <xf numFmtId="0" fontId="17" fillId="0" borderId="0" xfId="0" applyFont="1" applyAlignment="1">
      <alignment vertical="center"/>
    </xf>
    <xf numFmtId="0" fontId="17" fillId="0" borderId="0" xfId="0" applyFont="1" applyFill="1"/>
    <xf numFmtId="9" fontId="17" fillId="0" borderId="0" xfId="1" applyFont="1" applyFill="1" applyAlignment="1">
      <alignment horizontal="center" vertical="center"/>
    </xf>
    <xf numFmtId="9" fontId="17" fillId="0" borderId="0" xfId="1" applyFont="1" applyAlignment="1">
      <alignment horizontal="center" vertical="center"/>
    </xf>
    <xf numFmtId="0" fontId="18" fillId="0" borderId="0" xfId="0" applyFont="1" applyAlignment="1">
      <alignment horizontal="center" vertical="center"/>
    </xf>
    <xf numFmtId="9" fontId="18" fillId="0" borderId="0" xfId="1" applyFont="1" applyAlignment="1">
      <alignment horizontal="center" vertical="center"/>
    </xf>
    <xf numFmtId="0" fontId="19" fillId="0" borderId="0" xfId="2" applyFont="1" applyFill="1" applyBorder="1" applyAlignment="1">
      <alignment vertical="center"/>
    </xf>
    <xf numFmtId="0" fontId="19" fillId="0" borderId="0" xfId="2" applyFont="1" applyFill="1" applyBorder="1" applyAlignment="1"/>
    <xf numFmtId="0" fontId="19" fillId="0" borderId="0" xfId="2" applyFont="1" applyFill="1" applyBorder="1"/>
    <xf numFmtId="1" fontId="17" fillId="0" borderId="0" xfId="1" applyNumberFormat="1" applyFont="1" applyAlignment="1">
      <alignment horizontal="center" vertical="center"/>
    </xf>
    <xf numFmtId="0" fontId="19" fillId="0" borderId="0" xfId="2" applyFont="1" applyFill="1" applyBorder="1" applyAlignment="1">
      <alignment vertical="center" wrapText="1"/>
    </xf>
    <xf numFmtId="0" fontId="20" fillId="0" borderId="0" xfId="2" applyFont="1"/>
    <xf numFmtId="0" fontId="18" fillId="0" borderId="0" xfId="0" applyFont="1" applyFill="1" applyAlignment="1">
      <alignment horizontal="center" vertical="center"/>
    </xf>
    <xf numFmtId="0" fontId="8" fillId="0" borderId="3" xfId="0" applyFont="1" applyFill="1" applyBorder="1" applyAlignment="1" applyProtection="1">
      <alignment horizontal="center" vertical="center" wrapText="1"/>
      <protection hidden="1"/>
    </xf>
    <xf numFmtId="0" fontId="7" fillId="18" borderId="24" xfId="0" applyFont="1" applyFill="1" applyBorder="1" applyAlignment="1" applyProtection="1">
      <alignment horizontal="center" vertical="center" wrapText="1"/>
    </xf>
    <xf numFmtId="0" fontId="7" fillId="18" borderId="25" xfId="0" applyFont="1" applyFill="1" applyBorder="1" applyAlignment="1" applyProtection="1">
      <alignment horizontal="center" vertical="center" wrapText="1"/>
    </xf>
    <xf numFmtId="0" fontId="7" fillId="18" borderId="26" xfId="0" applyFont="1" applyFill="1" applyBorder="1" applyAlignment="1" applyProtection="1">
      <alignment horizontal="center" vertical="center" wrapText="1"/>
    </xf>
    <xf numFmtId="0" fontId="7" fillId="17" borderId="24" xfId="0" applyFont="1" applyFill="1" applyBorder="1" applyAlignment="1" applyProtection="1">
      <alignment horizontal="center" vertical="center" wrapText="1"/>
    </xf>
    <xf numFmtId="0" fontId="7" fillId="17" borderId="25" xfId="0" applyFont="1" applyFill="1" applyBorder="1" applyAlignment="1" applyProtection="1">
      <alignment horizontal="center" vertical="center" wrapText="1"/>
    </xf>
    <xf numFmtId="0" fontId="7" fillId="17" borderId="26" xfId="0" applyFont="1" applyFill="1" applyBorder="1" applyAlignment="1" applyProtection="1">
      <alignment horizontal="center" vertical="center" wrapText="1"/>
    </xf>
    <xf numFmtId="0" fontId="7" fillId="19" borderId="31" xfId="0" applyFont="1" applyFill="1" applyBorder="1" applyAlignment="1" applyProtection="1">
      <alignment horizontal="center" vertical="center" wrapText="1"/>
    </xf>
    <xf numFmtId="0" fontId="7" fillId="19" borderId="32" xfId="0" applyFont="1" applyFill="1" applyBorder="1" applyAlignment="1" applyProtection="1">
      <alignment horizontal="center" vertical="center" wrapText="1"/>
    </xf>
    <xf numFmtId="0" fontId="7" fillId="19" borderId="33" xfId="0" applyFont="1" applyFill="1" applyBorder="1" applyAlignment="1" applyProtection="1">
      <alignment horizontal="center" vertical="center" wrapText="1"/>
    </xf>
    <xf numFmtId="0" fontId="5" fillId="3" borderId="28" xfId="0"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wrapText="1"/>
    </xf>
    <xf numFmtId="0" fontId="5" fillId="3" borderId="29" xfId="0" applyFont="1" applyFill="1" applyBorder="1" applyAlignment="1" applyProtection="1">
      <alignment horizontal="center" vertical="center" wrapText="1"/>
    </xf>
    <xf numFmtId="0" fontId="5" fillId="3" borderId="19" xfId="0" applyFont="1" applyFill="1" applyBorder="1" applyAlignment="1" applyProtection="1">
      <alignment horizontal="center" vertical="center" wrapText="1"/>
    </xf>
    <xf numFmtId="0" fontId="5" fillId="6" borderId="27" xfId="0" applyFont="1" applyFill="1" applyBorder="1" applyAlignment="1" applyProtection="1">
      <alignment horizontal="center" vertical="center" wrapText="1"/>
      <protection locked="0" hidden="1"/>
    </xf>
    <xf numFmtId="0" fontId="5" fillId="6" borderId="29" xfId="0" applyFont="1" applyFill="1" applyBorder="1" applyAlignment="1" applyProtection="1">
      <alignment horizontal="center" vertical="center" wrapText="1"/>
    </xf>
    <xf numFmtId="0" fontId="5" fillId="6" borderId="19" xfId="0" applyFont="1" applyFill="1" applyBorder="1" applyAlignment="1" applyProtection="1">
      <alignment horizontal="center" vertical="center" wrapText="1"/>
    </xf>
    <xf numFmtId="0" fontId="5" fillId="15" borderId="29" xfId="0" applyFont="1" applyFill="1" applyBorder="1" applyAlignment="1" applyProtection="1">
      <alignment horizontal="center" vertical="center" wrapText="1"/>
    </xf>
    <xf numFmtId="0" fontId="5" fillId="15" borderId="19" xfId="0" applyFont="1" applyFill="1" applyBorder="1" applyAlignment="1" applyProtection="1">
      <alignment horizontal="center" vertical="center" wrapText="1"/>
    </xf>
    <xf numFmtId="0" fontId="5" fillId="15" borderId="34" xfId="0" applyFont="1" applyFill="1" applyBorder="1" applyAlignment="1" applyProtection="1">
      <alignment horizontal="center" vertical="center" wrapText="1"/>
    </xf>
    <xf numFmtId="0" fontId="5" fillId="15" borderId="35" xfId="0" applyFont="1" applyFill="1" applyBorder="1" applyAlignment="1" applyProtection="1">
      <alignment horizontal="center" vertical="center" wrapText="1"/>
    </xf>
    <xf numFmtId="0" fontId="5" fillId="15" borderId="36" xfId="0" applyFont="1" applyFill="1" applyBorder="1" applyAlignment="1" applyProtection="1">
      <alignment horizontal="center" vertical="center" wrapText="1"/>
    </xf>
    <xf numFmtId="0" fontId="7" fillId="20" borderId="31" xfId="0" applyFont="1" applyFill="1" applyBorder="1" applyAlignment="1" applyProtection="1">
      <alignment horizontal="center" vertical="center"/>
    </xf>
    <xf numFmtId="0" fontId="7" fillId="20" borderId="32" xfId="0" applyFont="1" applyFill="1" applyBorder="1" applyAlignment="1" applyProtection="1">
      <alignment horizontal="center" vertical="center"/>
    </xf>
    <xf numFmtId="0" fontId="7" fillId="20" borderId="33" xfId="0" applyFont="1" applyFill="1" applyBorder="1" applyAlignment="1" applyProtection="1">
      <alignment horizontal="center" vertical="center"/>
    </xf>
    <xf numFmtId="0" fontId="5" fillId="15" borderId="28" xfId="0" applyFont="1" applyFill="1" applyBorder="1" applyAlignment="1" applyProtection="1">
      <alignment horizontal="center" vertical="center" wrapText="1"/>
    </xf>
    <xf numFmtId="0" fontId="5" fillId="15" borderId="18" xfId="0" applyFont="1" applyFill="1" applyBorder="1" applyAlignment="1" applyProtection="1">
      <alignment horizontal="center" vertical="center" wrapText="1"/>
    </xf>
    <xf numFmtId="0" fontId="5" fillId="16" borderId="30" xfId="0" applyFont="1" applyFill="1" applyBorder="1" applyAlignment="1" applyProtection="1">
      <alignment horizontal="center" vertical="center" wrapText="1"/>
    </xf>
    <xf numFmtId="0" fontId="5" fillId="16" borderId="20" xfId="0" applyFont="1" applyFill="1" applyBorder="1" applyAlignment="1" applyProtection="1">
      <alignment horizontal="center" vertical="center" wrapText="1"/>
    </xf>
    <xf numFmtId="0" fontId="5" fillId="16" borderId="28" xfId="0" applyFont="1" applyFill="1" applyBorder="1" applyAlignment="1" applyProtection="1">
      <alignment horizontal="center" vertical="center" wrapText="1"/>
    </xf>
    <xf numFmtId="0" fontId="5" fillId="16" borderId="18" xfId="0" applyFont="1" applyFill="1" applyBorder="1" applyAlignment="1" applyProtection="1">
      <alignment horizontal="center" vertical="center" wrapText="1"/>
    </xf>
    <xf numFmtId="0" fontId="5" fillId="16" borderId="29" xfId="0" applyFont="1" applyFill="1" applyBorder="1" applyAlignment="1" applyProtection="1">
      <alignment horizontal="center" vertical="center" wrapText="1"/>
    </xf>
    <xf numFmtId="0" fontId="5" fillId="16" borderId="19" xfId="0" applyFont="1" applyFill="1" applyBorder="1" applyAlignment="1" applyProtection="1">
      <alignment horizontal="center" vertical="center" wrapText="1"/>
    </xf>
    <xf numFmtId="0" fontId="6" fillId="0" borderId="4" xfId="0" applyFont="1" applyBorder="1" applyAlignment="1">
      <alignment horizontal="center"/>
    </xf>
    <xf numFmtId="0" fontId="6" fillId="0" borderId="5" xfId="0" applyFont="1" applyBorder="1" applyAlignment="1">
      <alignment horizontal="center"/>
    </xf>
    <xf numFmtId="0" fontId="6" fillId="0" borderId="12" xfId="0" applyFont="1" applyBorder="1" applyAlignment="1">
      <alignment horizontal="center"/>
    </xf>
    <xf numFmtId="0" fontId="6" fillId="0" borderId="7" xfId="0" applyFont="1" applyBorder="1" applyAlignment="1">
      <alignment horizontal="center"/>
    </xf>
    <xf numFmtId="0" fontId="6" fillId="0" borderId="3" xfId="0" applyFont="1" applyBorder="1" applyAlignment="1">
      <alignment horizontal="center"/>
    </xf>
    <xf numFmtId="0" fontId="6" fillId="0" borderId="14"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16" xfId="0" applyFont="1" applyBorder="1" applyAlignment="1">
      <alignment horizontal="center"/>
    </xf>
    <xf numFmtId="0" fontId="9" fillId="0" borderId="48" xfId="0" applyFont="1" applyBorder="1" applyAlignment="1">
      <alignment horizontal="center" vertical="center"/>
    </xf>
    <xf numFmtId="0" fontId="9" fillId="0" borderId="1" xfId="0" applyFont="1" applyBorder="1" applyAlignment="1">
      <alignment horizontal="center" vertical="center"/>
    </xf>
    <xf numFmtId="0" fontId="9" fillId="0" borderId="49" xfId="0" applyFont="1" applyBorder="1" applyAlignment="1">
      <alignment horizontal="center" vertical="center"/>
    </xf>
    <xf numFmtId="0" fontId="9" fillId="0" borderId="38" xfId="0" applyFont="1" applyBorder="1" applyAlignment="1">
      <alignment horizontal="center" vertical="center"/>
    </xf>
    <xf numFmtId="0" fontId="9" fillId="0" borderId="0"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2" xfId="0" applyFont="1" applyBorder="1" applyAlignment="1">
      <alignment horizontal="center" vertical="center"/>
    </xf>
    <xf numFmtId="0" fontId="9" fillId="0" borderId="52" xfId="0" applyFont="1" applyBorder="1" applyAlignment="1">
      <alignment horizontal="center" vertical="center"/>
    </xf>
    <xf numFmtId="0" fontId="5" fillId="3" borderId="30" xfId="0" applyFont="1" applyFill="1" applyBorder="1" applyAlignment="1" applyProtection="1">
      <alignment horizontal="center" vertical="center" wrapText="1"/>
    </xf>
    <xf numFmtId="0" fontId="5" fillId="3" borderId="20" xfId="0" applyFont="1" applyFill="1" applyBorder="1" applyAlignment="1" applyProtection="1">
      <alignment horizontal="center" vertical="center" wrapText="1"/>
    </xf>
    <xf numFmtId="0" fontId="5" fillId="6" borderId="28" xfId="0" applyFont="1" applyFill="1" applyBorder="1" applyAlignment="1" applyProtection="1">
      <alignment horizontal="center" vertical="center" wrapText="1"/>
    </xf>
    <xf numFmtId="0" fontId="5" fillId="6" borderId="18" xfId="0" applyFont="1" applyFill="1" applyBorder="1" applyAlignment="1" applyProtection="1">
      <alignment horizontal="center" vertical="center" wrapText="1"/>
    </xf>
    <xf numFmtId="0" fontId="5" fillId="6" borderId="29" xfId="0" applyFont="1" applyFill="1" applyBorder="1" applyAlignment="1" applyProtection="1">
      <alignment horizontal="center" vertical="center"/>
    </xf>
    <xf numFmtId="0" fontId="5" fillId="6" borderId="30" xfId="0" applyFont="1" applyFill="1" applyBorder="1" applyAlignment="1" applyProtection="1">
      <alignment horizontal="center" vertical="center" wrapText="1"/>
    </xf>
    <xf numFmtId="0" fontId="5" fillId="6" borderId="20" xfId="0" applyFont="1" applyFill="1" applyBorder="1" applyAlignment="1" applyProtection="1">
      <alignment horizontal="center" vertical="center" wrapText="1"/>
    </xf>
    <xf numFmtId="0" fontId="5" fillId="15" borderId="30" xfId="0" applyFont="1" applyFill="1" applyBorder="1" applyAlignment="1" applyProtection="1">
      <alignment horizontal="center" vertical="center" wrapText="1"/>
    </xf>
    <xf numFmtId="0" fontId="5" fillId="15" borderId="20" xfId="0" applyFont="1" applyFill="1" applyBorder="1" applyAlignment="1" applyProtection="1">
      <alignment horizontal="center" vertical="center" wrapText="1"/>
    </xf>
    <xf numFmtId="0" fontId="5" fillId="0" borderId="39" xfId="0" applyFont="1" applyBorder="1" applyAlignment="1">
      <alignment horizontal="left" vertical="center"/>
    </xf>
    <xf numFmtId="0" fontId="5" fillId="0" borderId="13" xfId="0" applyFont="1" applyBorder="1" applyAlignment="1">
      <alignment horizontal="left" vertical="center"/>
    </xf>
    <xf numFmtId="0" fontId="5" fillId="0" borderId="40" xfId="0" applyFont="1" applyBorder="1" applyAlignment="1">
      <alignment horizontal="left" vertical="center"/>
    </xf>
    <xf numFmtId="0" fontId="5" fillId="0" borderId="41" xfId="0" applyFont="1" applyFill="1" applyBorder="1" applyAlignment="1">
      <alignment horizontal="left" vertical="center"/>
    </xf>
    <xf numFmtId="0" fontId="5" fillId="0" borderId="15" xfId="0" applyFont="1" applyFill="1" applyBorder="1" applyAlignment="1">
      <alignment horizontal="left" vertical="center"/>
    </xf>
    <xf numFmtId="0" fontId="5" fillId="0" borderId="42" xfId="0" applyFont="1" applyFill="1" applyBorder="1" applyAlignment="1">
      <alignment horizontal="left" vertical="center"/>
    </xf>
    <xf numFmtId="0" fontId="5" fillId="0" borderId="43" xfId="0" applyFont="1" applyBorder="1" applyAlignment="1">
      <alignment horizontal="left" vertical="center"/>
    </xf>
    <xf numFmtId="0" fontId="5" fillId="0" borderId="17" xfId="0" applyFont="1" applyBorder="1" applyAlignment="1">
      <alignment horizontal="left" vertical="center"/>
    </xf>
    <xf numFmtId="0" fontId="5" fillId="0" borderId="44" xfId="0" applyFont="1" applyBorder="1" applyAlignment="1">
      <alignment horizontal="left" vertical="center"/>
    </xf>
    <xf numFmtId="0" fontId="5" fillId="0" borderId="37"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6" fillId="0" borderId="23" xfId="0" applyFont="1" applyBorder="1" applyAlignment="1" applyProtection="1">
      <alignment horizontal="center" vertical="center" wrapText="1"/>
    </xf>
    <xf numFmtId="0" fontId="6" fillId="0" borderId="55" xfId="0" applyFont="1" applyBorder="1" applyAlignment="1" applyProtection="1">
      <alignment horizontal="center" vertical="center" wrapText="1"/>
    </xf>
    <xf numFmtId="9" fontId="6" fillId="0" borderId="60" xfId="1" applyFont="1" applyBorder="1" applyAlignment="1" applyProtection="1">
      <alignment horizontal="center" vertical="center"/>
      <protection hidden="1"/>
    </xf>
    <xf numFmtId="9" fontId="6" fillId="0" borderId="14" xfId="1" applyFont="1" applyBorder="1" applyAlignment="1" applyProtection="1">
      <alignment horizontal="center" vertical="center"/>
      <protection hidden="1"/>
    </xf>
    <xf numFmtId="9" fontId="6" fillId="0" borderId="16" xfId="1" applyFont="1" applyBorder="1" applyAlignment="1" applyProtection="1">
      <alignment horizontal="center" vertical="center"/>
      <protection hidden="1"/>
    </xf>
    <xf numFmtId="9" fontId="6" fillId="0" borderId="61" xfId="1" applyFont="1" applyBorder="1" applyAlignment="1" applyProtection="1">
      <alignment horizontal="center" vertical="center"/>
      <protection hidden="1"/>
    </xf>
    <xf numFmtId="9" fontId="6" fillId="0" borderId="62" xfId="1" applyFont="1" applyBorder="1" applyAlignment="1" applyProtection="1">
      <alignment horizontal="center" vertical="center"/>
      <protection hidden="1"/>
    </xf>
    <xf numFmtId="9" fontId="6" fillId="0" borderId="63" xfId="1" applyFont="1" applyBorder="1" applyAlignment="1" applyProtection="1">
      <alignment horizontal="center" vertical="center"/>
      <protection hidden="1"/>
    </xf>
    <xf numFmtId="0" fontId="6" fillId="2" borderId="64" xfId="0" applyFont="1" applyFill="1" applyBorder="1" applyAlignment="1" applyProtection="1">
      <alignment horizontal="center" vertical="center" wrapText="1"/>
    </xf>
    <xf numFmtId="0" fontId="6" fillId="2" borderId="65" xfId="0" applyFont="1" applyFill="1" applyBorder="1" applyAlignment="1" applyProtection="1">
      <alignment horizontal="center" vertical="center" wrapText="1"/>
    </xf>
    <xf numFmtId="0" fontId="6" fillId="2" borderId="65" xfId="0" applyFont="1" applyFill="1" applyBorder="1" applyAlignment="1" applyProtection="1">
      <alignment horizontal="center" vertical="center" wrapText="1"/>
      <protection locked="0"/>
    </xf>
    <xf numFmtId="0" fontId="6" fillId="2" borderId="66" xfId="0" applyFont="1" applyFill="1" applyBorder="1" applyAlignment="1" applyProtection="1">
      <alignment horizontal="center" vertical="center" wrapText="1"/>
    </xf>
    <xf numFmtId="0" fontId="6" fillId="5" borderId="64" xfId="0" applyFont="1" applyFill="1" applyBorder="1" applyAlignment="1" applyProtection="1">
      <alignment horizontal="center" vertical="center" wrapText="1"/>
    </xf>
    <xf numFmtId="0" fontId="6" fillId="5" borderId="65" xfId="0" applyFont="1" applyFill="1" applyBorder="1" applyAlignment="1" applyProtection="1">
      <alignment horizontal="center" vertical="center" wrapText="1"/>
    </xf>
    <xf numFmtId="0" fontId="6" fillId="5" borderId="66" xfId="0" applyFont="1" applyFill="1" applyBorder="1" applyAlignment="1" applyProtection="1">
      <alignment horizontal="center" vertical="center" wrapText="1"/>
    </xf>
    <xf numFmtId="0" fontId="6" fillId="8" borderId="64" xfId="0" applyFont="1" applyFill="1" applyBorder="1" applyAlignment="1" applyProtection="1">
      <alignment horizontal="center" vertical="center" wrapText="1"/>
    </xf>
    <xf numFmtId="0" fontId="6" fillId="8" borderId="65" xfId="0" applyFont="1" applyFill="1" applyBorder="1" applyAlignment="1" applyProtection="1">
      <alignment horizontal="center" vertical="center" wrapText="1"/>
    </xf>
    <xf numFmtId="0" fontId="6" fillId="8" borderId="66" xfId="0" applyFont="1" applyFill="1" applyBorder="1" applyAlignment="1" applyProtection="1">
      <alignment horizontal="center" vertical="center" wrapText="1"/>
    </xf>
    <xf numFmtId="0" fontId="6" fillId="11" borderId="64" xfId="0" applyFont="1" applyFill="1" applyBorder="1" applyAlignment="1" applyProtection="1">
      <alignment horizontal="center" vertical="center" wrapText="1"/>
    </xf>
    <xf numFmtId="0" fontId="6" fillId="11" borderId="65" xfId="0" applyFont="1" applyFill="1" applyBorder="1" applyAlignment="1" applyProtection="1">
      <alignment horizontal="center" vertical="center" wrapText="1"/>
    </xf>
    <xf numFmtId="0" fontId="6" fillId="11" borderId="66" xfId="0" applyFont="1" applyFill="1" applyBorder="1" applyAlignment="1" applyProtection="1">
      <alignment horizontal="center" vertical="center" wrapText="1"/>
    </xf>
    <xf numFmtId="15" fontId="6" fillId="0" borderId="53" xfId="0" applyNumberFormat="1" applyFont="1" applyFill="1" applyBorder="1" applyAlignment="1" applyProtection="1">
      <alignment horizontal="center" vertical="center" wrapText="1"/>
      <protection locked="0"/>
    </xf>
    <xf numFmtId="2" fontId="6" fillId="0" borderId="54" xfId="0" applyNumberFormat="1" applyFont="1" applyFill="1" applyBorder="1" applyAlignment="1" applyProtection="1">
      <alignment horizontal="center" vertical="center" wrapText="1"/>
      <protection hidden="1"/>
    </xf>
    <xf numFmtId="164" fontId="6" fillId="0" borderId="54" xfId="0" applyNumberFormat="1" applyFont="1" applyFill="1" applyBorder="1" applyAlignment="1" applyProtection="1">
      <alignment horizontal="center" vertical="center" wrapText="1"/>
      <protection hidden="1"/>
    </xf>
    <xf numFmtId="0" fontId="5" fillId="0" borderId="54" xfId="0" applyFont="1" applyBorder="1" applyAlignment="1" applyProtection="1">
      <alignment horizontal="center" vertical="center" wrapText="1"/>
      <protection hidden="1"/>
    </xf>
    <xf numFmtId="9" fontId="8" fillId="0" borderId="56" xfId="0" applyNumberFormat="1" applyFont="1" applyFill="1" applyBorder="1" applyAlignment="1" applyProtection="1">
      <alignment horizontal="center" vertical="center" wrapText="1"/>
      <protection locked="0" hidden="1"/>
    </xf>
    <xf numFmtId="9" fontId="8" fillId="0" borderId="54" xfId="0" applyNumberFormat="1" applyFont="1" applyFill="1" applyBorder="1" applyAlignment="1" applyProtection="1">
      <alignment horizontal="center" vertical="center" wrapText="1"/>
      <protection locked="0" hidden="1"/>
    </xf>
    <xf numFmtId="0" fontId="6" fillId="0" borderId="21" xfId="0" applyFont="1" applyBorder="1" applyAlignment="1" applyProtection="1">
      <alignment horizontal="center" vertical="center" wrapText="1"/>
    </xf>
    <xf numFmtId="15" fontId="6" fillId="0" borderId="21" xfId="0" applyNumberFormat="1" applyFont="1" applyFill="1" applyBorder="1" applyAlignment="1" applyProtection="1">
      <alignment horizontal="center" vertical="center" wrapText="1"/>
      <protection locked="0"/>
    </xf>
    <xf numFmtId="0" fontId="6" fillId="0" borderId="67" xfId="0" applyFont="1" applyBorder="1" applyAlignment="1" applyProtection="1">
      <alignment horizontal="center" vertical="center" wrapText="1"/>
    </xf>
    <xf numFmtId="15" fontId="6" fillId="21" borderId="56" xfId="0" applyNumberFormat="1" applyFont="1" applyFill="1" applyBorder="1" applyAlignment="1" applyProtection="1">
      <alignment horizontal="center" vertical="center" wrapText="1"/>
      <protection locked="0" hidden="1"/>
    </xf>
    <xf numFmtId="0" fontId="6" fillId="21" borderId="56" xfId="0" applyFont="1" applyFill="1" applyBorder="1" applyAlignment="1" applyProtection="1">
      <alignment horizontal="center" vertical="center" wrapText="1"/>
      <protection locked="0" hidden="1"/>
    </xf>
    <xf numFmtId="0" fontId="6" fillId="21" borderId="56" xfId="0" applyFont="1" applyFill="1" applyBorder="1" applyAlignment="1" applyProtection="1">
      <alignment horizontal="center" vertical="center" wrapText="1"/>
      <protection locked="0"/>
    </xf>
    <xf numFmtId="0" fontId="6" fillId="21" borderId="57" xfId="0" applyFont="1" applyFill="1" applyBorder="1" applyAlignment="1" applyProtection="1">
      <alignment horizontal="center" vertical="center" wrapText="1"/>
      <protection locked="0" hidden="1"/>
    </xf>
    <xf numFmtId="0" fontId="6" fillId="21" borderId="67" xfId="0" applyFont="1" applyFill="1" applyBorder="1" applyAlignment="1" applyProtection="1">
      <alignment horizontal="justify" vertical="center" wrapText="1"/>
      <protection locked="0" hidden="1"/>
    </xf>
    <xf numFmtId="9" fontId="6" fillId="21" borderId="56" xfId="1" applyNumberFormat="1" applyFont="1" applyFill="1" applyBorder="1" applyAlignment="1" applyProtection="1">
      <alignment horizontal="center" vertical="center" wrapText="1"/>
      <protection locked="0" hidden="1"/>
    </xf>
    <xf numFmtId="0" fontId="6" fillId="21" borderId="57" xfId="0" applyFont="1" applyFill="1" applyBorder="1" applyAlignment="1" applyProtection="1">
      <alignment horizontal="center" vertical="center" wrapText="1"/>
      <protection locked="0"/>
    </xf>
    <xf numFmtId="15" fontId="6" fillId="0" borderId="67" xfId="0" applyNumberFormat="1" applyFont="1" applyFill="1" applyBorder="1" applyAlignment="1" applyProtection="1">
      <alignment horizontal="center" vertical="center" wrapText="1"/>
      <protection locked="0"/>
    </xf>
    <xf numFmtId="0" fontId="6" fillId="0" borderId="56" xfId="0" applyFont="1" applyBorder="1" applyAlignment="1" applyProtection="1">
      <alignment horizontal="center" vertical="center" wrapText="1"/>
      <protection locked="0"/>
    </xf>
    <xf numFmtId="2" fontId="6" fillId="0" borderId="56" xfId="0" applyNumberFormat="1" applyFont="1" applyFill="1" applyBorder="1" applyAlignment="1" applyProtection="1">
      <alignment horizontal="center" vertical="center" wrapText="1"/>
      <protection hidden="1"/>
    </xf>
    <xf numFmtId="164" fontId="6" fillId="0" borderId="56" xfId="0" applyNumberFormat="1" applyFont="1" applyFill="1" applyBorder="1" applyAlignment="1" applyProtection="1">
      <alignment horizontal="center" vertical="center" wrapText="1"/>
      <protection hidden="1"/>
    </xf>
    <xf numFmtId="0" fontId="5" fillId="0" borderId="56" xfId="0" applyFont="1" applyBorder="1" applyAlignment="1" applyProtection="1">
      <alignment horizontal="center" vertical="center" wrapText="1"/>
      <protection hidden="1"/>
    </xf>
    <xf numFmtId="0" fontId="6" fillId="0" borderId="67" xfId="0" applyFont="1" applyFill="1" applyBorder="1" applyAlignment="1" applyProtection="1">
      <alignment horizontal="center" vertical="center" wrapText="1"/>
      <protection hidden="1"/>
    </xf>
    <xf numFmtId="0" fontId="6" fillId="0" borderId="56" xfId="0" applyFont="1" applyBorder="1" applyAlignment="1" applyProtection="1">
      <alignment horizontal="center" vertical="center" wrapText="1"/>
    </xf>
    <xf numFmtId="0" fontId="6" fillId="0" borderId="57" xfId="0" applyFont="1" applyBorder="1" applyAlignment="1" applyProtection="1">
      <alignment horizontal="center" vertical="center" wrapText="1"/>
    </xf>
    <xf numFmtId="15" fontId="6" fillId="0" borderId="56" xfId="0" applyNumberFormat="1" applyFont="1" applyFill="1" applyBorder="1" applyAlignment="1" applyProtection="1">
      <alignment horizontal="center" vertical="center" wrapText="1"/>
      <protection locked="0" hidden="1"/>
    </xf>
    <xf numFmtId="0" fontId="6" fillId="0" borderId="56" xfId="0" applyFont="1" applyFill="1" applyBorder="1" applyAlignment="1" applyProtection="1">
      <alignment horizontal="center" vertical="center" wrapText="1"/>
      <protection locked="0" hidden="1"/>
    </xf>
    <xf numFmtId="0" fontId="6" fillId="0" borderId="57" xfId="0" applyFont="1" applyFill="1" applyBorder="1" applyAlignment="1" applyProtection="1">
      <alignment horizontal="center" vertical="center" wrapText="1"/>
      <protection locked="0" hidden="1"/>
    </xf>
    <xf numFmtId="0" fontId="6" fillId="0" borderId="67" xfId="0" applyFont="1" applyFill="1" applyBorder="1" applyAlignment="1" applyProtection="1">
      <alignment horizontal="justify" vertical="center" wrapText="1"/>
      <protection locked="0" hidden="1"/>
    </xf>
    <xf numFmtId="164" fontId="6" fillId="0" borderId="56" xfId="1" applyNumberFormat="1" applyFont="1" applyFill="1" applyBorder="1" applyAlignment="1" applyProtection="1">
      <alignment horizontal="center" vertical="center" wrapText="1"/>
      <protection locked="0" hidden="1"/>
    </xf>
    <xf numFmtId="9" fontId="6" fillId="0" borderId="56" xfId="1" applyNumberFormat="1" applyFont="1" applyFill="1" applyBorder="1" applyAlignment="1" applyProtection="1">
      <alignment horizontal="center" vertical="center" wrapText="1"/>
      <protection locked="0" hidden="1"/>
    </xf>
    <xf numFmtId="0" fontId="6" fillId="0" borderId="5" xfId="0" applyFont="1" applyFill="1" applyBorder="1" applyAlignment="1" applyProtection="1">
      <alignment horizontal="center" vertical="center" wrapText="1"/>
      <protection hidden="1"/>
    </xf>
    <xf numFmtId="2" fontId="6" fillId="0" borderId="5" xfId="0" applyNumberFormat="1" applyFont="1" applyFill="1" applyBorder="1" applyAlignment="1" applyProtection="1">
      <alignment horizontal="center" vertical="center" wrapText="1"/>
      <protection hidden="1"/>
    </xf>
    <xf numFmtId="164" fontId="6" fillId="0" borderId="6" xfId="0" applyNumberFormat="1" applyFont="1" applyFill="1" applyBorder="1" applyAlignment="1" applyProtection="1">
      <alignment horizontal="center" vertical="center" wrapText="1"/>
      <protection hidden="1"/>
    </xf>
    <xf numFmtId="164" fontId="6" fillId="0" borderId="8" xfId="0" applyNumberFormat="1" applyFont="1" applyFill="1" applyBorder="1" applyAlignment="1" applyProtection="1">
      <alignment horizontal="center" vertical="center" wrapText="1"/>
      <protection hidden="1"/>
    </xf>
    <xf numFmtId="0" fontId="6" fillId="0" borderId="10" xfId="0" applyFont="1" applyFill="1" applyBorder="1" applyAlignment="1" applyProtection="1">
      <alignment horizontal="center" vertical="center" wrapText="1"/>
      <protection hidden="1"/>
    </xf>
    <xf numFmtId="164" fontId="6" fillId="0" borderId="11" xfId="0" applyNumberFormat="1" applyFont="1" applyFill="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6" fillId="0" borderId="4" xfId="0" applyFont="1" applyFill="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6" fillId="0" borderId="69" xfId="0" applyFont="1" applyFill="1" applyBorder="1" applyAlignment="1" applyProtection="1">
      <alignment horizontal="center" vertical="center" wrapText="1"/>
      <protection hidden="1"/>
    </xf>
    <xf numFmtId="2" fontId="6" fillId="0" borderId="69" xfId="0" applyNumberFormat="1" applyFont="1" applyFill="1" applyBorder="1" applyAlignment="1" applyProtection="1">
      <alignment horizontal="center" vertical="center" wrapText="1"/>
      <protection hidden="1"/>
    </xf>
    <xf numFmtId="164" fontId="6" fillId="0" borderId="70" xfId="0" applyNumberFormat="1" applyFont="1" applyFill="1" applyBorder="1" applyAlignment="1" applyProtection="1">
      <alignment horizontal="center" vertical="center" wrapText="1"/>
      <protection hidden="1"/>
    </xf>
    <xf numFmtId="0" fontId="5" fillId="0" borderId="68" xfId="0" applyFont="1" applyBorder="1" applyAlignment="1" applyProtection="1">
      <alignment horizontal="center" vertical="center" wrapText="1"/>
      <protection hidden="1"/>
    </xf>
    <xf numFmtId="0" fontId="6" fillId="0" borderId="68" xfId="0" applyFont="1" applyFill="1" applyBorder="1" applyAlignment="1" applyProtection="1">
      <alignment horizontal="center" vertical="center" wrapText="1"/>
      <protection hidden="1"/>
    </xf>
    <xf numFmtId="0" fontId="6" fillId="0" borderId="58" xfId="0" applyFont="1" applyFill="1" applyBorder="1" applyAlignment="1" applyProtection="1">
      <alignment horizontal="center" vertical="center" wrapText="1"/>
      <protection hidden="1"/>
    </xf>
    <xf numFmtId="0" fontId="6" fillId="0" borderId="71" xfId="0" applyFont="1" applyFill="1" applyBorder="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15" fontId="8" fillId="0" borderId="5" xfId="0" applyNumberFormat="1" applyFont="1" applyFill="1" applyBorder="1" applyAlignment="1" applyProtection="1">
      <alignment horizontal="center" vertical="center" wrapText="1"/>
      <protection hidden="1"/>
    </xf>
    <xf numFmtId="0" fontId="8" fillId="0" borderId="5" xfId="0" applyFont="1" applyFill="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164" fontId="6" fillId="0" borderId="5" xfId="1" applyNumberFormat="1" applyFont="1" applyFill="1" applyBorder="1" applyAlignment="1" applyProtection="1">
      <alignment horizontal="center" vertical="center" wrapText="1"/>
      <protection hidden="1"/>
    </xf>
    <xf numFmtId="15" fontId="6" fillId="0" borderId="5" xfId="0" applyNumberFormat="1" applyFont="1" applyFill="1" applyBorder="1" applyAlignment="1" applyProtection="1">
      <alignment horizontal="center" vertical="center" wrapText="1"/>
      <protection hidden="1"/>
    </xf>
    <xf numFmtId="0" fontId="6" fillId="0" borderId="6" xfId="0" applyFont="1" applyFill="1" applyBorder="1" applyAlignment="1" applyProtection="1">
      <alignment horizontal="center" vertical="center" wrapText="1"/>
      <protection hidden="1"/>
    </xf>
    <xf numFmtId="15" fontId="6" fillId="0" borderId="4" xfId="0" applyNumberFormat="1" applyFont="1" applyFill="1" applyBorder="1" applyAlignment="1" applyProtection="1">
      <alignment horizontal="center" vertical="center" wrapText="1"/>
      <protection hidden="1"/>
    </xf>
    <xf numFmtId="0" fontId="6" fillId="0" borderId="5" xfId="0" applyFont="1" applyFill="1" applyBorder="1" applyAlignment="1" applyProtection="1">
      <alignment horizontal="justify" vertical="center" wrapText="1"/>
      <protection hidden="1"/>
    </xf>
    <xf numFmtId="0" fontId="6" fillId="0" borderId="7" xfId="0" applyFont="1" applyBorder="1" applyAlignment="1" applyProtection="1">
      <alignment horizontal="center" vertical="center" wrapText="1"/>
      <protection hidden="1"/>
    </xf>
    <xf numFmtId="15" fontId="6" fillId="0" borderId="3" xfId="0" applyNumberFormat="1"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15" fontId="8" fillId="0" borderId="3" xfId="0" applyNumberFormat="1" applyFont="1" applyFill="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8" fillId="0" borderId="7" xfId="0" applyFont="1" applyFill="1" applyBorder="1" applyAlignment="1" applyProtection="1">
      <alignment horizontal="center" vertical="center" wrapText="1"/>
      <protection hidden="1"/>
    </xf>
    <xf numFmtId="164" fontId="8" fillId="0" borderId="3" xfId="1" applyNumberFormat="1" applyFont="1" applyFill="1" applyBorder="1" applyAlignment="1" applyProtection="1">
      <alignment horizontal="center" vertical="center" wrapText="1"/>
      <protection hidden="1"/>
    </xf>
    <xf numFmtId="164" fontId="6" fillId="0" borderId="3" xfId="1" applyNumberFormat="1" applyFont="1" applyFill="1" applyBorder="1" applyAlignment="1" applyProtection="1">
      <alignment horizontal="center" vertical="center" wrapText="1"/>
      <protection hidden="1"/>
    </xf>
    <xf numFmtId="15" fontId="6" fillId="0" borderId="3" xfId="0" applyNumberFormat="1" applyFont="1" applyFill="1" applyBorder="1" applyAlignment="1" applyProtection="1">
      <alignment horizontal="center" vertical="center" wrapText="1"/>
      <protection hidden="1"/>
    </xf>
    <xf numFmtId="0" fontId="6" fillId="0" borderId="8" xfId="0" applyFont="1" applyFill="1" applyBorder="1" applyAlignment="1" applyProtection="1">
      <alignment horizontal="center" vertical="center" wrapText="1"/>
      <protection hidden="1"/>
    </xf>
    <xf numFmtId="15" fontId="6" fillId="0" borderId="7" xfId="0" applyNumberFormat="1" applyFont="1" applyFill="1" applyBorder="1" applyAlignment="1" applyProtection="1">
      <alignment horizontal="center" vertical="center" wrapText="1"/>
      <protection hidden="1"/>
    </xf>
    <xf numFmtId="0" fontId="6" fillId="0" borderId="3" xfId="0" applyFont="1" applyBorder="1" applyAlignment="1" applyProtection="1">
      <alignment horizontal="justify" vertical="center" wrapText="1"/>
      <protection hidden="1"/>
    </xf>
    <xf numFmtId="9" fontId="8" fillId="0" borderId="3" xfId="1" applyNumberFormat="1" applyFont="1" applyFill="1" applyBorder="1" applyAlignment="1" applyProtection="1">
      <alignment horizontal="center" vertical="center" wrapText="1"/>
      <protection hidden="1"/>
    </xf>
    <xf numFmtId="0" fontId="6" fillId="0" borderId="3" xfId="0" applyFont="1" applyFill="1" applyBorder="1" applyAlignment="1" applyProtection="1">
      <alignment horizontal="justify" vertical="center" wrapText="1"/>
      <protection hidden="1"/>
    </xf>
    <xf numFmtId="0" fontId="8" fillId="0" borderId="8" xfId="0" applyFont="1" applyFill="1" applyBorder="1" applyAlignment="1" applyProtection="1">
      <alignment horizontal="center" vertical="center" wrapText="1"/>
      <protection hidden="1"/>
    </xf>
    <xf numFmtId="0" fontId="8" fillId="0" borderId="7" xfId="0" applyFont="1" applyFill="1" applyBorder="1" applyAlignment="1" applyProtection="1">
      <alignment horizontal="justify" vertical="center" wrapText="1"/>
      <protection hidden="1"/>
    </xf>
    <xf numFmtId="0" fontId="6" fillId="0" borderId="3" xfId="0" applyFont="1" applyFill="1" applyBorder="1" applyAlignment="1" applyProtection="1">
      <alignment horizontal="left" vertical="center" wrapText="1"/>
      <protection hidden="1"/>
    </xf>
    <xf numFmtId="0" fontId="6" fillId="0" borderId="7" xfId="0" applyFont="1" applyBorder="1" applyAlignment="1" applyProtection="1">
      <alignment horizontal="justify" vertical="center" wrapText="1"/>
      <protection hidden="1"/>
    </xf>
    <xf numFmtId="49" fontId="6" fillId="0" borderId="3" xfId="0" applyNumberFormat="1" applyFont="1" applyFill="1" applyBorder="1" applyAlignment="1" applyProtection="1">
      <alignment horizontal="justify" vertical="center" wrapText="1"/>
      <protection hidden="1"/>
    </xf>
    <xf numFmtId="0" fontId="6" fillId="0" borderId="7" xfId="0" applyFont="1" applyFill="1" applyBorder="1" applyAlignment="1" applyProtection="1">
      <alignment horizontal="justify" vertical="center"/>
      <protection hidden="1"/>
    </xf>
    <xf numFmtId="9" fontId="6" fillId="0" borderId="3" xfId="1" applyNumberFormat="1" applyFont="1" applyBorder="1" applyAlignment="1" applyProtection="1">
      <alignment horizontal="center" vertical="center" wrapText="1"/>
      <protection hidden="1"/>
    </xf>
    <xf numFmtId="15" fontId="6" fillId="10" borderId="3" xfId="0" applyNumberFormat="1" applyFont="1" applyFill="1" applyBorder="1" applyAlignment="1" applyProtection="1">
      <alignment horizontal="center" vertical="center" wrapText="1"/>
      <protection hidden="1"/>
    </xf>
    <xf numFmtId="0" fontId="6" fillId="10" borderId="3" xfId="0" applyFont="1" applyFill="1" applyBorder="1" applyAlignment="1" applyProtection="1">
      <alignment horizontal="center" vertical="center" wrapText="1"/>
      <protection hidden="1"/>
    </xf>
    <xf numFmtId="0" fontId="6" fillId="10" borderId="8" xfId="0" applyFont="1" applyFill="1" applyBorder="1" applyAlignment="1" applyProtection="1">
      <alignment horizontal="center" vertical="center" wrapText="1"/>
      <protection hidden="1"/>
    </xf>
    <xf numFmtId="0" fontId="6" fillId="10" borderId="7" xfId="0" applyFont="1" applyFill="1" applyBorder="1" applyAlignment="1" applyProtection="1">
      <alignment horizontal="justify" vertical="center"/>
      <protection hidden="1"/>
    </xf>
    <xf numFmtId="9" fontId="6" fillId="10" borderId="3" xfId="1" applyNumberFormat="1" applyFont="1" applyFill="1" applyBorder="1" applyAlignment="1" applyProtection="1">
      <alignment horizontal="center" vertical="center" wrapText="1"/>
      <protection hidden="1"/>
    </xf>
    <xf numFmtId="0" fontId="6" fillId="0" borderId="7" xfId="0" applyFont="1" applyFill="1" applyBorder="1" applyAlignment="1" applyProtection="1">
      <alignment horizontal="justify" vertical="center" wrapText="1"/>
      <protection hidden="1"/>
    </xf>
    <xf numFmtId="9" fontId="8" fillId="0" borderId="3" xfId="0" applyNumberFormat="1" applyFont="1" applyFill="1" applyBorder="1" applyAlignment="1" applyProtection="1">
      <alignment horizontal="center" vertical="center" wrapText="1"/>
      <protection hidden="1"/>
    </xf>
    <xf numFmtId="164" fontId="6" fillId="0" borderId="3" xfId="1" applyNumberFormat="1" applyFont="1" applyBorder="1" applyAlignment="1" applyProtection="1">
      <alignment horizontal="center" vertical="center" wrapText="1"/>
      <protection hidden="1"/>
    </xf>
    <xf numFmtId="9" fontId="6" fillId="0" borderId="3" xfId="1" applyNumberFormat="1" applyFont="1" applyFill="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15" fontId="6" fillId="0" borderId="10" xfId="0" applyNumberFormat="1"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8" fillId="0" borderId="10"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9" xfId="0" applyFont="1" applyBorder="1" applyAlignment="1" applyProtection="1">
      <alignment horizontal="justify" vertical="center" wrapText="1"/>
      <protection hidden="1"/>
    </xf>
    <xf numFmtId="9" fontId="6" fillId="0" borderId="10" xfId="0" applyNumberFormat="1" applyFont="1" applyBorder="1" applyAlignment="1" applyProtection="1">
      <alignment horizontal="center" vertical="center" wrapText="1"/>
      <protection hidden="1"/>
    </xf>
    <xf numFmtId="9" fontId="6" fillId="0" borderId="10" xfId="1" applyNumberFormat="1" applyFont="1" applyBorder="1" applyAlignment="1" applyProtection="1">
      <alignment horizontal="center" vertical="center" wrapText="1"/>
      <protection hidden="1"/>
    </xf>
    <xf numFmtId="15" fontId="6" fillId="0" borderId="9" xfId="0" applyNumberFormat="1" applyFont="1" applyFill="1" applyBorder="1" applyAlignment="1" applyProtection="1">
      <alignment horizontal="center" vertical="center" wrapText="1"/>
      <protection hidden="1"/>
    </xf>
    <xf numFmtId="0" fontId="6" fillId="0" borderId="10" xfId="0" applyFont="1" applyFill="1" applyBorder="1" applyAlignment="1" applyProtection="1">
      <alignment horizontal="justify" vertical="center" wrapText="1"/>
      <protection hidden="1"/>
    </xf>
    <xf numFmtId="0" fontId="8" fillId="0" borderId="5" xfId="0" applyFont="1" applyFill="1" applyBorder="1" applyAlignment="1" applyProtection="1">
      <alignment horizontal="left" vertical="center" wrapText="1"/>
      <protection hidden="1"/>
    </xf>
    <xf numFmtId="0" fontId="5" fillId="0" borderId="3" xfId="0" applyFont="1" applyBorder="1" applyAlignment="1" applyProtection="1">
      <alignment horizontal="justify" vertical="center" wrapText="1"/>
      <protection hidden="1"/>
    </xf>
    <xf numFmtId="0" fontId="6" fillId="0" borderId="14" xfId="0" applyFont="1" applyFill="1" applyBorder="1" applyAlignment="1" applyProtection="1">
      <alignment horizontal="center" vertical="center" wrapText="1"/>
      <protection hidden="1"/>
    </xf>
    <xf numFmtId="0" fontId="5" fillId="0" borderId="3" xfId="0" applyFont="1" applyFill="1" applyBorder="1" applyAlignment="1" applyProtection="1">
      <alignment horizontal="justify" vertical="center" wrapText="1"/>
      <protection hidden="1"/>
    </xf>
    <xf numFmtId="0" fontId="6" fillId="0" borderId="3" xfId="0" applyFont="1" applyBorder="1" applyAlignment="1" applyProtection="1">
      <alignment horizontal="justify" vertical="center"/>
      <protection hidden="1"/>
    </xf>
    <xf numFmtId="49" fontId="5" fillId="0" borderId="3" xfId="0" applyNumberFormat="1" applyFont="1" applyFill="1" applyBorder="1" applyAlignment="1" applyProtection="1">
      <alignment horizontal="justify" vertical="center" wrapText="1"/>
      <protection hidden="1"/>
    </xf>
    <xf numFmtId="0" fontId="8" fillId="0" borderId="3" xfId="0" applyFont="1" applyBorder="1" applyAlignment="1" applyProtection="1">
      <alignment horizontal="justify" vertical="center" wrapText="1"/>
      <protection hidden="1"/>
    </xf>
    <xf numFmtId="0" fontId="5" fillId="0" borderId="10" xfId="0" applyFont="1" applyBorder="1" applyAlignment="1" applyProtection="1">
      <alignment horizontal="justify" vertical="center" wrapText="1"/>
      <protection hidden="1"/>
    </xf>
    <xf numFmtId="15" fontId="6" fillId="0" borderId="5" xfId="0" applyNumberFormat="1" applyFont="1" applyBorder="1" applyAlignment="1" applyProtection="1">
      <alignment horizontal="center" vertical="center" wrapText="1"/>
      <protection hidden="1"/>
    </xf>
    <xf numFmtId="0" fontId="6" fillId="0" borderId="4" xfId="0" applyFont="1" applyBorder="1" applyAlignment="1" applyProtection="1">
      <alignment horizontal="justify" vertical="center" wrapText="1"/>
      <protection hidden="1"/>
    </xf>
    <xf numFmtId="9" fontId="6" fillId="0" borderId="5" xfId="1" applyNumberFormat="1" applyFont="1" applyBorder="1" applyAlignment="1" applyProtection="1">
      <alignment horizontal="center" vertical="center" wrapText="1"/>
      <protection hidden="1"/>
    </xf>
    <xf numFmtId="0" fontId="6" fillId="0" borderId="5" xfId="0" applyFont="1" applyBorder="1" applyAlignment="1" applyProtection="1">
      <alignment horizontal="justify" vertical="center" wrapText="1"/>
      <protection hidden="1"/>
    </xf>
    <xf numFmtId="15" fontId="6" fillId="0" borderId="10" xfId="0" applyNumberFormat="1" applyFont="1" applyFill="1" applyBorder="1" applyAlignment="1" applyProtection="1">
      <alignment horizontal="center" vertical="center" wrapText="1"/>
      <protection hidden="1"/>
    </xf>
    <xf numFmtId="0" fontId="6" fillId="0" borderId="11" xfId="0" applyFont="1" applyFill="1" applyBorder="1" applyAlignment="1" applyProtection="1">
      <alignment horizontal="center" vertical="center" wrapText="1"/>
      <protection hidden="1"/>
    </xf>
    <xf numFmtId="0" fontId="6" fillId="0" borderId="9" xfId="0" applyFont="1" applyFill="1" applyBorder="1" applyAlignment="1" applyProtection="1">
      <alignment horizontal="justify" vertical="center" wrapText="1"/>
      <protection hidden="1"/>
    </xf>
    <xf numFmtId="164" fontId="6" fillId="0" borderId="10" xfId="1" applyNumberFormat="1" applyFont="1" applyFill="1" applyBorder="1" applyAlignment="1" applyProtection="1">
      <alignment horizontal="center" vertical="center" wrapText="1"/>
      <protection hidden="1"/>
    </xf>
    <xf numFmtId="9" fontId="6" fillId="0" borderId="10" xfId="1" applyNumberFormat="1" applyFont="1" applyFill="1" applyBorder="1" applyAlignment="1" applyProtection="1">
      <alignment horizontal="center" vertical="center" wrapText="1"/>
      <protection hidden="1"/>
    </xf>
    <xf numFmtId="0" fontId="6" fillId="0" borderId="10" xfId="0" applyFont="1" applyFill="1" applyBorder="1" applyAlignment="1" applyProtection="1">
      <alignment horizontal="left" vertical="center" wrapText="1"/>
      <protection hidden="1"/>
    </xf>
    <xf numFmtId="0" fontId="6" fillId="0" borderId="4" xfId="0" applyFont="1" applyFill="1" applyBorder="1" applyAlignment="1" applyProtection="1">
      <alignment horizontal="justify" vertical="center" wrapText="1"/>
      <protection hidden="1"/>
    </xf>
    <xf numFmtId="9" fontId="6" fillId="0" borderId="5" xfId="1" applyNumberFormat="1" applyFont="1" applyFill="1" applyBorder="1" applyAlignment="1" applyProtection="1">
      <alignment horizontal="center" vertical="center" wrapText="1"/>
      <protection hidden="1"/>
    </xf>
    <xf numFmtId="0" fontId="6" fillId="0" borderId="5" xfId="0" applyFont="1" applyFill="1" applyBorder="1" applyAlignment="1" applyProtection="1">
      <alignment horizontal="left" vertical="center" wrapText="1"/>
      <protection hidden="1"/>
    </xf>
    <xf numFmtId="0" fontId="6" fillId="0" borderId="11" xfId="0" applyFont="1" applyFill="1" applyBorder="1" applyAlignment="1" applyProtection="1">
      <alignment horizontal="justify" vertical="center" wrapText="1"/>
      <protection hidden="1"/>
    </xf>
    <xf numFmtId="0" fontId="8" fillId="0" borderId="9" xfId="0" applyFont="1" applyFill="1" applyBorder="1" applyAlignment="1" applyProtection="1">
      <alignment horizontal="justify" vertical="center" wrapText="1"/>
      <protection hidden="1"/>
    </xf>
    <xf numFmtId="0" fontId="8" fillId="0" borderId="10" xfId="0" applyFont="1" applyFill="1" applyBorder="1" applyAlignment="1" applyProtection="1">
      <alignment horizontal="justify" vertical="center" wrapText="1"/>
      <protection hidden="1"/>
    </xf>
    <xf numFmtId="49" fontId="6" fillId="0" borderId="10" xfId="0" applyNumberFormat="1" applyFont="1" applyFill="1" applyBorder="1" applyAlignment="1" applyProtection="1">
      <alignment horizontal="justify" vertical="center"/>
      <protection hidden="1"/>
    </xf>
    <xf numFmtId="0" fontId="6" fillId="0" borderId="68" xfId="0" applyFont="1" applyBorder="1" applyAlignment="1" applyProtection="1">
      <alignment horizontal="center" vertical="center" wrapText="1"/>
      <protection hidden="1"/>
    </xf>
    <xf numFmtId="15" fontId="8" fillId="0" borderId="69" xfId="0" applyNumberFormat="1" applyFont="1" applyFill="1" applyBorder="1" applyAlignment="1" applyProtection="1">
      <alignment horizontal="center" vertical="center" wrapText="1"/>
      <protection hidden="1"/>
    </xf>
    <xf numFmtId="0" fontId="8" fillId="0" borderId="69" xfId="0" applyFont="1" applyFill="1" applyBorder="1" applyAlignment="1" applyProtection="1">
      <alignment horizontal="center" vertical="center" wrapText="1"/>
      <protection hidden="1"/>
    </xf>
    <xf numFmtId="0" fontId="8" fillId="0" borderId="70" xfId="0" applyFont="1" applyFill="1" applyBorder="1" applyAlignment="1" applyProtection="1">
      <alignment horizontal="justify" vertical="center" wrapText="1"/>
      <protection hidden="1"/>
    </xf>
    <xf numFmtId="0" fontId="8" fillId="0" borderId="68" xfId="0" applyFont="1" applyFill="1" applyBorder="1" applyAlignment="1" applyProtection="1">
      <alignment horizontal="justify" vertical="center" wrapText="1"/>
      <protection hidden="1"/>
    </xf>
    <xf numFmtId="0" fontId="8" fillId="0" borderId="69" xfId="0" applyFont="1" applyFill="1" applyBorder="1" applyAlignment="1" applyProtection="1">
      <alignment horizontal="justify" vertical="center" wrapText="1"/>
      <protection hidden="1"/>
    </xf>
    <xf numFmtId="0" fontId="15" fillId="0" borderId="69" xfId="0" applyFont="1" applyFill="1" applyBorder="1" applyAlignment="1" applyProtection="1">
      <alignment horizontal="center" vertical="center" wrapText="1"/>
      <protection hidden="1"/>
    </xf>
    <xf numFmtId="9" fontId="8" fillId="0" borderId="69" xfId="0" applyNumberFormat="1" applyFont="1" applyFill="1" applyBorder="1" applyAlignment="1" applyProtection="1">
      <alignment horizontal="center" vertical="center" wrapText="1"/>
      <protection hidden="1"/>
    </xf>
    <xf numFmtId="9" fontId="8" fillId="0" borderId="69" xfId="1" applyNumberFormat="1" applyFont="1" applyFill="1" applyBorder="1" applyAlignment="1" applyProtection="1">
      <alignment horizontal="center" vertical="center" wrapText="1"/>
      <protection hidden="1"/>
    </xf>
    <xf numFmtId="0" fontId="6" fillId="0" borderId="70" xfId="0" applyFont="1" applyFill="1" applyBorder="1" applyAlignment="1" applyProtection="1">
      <alignment horizontal="center" vertical="center" wrapText="1"/>
      <protection hidden="1"/>
    </xf>
    <xf numFmtId="15" fontId="6" fillId="0" borderId="68" xfId="0" applyNumberFormat="1" applyFont="1" applyFill="1" applyBorder="1" applyAlignment="1" applyProtection="1">
      <alignment horizontal="center" vertical="center" wrapText="1"/>
      <protection hidden="1"/>
    </xf>
    <xf numFmtId="0" fontId="6" fillId="0" borderId="69" xfId="0" applyFont="1" applyFill="1" applyBorder="1" applyAlignment="1" applyProtection="1">
      <alignment horizontal="justify" vertical="center" wrapText="1"/>
      <protection hidden="1"/>
    </xf>
    <xf numFmtId="0" fontId="6" fillId="0" borderId="69" xfId="0" applyFont="1" applyBorder="1" applyAlignment="1" applyProtection="1">
      <alignment horizontal="center" vertical="center" wrapText="1"/>
      <protection hidden="1"/>
    </xf>
    <xf numFmtId="0" fontId="6" fillId="0" borderId="70" xfId="0" applyFont="1" applyBorder="1" applyAlignment="1" applyProtection="1">
      <alignment horizontal="center" vertical="center" wrapText="1"/>
      <protection hidden="1"/>
    </xf>
    <xf numFmtId="0" fontId="8" fillId="0" borderId="6" xfId="0" applyFont="1" applyFill="1" applyBorder="1" applyAlignment="1" applyProtection="1">
      <alignment horizontal="justify" vertical="center" wrapText="1"/>
      <protection hidden="1"/>
    </xf>
    <xf numFmtId="0" fontId="8" fillId="0" borderId="4" xfId="0" applyFont="1" applyFill="1" applyBorder="1" applyAlignment="1" applyProtection="1">
      <alignment horizontal="justify" vertical="center" wrapText="1"/>
      <protection hidden="1"/>
    </xf>
    <xf numFmtId="0" fontId="8" fillId="0" borderId="5" xfId="0" applyFont="1" applyFill="1" applyBorder="1" applyAlignment="1" applyProtection="1">
      <alignment horizontal="justify" vertical="center" wrapText="1"/>
      <protection hidden="1"/>
    </xf>
    <xf numFmtId="9" fontId="8" fillId="0" borderId="5" xfId="0" applyNumberFormat="1" applyFont="1" applyFill="1" applyBorder="1" applyAlignment="1" applyProtection="1">
      <alignment horizontal="center" vertical="center" wrapText="1"/>
      <protection hidden="1"/>
    </xf>
    <xf numFmtId="9" fontId="8" fillId="0" borderId="5" xfId="1" applyNumberFormat="1" applyFont="1" applyFill="1" applyBorder="1" applyAlignment="1" applyProtection="1">
      <alignment horizontal="center" vertical="center" wrapText="1"/>
      <protection hidden="1"/>
    </xf>
    <xf numFmtId="15" fontId="8" fillId="0" borderId="10" xfId="0" applyNumberFormat="1" applyFont="1" applyFill="1" applyBorder="1" applyAlignment="1" applyProtection="1">
      <alignment horizontal="center" vertical="center" wrapText="1"/>
      <protection hidden="1"/>
    </xf>
    <xf numFmtId="0" fontId="8" fillId="0" borderId="10" xfId="0" applyFont="1" applyFill="1" applyBorder="1" applyAlignment="1" applyProtection="1">
      <alignment horizontal="center" vertical="center" wrapText="1"/>
      <protection hidden="1"/>
    </xf>
    <xf numFmtId="0" fontId="8" fillId="0" borderId="11" xfId="0" applyFont="1" applyFill="1" applyBorder="1" applyAlignment="1" applyProtection="1">
      <alignment horizontal="justify" vertical="center" wrapText="1"/>
      <protection hidden="1"/>
    </xf>
    <xf numFmtId="9" fontId="8" fillId="0" borderId="58" xfId="0" applyNumberFormat="1" applyFont="1" applyFill="1" applyBorder="1" applyAlignment="1" applyProtection="1">
      <alignment horizontal="center" vertical="center" wrapText="1"/>
      <protection hidden="1"/>
    </xf>
    <xf numFmtId="9" fontId="8" fillId="0" borderId="10" xfId="1" applyNumberFormat="1" applyFont="1" applyFill="1" applyBorder="1" applyAlignment="1" applyProtection="1">
      <alignment horizontal="center" vertical="center" wrapText="1"/>
      <protection hidden="1"/>
    </xf>
    <xf numFmtId="0" fontId="5" fillId="0" borderId="5" xfId="0" applyFont="1" applyFill="1" applyBorder="1" applyAlignment="1" applyProtection="1">
      <alignment horizontal="justify" vertical="center" wrapText="1"/>
      <protection hidden="1"/>
    </xf>
    <xf numFmtId="0" fontId="5" fillId="0" borderId="10" xfId="0" applyFont="1" applyFill="1" applyBorder="1" applyAlignment="1" applyProtection="1">
      <alignment horizontal="justify" vertical="center" wrapText="1"/>
      <protection hidden="1"/>
    </xf>
    <xf numFmtId="0" fontId="6" fillId="0" borderId="71" xfId="0" applyFont="1" applyBorder="1" applyAlignment="1" applyProtection="1">
      <alignment horizontal="center" vertical="center" wrapText="1"/>
      <protection hidden="1"/>
    </xf>
    <xf numFmtId="49" fontId="6" fillId="0" borderId="5" xfId="0" applyNumberFormat="1" applyFont="1" applyFill="1" applyBorder="1" applyAlignment="1" applyProtection="1">
      <alignment horizontal="justify" vertical="center" wrapText="1"/>
      <protection hidden="1"/>
    </xf>
    <xf numFmtId="0" fontId="8" fillId="0" borderId="8" xfId="0" applyFont="1" applyFill="1" applyBorder="1" applyAlignment="1" applyProtection="1">
      <alignment horizontal="justify" vertical="center" wrapText="1"/>
      <protection hidden="1"/>
    </xf>
    <xf numFmtId="0" fontId="6" fillId="10" borderId="7" xfId="0" applyFont="1" applyFill="1" applyBorder="1" applyAlignment="1" applyProtection="1">
      <alignment horizontal="justify" vertical="center" wrapText="1"/>
      <protection hidden="1"/>
    </xf>
    <xf numFmtId="0" fontId="6" fillId="10" borderId="3" xfId="0" applyFont="1" applyFill="1" applyBorder="1" applyAlignment="1" applyProtection="1">
      <alignment horizontal="justify" vertical="center" wrapText="1"/>
      <protection hidden="1"/>
    </xf>
    <xf numFmtId="0" fontId="6" fillId="10" borderId="3" xfId="0" applyFont="1" applyFill="1" applyBorder="1" applyAlignment="1" applyProtection="1">
      <alignment horizontal="left" vertical="center" wrapText="1"/>
      <protection hidden="1"/>
    </xf>
    <xf numFmtId="16" fontId="6" fillId="0" borderId="3" xfId="0" applyNumberFormat="1" applyFont="1" applyFill="1" applyBorder="1" applyAlignment="1" applyProtection="1">
      <alignment horizontal="justify" vertical="center" wrapText="1"/>
      <protection hidden="1"/>
    </xf>
    <xf numFmtId="15" fontId="6" fillId="0" borderId="58" xfId="0" applyNumberFormat="1" applyFont="1" applyBorder="1" applyAlignment="1" applyProtection="1">
      <alignment horizontal="center" vertical="center" wrapText="1"/>
      <protection hidden="1"/>
    </xf>
    <xf numFmtId="0" fontId="6" fillId="0" borderId="58" xfId="0" applyFont="1" applyBorder="1" applyAlignment="1" applyProtection="1">
      <alignment horizontal="center" vertical="center" wrapText="1"/>
      <protection hidden="1"/>
    </xf>
    <xf numFmtId="0" fontId="6" fillId="10" borderId="58" xfId="0" applyFont="1" applyFill="1" applyBorder="1" applyAlignment="1" applyProtection="1">
      <alignment horizontal="center" vertical="center" wrapText="1"/>
      <protection hidden="1"/>
    </xf>
    <xf numFmtId="0" fontId="8" fillId="0" borderId="59" xfId="0" applyFont="1" applyFill="1" applyBorder="1" applyAlignment="1" applyProtection="1">
      <alignment horizontal="justify" vertical="center" wrapText="1"/>
      <protection hidden="1"/>
    </xf>
    <xf numFmtId="0" fontId="6" fillId="10" borderId="45" xfId="0" applyFont="1" applyFill="1" applyBorder="1" applyAlignment="1" applyProtection="1">
      <alignment horizontal="justify" vertical="center" wrapText="1"/>
      <protection hidden="1"/>
    </xf>
    <xf numFmtId="16" fontId="6" fillId="0" borderId="58" xfId="0" applyNumberFormat="1" applyFont="1" applyFill="1" applyBorder="1" applyAlignment="1" applyProtection="1">
      <alignment horizontal="justify" vertical="center" wrapText="1"/>
      <protection hidden="1"/>
    </xf>
    <xf numFmtId="9" fontId="6" fillId="0" borderId="58" xfId="1" applyNumberFormat="1" applyFont="1" applyFill="1" applyBorder="1" applyAlignment="1" applyProtection="1">
      <alignment horizontal="center" vertical="center" wrapText="1"/>
      <protection hidden="1"/>
    </xf>
    <xf numFmtId="15" fontId="6" fillId="10" borderId="58" xfId="0" applyNumberFormat="1" applyFont="1" applyFill="1" applyBorder="1" applyAlignment="1" applyProtection="1">
      <alignment horizontal="center" vertical="center" wrapText="1"/>
      <protection hidden="1"/>
    </xf>
    <xf numFmtId="0" fontId="6" fillId="0" borderId="58" xfId="0" applyFont="1" applyFill="1" applyBorder="1" applyAlignment="1" applyProtection="1">
      <alignment horizontal="justify" vertical="top" wrapText="1"/>
      <protection hidden="1"/>
    </xf>
    <xf numFmtId="0" fontId="6" fillId="0" borderId="72" xfId="0" applyFont="1" applyBorder="1" applyAlignment="1" applyProtection="1">
      <alignment horizontal="center" vertical="center" wrapText="1"/>
      <protection hidden="1"/>
    </xf>
    <xf numFmtId="0" fontId="6" fillId="0" borderId="73" xfId="0" applyFont="1" applyBorder="1" applyAlignment="1" applyProtection="1">
      <alignment horizontal="center" vertical="center" wrapText="1"/>
      <protection hidden="1"/>
    </xf>
    <xf numFmtId="0" fontId="6" fillId="0" borderId="54" xfId="0" applyFont="1" applyBorder="1" applyAlignment="1" applyProtection="1">
      <alignment horizontal="center" vertical="center" wrapText="1"/>
      <protection hidden="1"/>
    </xf>
    <xf numFmtId="0" fontId="6" fillId="0" borderId="55" xfId="0" applyFont="1" applyBorder="1" applyAlignment="1" applyProtection="1">
      <alignment horizontal="center" vertical="center" wrapText="1"/>
      <protection hidden="1"/>
    </xf>
    <xf numFmtId="0" fontId="5" fillId="0" borderId="58" xfId="0" applyFont="1" applyFill="1" applyBorder="1" applyAlignment="1" applyProtection="1">
      <alignment horizontal="justify" vertical="center" wrapText="1"/>
      <protection hidden="1"/>
    </xf>
    <xf numFmtId="0" fontId="6" fillId="0" borderId="59" xfId="0" applyFont="1" applyFill="1" applyBorder="1" applyAlignment="1" applyProtection="1">
      <alignment horizontal="center" vertical="center" wrapText="1"/>
      <protection hidden="1"/>
    </xf>
  </cellXfs>
  <cellStyles count="7">
    <cellStyle name="Normal" xfId="0" builtinId="0"/>
    <cellStyle name="Normal 2" xfId="2"/>
    <cellStyle name="Normal 2 2" xfId="3"/>
    <cellStyle name="Normal 3" xfId="5"/>
    <cellStyle name="Normal 5" xfId="4"/>
    <cellStyle name="Porcentaje" xfId="1" builtinId="5"/>
    <cellStyle name="Porcentual 10" xfId="6"/>
  </cellStyles>
  <dxfs count="40">
    <dxf>
      <fill>
        <patternFill>
          <bgColor rgb="FFC00000"/>
        </patternFill>
      </fill>
    </dxf>
    <dxf>
      <font>
        <b/>
        <i val="0"/>
        <strike val="0"/>
        <color theme="0"/>
      </font>
      <fill>
        <patternFill>
          <bgColor theme="6" tint="-0.499984740745262"/>
        </patternFill>
      </fill>
    </dxf>
    <dxf>
      <fill>
        <patternFill>
          <bgColor rgb="FFC00000"/>
        </patternFill>
      </fill>
    </dxf>
    <dxf>
      <font>
        <b/>
        <i val="0"/>
        <strike val="0"/>
        <color theme="0"/>
      </font>
      <fill>
        <patternFill>
          <bgColor theme="6" tint="-0.499984740745262"/>
        </patternFill>
      </fill>
    </dxf>
    <dxf>
      <fill>
        <patternFill>
          <bgColor rgb="FFC00000"/>
        </patternFill>
      </fill>
    </dxf>
    <dxf>
      <font>
        <b/>
        <i val="0"/>
        <strike val="0"/>
        <color theme="0"/>
      </font>
      <fill>
        <patternFill>
          <bgColor theme="6" tint="-0.499984740745262"/>
        </patternFill>
      </fill>
    </dxf>
    <dxf>
      <fill>
        <patternFill>
          <bgColor rgb="FFC00000"/>
        </patternFill>
      </fill>
    </dxf>
    <dxf>
      <font>
        <b/>
        <i val="0"/>
        <strike val="0"/>
        <color theme="0"/>
      </font>
      <fill>
        <patternFill>
          <bgColor theme="6" tint="-0.499984740745262"/>
        </patternFill>
      </fill>
    </dxf>
    <dxf>
      <fill>
        <patternFill>
          <bgColor rgb="FFC00000"/>
        </patternFill>
      </fill>
    </dxf>
    <dxf>
      <font>
        <b/>
        <i val="0"/>
        <strike val="0"/>
        <color theme="0"/>
      </font>
      <fill>
        <patternFill>
          <bgColor theme="6" tint="-0.499984740745262"/>
        </patternFill>
      </fill>
    </dxf>
    <dxf>
      <fill>
        <patternFill>
          <bgColor rgb="FFC00000"/>
        </patternFill>
      </fill>
    </dxf>
    <dxf>
      <font>
        <b/>
        <i val="0"/>
        <strike val="0"/>
        <color theme="0"/>
      </font>
      <fill>
        <patternFill>
          <bgColor theme="6" tint="-0.499984740745262"/>
        </patternFill>
      </fill>
    </dxf>
    <dxf>
      <fill>
        <patternFill>
          <bgColor rgb="FFC00000"/>
        </patternFill>
      </fill>
    </dxf>
    <dxf>
      <font>
        <b/>
        <i val="0"/>
        <strike val="0"/>
        <color theme="0"/>
      </font>
      <fill>
        <patternFill>
          <bgColor theme="6" tint="-0.499984740745262"/>
        </patternFill>
      </fill>
    </dxf>
    <dxf>
      <fill>
        <patternFill>
          <bgColor rgb="FFC00000"/>
        </patternFill>
      </fill>
    </dxf>
    <dxf>
      <font>
        <b/>
        <i val="0"/>
        <strike val="0"/>
        <color theme="0"/>
      </font>
      <fill>
        <patternFill>
          <bgColor theme="6" tint="-0.499984740745262"/>
        </patternFill>
      </fill>
    </dxf>
    <dxf>
      <fill>
        <patternFill>
          <bgColor rgb="FFC00000"/>
        </patternFill>
      </fill>
    </dxf>
    <dxf>
      <font>
        <b/>
        <i val="0"/>
        <strike val="0"/>
        <color theme="0"/>
      </font>
      <fill>
        <patternFill>
          <bgColor theme="6" tint="-0.499984740745262"/>
        </patternFill>
      </fill>
    </dxf>
    <dxf>
      <font>
        <strike val="0"/>
        <color theme="0"/>
      </font>
      <fill>
        <patternFill>
          <bgColor theme="6" tint="-0.499984740745262"/>
        </patternFill>
      </fill>
    </dxf>
    <dxf>
      <font>
        <strike val="0"/>
        <color auto="1"/>
      </font>
      <fill>
        <patternFill>
          <bgColor rgb="FFFFC000"/>
        </patternFill>
      </fill>
    </dxf>
    <dxf>
      <font>
        <strike val="0"/>
        <color theme="0"/>
      </font>
      <fill>
        <patternFill>
          <bgColor rgb="FFC00000"/>
        </patternFill>
      </fill>
    </dxf>
    <dxf>
      <font>
        <b/>
        <i val="0"/>
        <strike val="0"/>
        <color theme="0"/>
      </font>
      <fill>
        <patternFill>
          <bgColor rgb="FFC0000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296332</xdr:colOff>
      <xdr:row>0</xdr:row>
      <xdr:rowOff>148167</xdr:rowOff>
    </xdr:from>
    <xdr:to>
      <xdr:col>2</xdr:col>
      <xdr:colOff>148166</xdr:colOff>
      <xdr:row>3</xdr:row>
      <xdr:rowOff>52917</xdr:rowOff>
    </xdr:to>
    <xdr:pic>
      <xdr:nvPicPr>
        <xdr:cNvPr id="6"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32" y="148167"/>
          <a:ext cx="1333501" cy="698500"/>
        </a:xfrm>
        <a:prstGeom prst="rect">
          <a:avLst/>
        </a:prstGeom>
      </xdr:spPr>
    </xdr:pic>
    <xdr:clientData/>
  </xdr:twoCellAnchor>
  <xdr:twoCellAnchor editAs="oneCell">
    <xdr:from>
      <xdr:col>34</xdr:col>
      <xdr:colOff>105833</xdr:colOff>
      <xdr:row>0</xdr:row>
      <xdr:rowOff>148167</xdr:rowOff>
    </xdr:from>
    <xdr:to>
      <xdr:col>34</xdr:col>
      <xdr:colOff>1428750</xdr:colOff>
      <xdr:row>3</xdr:row>
      <xdr:rowOff>42333</xdr:rowOff>
    </xdr:to>
    <xdr:pic>
      <xdr:nvPicPr>
        <xdr:cNvPr id="7" name="0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17416" y="148167"/>
          <a:ext cx="1322917" cy="6879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CSE-FT-019%20PLAN%20DE%20MEJORAMIENTO_2018_OCI_CONSOLID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8/PM/PM_2018/CCSE-FT-001%20DERECHOS%20DE%20AUTO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8/PM/Matriz_PM_CIC%20Planeaci&#243;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gmoralesp\Downloads\CCSE-FT-001%20ADMIN.ACCIONES%20C.YP.-Sub.Admin%20Mayo3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19_PM"/>
      <sheetName val="PM 2018_EXTERNO"/>
      <sheetName val="Datos"/>
      <sheetName val="Datos."/>
    </sheetNames>
    <sheetDataSet>
      <sheetData sheetId="0"/>
      <sheetData sheetId="1"/>
      <sheetData sheetId="2"/>
      <sheetData sheetId="3">
        <row r="28">
          <cell r="G28" t="str">
            <v>Gerencia General</v>
          </cell>
          <cell r="H28" t="str">
            <v>Gerente General</v>
          </cell>
          <cell r="J28" t="str">
            <v>Gerencia General</v>
          </cell>
          <cell r="K28" t="str">
            <v>Gerente General</v>
          </cell>
        </row>
        <row r="29">
          <cell r="G29" t="str">
            <v>Oficina de Control Interno</v>
          </cell>
          <cell r="H29" t="str">
            <v>Jefe Oficina de Control Interno</v>
          </cell>
          <cell r="J29" t="str">
            <v>Oficina de Control Interno</v>
          </cell>
          <cell r="K29" t="str">
            <v>Jefe Oficina de Control Interno</v>
          </cell>
        </row>
        <row r="30">
          <cell r="G30" t="str">
            <v>Planeación</v>
          </cell>
          <cell r="H30" t="str">
            <v>Gerente General</v>
          </cell>
          <cell r="J30" t="str">
            <v>Planeación</v>
          </cell>
          <cell r="K30" t="str">
            <v>Profesional Universitario de Planeación</v>
          </cell>
        </row>
        <row r="31">
          <cell r="G31" t="str">
            <v>Coordinación de Prensa y Comunicaciones</v>
          </cell>
          <cell r="H31" t="str">
            <v>Gerente General</v>
          </cell>
          <cell r="J31" t="str">
            <v>Coordinación de Prensa y Comunicaciones</v>
          </cell>
          <cell r="K31" t="str">
            <v>Coordinador de Prensa y Comunicaciones</v>
          </cell>
        </row>
        <row r="32">
          <cell r="G32" t="str">
            <v>Dirección Operativa</v>
          </cell>
          <cell r="H32" t="str">
            <v>Director Operativo</v>
          </cell>
          <cell r="J32" t="str">
            <v>Dirección Operativa</v>
          </cell>
          <cell r="K32" t="str">
            <v>Director Operativo</v>
          </cell>
        </row>
        <row r="33">
          <cell r="G33" t="str">
            <v>Coordinación de Producción</v>
          </cell>
          <cell r="H33" t="str">
            <v>Director Operativo</v>
          </cell>
          <cell r="J33" t="str">
            <v>Coordinación de Producción</v>
          </cell>
          <cell r="K33" t="str">
            <v>Coordinador de Producción</v>
          </cell>
        </row>
        <row r="34">
          <cell r="G34" t="str">
            <v>Coordinación de Programación</v>
          </cell>
          <cell r="H34" t="str">
            <v>Director Operativo</v>
          </cell>
          <cell r="J34" t="str">
            <v>Coordinación de Programación</v>
          </cell>
          <cell r="K34" t="str">
            <v>Coordinador de Programación</v>
          </cell>
        </row>
        <row r="35">
          <cell r="G35" t="str">
            <v>Coordinación Técnica</v>
          </cell>
          <cell r="H35" t="str">
            <v>Director Operativo</v>
          </cell>
          <cell r="J35" t="str">
            <v>Coordinación Técnica</v>
          </cell>
          <cell r="K35" t="str">
            <v>Coordinador Técnico</v>
          </cell>
        </row>
        <row r="36">
          <cell r="G36" t="str">
            <v>Ventas y Mercadeo</v>
          </cell>
          <cell r="H36" t="str">
            <v>Director Operativo</v>
          </cell>
          <cell r="J36" t="str">
            <v>Ventas y Mercadeo</v>
          </cell>
          <cell r="K36" t="str">
            <v>Profesional Universitario de Ventas y Mercadeo</v>
          </cell>
        </row>
        <row r="37">
          <cell r="G37" t="str">
            <v>Secretaría General</v>
          </cell>
          <cell r="H37" t="str">
            <v>Secretario General</v>
          </cell>
          <cell r="J37" t="str">
            <v>Secretaría General</v>
          </cell>
          <cell r="K37" t="str">
            <v>Secretario General</v>
          </cell>
        </row>
        <row r="38">
          <cell r="G38" t="str">
            <v>Coordinación Jurídica y Contractual</v>
          </cell>
          <cell r="H38" t="str">
            <v>Secretario General</v>
          </cell>
          <cell r="J38" t="str">
            <v>Coordinación Jurídica y Contractual</v>
          </cell>
          <cell r="K38" t="str">
            <v>Coordinador Jurídico</v>
          </cell>
        </row>
        <row r="39">
          <cell r="G39" t="str">
            <v>Atención al Ciudadano</v>
          </cell>
          <cell r="H39" t="str">
            <v>Secretario General</v>
          </cell>
          <cell r="J39" t="str">
            <v>Atención al Ciudadano</v>
          </cell>
          <cell r="K39" t="str">
            <v>Auxiliar de Atención al Ciudadano</v>
          </cell>
        </row>
        <row r="40">
          <cell r="G40" t="str">
            <v>Subdirección Administrativa</v>
          </cell>
          <cell r="H40" t="str">
            <v xml:space="preserve">Subdirector Administrativo </v>
          </cell>
          <cell r="J40" t="str">
            <v>Subdirección Administrativa</v>
          </cell>
          <cell r="K40" t="str">
            <v>Subdirector Administrativo</v>
          </cell>
        </row>
        <row r="41">
          <cell r="G41" t="str">
            <v>Recursos Humanos</v>
          </cell>
          <cell r="H41" t="str">
            <v xml:space="preserve">Subdirector Administrativo </v>
          </cell>
          <cell r="J41" t="str">
            <v>Recursos Humanos</v>
          </cell>
          <cell r="K41" t="str">
            <v>Profesional Universitario de Talento Humano</v>
          </cell>
        </row>
        <row r="42">
          <cell r="G42" t="str">
            <v>Sistemas</v>
          </cell>
          <cell r="H42" t="str">
            <v xml:space="preserve">Subdirector Administrativo </v>
          </cell>
          <cell r="J42" t="str">
            <v>Sistemas</v>
          </cell>
          <cell r="K42" t="str">
            <v>Profesional Universitario de Sistemas</v>
          </cell>
        </row>
        <row r="43">
          <cell r="G43" t="str">
            <v>Servicios Administrativos</v>
          </cell>
          <cell r="H43" t="str">
            <v xml:space="preserve">Subdirector Administrativo </v>
          </cell>
          <cell r="J43" t="str">
            <v>Servicios Administrativos</v>
          </cell>
          <cell r="K43" t="str">
            <v>Técnico de Servicios Administrativos</v>
          </cell>
        </row>
        <row r="44">
          <cell r="G44" t="str">
            <v>Gestión Documental</v>
          </cell>
          <cell r="H44" t="str">
            <v xml:space="preserve">Subdirector Administrativo </v>
          </cell>
          <cell r="J44" t="str">
            <v>Gestión Documental</v>
          </cell>
          <cell r="K44" t="str">
            <v>Líder de Gestión Documental</v>
          </cell>
        </row>
        <row r="45">
          <cell r="G45" t="str">
            <v>Subdirección Financiera</v>
          </cell>
          <cell r="H45" t="str">
            <v>Subdirector Financiero</v>
          </cell>
          <cell r="J45" t="str">
            <v>Subdirección Financiera</v>
          </cell>
          <cell r="K45" t="str">
            <v>Subdirector Financiero</v>
          </cell>
        </row>
        <row r="46">
          <cell r="G46" t="str">
            <v>Contabilidad</v>
          </cell>
          <cell r="H46" t="str">
            <v>Subdirector Financiero</v>
          </cell>
          <cell r="J46" t="str">
            <v>Contabilidad</v>
          </cell>
          <cell r="K46" t="str">
            <v>Profesional Universitario de Contabilidad</v>
          </cell>
        </row>
        <row r="47">
          <cell r="G47" t="str">
            <v>Tesorería</v>
          </cell>
          <cell r="H47" t="str">
            <v>Subdirector Financiero</v>
          </cell>
          <cell r="J47" t="str">
            <v>Tesorería</v>
          </cell>
          <cell r="K47" t="str">
            <v>Profesional Universitario de Tesorería</v>
          </cell>
        </row>
        <row r="48">
          <cell r="G48" t="str">
            <v>Presupuesto</v>
          </cell>
          <cell r="H48" t="str">
            <v>Subdirector Financiero</v>
          </cell>
          <cell r="J48" t="str">
            <v>Presupuesto</v>
          </cell>
          <cell r="K48" t="str">
            <v>Profesional Universitario de Presupuesto</v>
          </cell>
        </row>
        <row r="49">
          <cell r="G49" t="str">
            <v>Facturación y Cartera</v>
          </cell>
          <cell r="H49" t="str">
            <v>Subdirector Financiero</v>
          </cell>
          <cell r="J49" t="str">
            <v>Facturación y Cartera</v>
          </cell>
          <cell r="K49" t="str">
            <v xml:space="preserve">Profesional Universitario de Facturación </v>
          </cell>
        </row>
        <row r="50">
          <cell r="G50" t="str">
            <v>Sistema Informativo</v>
          </cell>
          <cell r="H50" t="str">
            <v>Director Sistema Informativo</v>
          </cell>
          <cell r="J50" t="str">
            <v>Sistema Informativo</v>
          </cell>
          <cell r="K50" t="str">
            <v>Director Sistema Informativo</v>
          </cell>
        </row>
        <row r="51">
          <cell r="G51"/>
          <cell r="H51"/>
        </row>
        <row r="52">
          <cell r="G52"/>
          <cell r="H52"/>
        </row>
        <row r="53">
          <cell r="G53"/>
          <cell r="H53"/>
        </row>
        <row r="54">
          <cell r="G54"/>
          <cell r="H54"/>
        </row>
        <row r="55">
          <cell r="G55"/>
          <cell r="H55"/>
        </row>
        <row r="56">
          <cell r="G56"/>
        </row>
        <row r="57">
          <cell r="G57"/>
          <cell r="H57"/>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mejoramiento"/>
      <sheetName val="Datos"/>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I144"/>
  <sheetViews>
    <sheetView tabSelected="1" topLeftCell="A3" zoomScaleNormal="100" workbookViewId="0">
      <selection activeCell="AF10" sqref="AF10"/>
    </sheetView>
  </sheetViews>
  <sheetFormatPr baseColWidth="10" defaultRowHeight="11.25" x14ac:dyDescent="0.15"/>
  <cols>
    <col min="1" max="1" width="10.85546875" style="30" customWidth="1"/>
    <col min="2" max="2" width="11.42578125" style="30" customWidth="1"/>
    <col min="3" max="3" width="13" style="30" customWidth="1"/>
    <col min="4" max="4" width="19.85546875" style="62" bestFit="1" customWidth="1"/>
    <col min="5" max="5" width="13.42578125" style="62" customWidth="1"/>
    <col min="6" max="6" width="16.5703125" style="62" bestFit="1" customWidth="1"/>
    <col min="7" max="7" width="41.42578125" style="62" customWidth="1"/>
    <col min="8" max="8" width="20.7109375" style="62" customWidth="1"/>
    <col min="9" max="9" width="21.140625" style="62" customWidth="1"/>
    <col min="10" max="10" width="33.28515625" style="63" customWidth="1"/>
    <col min="11" max="11" width="10.5703125" style="30" customWidth="1"/>
    <col min="12" max="12" width="10.7109375" style="30" customWidth="1"/>
    <col min="13" max="13" width="20.42578125" style="30" bestFit="1" customWidth="1"/>
    <col min="14" max="14" width="16.85546875" style="62" bestFit="1" customWidth="1"/>
    <col min="15" max="16" width="10.7109375" style="30" customWidth="1"/>
    <col min="17" max="17" width="12.28515625" style="30" customWidth="1"/>
    <col min="18" max="20" width="14" style="41" customWidth="1"/>
    <col min="21" max="21" width="14.85546875" style="30" customWidth="1"/>
    <col min="22" max="22" width="12.7109375" style="30" customWidth="1"/>
    <col min="23" max="23" width="54" style="30" bestFit="1" customWidth="1"/>
    <col min="24" max="24" width="14.28515625" style="30" customWidth="1"/>
    <col min="25" max="25" width="12.7109375" style="30" customWidth="1"/>
    <col min="26" max="26" width="16.7109375" style="30" customWidth="1"/>
    <col min="27" max="28" width="16.7109375" style="30" hidden="1" customWidth="1"/>
    <col min="29" max="29" width="15" style="30" customWidth="1"/>
    <col min="30" max="30" width="74.7109375" style="63" customWidth="1"/>
    <col min="31" max="31" width="13.7109375" style="30" customWidth="1"/>
    <col min="32" max="32" width="15.28515625" style="30" customWidth="1"/>
    <col min="33" max="33" width="18.28515625" style="30" customWidth="1"/>
    <col min="34" max="34" width="15.28515625" style="41" customWidth="1"/>
    <col min="35" max="35" width="23.140625" style="41" customWidth="1"/>
    <col min="36" max="16384" width="11.42578125" style="30"/>
  </cols>
  <sheetData>
    <row r="1" spans="1:35" ht="21" customHeight="1" x14ac:dyDescent="0.15">
      <c r="A1" s="153"/>
      <c r="B1" s="154"/>
      <c r="C1" s="155"/>
      <c r="D1" s="162" t="s">
        <v>74</v>
      </c>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4"/>
      <c r="AF1" s="180" t="s">
        <v>95</v>
      </c>
      <c r="AG1" s="181"/>
      <c r="AH1" s="182"/>
      <c r="AI1" s="189"/>
    </row>
    <row r="2" spans="1:35" ht="21" customHeight="1" x14ac:dyDescent="0.15">
      <c r="A2" s="156"/>
      <c r="B2" s="157"/>
      <c r="C2" s="158"/>
      <c r="D2" s="165"/>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7"/>
      <c r="AF2" s="183" t="s">
        <v>152</v>
      </c>
      <c r="AG2" s="184"/>
      <c r="AH2" s="185"/>
      <c r="AI2" s="190"/>
    </row>
    <row r="3" spans="1:35" ht="21" customHeight="1" x14ac:dyDescent="0.15">
      <c r="A3" s="156"/>
      <c r="B3" s="157"/>
      <c r="C3" s="158"/>
      <c r="D3" s="165"/>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7"/>
      <c r="AF3" s="183" t="s">
        <v>153</v>
      </c>
      <c r="AG3" s="184"/>
      <c r="AH3" s="185"/>
      <c r="AI3" s="190"/>
    </row>
    <row r="4" spans="1:35" ht="21" customHeight="1" thickBot="1" x14ac:dyDescent="0.2">
      <c r="A4" s="159"/>
      <c r="B4" s="160"/>
      <c r="C4" s="161"/>
      <c r="D4" s="168"/>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70"/>
      <c r="AF4" s="186" t="s">
        <v>73</v>
      </c>
      <c r="AG4" s="187"/>
      <c r="AH4" s="188"/>
      <c r="AI4" s="191"/>
    </row>
    <row r="5" spans="1:35" ht="6" customHeight="1" thickBot="1" x14ac:dyDescent="0.2">
      <c r="N5" s="76"/>
    </row>
    <row r="6" spans="1:35" ht="22.5" customHeight="1" thickBot="1" x14ac:dyDescent="0.2">
      <c r="A6" s="121" t="s">
        <v>154</v>
      </c>
      <c r="B6" s="122"/>
      <c r="C6" s="122"/>
      <c r="D6" s="122"/>
      <c r="E6" s="122"/>
      <c r="F6" s="122"/>
      <c r="G6" s="122"/>
      <c r="H6" s="123"/>
      <c r="I6" s="124" t="s">
        <v>8</v>
      </c>
      <c r="J6" s="125"/>
      <c r="K6" s="125"/>
      <c r="L6" s="125"/>
      <c r="M6" s="125"/>
      <c r="N6" s="125"/>
      <c r="O6" s="125"/>
      <c r="P6" s="125"/>
      <c r="Q6" s="125"/>
      <c r="R6" s="125"/>
      <c r="S6" s="125"/>
      <c r="T6" s="125"/>
      <c r="U6" s="126"/>
      <c r="V6" s="127" t="s">
        <v>168</v>
      </c>
      <c r="W6" s="128"/>
      <c r="X6" s="128"/>
      <c r="Y6" s="128"/>
      <c r="Z6" s="128"/>
      <c r="AA6" s="128"/>
      <c r="AB6" s="128"/>
      <c r="AC6" s="128"/>
      <c r="AD6" s="128"/>
      <c r="AE6" s="129"/>
      <c r="AF6" s="142" t="s">
        <v>163</v>
      </c>
      <c r="AG6" s="143"/>
      <c r="AH6" s="143"/>
      <c r="AI6" s="144"/>
    </row>
    <row r="7" spans="1:35" ht="21" customHeight="1" x14ac:dyDescent="0.15">
      <c r="A7" s="130" t="s">
        <v>0</v>
      </c>
      <c r="B7" s="132" t="s">
        <v>1</v>
      </c>
      <c r="C7" s="132" t="s">
        <v>155</v>
      </c>
      <c r="D7" s="132" t="s">
        <v>2</v>
      </c>
      <c r="E7" s="132" t="s">
        <v>156</v>
      </c>
      <c r="F7" s="132" t="s">
        <v>3</v>
      </c>
      <c r="G7" s="132" t="s">
        <v>159</v>
      </c>
      <c r="H7" s="171" t="s">
        <v>4</v>
      </c>
      <c r="I7" s="173" t="s">
        <v>161</v>
      </c>
      <c r="J7" s="175" t="s">
        <v>9</v>
      </c>
      <c r="K7" s="175"/>
      <c r="L7" s="135" t="s">
        <v>11</v>
      </c>
      <c r="M7" s="135" t="s">
        <v>13</v>
      </c>
      <c r="N7" s="134" t="s">
        <v>150</v>
      </c>
      <c r="O7" s="135" t="s">
        <v>36</v>
      </c>
      <c r="P7" s="135" t="s">
        <v>39</v>
      </c>
      <c r="Q7" s="135" t="s">
        <v>38</v>
      </c>
      <c r="R7" s="135" t="s">
        <v>12</v>
      </c>
      <c r="S7" s="135" t="s">
        <v>94</v>
      </c>
      <c r="T7" s="135" t="s">
        <v>149</v>
      </c>
      <c r="U7" s="176" t="s">
        <v>37</v>
      </c>
      <c r="V7" s="145" t="s">
        <v>48</v>
      </c>
      <c r="W7" s="137" t="s">
        <v>49</v>
      </c>
      <c r="X7" s="137" t="s">
        <v>50</v>
      </c>
      <c r="Y7" s="137" t="s">
        <v>51</v>
      </c>
      <c r="Z7" s="137" t="s">
        <v>52</v>
      </c>
      <c r="AA7" s="139" t="s">
        <v>166</v>
      </c>
      <c r="AB7" s="139" t="s">
        <v>167</v>
      </c>
      <c r="AC7" s="137" t="s">
        <v>53</v>
      </c>
      <c r="AD7" s="137" t="s">
        <v>54</v>
      </c>
      <c r="AE7" s="178" t="s">
        <v>55</v>
      </c>
      <c r="AF7" s="149" t="s">
        <v>56</v>
      </c>
      <c r="AG7" s="151" t="s">
        <v>798</v>
      </c>
      <c r="AH7" s="151" t="s">
        <v>164</v>
      </c>
      <c r="AI7" s="147" t="s">
        <v>165</v>
      </c>
    </row>
    <row r="8" spans="1:35" ht="29.25" customHeight="1" x14ac:dyDescent="0.15">
      <c r="A8" s="131"/>
      <c r="B8" s="133"/>
      <c r="C8" s="133"/>
      <c r="D8" s="133"/>
      <c r="E8" s="133"/>
      <c r="F8" s="133"/>
      <c r="G8" s="133"/>
      <c r="H8" s="172"/>
      <c r="I8" s="174"/>
      <c r="J8" s="26" t="s">
        <v>64</v>
      </c>
      <c r="K8" s="26" t="s">
        <v>63</v>
      </c>
      <c r="L8" s="136"/>
      <c r="M8" s="136"/>
      <c r="N8" s="134"/>
      <c r="O8" s="136"/>
      <c r="P8" s="136"/>
      <c r="Q8" s="136"/>
      <c r="R8" s="136"/>
      <c r="S8" s="136"/>
      <c r="T8" s="136"/>
      <c r="U8" s="177"/>
      <c r="V8" s="146"/>
      <c r="W8" s="138"/>
      <c r="X8" s="138"/>
      <c r="Y8" s="138"/>
      <c r="Z8" s="138"/>
      <c r="AA8" s="140"/>
      <c r="AB8" s="140"/>
      <c r="AC8" s="138"/>
      <c r="AD8" s="138"/>
      <c r="AE8" s="179"/>
      <c r="AF8" s="150"/>
      <c r="AG8" s="152"/>
      <c r="AH8" s="152"/>
      <c r="AI8" s="148"/>
    </row>
    <row r="9" spans="1:35" ht="68.25" thickBot="1" x14ac:dyDescent="0.2">
      <c r="A9" s="200" t="s">
        <v>40</v>
      </c>
      <c r="B9" s="201" t="s">
        <v>5</v>
      </c>
      <c r="C9" s="201" t="s">
        <v>6</v>
      </c>
      <c r="D9" s="201" t="s">
        <v>157</v>
      </c>
      <c r="E9" s="202" t="s">
        <v>5</v>
      </c>
      <c r="F9" s="201" t="s">
        <v>158</v>
      </c>
      <c r="G9" s="201" t="s">
        <v>160</v>
      </c>
      <c r="H9" s="203" t="s">
        <v>6</v>
      </c>
      <c r="I9" s="204" t="s">
        <v>7</v>
      </c>
      <c r="J9" s="205" t="s">
        <v>162</v>
      </c>
      <c r="K9" s="205" t="s">
        <v>10</v>
      </c>
      <c r="L9" s="205" t="s">
        <v>6</v>
      </c>
      <c r="M9" s="205" t="s">
        <v>16</v>
      </c>
      <c r="N9" s="205" t="s">
        <v>151</v>
      </c>
      <c r="O9" s="205" t="s">
        <v>6</v>
      </c>
      <c r="P9" s="205" t="s">
        <v>5</v>
      </c>
      <c r="Q9" s="205" t="s">
        <v>5</v>
      </c>
      <c r="R9" s="205" t="s">
        <v>6</v>
      </c>
      <c r="S9" s="205" t="s">
        <v>14</v>
      </c>
      <c r="T9" s="205" t="s">
        <v>14</v>
      </c>
      <c r="U9" s="206" t="s">
        <v>15</v>
      </c>
      <c r="V9" s="207" t="s">
        <v>5</v>
      </c>
      <c r="W9" s="208" t="s">
        <v>57</v>
      </c>
      <c r="X9" s="208" t="s">
        <v>58</v>
      </c>
      <c r="Y9" s="208" t="s">
        <v>59</v>
      </c>
      <c r="Z9" s="208" t="s">
        <v>59</v>
      </c>
      <c r="AA9" s="141"/>
      <c r="AB9" s="141"/>
      <c r="AC9" s="208" t="s">
        <v>14</v>
      </c>
      <c r="AD9" s="208" t="s">
        <v>60</v>
      </c>
      <c r="AE9" s="209" t="s">
        <v>804</v>
      </c>
      <c r="AF9" s="210" t="s">
        <v>61</v>
      </c>
      <c r="AG9" s="211" t="s">
        <v>802</v>
      </c>
      <c r="AH9" s="211" t="s">
        <v>6</v>
      </c>
      <c r="AI9" s="212" t="s">
        <v>805</v>
      </c>
    </row>
    <row r="10" spans="1:35" ht="157.5" x14ac:dyDescent="0.15">
      <c r="A10" s="260">
        <v>1</v>
      </c>
      <c r="B10" s="261">
        <v>41455</v>
      </c>
      <c r="C10" s="262" t="s">
        <v>23</v>
      </c>
      <c r="D10" s="262" t="s">
        <v>169</v>
      </c>
      <c r="E10" s="261">
        <v>41455</v>
      </c>
      <c r="F10" s="262" t="s">
        <v>170</v>
      </c>
      <c r="G10" s="262" t="s">
        <v>171</v>
      </c>
      <c r="H10" s="263" t="s">
        <v>113</v>
      </c>
      <c r="I10" s="250" t="s">
        <v>172</v>
      </c>
      <c r="J10" s="262" t="s">
        <v>173</v>
      </c>
      <c r="K10" s="243">
        <v>3</v>
      </c>
      <c r="L10" s="243" t="s">
        <v>27</v>
      </c>
      <c r="M10" s="243" t="s">
        <v>172</v>
      </c>
      <c r="N10" s="264" t="s">
        <v>172</v>
      </c>
      <c r="O10" s="265">
        <v>1</v>
      </c>
      <c r="P10" s="266">
        <v>41640</v>
      </c>
      <c r="Q10" s="266">
        <v>41791</v>
      </c>
      <c r="R10" s="243" t="s">
        <v>84</v>
      </c>
      <c r="S10" s="243" t="str">
        <f>IF(H10="","",VLOOKUP(H10,Datos!$A$2:$B$13,2,FALSE))</f>
        <v>Director Operativo</v>
      </c>
      <c r="T10" s="243" t="str">
        <f>IF(R10="","",VLOOKUP(R10,Datos!$A$38:$B$66,2,FALSE))</f>
        <v>Coordinador Técnico</v>
      </c>
      <c r="U10" s="267" t="s">
        <v>174</v>
      </c>
      <c r="V10" s="268">
        <v>43220</v>
      </c>
      <c r="W10" s="269" t="s">
        <v>175</v>
      </c>
      <c r="X10" s="243">
        <v>3</v>
      </c>
      <c r="Y10" s="244">
        <f>IF(X10="","",IF(OR($K10=0,$K10="",V10=""),"",X10/$K10))</f>
        <v>1</v>
      </c>
      <c r="Z10" s="245">
        <f t="shared" ref="Z10" si="0">IF(OR($O10="",Y10=""),"",IF(OR($O10=0,Y10=0),0,IF((Y10*100%)/$O10&gt;100%,100%,(Y10*100%)/$O10)))</f>
        <v>1</v>
      </c>
      <c r="AA10" s="197" t="b">
        <f>IF(X10="","",IF(V10&lt;=Q10,IF(Z10=0%,"SIN INICIAR",IF(Z10=100%,"TERMINADA",IF(Z10&gt;0%,"EN PROCESO",IF(Z10&lt;0%,"INCUMPLIDA"))))))</f>
        <v>0</v>
      </c>
      <c r="AB10" s="194" t="str">
        <f>IF(X10="","",IF(V10&gt;=Q10,IF(Z10&lt;100%,"INCUMPLIDA",IF(Z10=100%,"TERMINADA EXTEMPORANEA"))))</f>
        <v>TERMINADA EXTEMPORANEA</v>
      </c>
      <c r="AC10" s="249" t="str">
        <f>IF(X10="","",IF(V10&lt;=Q10,AA10,IF(V10&gt;=Q10,AB10)))</f>
        <v>TERMINADA EXTEMPORANEA</v>
      </c>
      <c r="AD10" s="311" t="s">
        <v>176</v>
      </c>
      <c r="AE10" s="267" t="s">
        <v>177</v>
      </c>
      <c r="AF10" s="250" t="str">
        <f>IF(G10="","",IF(OR(Z10=100%),"TERMINADA","PENDIENTE"))</f>
        <v>TERMINADA</v>
      </c>
      <c r="AG10" s="243"/>
      <c r="AH10" s="264" t="s">
        <v>24</v>
      </c>
      <c r="AI10" s="263" t="s">
        <v>177</v>
      </c>
    </row>
    <row r="11" spans="1:35" ht="326.25" x14ac:dyDescent="0.15">
      <c r="A11" s="270">
        <v>2</v>
      </c>
      <c r="B11" s="271">
        <v>41455</v>
      </c>
      <c r="C11" s="272" t="s">
        <v>23</v>
      </c>
      <c r="D11" s="120" t="s">
        <v>169</v>
      </c>
      <c r="E11" s="273">
        <v>41455</v>
      </c>
      <c r="F11" s="120" t="s">
        <v>178</v>
      </c>
      <c r="G11" s="120" t="s">
        <v>179</v>
      </c>
      <c r="H11" s="274" t="s">
        <v>116</v>
      </c>
      <c r="I11" s="275" t="s">
        <v>180</v>
      </c>
      <c r="J11" s="120" t="s">
        <v>181</v>
      </c>
      <c r="K11" s="120">
        <v>4</v>
      </c>
      <c r="L11" s="42" t="s">
        <v>27</v>
      </c>
      <c r="M11" s="120" t="s">
        <v>182</v>
      </c>
      <c r="N11" s="276" t="s">
        <v>172</v>
      </c>
      <c r="O11" s="277">
        <v>1</v>
      </c>
      <c r="P11" s="278">
        <v>42793</v>
      </c>
      <c r="Q11" s="278">
        <v>42916</v>
      </c>
      <c r="R11" s="42" t="s">
        <v>45</v>
      </c>
      <c r="S11" s="42" t="str">
        <f>IF(H11="","",VLOOKUP(H11,Datos!$A$2:$B$13,2,FALSE))</f>
        <v xml:space="preserve">Subdirector Administrativo </v>
      </c>
      <c r="T11" s="42" t="str">
        <f>IF(R11="","",VLOOKUP(R11,Datos!$A$38:$B$66,2,FALSE))</f>
        <v>Prof. Universitario de Sistemas</v>
      </c>
      <c r="U11" s="279" t="s">
        <v>174</v>
      </c>
      <c r="V11" s="280">
        <v>43220</v>
      </c>
      <c r="W11" s="281" t="s">
        <v>183</v>
      </c>
      <c r="X11" s="272">
        <v>3</v>
      </c>
      <c r="Y11" s="33">
        <f t="shared" ref="Y11:Y74" si="1">IF(X11="","",IF(OR($K11=0,$K11="",V11=""),"",X11/$K11))</f>
        <v>0.75</v>
      </c>
      <c r="Z11" s="246">
        <f t="shared" ref="Z11:Z74" si="2">IF(OR($O11="",Y11=""),"",IF(OR($O11=0,Y11=0),0,IF((Y11*100%)/$O11&gt;100%,100%,(Y11*100%)/$O11)))</f>
        <v>0.75</v>
      </c>
      <c r="AA11" s="198" t="b">
        <f t="shared" ref="AA11:AA74" si="3">IF(X11="","",IF(V11&lt;=Q11,IF(Z11=0%,"SIN INICIAR",IF(Z11=100%,"TERMINADA",IF(Z11&gt;0%,"EN PROCESO",IF(Z11&lt;0%,"INCUMPLIDA"))))))</f>
        <v>0</v>
      </c>
      <c r="AB11" s="195" t="str">
        <f t="shared" ref="AB11:AB74" si="4">IF(X11="","",IF(V11&gt;=Q11,IF(Z11&lt;100%,"INCUMPLIDA",IF(Z11=100%,"TERMINADA EXTEMPORANEA"))))</f>
        <v>INCUMPLIDA</v>
      </c>
      <c r="AC11" s="251" t="str">
        <f t="shared" ref="AC11:AC74" si="5">IF(X11="","",IF(V11&lt;=Q11,AA11,IF(V11&gt;=Q11,AB11)))</f>
        <v>INCUMPLIDA</v>
      </c>
      <c r="AD11" s="281" t="s">
        <v>184</v>
      </c>
      <c r="AE11" s="274" t="s">
        <v>185</v>
      </c>
      <c r="AF11" s="98" t="str">
        <f t="shared" ref="AF11:AF74" si="6">IF(G11="","",IF(OR(Z11=100%),"TERMINADA","PENDIENTE"))</f>
        <v>PENDIENTE</v>
      </c>
      <c r="AG11" s="272"/>
      <c r="AH11" s="272"/>
      <c r="AI11" s="274"/>
    </row>
    <row r="12" spans="1:35" ht="236.25" x14ac:dyDescent="0.15">
      <c r="A12" s="270">
        <v>3</v>
      </c>
      <c r="B12" s="273">
        <v>42025</v>
      </c>
      <c r="C12" s="120" t="s">
        <v>23</v>
      </c>
      <c r="D12" s="120" t="s">
        <v>186</v>
      </c>
      <c r="E12" s="273">
        <v>41660</v>
      </c>
      <c r="F12" s="120">
        <v>6</v>
      </c>
      <c r="G12" s="120" t="s">
        <v>187</v>
      </c>
      <c r="H12" s="274" t="s">
        <v>115</v>
      </c>
      <c r="I12" s="275" t="s">
        <v>188</v>
      </c>
      <c r="J12" s="120" t="s">
        <v>189</v>
      </c>
      <c r="K12" s="120">
        <v>3</v>
      </c>
      <c r="L12" s="120" t="s">
        <v>27</v>
      </c>
      <c r="M12" s="120" t="s">
        <v>190</v>
      </c>
      <c r="N12" s="276" t="s">
        <v>172</v>
      </c>
      <c r="O12" s="282">
        <v>1</v>
      </c>
      <c r="P12" s="273">
        <v>42471</v>
      </c>
      <c r="Q12" s="273">
        <v>42672</v>
      </c>
      <c r="R12" s="42" t="s">
        <v>129</v>
      </c>
      <c r="S12" s="42" t="str">
        <f>IF(H12="","",VLOOKUP(H12,Datos!$A$2:$B$13,2,FALSE))</f>
        <v>Secretario General</v>
      </c>
      <c r="T12" s="42" t="str">
        <f>IF(R12="","",VLOOKUP(R12,Datos!$A$38:$B$66,2,FALSE))</f>
        <v>Coordinador Jurídico</v>
      </c>
      <c r="U12" s="279" t="s">
        <v>174</v>
      </c>
      <c r="V12" s="280">
        <v>43220</v>
      </c>
      <c r="W12" s="283" t="s">
        <v>191</v>
      </c>
      <c r="X12" s="272">
        <v>2</v>
      </c>
      <c r="Y12" s="33">
        <f t="shared" si="1"/>
        <v>0.66666666666666663</v>
      </c>
      <c r="Z12" s="246">
        <f t="shared" si="2"/>
        <v>0.66666666666666663</v>
      </c>
      <c r="AA12" s="198" t="b">
        <f t="shared" si="3"/>
        <v>0</v>
      </c>
      <c r="AB12" s="195" t="str">
        <f t="shared" si="4"/>
        <v>INCUMPLIDA</v>
      </c>
      <c r="AC12" s="251" t="str">
        <f t="shared" si="5"/>
        <v>INCUMPLIDA</v>
      </c>
      <c r="AD12" s="312" t="s">
        <v>807</v>
      </c>
      <c r="AE12" s="279" t="s">
        <v>192</v>
      </c>
      <c r="AF12" s="98" t="str">
        <f t="shared" si="6"/>
        <v>PENDIENTE</v>
      </c>
      <c r="AG12" s="272"/>
      <c r="AH12" s="272"/>
      <c r="AI12" s="274"/>
    </row>
    <row r="13" spans="1:35" ht="123.75" x14ac:dyDescent="0.15">
      <c r="A13" s="270">
        <v>4</v>
      </c>
      <c r="B13" s="273">
        <v>42430</v>
      </c>
      <c r="C13" s="120" t="s">
        <v>23</v>
      </c>
      <c r="D13" s="120" t="s">
        <v>193</v>
      </c>
      <c r="E13" s="273">
        <v>42426</v>
      </c>
      <c r="F13" s="120">
        <v>8</v>
      </c>
      <c r="G13" s="120" t="s">
        <v>194</v>
      </c>
      <c r="H13" s="284" t="s">
        <v>615</v>
      </c>
      <c r="I13" s="285" t="s">
        <v>339</v>
      </c>
      <c r="J13" s="120" t="s">
        <v>340</v>
      </c>
      <c r="K13" s="120">
        <v>3</v>
      </c>
      <c r="L13" s="120" t="s">
        <v>27</v>
      </c>
      <c r="M13" s="120" t="s">
        <v>341</v>
      </c>
      <c r="N13" s="276" t="s">
        <v>172</v>
      </c>
      <c r="O13" s="282">
        <v>1</v>
      </c>
      <c r="P13" s="273">
        <v>42464</v>
      </c>
      <c r="Q13" s="273">
        <v>42916</v>
      </c>
      <c r="R13" s="120" t="s">
        <v>42</v>
      </c>
      <c r="S13" s="42" t="str">
        <f>IF(R13="","",VLOOKUP(R13,[2]Datos.!G32:H54,2,FALSE))</f>
        <v>Subdirector Financiero</v>
      </c>
      <c r="T13" s="42" t="str">
        <f>IF(R13="","",VLOOKUP(R13,[2]Datos.!J32:K54,2,FALSE))</f>
        <v>Profesional Universitario de Contabilidad</v>
      </c>
      <c r="U13" s="274" t="s">
        <v>174</v>
      </c>
      <c r="V13" s="280">
        <v>43220</v>
      </c>
      <c r="W13" s="286" t="s">
        <v>758</v>
      </c>
      <c r="X13" s="272">
        <v>1</v>
      </c>
      <c r="Y13" s="33">
        <f t="shared" si="1"/>
        <v>0.33333333333333331</v>
      </c>
      <c r="Z13" s="246">
        <f t="shared" si="2"/>
        <v>0.33333333333333331</v>
      </c>
      <c r="AA13" s="198" t="b">
        <f t="shared" si="3"/>
        <v>0</v>
      </c>
      <c r="AB13" s="195" t="str">
        <f t="shared" si="4"/>
        <v>INCUMPLIDA</v>
      </c>
      <c r="AC13" s="251" t="str">
        <f t="shared" si="5"/>
        <v>INCUMPLIDA</v>
      </c>
      <c r="AD13" s="281" t="s">
        <v>759</v>
      </c>
      <c r="AE13" s="274" t="s">
        <v>801</v>
      </c>
      <c r="AF13" s="98" t="str">
        <f t="shared" si="6"/>
        <v>PENDIENTE</v>
      </c>
      <c r="AG13" s="272"/>
      <c r="AH13" s="272"/>
      <c r="AI13" s="274"/>
    </row>
    <row r="14" spans="1:35" ht="112.5" x14ac:dyDescent="0.15">
      <c r="A14" s="270">
        <v>5</v>
      </c>
      <c r="B14" s="278">
        <v>42794</v>
      </c>
      <c r="C14" s="120" t="s">
        <v>23</v>
      </c>
      <c r="D14" s="42" t="s">
        <v>195</v>
      </c>
      <c r="E14" s="273">
        <v>42790</v>
      </c>
      <c r="F14" s="120" t="s">
        <v>196</v>
      </c>
      <c r="G14" s="120" t="s">
        <v>197</v>
      </c>
      <c r="H14" s="284" t="s">
        <v>615</v>
      </c>
      <c r="I14" s="285" t="s">
        <v>342</v>
      </c>
      <c r="J14" s="120" t="s">
        <v>343</v>
      </c>
      <c r="K14" s="120">
        <v>2</v>
      </c>
      <c r="L14" s="120" t="s">
        <v>27</v>
      </c>
      <c r="M14" s="120" t="s">
        <v>344</v>
      </c>
      <c r="N14" s="276" t="s">
        <v>172</v>
      </c>
      <c r="O14" s="282">
        <v>1</v>
      </c>
      <c r="P14" s="273">
        <v>42856</v>
      </c>
      <c r="Q14" s="273">
        <v>43100</v>
      </c>
      <c r="R14" s="120" t="s">
        <v>42</v>
      </c>
      <c r="S14" s="42" t="str">
        <f>IF(R14="","",VLOOKUP(R14,[2]Datos.!G33:H55,2,FALSE))</f>
        <v>Subdirector Financiero</v>
      </c>
      <c r="T14" s="42" t="str">
        <f>IF(R14="","",VLOOKUP(R14,[2]Datos.!J33:K55,2,FALSE))</f>
        <v>Profesional Universitario de Contabilidad</v>
      </c>
      <c r="U14" s="274" t="s">
        <v>174</v>
      </c>
      <c r="V14" s="280">
        <v>43220</v>
      </c>
      <c r="W14" s="286" t="s">
        <v>760</v>
      </c>
      <c r="X14" s="272">
        <v>1</v>
      </c>
      <c r="Y14" s="33">
        <f t="shared" si="1"/>
        <v>0.5</v>
      </c>
      <c r="Z14" s="246">
        <f t="shared" si="2"/>
        <v>0.5</v>
      </c>
      <c r="AA14" s="198" t="b">
        <f t="shared" si="3"/>
        <v>0</v>
      </c>
      <c r="AB14" s="195" t="str">
        <f t="shared" si="4"/>
        <v>INCUMPLIDA</v>
      </c>
      <c r="AC14" s="251" t="str">
        <f t="shared" si="5"/>
        <v>INCUMPLIDA</v>
      </c>
      <c r="AD14" s="286" t="s">
        <v>592</v>
      </c>
      <c r="AE14" s="274" t="s">
        <v>801</v>
      </c>
      <c r="AF14" s="98" t="str">
        <f t="shared" si="6"/>
        <v>PENDIENTE</v>
      </c>
      <c r="AG14" s="272"/>
      <c r="AH14" s="272"/>
      <c r="AI14" s="274"/>
    </row>
    <row r="15" spans="1:35" ht="146.25" x14ac:dyDescent="0.15">
      <c r="A15" s="270">
        <v>6</v>
      </c>
      <c r="B15" s="278">
        <v>42794</v>
      </c>
      <c r="C15" s="120" t="s">
        <v>23</v>
      </c>
      <c r="D15" s="42" t="s">
        <v>195</v>
      </c>
      <c r="E15" s="273">
        <v>42790</v>
      </c>
      <c r="F15" s="120" t="s">
        <v>198</v>
      </c>
      <c r="G15" s="120" t="s">
        <v>199</v>
      </c>
      <c r="H15" s="284" t="s">
        <v>615</v>
      </c>
      <c r="I15" s="285" t="s">
        <v>345</v>
      </c>
      <c r="J15" s="120" t="s">
        <v>346</v>
      </c>
      <c r="K15" s="120">
        <v>1</v>
      </c>
      <c r="L15" s="120" t="s">
        <v>27</v>
      </c>
      <c r="M15" s="120" t="s">
        <v>347</v>
      </c>
      <c r="N15" s="276" t="s">
        <v>172</v>
      </c>
      <c r="O15" s="282">
        <v>1</v>
      </c>
      <c r="P15" s="273">
        <v>42826</v>
      </c>
      <c r="Q15" s="273">
        <v>43100</v>
      </c>
      <c r="R15" s="120" t="s">
        <v>42</v>
      </c>
      <c r="S15" s="42" t="str">
        <f>IF(R15="","",VLOOKUP(R15,[2]Datos.!G34:H56,2,FALSE))</f>
        <v>Subdirector Financiero</v>
      </c>
      <c r="T15" s="42" t="str">
        <f>IF(R15="","",VLOOKUP(R15,[2]Datos.!J34:K56,2,FALSE))</f>
        <v>Profesional Universitario de Contabilidad</v>
      </c>
      <c r="U15" s="274" t="s">
        <v>174</v>
      </c>
      <c r="V15" s="280">
        <v>43220</v>
      </c>
      <c r="W15" s="286" t="s">
        <v>558</v>
      </c>
      <c r="X15" s="272">
        <v>1</v>
      </c>
      <c r="Y15" s="33">
        <f t="shared" si="1"/>
        <v>1</v>
      </c>
      <c r="Z15" s="246">
        <f t="shared" si="2"/>
        <v>1</v>
      </c>
      <c r="AA15" s="198" t="b">
        <f t="shared" si="3"/>
        <v>0</v>
      </c>
      <c r="AB15" s="195" t="str">
        <f t="shared" si="4"/>
        <v>TERMINADA EXTEMPORANEA</v>
      </c>
      <c r="AC15" s="251" t="str">
        <f t="shared" si="5"/>
        <v>TERMINADA EXTEMPORANEA</v>
      </c>
      <c r="AD15" s="286" t="s">
        <v>593</v>
      </c>
      <c r="AE15" s="274" t="s">
        <v>801</v>
      </c>
      <c r="AF15" s="98" t="str">
        <f t="shared" si="6"/>
        <v>TERMINADA</v>
      </c>
      <c r="AG15" s="272"/>
      <c r="AH15" s="272" t="s">
        <v>24</v>
      </c>
      <c r="AI15" s="274" t="s">
        <v>801</v>
      </c>
    </row>
    <row r="16" spans="1:35" ht="202.5" x14ac:dyDescent="0.15">
      <c r="A16" s="270">
        <v>7</v>
      </c>
      <c r="B16" s="278">
        <v>42794</v>
      </c>
      <c r="C16" s="120" t="s">
        <v>23</v>
      </c>
      <c r="D16" s="42" t="s">
        <v>195</v>
      </c>
      <c r="E16" s="273">
        <v>42790</v>
      </c>
      <c r="F16" s="120" t="s">
        <v>200</v>
      </c>
      <c r="G16" s="120" t="s">
        <v>201</v>
      </c>
      <c r="H16" s="284" t="s">
        <v>615</v>
      </c>
      <c r="I16" s="285" t="s">
        <v>348</v>
      </c>
      <c r="J16" s="120" t="s">
        <v>349</v>
      </c>
      <c r="K16" s="120">
        <v>2</v>
      </c>
      <c r="L16" s="120" t="s">
        <v>27</v>
      </c>
      <c r="M16" s="120" t="s">
        <v>350</v>
      </c>
      <c r="N16" s="276" t="s">
        <v>172</v>
      </c>
      <c r="O16" s="282">
        <v>1</v>
      </c>
      <c r="P16" s="273">
        <v>42826</v>
      </c>
      <c r="Q16" s="273">
        <v>43100</v>
      </c>
      <c r="R16" s="120" t="s">
        <v>42</v>
      </c>
      <c r="S16" s="42" t="str">
        <f>IF(R16="","",VLOOKUP(R16,[2]Datos.!G35:H57,2,FALSE))</f>
        <v>Subdirector Financiero</v>
      </c>
      <c r="T16" s="42" t="str">
        <f>IF(R16="","",VLOOKUP(R16,[2]Datos.!J35:K57,2,FALSE))</f>
        <v>Profesional Universitario de Contabilidad</v>
      </c>
      <c r="U16" s="274" t="s">
        <v>174</v>
      </c>
      <c r="V16" s="280">
        <v>43220</v>
      </c>
      <c r="W16" s="286" t="s">
        <v>761</v>
      </c>
      <c r="X16" s="272">
        <v>0</v>
      </c>
      <c r="Y16" s="33">
        <f t="shared" si="1"/>
        <v>0</v>
      </c>
      <c r="Z16" s="246">
        <f t="shared" si="2"/>
        <v>0</v>
      </c>
      <c r="AA16" s="198" t="b">
        <f t="shared" si="3"/>
        <v>0</v>
      </c>
      <c r="AB16" s="195" t="str">
        <f t="shared" si="4"/>
        <v>INCUMPLIDA</v>
      </c>
      <c r="AC16" s="251" t="str">
        <f t="shared" si="5"/>
        <v>INCUMPLIDA</v>
      </c>
      <c r="AD16" s="286" t="s">
        <v>762</v>
      </c>
      <c r="AE16" s="274" t="s">
        <v>801</v>
      </c>
      <c r="AF16" s="98" t="str">
        <f t="shared" si="6"/>
        <v>PENDIENTE</v>
      </c>
      <c r="AG16" s="272"/>
      <c r="AH16" s="272"/>
      <c r="AI16" s="274"/>
    </row>
    <row r="17" spans="1:35" ht="168.75" x14ac:dyDescent="0.15">
      <c r="A17" s="270">
        <v>8</v>
      </c>
      <c r="B17" s="278">
        <v>42794</v>
      </c>
      <c r="C17" s="120" t="s">
        <v>23</v>
      </c>
      <c r="D17" s="42" t="s">
        <v>195</v>
      </c>
      <c r="E17" s="273">
        <v>42790</v>
      </c>
      <c r="F17" s="120" t="s">
        <v>202</v>
      </c>
      <c r="G17" s="120" t="s">
        <v>203</v>
      </c>
      <c r="H17" s="284" t="s">
        <v>615</v>
      </c>
      <c r="I17" s="285" t="s">
        <v>351</v>
      </c>
      <c r="J17" s="120" t="s">
        <v>352</v>
      </c>
      <c r="K17" s="120">
        <v>3</v>
      </c>
      <c r="L17" s="120" t="s">
        <v>27</v>
      </c>
      <c r="M17" s="120" t="s">
        <v>350</v>
      </c>
      <c r="N17" s="276" t="s">
        <v>172</v>
      </c>
      <c r="O17" s="282">
        <v>1</v>
      </c>
      <c r="P17" s="273">
        <v>42826</v>
      </c>
      <c r="Q17" s="273">
        <v>42947</v>
      </c>
      <c r="R17" s="120" t="s">
        <v>42</v>
      </c>
      <c r="S17" s="42" t="str">
        <f>IF(R17="","",VLOOKUP(R17,[2]Datos.!G36:H58,2,FALSE))</f>
        <v>Subdirector Financiero</v>
      </c>
      <c r="T17" s="42" t="str">
        <f>IF(R17="","",VLOOKUP(R17,[2]Datos.!J36:K58,2,FALSE))</f>
        <v>Profesional Universitario de Contabilidad</v>
      </c>
      <c r="U17" s="274" t="s">
        <v>174</v>
      </c>
      <c r="V17" s="280">
        <v>43220</v>
      </c>
      <c r="W17" s="286" t="s">
        <v>763</v>
      </c>
      <c r="X17" s="272">
        <v>2</v>
      </c>
      <c r="Y17" s="33">
        <f t="shared" si="1"/>
        <v>0.66666666666666663</v>
      </c>
      <c r="Z17" s="246">
        <f t="shared" si="2"/>
        <v>0.66666666666666663</v>
      </c>
      <c r="AA17" s="198" t="b">
        <f t="shared" si="3"/>
        <v>0</v>
      </c>
      <c r="AB17" s="195" t="str">
        <f t="shared" si="4"/>
        <v>INCUMPLIDA</v>
      </c>
      <c r="AC17" s="251" t="str">
        <f t="shared" si="5"/>
        <v>INCUMPLIDA</v>
      </c>
      <c r="AD17" s="286" t="s">
        <v>764</v>
      </c>
      <c r="AE17" s="274" t="s">
        <v>801</v>
      </c>
      <c r="AF17" s="98" t="str">
        <f t="shared" si="6"/>
        <v>PENDIENTE</v>
      </c>
      <c r="AG17" s="272"/>
      <c r="AH17" s="272"/>
      <c r="AI17" s="274"/>
    </row>
    <row r="18" spans="1:35" ht="177.75" customHeight="1" x14ac:dyDescent="0.15">
      <c r="A18" s="270">
        <v>9</v>
      </c>
      <c r="B18" s="278">
        <v>42794</v>
      </c>
      <c r="C18" s="120" t="s">
        <v>23</v>
      </c>
      <c r="D18" s="42" t="s">
        <v>195</v>
      </c>
      <c r="E18" s="273">
        <v>42790</v>
      </c>
      <c r="F18" s="120" t="s">
        <v>204</v>
      </c>
      <c r="G18" s="120" t="s">
        <v>205</v>
      </c>
      <c r="H18" s="284" t="s">
        <v>616</v>
      </c>
      <c r="I18" s="287" t="s">
        <v>353</v>
      </c>
      <c r="J18" s="120" t="s">
        <v>354</v>
      </c>
      <c r="K18" s="120">
        <v>5</v>
      </c>
      <c r="L18" s="120" t="s">
        <v>27</v>
      </c>
      <c r="M18" s="272" t="s">
        <v>355</v>
      </c>
      <c r="N18" s="276" t="s">
        <v>172</v>
      </c>
      <c r="O18" s="282">
        <v>1</v>
      </c>
      <c r="P18" s="273">
        <v>42807</v>
      </c>
      <c r="Q18" s="273">
        <v>42868</v>
      </c>
      <c r="R18" s="120" t="s">
        <v>88</v>
      </c>
      <c r="S18" s="42" t="str">
        <f>IF(R18="","",VLOOKUP(R18,[2]Datos.!G37:H59,2,FALSE))</f>
        <v xml:space="preserve">Subdirector Administrativo </v>
      </c>
      <c r="T18" s="42" t="str">
        <f>IF(R18="","",VLOOKUP(R18,[2]Datos.!J37:K59,2,FALSE))</f>
        <v>Técnico de Servicios Administrativos</v>
      </c>
      <c r="U18" s="274" t="s">
        <v>174</v>
      </c>
      <c r="V18" s="280">
        <v>43220</v>
      </c>
      <c r="W18" s="281" t="s">
        <v>559</v>
      </c>
      <c r="X18" s="272">
        <v>1</v>
      </c>
      <c r="Y18" s="33">
        <f t="shared" si="1"/>
        <v>0.2</v>
      </c>
      <c r="Z18" s="246">
        <f t="shared" si="2"/>
        <v>0.2</v>
      </c>
      <c r="AA18" s="198" t="b">
        <f t="shared" si="3"/>
        <v>0</v>
      </c>
      <c r="AB18" s="195" t="str">
        <f t="shared" si="4"/>
        <v>INCUMPLIDA</v>
      </c>
      <c r="AC18" s="251" t="str">
        <f t="shared" si="5"/>
        <v>INCUMPLIDA</v>
      </c>
      <c r="AD18" s="281" t="s">
        <v>808</v>
      </c>
      <c r="AE18" s="274" t="s">
        <v>185</v>
      </c>
      <c r="AF18" s="98" t="str">
        <f t="shared" si="6"/>
        <v>PENDIENTE</v>
      </c>
      <c r="AG18" s="272"/>
      <c r="AH18" s="272"/>
      <c r="AI18" s="274"/>
    </row>
    <row r="19" spans="1:35" ht="85.5" customHeight="1" x14ac:dyDescent="0.15">
      <c r="A19" s="270">
        <v>10</v>
      </c>
      <c r="B19" s="278">
        <v>42794</v>
      </c>
      <c r="C19" s="120" t="s">
        <v>23</v>
      </c>
      <c r="D19" s="42" t="s">
        <v>195</v>
      </c>
      <c r="E19" s="273">
        <v>42790</v>
      </c>
      <c r="F19" s="120" t="s">
        <v>206</v>
      </c>
      <c r="G19" s="120" t="s">
        <v>207</v>
      </c>
      <c r="H19" s="284" t="s">
        <v>616</v>
      </c>
      <c r="I19" s="287" t="s">
        <v>356</v>
      </c>
      <c r="J19" s="120" t="s">
        <v>357</v>
      </c>
      <c r="K19" s="120">
        <v>4</v>
      </c>
      <c r="L19" s="120" t="s">
        <v>27</v>
      </c>
      <c r="M19" s="272" t="s">
        <v>355</v>
      </c>
      <c r="N19" s="276" t="s">
        <v>172</v>
      </c>
      <c r="O19" s="282">
        <v>1</v>
      </c>
      <c r="P19" s="273">
        <v>42815</v>
      </c>
      <c r="Q19" s="273">
        <v>43029</v>
      </c>
      <c r="R19" s="120" t="s">
        <v>88</v>
      </c>
      <c r="S19" s="42" t="str">
        <f>IF(R19="","",VLOOKUP(R19,[2]Datos.!G38:H60,2,FALSE))</f>
        <v xml:space="preserve">Subdirector Administrativo </v>
      </c>
      <c r="T19" s="42" t="str">
        <f>IF(R19="","",VLOOKUP(R19,[2]Datos.!J38:K60,2,FALSE))</f>
        <v>Técnico de Servicios Administrativos</v>
      </c>
      <c r="U19" s="274" t="s">
        <v>174</v>
      </c>
      <c r="V19" s="280">
        <v>43220</v>
      </c>
      <c r="W19" s="281" t="s">
        <v>560</v>
      </c>
      <c r="X19" s="272">
        <v>1</v>
      </c>
      <c r="Y19" s="33">
        <f t="shared" si="1"/>
        <v>0.25</v>
      </c>
      <c r="Z19" s="246">
        <f t="shared" si="2"/>
        <v>0.25</v>
      </c>
      <c r="AA19" s="198" t="b">
        <f t="shared" si="3"/>
        <v>0</v>
      </c>
      <c r="AB19" s="195" t="str">
        <f t="shared" si="4"/>
        <v>INCUMPLIDA</v>
      </c>
      <c r="AC19" s="251" t="str">
        <f t="shared" si="5"/>
        <v>INCUMPLIDA</v>
      </c>
      <c r="AD19" s="281" t="s">
        <v>594</v>
      </c>
      <c r="AE19" s="274" t="s">
        <v>185</v>
      </c>
      <c r="AF19" s="98" t="str">
        <f t="shared" si="6"/>
        <v>PENDIENTE</v>
      </c>
      <c r="AG19" s="272"/>
      <c r="AH19" s="272"/>
      <c r="AI19" s="274"/>
    </row>
    <row r="20" spans="1:35" ht="130.5" customHeight="1" x14ac:dyDescent="0.15">
      <c r="A20" s="270">
        <v>11</v>
      </c>
      <c r="B20" s="278">
        <v>42794</v>
      </c>
      <c r="C20" s="120" t="s">
        <v>23</v>
      </c>
      <c r="D20" s="42" t="s">
        <v>195</v>
      </c>
      <c r="E20" s="273">
        <v>42790</v>
      </c>
      <c r="F20" s="120" t="s">
        <v>208</v>
      </c>
      <c r="G20" s="120" t="s">
        <v>209</v>
      </c>
      <c r="H20" s="284" t="s">
        <v>617</v>
      </c>
      <c r="I20" s="287" t="s">
        <v>358</v>
      </c>
      <c r="J20" s="120" t="s">
        <v>359</v>
      </c>
      <c r="K20" s="120">
        <v>1</v>
      </c>
      <c r="L20" s="120" t="s">
        <v>29</v>
      </c>
      <c r="M20" s="272" t="s">
        <v>360</v>
      </c>
      <c r="N20" s="276" t="s">
        <v>172</v>
      </c>
      <c r="O20" s="282">
        <v>1</v>
      </c>
      <c r="P20" s="273">
        <v>42807</v>
      </c>
      <c r="Q20" s="273">
        <v>43100</v>
      </c>
      <c r="R20" s="120" t="s">
        <v>47</v>
      </c>
      <c r="S20" s="42" t="str">
        <f>IF(R20="","",VLOOKUP(R20,[2]Datos.!G39:H61,2,FALSE))</f>
        <v xml:space="preserve">Subdirector Administrativo </v>
      </c>
      <c r="T20" s="42" t="str">
        <f>IF(R20="","",VLOOKUP(R20,[2]Datos.!J39:K61,2,FALSE))</f>
        <v>Profesional Universitario de Talento Humano</v>
      </c>
      <c r="U20" s="274" t="s">
        <v>174</v>
      </c>
      <c r="V20" s="280">
        <v>43220</v>
      </c>
      <c r="W20" s="281" t="s">
        <v>561</v>
      </c>
      <c r="X20" s="272">
        <v>1</v>
      </c>
      <c r="Y20" s="33">
        <f t="shared" si="1"/>
        <v>1</v>
      </c>
      <c r="Z20" s="246">
        <f t="shared" si="2"/>
        <v>1</v>
      </c>
      <c r="AA20" s="198" t="b">
        <f t="shared" si="3"/>
        <v>0</v>
      </c>
      <c r="AB20" s="195" t="str">
        <f t="shared" si="4"/>
        <v>TERMINADA EXTEMPORANEA</v>
      </c>
      <c r="AC20" s="251" t="str">
        <f t="shared" si="5"/>
        <v>TERMINADA EXTEMPORANEA</v>
      </c>
      <c r="AD20" s="283" t="s">
        <v>595</v>
      </c>
      <c r="AE20" s="274" t="s">
        <v>185</v>
      </c>
      <c r="AF20" s="98" t="str">
        <f t="shared" si="6"/>
        <v>TERMINADA</v>
      </c>
      <c r="AG20" s="313"/>
      <c r="AH20" s="272" t="s">
        <v>24</v>
      </c>
      <c r="AI20" s="279" t="s">
        <v>185</v>
      </c>
    </row>
    <row r="21" spans="1:35" ht="202.5" x14ac:dyDescent="0.15">
      <c r="A21" s="270">
        <v>12</v>
      </c>
      <c r="B21" s="278">
        <v>42878</v>
      </c>
      <c r="C21" s="120" t="s">
        <v>23</v>
      </c>
      <c r="D21" s="42" t="s">
        <v>210</v>
      </c>
      <c r="E21" s="273">
        <v>42878</v>
      </c>
      <c r="F21" s="120">
        <v>1</v>
      </c>
      <c r="G21" s="120" t="s">
        <v>211</v>
      </c>
      <c r="H21" s="284" t="s">
        <v>618</v>
      </c>
      <c r="I21" s="285" t="s">
        <v>361</v>
      </c>
      <c r="J21" s="120" t="s">
        <v>362</v>
      </c>
      <c r="K21" s="120">
        <v>5</v>
      </c>
      <c r="L21" s="120" t="s">
        <v>29</v>
      </c>
      <c r="M21" s="42" t="s">
        <v>363</v>
      </c>
      <c r="N21" s="276" t="s">
        <v>172</v>
      </c>
      <c r="O21" s="282">
        <v>1</v>
      </c>
      <c r="P21" s="273">
        <v>42901</v>
      </c>
      <c r="Q21" s="273">
        <v>43007</v>
      </c>
      <c r="R21" s="120" t="s">
        <v>46</v>
      </c>
      <c r="S21" s="42" t="str">
        <f>IF(R21="","",VLOOKUP(R21,[2]Datos.!G29:H51,2,FALSE))</f>
        <v>Gerente General</v>
      </c>
      <c r="T21" s="42" t="str">
        <f>IF(R21="","",VLOOKUP(R21,[2]Datos.!$J$28:$K$50,2,FALSE))</f>
        <v>Profesional Universitario de Planeación</v>
      </c>
      <c r="U21" s="279" t="s">
        <v>174</v>
      </c>
      <c r="V21" s="280">
        <v>43220</v>
      </c>
      <c r="W21" s="288" t="s">
        <v>562</v>
      </c>
      <c r="X21" s="42">
        <v>4</v>
      </c>
      <c r="Y21" s="33">
        <f t="shared" si="1"/>
        <v>0.8</v>
      </c>
      <c r="Z21" s="246">
        <f t="shared" si="2"/>
        <v>0.8</v>
      </c>
      <c r="AA21" s="198" t="b">
        <f t="shared" si="3"/>
        <v>0</v>
      </c>
      <c r="AB21" s="195" t="str">
        <f t="shared" si="4"/>
        <v>INCUMPLIDA</v>
      </c>
      <c r="AC21" s="251" t="str">
        <f t="shared" si="5"/>
        <v>INCUMPLIDA</v>
      </c>
      <c r="AD21" s="288" t="s">
        <v>630</v>
      </c>
      <c r="AE21" s="279" t="s">
        <v>185</v>
      </c>
      <c r="AF21" s="98" t="str">
        <f t="shared" si="6"/>
        <v>PENDIENTE</v>
      </c>
      <c r="AG21" s="272"/>
      <c r="AH21" s="272"/>
      <c r="AI21" s="274"/>
    </row>
    <row r="22" spans="1:35" ht="202.5" x14ac:dyDescent="0.15">
      <c r="A22" s="270">
        <v>13</v>
      </c>
      <c r="B22" s="278">
        <v>42878</v>
      </c>
      <c r="C22" s="120" t="s">
        <v>23</v>
      </c>
      <c r="D22" s="42" t="s">
        <v>210</v>
      </c>
      <c r="E22" s="273">
        <v>42878</v>
      </c>
      <c r="F22" s="120">
        <v>2</v>
      </c>
      <c r="G22" s="120" t="s">
        <v>212</v>
      </c>
      <c r="H22" s="284" t="s">
        <v>618</v>
      </c>
      <c r="I22" s="285" t="s">
        <v>364</v>
      </c>
      <c r="J22" s="120" t="s">
        <v>362</v>
      </c>
      <c r="K22" s="120">
        <v>5</v>
      </c>
      <c r="L22" s="120" t="s">
        <v>29</v>
      </c>
      <c r="M22" s="42" t="s">
        <v>363</v>
      </c>
      <c r="N22" s="276" t="s">
        <v>172</v>
      </c>
      <c r="O22" s="282">
        <v>1</v>
      </c>
      <c r="P22" s="273">
        <v>42901</v>
      </c>
      <c r="Q22" s="273">
        <v>43007</v>
      </c>
      <c r="R22" s="120" t="s">
        <v>46</v>
      </c>
      <c r="S22" s="42" t="str">
        <f>IF(R22="","",VLOOKUP(R22,[2]Datos.!G30:H52,2,FALSE))</f>
        <v>Gerente General</v>
      </c>
      <c r="T22" s="42" t="str">
        <f>IF(R22="","",VLOOKUP(R22,[2]Datos.!$J$28:$K$50,2,FALSE))</f>
        <v>Profesional Universitario de Planeación</v>
      </c>
      <c r="U22" s="279" t="s">
        <v>174</v>
      </c>
      <c r="V22" s="280">
        <v>43220</v>
      </c>
      <c r="W22" s="288" t="s">
        <v>562</v>
      </c>
      <c r="X22" s="42">
        <v>4</v>
      </c>
      <c r="Y22" s="33">
        <f t="shared" si="1"/>
        <v>0.8</v>
      </c>
      <c r="Z22" s="246">
        <f t="shared" si="2"/>
        <v>0.8</v>
      </c>
      <c r="AA22" s="198" t="b">
        <f t="shared" si="3"/>
        <v>0</v>
      </c>
      <c r="AB22" s="195" t="str">
        <f t="shared" si="4"/>
        <v>INCUMPLIDA</v>
      </c>
      <c r="AC22" s="251" t="str">
        <f t="shared" si="5"/>
        <v>INCUMPLIDA</v>
      </c>
      <c r="AD22" s="288" t="s">
        <v>596</v>
      </c>
      <c r="AE22" s="279" t="s">
        <v>185</v>
      </c>
      <c r="AF22" s="98" t="str">
        <f t="shared" si="6"/>
        <v>PENDIENTE</v>
      </c>
      <c r="AG22" s="272"/>
      <c r="AH22" s="272"/>
      <c r="AI22" s="274"/>
    </row>
    <row r="23" spans="1:35" ht="157.5" x14ac:dyDescent="0.15">
      <c r="A23" s="270">
        <v>14</v>
      </c>
      <c r="B23" s="278">
        <v>42878</v>
      </c>
      <c r="C23" s="120" t="s">
        <v>23</v>
      </c>
      <c r="D23" s="42" t="s">
        <v>210</v>
      </c>
      <c r="E23" s="273">
        <v>42878</v>
      </c>
      <c r="F23" s="120">
        <v>3</v>
      </c>
      <c r="G23" s="120" t="s">
        <v>213</v>
      </c>
      <c r="H23" s="284" t="s">
        <v>618</v>
      </c>
      <c r="I23" s="285" t="s">
        <v>364</v>
      </c>
      <c r="J23" s="120" t="s">
        <v>365</v>
      </c>
      <c r="K23" s="120">
        <v>3</v>
      </c>
      <c r="L23" s="120" t="s">
        <v>29</v>
      </c>
      <c r="M23" s="42" t="s">
        <v>366</v>
      </c>
      <c r="N23" s="276" t="s">
        <v>172</v>
      </c>
      <c r="O23" s="282">
        <v>1</v>
      </c>
      <c r="P23" s="273">
        <v>43010</v>
      </c>
      <c r="Q23" s="273">
        <v>43035</v>
      </c>
      <c r="R23" s="120" t="s">
        <v>81</v>
      </c>
      <c r="S23" s="42" t="str">
        <f>IF(R23="","",VLOOKUP(R23,[2]Datos.!G31:H53,2,FALSE))</f>
        <v>Secretario General</v>
      </c>
      <c r="T23" s="42" t="str">
        <f>IF(R23="","",VLOOKUP(R23,[2]Datos.!$J$28:$K$50,2,FALSE))</f>
        <v>Secretario General</v>
      </c>
      <c r="U23" s="274" t="s">
        <v>174</v>
      </c>
      <c r="V23" s="280">
        <v>43220</v>
      </c>
      <c r="W23" s="281" t="s">
        <v>765</v>
      </c>
      <c r="X23" s="272">
        <v>1</v>
      </c>
      <c r="Y23" s="33">
        <f t="shared" si="1"/>
        <v>0.33333333333333331</v>
      </c>
      <c r="Z23" s="246">
        <f t="shared" si="2"/>
        <v>0.33333333333333331</v>
      </c>
      <c r="AA23" s="198" t="b">
        <f t="shared" si="3"/>
        <v>0</v>
      </c>
      <c r="AB23" s="195" t="str">
        <f t="shared" si="4"/>
        <v>INCUMPLIDA</v>
      </c>
      <c r="AC23" s="251" t="str">
        <f t="shared" si="5"/>
        <v>INCUMPLIDA</v>
      </c>
      <c r="AD23" s="314" t="s">
        <v>781</v>
      </c>
      <c r="AE23" s="274" t="s">
        <v>177</v>
      </c>
      <c r="AF23" s="98" t="str">
        <f t="shared" si="6"/>
        <v>PENDIENTE</v>
      </c>
      <c r="AG23" s="272"/>
      <c r="AH23" s="272"/>
      <c r="AI23" s="274"/>
    </row>
    <row r="24" spans="1:35" ht="180" x14ac:dyDescent="0.15">
      <c r="A24" s="270">
        <v>15</v>
      </c>
      <c r="B24" s="278">
        <v>42914</v>
      </c>
      <c r="C24" s="120" t="s">
        <v>23</v>
      </c>
      <c r="D24" s="42" t="s">
        <v>214</v>
      </c>
      <c r="E24" s="273">
        <v>42853</v>
      </c>
      <c r="F24" s="120" t="s">
        <v>215</v>
      </c>
      <c r="G24" s="120" t="s">
        <v>216</v>
      </c>
      <c r="H24" s="284" t="s">
        <v>619</v>
      </c>
      <c r="I24" s="285" t="s">
        <v>367</v>
      </c>
      <c r="J24" s="120" t="s">
        <v>368</v>
      </c>
      <c r="K24" s="120">
        <v>3</v>
      </c>
      <c r="L24" s="120" t="s">
        <v>27</v>
      </c>
      <c r="M24" s="272" t="s">
        <v>369</v>
      </c>
      <c r="N24" s="276" t="s">
        <v>172</v>
      </c>
      <c r="O24" s="282">
        <v>0.7</v>
      </c>
      <c r="P24" s="273">
        <v>42948</v>
      </c>
      <c r="Q24" s="273">
        <v>43311</v>
      </c>
      <c r="R24" s="120" t="s">
        <v>80</v>
      </c>
      <c r="S24" s="42" t="str">
        <f>IF(R24="","",VLOOKUP(R24,[2]Datos.!G32:H54,2,FALSE))</f>
        <v>Director Operativo</v>
      </c>
      <c r="T24" s="42" t="str">
        <f>IF(R24="","",VLOOKUP(R24,[2]Datos.!$J$28:$K$50,2,FALSE))</f>
        <v>Director Operativo</v>
      </c>
      <c r="U24" s="274" t="s">
        <v>174</v>
      </c>
      <c r="V24" s="280">
        <v>43220</v>
      </c>
      <c r="W24" s="281" t="s">
        <v>563</v>
      </c>
      <c r="X24" s="272">
        <v>0</v>
      </c>
      <c r="Y24" s="33">
        <f t="shared" si="1"/>
        <v>0</v>
      </c>
      <c r="Z24" s="246">
        <f t="shared" si="2"/>
        <v>0</v>
      </c>
      <c r="AA24" s="198" t="str">
        <f t="shared" si="3"/>
        <v>SIN INICIAR</v>
      </c>
      <c r="AB24" s="195" t="b">
        <f t="shared" si="4"/>
        <v>0</v>
      </c>
      <c r="AC24" s="251" t="str">
        <f t="shared" si="5"/>
        <v>SIN INICIAR</v>
      </c>
      <c r="AD24" s="315" t="s">
        <v>782</v>
      </c>
      <c r="AE24" s="274" t="s">
        <v>177</v>
      </c>
      <c r="AF24" s="98" t="str">
        <f t="shared" si="6"/>
        <v>PENDIENTE</v>
      </c>
      <c r="AG24" s="272"/>
      <c r="AH24" s="272"/>
      <c r="AI24" s="274"/>
    </row>
    <row r="25" spans="1:35" ht="205.5" customHeight="1" x14ac:dyDescent="0.15">
      <c r="A25" s="270">
        <v>16</v>
      </c>
      <c r="B25" s="278">
        <v>42914</v>
      </c>
      <c r="C25" s="120" t="s">
        <v>23</v>
      </c>
      <c r="D25" s="42" t="s">
        <v>214</v>
      </c>
      <c r="E25" s="273">
        <v>42853</v>
      </c>
      <c r="F25" s="120" t="s">
        <v>217</v>
      </c>
      <c r="G25" s="120" t="s">
        <v>218</v>
      </c>
      <c r="H25" s="284" t="s">
        <v>620</v>
      </c>
      <c r="I25" s="285" t="s">
        <v>367</v>
      </c>
      <c r="J25" s="120" t="s">
        <v>370</v>
      </c>
      <c r="K25" s="120">
        <v>5</v>
      </c>
      <c r="L25" s="120" t="s">
        <v>27</v>
      </c>
      <c r="M25" s="272" t="s">
        <v>369</v>
      </c>
      <c r="N25" s="276" t="s">
        <v>172</v>
      </c>
      <c r="O25" s="282">
        <v>0.8</v>
      </c>
      <c r="P25" s="273">
        <v>42948</v>
      </c>
      <c r="Q25" s="273">
        <v>43311</v>
      </c>
      <c r="R25" s="120" t="s">
        <v>82</v>
      </c>
      <c r="S25" s="42" t="str">
        <f>IF(R25="","",VLOOKUP(R25,[2]Datos.!G33:H55,2,FALSE))</f>
        <v>Director Operativo</v>
      </c>
      <c r="T25" s="42" t="str">
        <f>IF(R25="","",VLOOKUP(R25,[2]Datos.!$J$28:$K$50,2,FALSE))</f>
        <v>Coordinador de Producción</v>
      </c>
      <c r="U25" s="274" t="s">
        <v>174</v>
      </c>
      <c r="V25" s="280">
        <v>43220</v>
      </c>
      <c r="W25" s="281" t="s">
        <v>564</v>
      </c>
      <c r="X25" s="272">
        <v>3</v>
      </c>
      <c r="Y25" s="33">
        <f t="shared" si="1"/>
        <v>0.6</v>
      </c>
      <c r="Z25" s="246">
        <f t="shared" si="2"/>
        <v>0.74999999999999989</v>
      </c>
      <c r="AA25" s="198" t="str">
        <f t="shared" si="3"/>
        <v>EN PROCESO</v>
      </c>
      <c r="AB25" s="195" t="b">
        <f t="shared" si="4"/>
        <v>0</v>
      </c>
      <c r="AC25" s="251" t="str">
        <f t="shared" si="5"/>
        <v>EN PROCESO</v>
      </c>
      <c r="AD25" s="312" t="s">
        <v>783</v>
      </c>
      <c r="AE25" s="274" t="s">
        <v>177</v>
      </c>
      <c r="AF25" s="98" t="str">
        <f t="shared" si="6"/>
        <v>PENDIENTE</v>
      </c>
      <c r="AG25" s="272"/>
      <c r="AH25" s="272"/>
      <c r="AI25" s="274"/>
    </row>
    <row r="26" spans="1:35" ht="236.25" x14ac:dyDescent="0.15">
      <c r="A26" s="270">
        <v>17</v>
      </c>
      <c r="B26" s="278">
        <v>42914</v>
      </c>
      <c r="C26" s="120" t="s">
        <v>23</v>
      </c>
      <c r="D26" s="42" t="s">
        <v>214</v>
      </c>
      <c r="E26" s="273">
        <v>42853</v>
      </c>
      <c r="F26" s="120">
        <v>3</v>
      </c>
      <c r="G26" s="120" t="s">
        <v>219</v>
      </c>
      <c r="H26" s="284" t="s">
        <v>616</v>
      </c>
      <c r="I26" s="285" t="s">
        <v>371</v>
      </c>
      <c r="J26" s="120" t="s">
        <v>372</v>
      </c>
      <c r="K26" s="120">
        <v>4</v>
      </c>
      <c r="L26" s="120" t="s">
        <v>27</v>
      </c>
      <c r="M26" s="272" t="s">
        <v>369</v>
      </c>
      <c r="N26" s="276" t="s">
        <v>172</v>
      </c>
      <c r="O26" s="282">
        <v>1</v>
      </c>
      <c r="P26" s="273">
        <v>42948</v>
      </c>
      <c r="Q26" s="273">
        <v>43190</v>
      </c>
      <c r="R26" s="120" t="s">
        <v>88</v>
      </c>
      <c r="S26" s="120" t="str">
        <f>IF(R26="","",VLOOKUP(R26,[2]Datos.!G34:H56,2,FALSE))</f>
        <v xml:space="preserve">Subdirector Administrativo </v>
      </c>
      <c r="T26" s="42" t="str">
        <f>IF(R26="","",VLOOKUP(R26,[2]Datos.!$J$28:$K$50,2,FALSE))</f>
        <v>Técnico de Servicios Administrativos</v>
      </c>
      <c r="U26" s="274" t="s">
        <v>174</v>
      </c>
      <c r="V26" s="280">
        <v>43220</v>
      </c>
      <c r="W26" s="288" t="s">
        <v>565</v>
      </c>
      <c r="X26" s="272">
        <v>4</v>
      </c>
      <c r="Y26" s="33">
        <f t="shared" si="1"/>
        <v>1</v>
      </c>
      <c r="Z26" s="246">
        <f t="shared" si="2"/>
        <v>1</v>
      </c>
      <c r="AA26" s="198" t="b">
        <f t="shared" si="3"/>
        <v>0</v>
      </c>
      <c r="AB26" s="195" t="str">
        <f t="shared" si="4"/>
        <v>TERMINADA EXTEMPORANEA</v>
      </c>
      <c r="AC26" s="251" t="str">
        <f t="shared" si="5"/>
        <v>TERMINADA EXTEMPORANEA</v>
      </c>
      <c r="AD26" s="316" t="s">
        <v>597</v>
      </c>
      <c r="AE26" s="274" t="s">
        <v>185</v>
      </c>
      <c r="AF26" s="98" t="str">
        <f t="shared" si="6"/>
        <v>TERMINADA</v>
      </c>
      <c r="AG26" s="42"/>
      <c r="AH26" s="42" t="s">
        <v>24</v>
      </c>
      <c r="AI26" s="279" t="s">
        <v>185</v>
      </c>
    </row>
    <row r="27" spans="1:35" ht="237" customHeight="1" x14ac:dyDescent="0.15">
      <c r="A27" s="270">
        <v>18</v>
      </c>
      <c r="B27" s="278">
        <v>42914</v>
      </c>
      <c r="C27" s="120" t="s">
        <v>23</v>
      </c>
      <c r="D27" s="42" t="s">
        <v>214</v>
      </c>
      <c r="E27" s="273">
        <v>42853</v>
      </c>
      <c r="F27" s="120">
        <v>4</v>
      </c>
      <c r="G27" s="120" t="s">
        <v>220</v>
      </c>
      <c r="H27" s="284" t="s">
        <v>616</v>
      </c>
      <c r="I27" s="285" t="s">
        <v>373</v>
      </c>
      <c r="J27" s="120" t="s">
        <v>374</v>
      </c>
      <c r="K27" s="120">
        <v>1</v>
      </c>
      <c r="L27" s="120" t="s">
        <v>27</v>
      </c>
      <c r="M27" s="272" t="s">
        <v>369</v>
      </c>
      <c r="N27" s="276" t="s">
        <v>172</v>
      </c>
      <c r="O27" s="282">
        <v>1</v>
      </c>
      <c r="P27" s="273">
        <v>42948</v>
      </c>
      <c r="Q27" s="273">
        <v>43100</v>
      </c>
      <c r="R27" s="120" t="s">
        <v>88</v>
      </c>
      <c r="S27" s="42" t="str">
        <f>IF(R27="","",VLOOKUP(R27,[2]Datos.!G35:H57,2,FALSE))</f>
        <v xml:space="preserve">Subdirector Administrativo </v>
      </c>
      <c r="T27" s="42" t="str">
        <f>IF(R27="","",VLOOKUP(R27,[2]Datos.!$J$28:$K$50,2,FALSE))</f>
        <v>Técnico de Servicios Administrativos</v>
      </c>
      <c r="U27" s="274" t="s">
        <v>174</v>
      </c>
      <c r="V27" s="280">
        <v>43220</v>
      </c>
      <c r="W27" s="288" t="s">
        <v>566</v>
      </c>
      <c r="X27" s="272">
        <v>0</v>
      </c>
      <c r="Y27" s="33">
        <f t="shared" si="1"/>
        <v>0</v>
      </c>
      <c r="Z27" s="246">
        <f t="shared" si="2"/>
        <v>0</v>
      </c>
      <c r="AA27" s="198" t="b">
        <f t="shared" si="3"/>
        <v>0</v>
      </c>
      <c r="AB27" s="195" t="str">
        <f t="shared" si="4"/>
        <v>INCUMPLIDA</v>
      </c>
      <c r="AC27" s="251" t="str">
        <f t="shared" si="5"/>
        <v>INCUMPLIDA</v>
      </c>
      <c r="AD27" s="316" t="s">
        <v>766</v>
      </c>
      <c r="AE27" s="274" t="s">
        <v>185</v>
      </c>
      <c r="AF27" s="98" t="str">
        <f t="shared" si="6"/>
        <v>PENDIENTE</v>
      </c>
      <c r="AG27" s="272"/>
      <c r="AH27" s="272"/>
      <c r="AI27" s="274"/>
    </row>
    <row r="28" spans="1:35" ht="237" customHeight="1" x14ac:dyDescent="0.15">
      <c r="A28" s="270">
        <v>19</v>
      </c>
      <c r="B28" s="278">
        <v>42914</v>
      </c>
      <c r="C28" s="120" t="s">
        <v>23</v>
      </c>
      <c r="D28" s="42" t="s">
        <v>214</v>
      </c>
      <c r="E28" s="273">
        <v>42853</v>
      </c>
      <c r="F28" s="120">
        <v>5</v>
      </c>
      <c r="G28" s="120" t="s">
        <v>767</v>
      </c>
      <c r="H28" s="284" t="s">
        <v>616</v>
      </c>
      <c r="I28" s="285" t="s">
        <v>375</v>
      </c>
      <c r="J28" s="120" t="s">
        <v>374</v>
      </c>
      <c r="K28" s="120">
        <v>1</v>
      </c>
      <c r="L28" s="120" t="s">
        <v>27</v>
      </c>
      <c r="M28" s="272" t="s">
        <v>369</v>
      </c>
      <c r="N28" s="276" t="s">
        <v>172</v>
      </c>
      <c r="O28" s="282">
        <v>1</v>
      </c>
      <c r="P28" s="273">
        <v>42948</v>
      </c>
      <c r="Q28" s="273">
        <v>43100</v>
      </c>
      <c r="R28" s="120" t="s">
        <v>88</v>
      </c>
      <c r="S28" s="42" t="str">
        <f>IF(R28="","",VLOOKUP(R28,[2]Datos.!G36:H58,2,FALSE))</f>
        <v xml:space="preserve">Subdirector Administrativo </v>
      </c>
      <c r="T28" s="42" t="str">
        <f>IF(R28="","",VLOOKUP(R28,[2]Datos.!$J$28:$K$50,2,FALSE))</f>
        <v>Técnico de Servicios Administrativos</v>
      </c>
      <c r="U28" s="274" t="s">
        <v>174</v>
      </c>
      <c r="V28" s="280">
        <v>43220</v>
      </c>
      <c r="W28" s="288" t="s">
        <v>566</v>
      </c>
      <c r="X28" s="272">
        <v>0</v>
      </c>
      <c r="Y28" s="33">
        <f t="shared" si="1"/>
        <v>0</v>
      </c>
      <c r="Z28" s="246">
        <f t="shared" si="2"/>
        <v>0</v>
      </c>
      <c r="AA28" s="198" t="b">
        <f t="shared" si="3"/>
        <v>0</v>
      </c>
      <c r="AB28" s="195" t="str">
        <f t="shared" si="4"/>
        <v>INCUMPLIDA</v>
      </c>
      <c r="AC28" s="251" t="str">
        <f t="shared" si="5"/>
        <v>INCUMPLIDA</v>
      </c>
      <c r="AD28" s="316" t="s">
        <v>766</v>
      </c>
      <c r="AE28" s="274" t="s">
        <v>185</v>
      </c>
      <c r="AF28" s="98" t="str">
        <f t="shared" si="6"/>
        <v>PENDIENTE</v>
      </c>
      <c r="AG28" s="272"/>
      <c r="AH28" s="272"/>
      <c r="AI28" s="274"/>
    </row>
    <row r="29" spans="1:35" ht="270" x14ac:dyDescent="0.15">
      <c r="A29" s="270">
        <v>20</v>
      </c>
      <c r="B29" s="278">
        <v>42914</v>
      </c>
      <c r="C29" s="120" t="s">
        <v>23</v>
      </c>
      <c r="D29" s="42" t="s">
        <v>214</v>
      </c>
      <c r="E29" s="273">
        <v>42853</v>
      </c>
      <c r="F29" s="120">
        <v>6</v>
      </c>
      <c r="G29" s="120" t="s">
        <v>221</v>
      </c>
      <c r="H29" s="284" t="s">
        <v>616</v>
      </c>
      <c r="I29" s="285" t="s">
        <v>768</v>
      </c>
      <c r="J29" s="120" t="s">
        <v>376</v>
      </c>
      <c r="K29" s="120">
        <v>8</v>
      </c>
      <c r="L29" s="120" t="s">
        <v>27</v>
      </c>
      <c r="M29" s="272" t="s">
        <v>369</v>
      </c>
      <c r="N29" s="276" t="s">
        <v>172</v>
      </c>
      <c r="O29" s="282">
        <v>1</v>
      </c>
      <c r="P29" s="273">
        <v>42948</v>
      </c>
      <c r="Q29" s="273">
        <v>43100</v>
      </c>
      <c r="R29" s="120" t="s">
        <v>88</v>
      </c>
      <c r="S29" s="42" t="str">
        <f>IF(R29="","",VLOOKUP(R29,[2]Datos.!G37:H59,2,FALSE))</f>
        <v xml:space="preserve">Subdirector Administrativo </v>
      </c>
      <c r="T29" s="42" t="str">
        <f>IF(R29="","",VLOOKUP(R29,[2]Datos.!$J$28:$K$50,2,FALSE))</f>
        <v>Técnico de Servicios Administrativos</v>
      </c>
      <c r="U29" s="274" t="s">
        <v>174</v>
      </c>
      <c r="V29" s="280">
        <v>43220</v>
      </c>
      <c r="W29" s="288" t="s">
        <v>567</v>
      </c>
      <c r="X29" s="272">
        <v>8</v>
      </c>
      <c r="Y29" s="33">
        <f t="shared" si="1"/>
        <v>1</v>
      </c>
      <c r="Z29" s="246">
        <f t="shared" si="2"/>
        <v>1</v>
      </c>
      <c r="AA29" s="198" t="b">
        <f t="shared" si="3"/>
        <v>0</v>
      </c>
      <c r="AB29" s="195" t="str">
        <f t="shared" si="4"/>
        <v>TERMINADA EXTEMPORANEA</v>
      </c>
      <c r="AC29" s="251" t="str">
        <f t="shared" si="5"/>
        <v>TERMINADA EXTEMPORANEA</v>
      </c>
      <c r="AD29" s="288" t="s">
        <v>769</v>
      </c>
      <c r="AE29" s="274" t="s">
        <v>185</v>
      </c>
      <c r="AF29" s="98" t="str">
        <f t="shared" si="6"/>
        <v>TERMINADA</v>
      </c>
      <c r="AG29" s="272" t="s">
        <v>799</v>
      </c>
      <c r="AH29" s="272" t="s">
        <v>21</v>
      </c>
      <c r="AI29" s="274" t="s">
        <v>801</v>
      </c>
    </row>
    <row r="30" spans="1:35" ht="146.25" x14ac:dyDescent="0.15">
      <c r="A30" s="270">
        <v>21</v>
      </c>
      <c r="B30" s="278">
        <v>43069</v>
      </c>
      <c r="C30" s="42" t="s">
        <v>23</v>
      </c>
      <c r="D30" s="42" t="s">
        <v>222</v>
      </c>
      <c r="E30" s="278">
        <v>43041</v>
      </c>
      <c r="F30" s="42">
        <v>1</v>
      </c>
      <c r="G30" s="42" t="s">
        <v>223</v>
      </c>
      <c r="H30" s="279" t="s">
        <v>115</v>
      </c>
      <c r="I30" s="289" t="s">
        <v>377</v>
      </c>
      <c r="J30" s="42" t="s">
        <v>378</v>
      </c>
      <c r="K30" s="272">
        <v>2</v>
      </c>
      <c r="L30" s="272" t="s">
        <v>27</v>
      </c>
      <c r="M30" s="272" t="s">
        <v>379</v>
      </c>
      <c r="N30" s="290" t="s">
        <v>380</v>
      </c>
      <c r="O30" s="290">
        <v>1</v>
      </c>
      <c r="P30" s="271">
        <v>43080</v>
      </c>
      <c r="Q30" s="271">
        <v>43159</v>
      </c>
      <c r="R30" s="272" t="s">
        <v>129</v>
      </c>
      <c r="S30" s="42" t="str">
        <f>IF(R30="","",VLOOKUP(R30,[2]Datos.!G38:H60,2,FALSE))</f>
        <v>Secretario General</v>
      </c>
      <c r="T30" s="42" t="str">
        <f>IF(R30="","",VLOOKUP(R30,[2]Datos.!$J$28:$K$50,2,FALSE))</f>
        <v>Coordinador Jurídico</v>
      </c>
      <c r="U30" s="274" t="s">
        <v>174</v>
      </c>
      <c r="V30" s="280">
        <v>43220</v>
      </c>
      <c r="W30" s="283" t="s">
        <v>568</v>
      </c>
      <c r="X30" s="272">
        <v>2</v>
      </c>
      <c r="Y30" s="33">
        <f t="shared" si="1"/>
        <v>1</v>
      </c>
      <c r="Z30" s="246">
        <f t="shared" si="2"/>
        <v>1</v>
      </c>
      <c r="AA30" s="198" t="b">
        <f t="shared" si="3"/>
        <v>0</v>
      </c>
      <c r="AB30" s="195" t="str">
        <f t="shared" si="4"/>
        <v>TERMINADA EXTEMPORANEA</v>
      </c>
      <c r="AC30" s="251" t="str">
        <f t="shared" si="5"/>
        <v>TERMINADA EXTEMPORANEA</v>
      </c>
      <c r="AD30" s="312" t="s">
        <v>791</v>
      </c>
      <c r="AE30" s="274" t="s">
        <v>192</v>
      </c>
      <c r="AF30" s="98" t="str">
        <f t="shared" si="6"/>
        <v>TERMINADA</v>
      </c>
      <c r="AG30" s="272"/>
      <c r="AH30" s="272" t="s">
        <v>24</v>
      </c>
      <c r="AI30" s="274" t="s">
        <v>801</v>
      </c>
    </row>
    <row r="31" spans="1:35" ht="123.75" x14ac:dyDescent="0.15">
      <c r="A31" s="270">
        <v>22</v>
      </c>
      <c r="B31" s="291">
        <v>43069</v>
      </c>
      <c r="C31" s="292" t="s">
        <v>23</v>
      </c>
      <c r="D31" s="292" t="s">
        <v>222</v>
      </c>
      <c r="E31" s="291">
        <v>43041</v>
      </c>
      <c r="F31" s="292">
        <v>1</v>
      </c>
      <c r="G31" s="292" t="s">
        <v>223</v>
      </c>
      <c r="H31" s="293" t="s">
        <v>115</v>
      </c>
      <c r="I31" s="294" t="s">
        <v>377</v>
      </c>
      <c r="J31" s="292" t="s">
        <v>381</v>
      </c>
      <c r="K31" s="292">
        <v>5</v>
      </c>
      <c r="L31" s="292" t="s">
        <v>27</v>
      </c>
      <c r="M31" s="292" t="s">
        <v>379</v>
      </c>
      <c r="N31" s="290" t="s">
        <v>380</v>
      </c>
      <c r="O31" s="295">
        <v>1</v>
      </c>
      <c r="P31" s="291">
        <v>43080</v>
      </c>
      <c r="Q31" s="291">
        <v>43444</v>
      </c>
      <c r="R31" s="292" t="s">
        <v>129</v>
      </c>
      <c r="S31" s="42" t="s">
        <v>70</v>
      </c>
      <c r="T31" s="42" t="str">
        <f>IF(R31="","",VLOOKUP(R31,[2]Datos.!$J$28:$K$50,2,FALSE))</f>
        <v>Coordinador Jurídico</v>
      </c>
      <c r="U31" s="274" t="s">
        <v>174</v>
      </c>
      <c r="V31" s="280">
        <v>43220</v>
      </c>
      <c r="W31" s="281" t="s">
        <v>569</v>
      </c>
      <c r="X31" s="272">
        <v>3</v>
      </c>
      <c r="Y31" s="33">
        <f t="shared" si="1"/>
        <v>0.6</v>
      </c>
      <c r="Z31" s="246">
        <f t="shared" si="2"/>
        <v>0.6</v>
      </c>
      <c r="AA31" s="198" t="str">
        <f t="shared" si="3"/>
        <v>EN PROCESO</v>
      </c>
      <c r="AB31" s="195" t="b">
        <f t="shared" si="4"/>
        <v>0</v>
      </c>
      <c r="AC31" s="251" t="str">
        <f t="shared" si="5"/>
        <v>EN PROCESO</v>
      </c>
      <c r="AD31" s="281" t="s">
        <v>788</v>
      </c>
      <c r="AE31" s="274" t="s">
        <v>192</v>
      </c>
      <c r="AF31" s="98" t="str">
        <f t="shared" si="6"/>
        <v>PENDIENTE</v>
      </c>
      <c r="AG31" s="272"/>
      <c r="AH31" s="272"/>
      <c r="AI31" s="274"/>
    </row>
    <row r="32" spans="1:35" ht="236.25" x14ac:dyDescent="0.15">
      <c r="A32" s="270">
        <v>23</v>
      </c>
      <c r="B32" s="278">
        <v>43069</v>
      </c>
      <c r="C32" s="42" t="s">
        <v>23</v>
      </c>
      <c r="D32" s="42" t="s">
        <v>222</v>
      </c>
      <c r="E32" s="278">
        <v>43041</v>
      </c>
      <c r="F32" s="42">
        <v>2</v>
      </c>
      <c r="G32" s="42" t="s">
        <v>224</v>
      </c>
      <c r="H32" s="279" t="s">
        <v>115</v>
      </c>
      <c r="I32" s="289" t="s">
        <v>377</v>
      </c>
      <c r="J32" s="42" t="s">
        <v>382</v>
      </c>
      <c r="K32" s="272">
        <v>2</v>
      </c>
      <c r="L32" s="272" t="s">
        <v>27</v>
      </c>
      <c r="M32" s="272" t="s">
        <v>379</v>
      </c>
      <c r="N32" s="290" t="s">
        <v>380</v>
      </c>
      <c r="O32" s="290">
        <v>1</v>
      </c>
      <c r="P32" s="271">
        <v>43080</v>
      </c>
      <c r="Q32" s="271">
        <v>43159</v>
      </c>
      <c r="R32" s="272" t="s">
        <v>129</v>
      </c>
      <c r="S32" s="42" t="str">
        <f>IF(R32="","",VLOOKUP(R32,[2]Datos.!G29:H51,2,FALSE))</f>
        <v>Secretario General</v>
      </c>
      <c r="T32" s="42" t="str">
        <f>IF(R32="","",VLOOKUP(R32,[2]Datos.!$J$28:$K$50,2,FALSE))</f>
        <v>Coordinador Jurídico</v>
      </c>
      <c r="U32" s="274" t="s">
        <v>174</v>
      </c>
      <c r="V32" s="280">
        <v>43220</v>
      </c>
      <c r="W32" s="283" t="s">
        <v>568</v>
      </c>
      <c r="X32" s="272">
        <v>2</v>
      </c>
      <c r="Y32" s="33">
        <f t="shared" si="1"/>
        <v>1</v>
      </c>
      <c r="Z32" s="246">
        <f t="shared" si="2"/>
        <v>1</v>
      </c>
      <c r="AA32" s="198" t="b">
        <f t="shared" si="3"/>
        <v>0</v>
      </c>
      <c r="AB32" s="195" t="str">
        <f t="shared" si="4"/>
        <v>TERMINADA EXTEMPORANEA</v>
      </c>
      <c r="AC32" s="251" t="str">
        <f t="shared" si="5"/>
        <v>TERMINADA EXTEMPORANEA</v>
      </c>
      <c r="AD32" s="281" t="s">
        <v>792</v>
      </c>
      <c r="AE32" s="274" t="s">
        <v>192</v>
      </c>
      <c r="AF32" s="98" t="str">
        <f t="shared" si="6"/>
        <v>TERMINADA</v>
      </c>
      <c r="AG32" s="272"/>
      <c r="AH32" s="272" t="s">
        <v>24</v>
      </c>
      <c r="AI32" s="274" t="s">
        <v>801</v>
      </c>
    </row>
    <row r="33" spans="1:35" ht="236.25" x14ac:dyDescent="0.15">
      <c r="A33" s="270">
        <v>24</v>
      </c>
      <c r="B33" s="278">
        <v>43069</v>
      </c>
      <c r="C33" s="42" t="s">
        <v>23</v>
      </c>
      <c r="D33" s="42" t="s">
        <v>222</v>
      </c>
      <c r="E33" s="278">
        <v>43041</v>
      </c>
      <c r="F33" s="42">
        <v>2</v>
      </c>
      <c r="G33" s="42" t="s">
        <v>224</v>
      </c>
      <c r="H33" s="279" t="s">
        <v>115</v>
      </c>
      <c r="I33" s="289" t="s">
        <v>377</v>
      </c>
      <c r="J33" s="42" t="s">
        <v>770</v>
      </c>
      <c r="K33" s="272">
        <v>5</v>
      </c>
      <c r="L33" s="272" t="s">
        <v>27</v>
      </c>
      <c r="M33" s="272" t="s">
        <v>379</v>
      </c>
      <c r="N33" s="290" t="s">
        <v>380</v>
      </c>
      <c r="O33" s="290">
        <v>1</v>
      </c>
      <c r="P33" s="271">
        <v>43080</v>
      </c>
      <c r="Q33" s="271">
        <v>43444</v>
      </c>
      <c r="R33" s="272" t="s">
        <v>129</v>
      </c>
      <c r="S33" s="42" t="str">
        <f>IF(R33="","",VLOOKUP(R33,[2]Datos.!G30:H52,2,FALSE))</f>
        <v>Secretario General</v>
      </c>
      <c r="T33" s="42" t="str">
        <f>IF(R33="","",VLOOKUP(R33,[2]Datos.!$J$28:$K$50,2,FALSE))</f>
        <v>Coordinador Jurídico</v>
      </c>
      <c r="U33" s="274" t="s">
        <v>174</v>
      </c>
      <c r="V33" s="280">
        <v>43220</v>
      </c>
      <c r="W33" s="283" t="s">
        <v>569</v>
      </c>
      <c r="X33" s="272">
        <v>3</v>
      </c>
      <c r="Y33" s="33">
        <f t="shared" si="1"/>
        <v>0.6</v>
      </c>
      <c r="Z33" s="246">
        <f t="shared" si="2"/>
        <v>0.6</v>
      </c>
      <c r="AA33" s="198" t="str">
        <f t="shared" si="3"/>
        <v>EN PROCESO</v>
      </c>
      <c r="AB33" s="195" t="b">
        <f t="shared" si="4"/>
        <v>0</v>
      </c>
      <c r="AC33" s="251" t="str">
        <f t="shared" si="5"/>
        <v>EN PROCESO</v>
      </c>
      <c r="AD33" s="281" t="s">
        <v>789</v>
      </c>
      <c r="AE33" s="274" t="s">
        <v>192</v>
      </c>
      <c r="AF33" s="98" t="str">
        <f t="shared" si="6"/>
        <v>PENDIENTE</v>
      </c>
      <c r="AG33" s="272"/>
      <c r="AH33" s="272"/>
      <c r="AI33" s="274"/>
    </row>
    <row r="34" spans="1:35" ht="146.25" x14ac:dyDescent="0.15">
      <c r="A34" s="270">
        <v>25</v>
      </c>
      <c r="B34" s="278">
        <v>43069</v>
      </c>
      <c r="C34" s="42" t="s">
        <v>23</v>
      </c>
      <c r="D34" s="42" t="s">
        <v>222</v>
      </c>
      <c r="E34" s="278">
        <v>43041</v>
      </c>
      <c r="F34" s="42">
        <v>3</v>
      </c>
      <c r="G34" s="42" t="s">
        <v>225</v>
      </c>
      <c r="H34" s="279" t="s">
        <v>115</v>
      </c>
      <c r="I34" s="296" t="s">
        <v>377</v>
      </c>
      <c r="J34" s="42" t="s">
        <v>378</v>
      </c>
      <c r="K34" s="272">
        <v>2</v>
      </c>
      <c r="L34" s="272" t="s">
        <v>27</v>
      </c>
      <c r="M34" s="272" t="s">
        <v>379</v>
      </c>
      <c r="N34" s="290" t="s">
        <v>380</v>
      </c>
      <c r="O34" s="290">
        <v>1</v>
      </c>
      <c r="P34" s="271">
        <v>43080</v>
      </c>
      <c r="Q34" s="271">
        <v>43159</v>
      </c>
      <c r="R34" s="272" t="s">
        <v>129</v>
      </c>
      <c r="S34" s="42" t="str">
        <f>IF(R34="","",VLOOKUP(R34,[2]Datos.!G31:H53,2,FALSE))</f>
        <v>Secretario General</v>
      </c>
      <c r="T34" s="42" t="str">
        <f>IF(R34="","",VLOOKUP(R34,[2]Datos.!$J$28:$K$50,2,FALSE))</f>
        <v>Coordinador Jurídico</v>
      </c>
      <c r="U34" s="274" t="s">
        <v>174</v>
      </c>
      <c r="V34" s="280">
        <v>43220</v>
      </c>
      <c r="W34" s="283" t="s">
        <v>568</v>
      </c>
      <c r="X34" s="272">
        <v>2</v>
      </c>
      <c r="Y34" s="33">
        <f t="shared" si="1"/>
        <v>1</v>
      </c>
      <c r="Z34" s="246">
        <f t="shared" si="2"/>
        <v>1</v>
      </c>
      <c r="AA34" s="198" t="b">
        <f t="shared" si="3"/>
        <v>0</v>
      </c>
      <c r="AB34" s="195" t="str">
        <f t="shared" si="4"/>
        <v>TERMINADA EXTEMPORANEA</v>
      </c>
      <c r="AC34" s="251" t="str">
        <f t="shared" si="5"/>
        <v>TERMINADA EXTEMPORANEA</v>
      </c>
      <c r="AD34" s="281" t="s">
        <v>792</v>
      </c>
      <c r="AE34" s="274" t="s">
        <v>192</v>
      </c>
      <c r="AF34" s="98" t="str">
        <f t="shared" si="6"/>
        <v>TERMINADA</v>
      </c>
      <c r="AG34" s="272"/>
      <c r="AH34" s="272" t="s">
        <v>24</v>
      </c>
      <c r="AI34" s="274" t="s">
        <v>801</v>
      </c>
    </row>
    <row r="35" spans="1:35" ht="123.75" x14ac:dyDescent="0.15">
      <c r="A35" s="270">
        <v>26</v>
      </c>
      <c r="B35" s="278">
        <v>43069</v>
      </c>
      <c r="C35" s="42" t="s">
        <v>23</v>
      </c>
      <c r="D35" s="42" t="s">
        <v>222</v>
      </c>
      <c r="E35" s="278">
        <v>43041</v>
      </c>
      <c r="F35" s="42">
        <v>3</v>
      </c>
      <c r="G35" s="42" t="s">
        <v>225</v>
      </c>
      <c r="H35" s="279" t="s">
        <v>115</v>
      </c>
      <c r="I35" s="289" t="s">
        <v>377</v>
      </c>
      <c r="J35" s="42" t="s">
        <v>381</v>
      </c>
      <c r="K35" s="272">
        <v>5</v>
      </c>
      <c r="L35" s="272" t="s">
        <v>27</v>
      </c>
      <c r="M35" s="272" t="s">
        <v>379</v>
      </c>
      <c r="N35" s="290" t="s">
        <v>380</v>
      </c>
      <c r="O35" s="290">
        <v>1</v>
      </c>
      <c r="P35" s="271">
        <v>43080</v>
      </c>
      <c r="Q35" s="271">
        <v>43444</v>
      </c>
      <c r="R35" s="272" t="s">
        <v>129</v>
      </c>
      <c r="S35" s="42" t="str">
        <f>IF(R35="","",VLOOKUP(R35,[2]Datos.!G32:H54,2,FALSE))</f>
        <v>Secretario General</v>
      </c>
      <c r="T35" s="42" t="str">
        <f>IF(R35="","",VLOOKUP(R35,[2]Datos.!$J$28:$K$50,2,FALSE))</f>
        <v>Coordinador Jurídico</v>
      </c>
      <c r="U35" s="274" t="s">
        <v>174</v>
      </c>
      <c r="V35" s="280">
        <v>43220</v>
      </c>
      <c r="W35" s="283" t="s">
        <v>569</v>
      </c>
      <c r="X35" s="272">
        <v>3</v>
      </c>
      <c r="Y35" s="33">
        <f t="shared" si="1"/>
        <v>0.6</v>
      </c>
      <c r="Z35" s="246">
        <f t="shared" si="2"/>
        <v>0.6</v>
      </c>
      <c r="AA35" s="198" t="str">
        <f t="shared" si="3"/>
        <v>EN PROCESO</v>
      </c>
      <c r="AB35" s="195" t="b">
        <f t="shared" si="4"/>
        <v>0</v>
      </c>
      <c r="AC35" s="251" t="str">
        <f t="shared" si="5"/>
        <v>EN PROCESO</v>
      </c>
      <c r="AD35" s="281" t="s">
        <v>789</v>
      </c>
      <c r="AE35" s="274" t="s">
        <v>192</v>
      </c>
      <c r="AF35" s="98" t="str">
        <f t="shared" si="6"/>
        <v>PENDIENTE</v>
      </c>
      <c r="AG35" s="272"/>
      <c r="AH35" s="272"/>
      <c r="AI35" s="274"/>
    </row>
    <row r="36" spans="1:35" ht="122.25" customHeight="1" x14ac:dyDescent="0.15">
      <c r="A36" s="270">
        <v>27</v>
      </c>
      <c r="B36" s="278">
        <v>43069</v>
      </c>
      <c r="C36" s="42" t="s">
        <v>23</v>
      </c>
      <c r="D36" s="42" t="s">
        <v>222</v>
      </c>
      <c r="E36" s="278">
        <v>43041</v>
      </c>
      <c r="F36" s="42">
        <v>4</v>
      </c>
      <c r="G36" s="42" t="s">
        <v>226</v>
      </c>
      <c r="H36" s="279" t="s">
        <v>115</v>
      </c>
      <c r="I36" s="289" t="s">
        <v>377</v>
      </c>
      <c r="J36" s="42" t="s">
        <v>383</v>
      </c>
      <c r="K36" s="272">
        <v>2</v>
      </c>
      <c r="L36" s="272" t="s">
        <v>27</v>
      </c>
      <c r="M36" s="272" t="s">
        <v>379</v>
      </c>
      <c r="N36" s="290" t="s">
        <v>380</v>
      </c>
      <c r="O36" s="290">
        <v>1</v>
      </c>
      <c r="P36" s="271">
        <v>43080</v>
      </c>
      <c r="Q36" s="271">
        <v>43159</v>
      </c>
      <c r="R36" s="272" t="s">
        <v>129</v>
      </c>
      <c r="S36" s="42" t="str">
        <f>IF(R36="","",VLOOKUP(R36,[2]Datos.!G33:H55,2,FALSE))</f>
        <v>Secretario General</v>
      </c>
      <c r="T36" s="42" t="str">
        <f>IF(R36="","",VLOOKUP(R36,[2]Datos.!$J$28:$K$50,2,FALSE))</f>
        <v>Coordinador Jurídico</v>
      </c>
      <c r="U36" s="274" t="s">
        <v>174</v>
      </c>
      <c r="V36" s="280">
        <v>43220</v>
      </c>
      <c r="W36" s="283" t="s">
        <v>568</v>
      </c>
      <c r="X36" s="272">
        <v>2</v>
      </c>
      <c r="Y36" s="33">
        <f t="shared" si="1"/>
        <v>1</v>
      </c>
      <c r="Z36" s="246">
        <f t="shared" si="2"/>
        <v>1</v>
      </c>
      <c r="AA36" s="198" t="b">
        <f t="shared" si="3"/>
        <v>0</v>
      </c>
      <c r="AB36" s="195" t="str">
        <f t="shared" si="4"/>
        <v>TERMINADA EXTEMPORANEA</v>
      </c>
      <c r="AC36" s="251" t="str">
        <f t="shared" si="5"/>
        <v>TERMINADA EXTEMPORANEA</v>
      </c>
      <c r="AD36" s="281" t="s">
        <v>792</v>
      </c>
      <c r="AE36" s="274" t="s">
        <v>192</v>
      </c>
      <c r="AF36" s="98" t="str">
        <f t="shared" si="6"/>
        <v>TERMINADA</v>
      </c>
      <c r="AG36" s="272"/>
      <c r="AH36" s="272" t="s">
        <v>24</v>
      </c>
      <c r="AI36" s="274" t="s">
        <v>801</v>
      </c>
    </row>
    <row r="37" spans="1:35" ht="112.5" x14ac:dyDescent="0.15">
      <c r="A37" s="270">
        <v>28</v>
      </c>
      <c r="B37" s="278">
        <v>43069</v>
      </c>
      <c r="C37" s="42" t="s">
        <v>23</v>
      </c>
      <c r="D37" s="42" t="s">
        <v>222</v>
      </c>
      <c r="E37" s="278">
        <v>43041</v>
      </c>
      <c r="F37" s="42">
        <v>4</v>
      </c>
      <c r="G37" s="42" t="s">
        <v>226</v>
      </c>
      <c r="H37" s="279" t="s">
        <v>115</v>
      </c>
      <c r="I37" s="296" t="s">
        <v>377</v>
      </c>
      <c r="J37" s="42" t="s">
        <v>381</v>
      </c>
      <c r="K37" s="272">
        <v>5</v>
      </c>
      <c r="L37" s="272" t="s">
        <v>27</v>
      </c>
      <c r="M37" s="272" t="s">
        <v>379</v>
      </c>
      <c r="N37" s="290" t="s">
        <v>380</v>
      </c>
      <c r="O37" s="290">
        <v>1</v>
      </c>
      <c r="P37" s="271">
        <v>43080</v>
      </c>
      <c r="Q37" s="271">
        <v>43444</v>
      </c>
      <c r="R37" s="272" t="s">
        <v>129</v>
      </c>
      <c r="S37" s="42" t="str">
        <f>IF(R37="","",VLOOKUP(R37,[2]Datos.!G34:H56,2,FALSE))</f>
        <v>Secretario General</v>
      </c>
      <c r="T37" s="42" t="str">
        <f>IF(R37="","",VLOOKUP(R37,[2]Datos.!$J$28:$K$50,2,FALSE))</f>
        <v>Coordinador Jurídico</v>
      </c>
      <c r="U37" s="274" t="s">
        <v>174</v>
      </c>
      <c r="V37" s="280">
        <v>43220</v>
      </c>
      <c r="W37" s="283" t="s">
        <v>569</v>
      </c>
      <c r="X37" s="272">
        <v>3</v>
      </c>
      <c r="Y37" s="33">
        <f t="shared" si="1"/>
        <v>0.6</v>
      </c>
      <c r="Z37" s="246">
        <f t="shared" si="2"/>
        <v>0.6</v>
      </c>
      <c r="AA37" s="198" t="str">
        <f t="shared" si="3"/>
        <v>EN PROCESO</v>
      </c>
      <c r="AB37" s="195" t="b">
        <f t="shared" si="4"/>
        <v>0</v>
      </c>
      <c r="AC37" s="251" t="str">
        <f t="shared" si="5"/>
        <v>EN PROCESO</v>
      </c>
      <c r="AD37" s="281" t="s">
        <v>789</v>
      </c>
      <c r="AE37" s="274" t="s">
        <v>192</v>
      </c>
      <c r="AF37" s="98" t="str">
        <f t="shared" si="6"/>
        <v>PENDIENTE</v>
      </c>
      <c r="AG37" s="272"/>
      <c r="AH37" s="272"/>
      <c r="AI37" s="274"/>
    </row>
    <row r="38" spans="1:35" ht="121.5" customHeight="1" x14ac:dyDescent="0.15">
      <c r="A38" s="270">
        <v>29</v>
      </c>
      <c r="B38" s="278">
        <v>43069</v>
      </c>
      <c r="C38" s="42" t="s">
        <v>23</v>
      </c>
      <c r="D38" s="42" t="s">
        <v>222</v>
      </c>
      <c r="E38" s="278">
        <v>43041</v>
      </c>
      <c r="F38" s="42">
        <v>5</v>
      </c>
      <c r="G38" s="42" t="s">
        <v>227</v>
      </c>
      <c r="H38" s="279" t="s">
        <v>115</v>
      </c>
      <c r="I38" s="296" t="s">
        <v>377</v>
      </c>
      <c r="J38" s="42" t="s">
        <v>384</v>
      </c>
      <c r="K38" s="272">
        <v>2</v>
      </c>
      <c r="L38" s="272" t="s">
        <v>27</v>
      </c>
      <c r="M38" s="272" t="s">
        <v>379</v>
      </c>
      <c r="N38" s="290" t="s">
        <v>380</v>
      </c>
      <c r="O38" s="290">
        <v>1</v>
      </c>
      <c r="P38" s="271">
        <v>43080</v>
      </c>
      <c r="Q38" s="271">
        <v>43159</v>
      </c>
      <c r="R38" s="272" t="s">
        <v>129</v>
      </c>
      <c r="S38" s="42" t="str">
        <f>IF(R38="","",VLOOKUP(R38,[2]Datos.!G35:H57,2,FALSE))</f>
        <v>Secretario General</v>
      </c>
      <c r="T38" s="42" t="str">
        <f>IF(R38="","",VLOOKUP(R38,[2]Datos.!$J$28:$K$50,2,FALSE))</f>
        <v>Coordinador Jurídico</v>
      </c>
      <c r="U38" s="274" t="s">
        <v>174</v>
      </c>
      <c r="V38" s="280">
        <v>43220</v>
      </c>
      <c r="W38" s="283" t="s">
        <v>568</v>
      </c>
      <c r="X38" s="272">
        <v>2</v>
      </c>
      <c r="Y38" s="33">
        <f t="shared" si="1"/>
        <v>1</v>
      </c>
      <c r="Z38" s="246">
        <f t="shared" si="2"/>
        <v>1</v>
      </c>
      <c r="AA38" s="198" t="b">
        <f t="shared" si="3"/>
        <v>0</v>
      </c>
      <c r="AB38" s="195" t="str">
        <f t="shared" si="4"/>
        <v>TERMINADA EXTEMPORANEA</v>
      </c>
      <c r="AC38" s="251" t="str">
        <f t="shared" si="5"/>
        <v>TERMINADA EXTEMPORANEA</v>
      </c>
      <c r="AD38" s="281" t="s">
        <v>792</v>
      </c>
      <c r="AE38" s="274" t="s">
        <v>192</v>
      </c>
      <c r="AF38" s="98" t="str">
        <f t="shared" si="6"/>
        <v>TERMINADA</v>
      </c>
      <c r="AG38" s="272"/>
      <c r="AH38" s="272" t="s">
        <v>24</v>
      </c>
      <c r="AI38" s="274" t="s">
        <v>801</v>
      </c>
    </row>
    <row r="39" spans="1:35" ht="112.5" x14ac:dyDescent="0.15">
      <c r="A39" s="270">
        <v>30</v>
      </c>
      <c r="B39" s="278">
        <v>43069</v>
      </c>
      <c r="C39" s="42" t="s">
        <v>23</v>
      </c>
      <c r="D39" s="42" t="s">
        <v>222</v>
      </c>
      <c r="E39" s="278">
        <v>43041</v>
      </c>
      <c r="F39" s="42">
        <v>5</v>
      </c>
      <c r="G39" s="42" t="s">
        <v>227</v>
      </c>
      <c r="H39" s="279" t="s">
        <v>115</v>
      </c>
      <c r="I39" s="296" t="s">
        <v>377</v>
      </c>
      <c r="J39" s="42" t="s">
        <v>381</v>
      </c>
      <c r="K39" s="272">
        <v>5</v>
      </c>
      <c r="L39" s="272" t="s">
        <v>27</v>
      </c>
      <c r="M39" s="272" t="s">
        <v>379</v>
      </c>
      <c r="N39" s="290" t="s">
        <v>380</v>
      </c>
      <c r="O39" s="290">
        <v>1</v>
      </c>
      <c r="P39" s="271">
        <v>43080</v>
      </c>
      <c r="Q39" s="271">
        <v>43444</v>
      </c>
      <c r="R39" s="272" t="s">
        <v>129</v>
      </c>
      <c r="S39" s="42" t="str">
        <f>IF(R39="","",VLOOKUP(R39,[2]Datos.!G36:H58,2,FALSE))</f>
        <v>Secretario General</v>
      </c>
      <c r="T39" s="42" t="str">
        <f>IF(R39="","",VLOOKUP(R39,[2]Datos.!$J$28:$K$50,2,FALSE))</f>
        <v>Coordinador Jurídico</v>
      </c>
      <c r="U39" s="274" t="s">
        <v>174</v>
      </c>
      <c r="V39" s="280">
        <v>43220</v>
      </c>
      <c r="W39" s="283" t="s">
        <v>569</v>
      </c>
      <c r="X39" s="272">
        <v>3</v>
      </c>
      <c r="Y39" s="33">
        <f t="shared" si="1"/>
        <v>0.6</v>
      </c>
      <c r="Z39" s="246">
        <f t="shared" si="2"/>
        <v>0.6</v>
      </c>
      <c r="AA39" s="198" t="str">
        <f t="shared" si="3"/>
        <v>EN PROCESO</v>
      </c>
      <c r="AB39" s="195" t="b">
        <f t="shared" si="4"/>
        <v>0</v>
      </c>
      <c r="AC39" s="251" t="str">
        <f t="shared" si="5"/>
        <v>EN PROCESO</v>
      </c>
      <c r="AD39" s="281" t="s">
        <v>789</v>
      </c>
      <c r="AE39" s="274" t="s">
        <v>192</v>
      </c>
      <c r="AF39" s="98" t="str">
        <f t="shared" si="6"/>
        <v>PENDIENTE</v>
      </c>
      <c r="AG39" s="272"/>
      <c r="AH39" s="272"/>
      <c r="AI39" s="274"/>
    </row>
    <row r="40" spans="1:35" ht="146.25" x14ac:dyDescent="0.15">
      <c r="A40" s="270">
        <v>31</v>
      </c>
      <c r="B40" s="278">
        <v>43069</v>
      </c>
      <c r="C40" s="42" t="s">
        <v>23</v>
      </c>
      <c r="D40" s="42" t="s">
        <v>222</v>
      </c>
      <c r="E40" s="278">
        <v>43041</v>
      </c>
      <c r="F40" s="42">
        <v>6</v>
      </c>
      <c r="G40" s="42" t="s">
        <v>228</v>
      </c>
      <c r="H40" s="279" t="s">
        <v>115</v>
      </c>
      <c r="I40" s="296" t="s">
        <v>377</v>
      </c>
      <c r="J40" s="42" t="s">
        <v>383</v>
      </c>
      <c r="K40" s="272">
        <v>2</v>
      </c>
      <c r="L40" s="272" t="s">
        <v>27</v>
      </c>
      <c r="M40" s="272" t="s">
        <v>379</v>
      </c>
      <c r="N40" s="290" t="s">
        <v>380</v>
      </c>
      <c r="O40" s="290">
        <v>1</v>
      </c>
      <c r="P40" s="271">
        <v>43080</v>
      </c>
      <c r="Q40" s="271">
        <v>43159</v>
      </c>
      <c r="R40" s="272" t="s">
        <v>129</v>
      </c>
      <c r="S40" s="42" t="str">
        <f>IF(R40="","",VLOOKUP(R40,[2]Datos.!G37:H59,2,FALSE))</f>
        <v>Secretario General</v>
      </c>
      <c r="T40" s="42" t="str">
        <f>IF(R40="","",VLOOKUP(R40,[2]Datos.!$J$28:$K$50,2,FALSE))</f>
        <v>Coordinador Jurídico</v>
      </c>
      <c r="U40" s="274" t="s">
        <v>174</v>
      </c>
      <c r="V40" s="280">
        <v>43220</v>
      </c>
      <c r="W40" s="283" t="s">
        <v>568</v>
      </c>
      <c r="X40" s="272">
        <v>2</v>
      </c>
      <c r="Y40" s="33">
        <f t="shared" si="1"/>
        <v>1</v>
      </c>
      <c r="Z40" s="246">
        <f t="shared" si="2"/>
        <v>1</v>
      </c>
      <c r="AA40" s="198" t="b">
        <f t="shared" si="3"/>
        <v>0</v>
      </c>
      <c r="AB40" s="195" t="str">
        <f t="shared" si="4"/>
        <v>TERMINADA EXTEMPORANEA</v>
      </c>
      <c r="AC40" s="251" t="str">
        <f t="shared" si="5"/>
        <v>TERMINADA EXTEMPORANEA</v>
      </c>
      <c r="AD40" s="281" t="s">
        <v>792</v>
      </c>
      <c r="AE40" s="274" t="s">
        <v>192</v>
      </c>
      <c r="AF40" s="98" t="str">
        <f t="shared" si="6"/>
        <v>TERMINADA</v>
      </c>
      <c r="AG40" s="272"/>
      <c r="AH40" s="272" t="s">
        <v>24</v>
      </c>
      <c r="AI40" s="274" t="s">
        <v>801</v>
      </c>
    </row>
    <row r="41" spans="1:35" ht="112.5" x14ac:dyDescent="0.15">
      <c r="A41" s="270">
        <v>32</v>
      </c>
      <c r="B41" s="278">
        <v>43069</v>
      </c>
      <c r="C41" s="42" t="s">
        <v>23</v>
      </c>
      <c r="D41" s="42" t="s">
        <v>222</v>
      </c>
      <c r="E41" s="278">
        <v>43041</v>
      </c>
      <c r="F41" s="42">
        <v>6</v>
      </c>
      <c r="G41" s="42" t="s">
        <v>228</v>
      </c>
      <c r="H41" s="279" t="s">
        <v>115</v>
      </c>
      <c r="I41" s="296" t="s">
        <v>377</v>
      </c>
      <c r="J41" s="42" t="s">
        <v>381</v>
      </c>
      <c r="K41" s="272">
        <v>5</v>
      </c>
      <c r="L41" s="272" t="s">
        <v>27</v>
      </c>
      <c r="M41" s="272" t="s">
        <v>379</v>
      </c>
      <c r="N41" s="290" t="s">
        <v>380</v>
      </c>
      <c r="O41" s="290">
        <v>1</v>
      </c>
      <c r="P41" s="271">
        <v>43080</v>
      </c>
      <c r="Q41" s="271">
        <v>43444</v>
      </c>
      <c r="R41" s="272" t="s">
        <v>129</v>
      </c>
      <c r="S41" s="42" t="str">
        <f>IF(R41="","",VLOOKUP(R41,[2]Datos.!G38:H60,2,FALSE))</f>
        <v>Secretario General</v>
      </c>
      <c r="T41" s="42" t="str">
        <f>IF(R41="","",VLOOKUP(R41,[2]Datos.!$J$28:$K$50,2,FALSE))</f>
        <v>Coordinador Jurídico</v>
      </c>
      <c r="U41" s="274" t="s">
        <v>174</v>
      </c>
      <c r="V41" s="280">
        <v>43220</v>
      </c>
      <c r="W41" s="283" t="s">
        <v>569</v>
      </c>
      <c r="X41" s="272">
        <v>3</v>
      </c>
      <c r="Y41" s="33">
        <f t="shared" si="1"/>
        <v>0.6</v>
      </c>
      <c r="Z41" s="246">
        <f t="shared" si="2"/>
        <v>0.6</v>
      </c>
      <c r="AA41" s="198" t="str">
        <f t="shared" si="3"/>
        <v>EN PROCESO</v>
      </c>
      <c r="AB41" s="195" t="b">
        <f t="shared" si="4"/>
        <v>0</v>
      </c>
      <c r="AC41" s="251" t="str">
        <f t="shared" si="5"/>
        <v>EN PROCESO</v>
      </c>
      <c r="AD41" s="281" t="s">
        <v>789</v>
      </c>
      <c r="AE41" s="274" t="s">
        <v>192</v>
      </c>
      <c r="AF41" s="98" t="str">
        <f>IF(G41="","",IF(OR(Z41=100%),"TERMINADA","PENDIENTE"))</f>
        <v>PENDIENTE</v>
      </c>
      <c r="AG41" s="272"/>
      <c r="AH41" s="272"/>
      <c r="AI41" s="274"/>
    </row>
    <row r="42" spans="1:35" ht="135" x14ac:dyDescent="0.15">
      <c r="A42" s="270">
        <v>33</v>
      </c>
      <c r="B42" s="278">
        <v>43069</v>
      </c>
      <c r="C42" s="42" t="s">
        <v>23</v>
      </c>
      <c r="D42" s="42" t="s">
        <v>222</v>
      </c>
      <c r="E42" s="278">
        <v>43041</v>
      </c>
      <c r="F42" s="42">
        <v>7</v>
      </c>
      <c r="G42" s="42" t="s">
        <v>229</v>
      </c>
      <c r="H42" s="279" t="s">
        <v>115</v>
      </c>
      <c r="I42" s="296" t="s">
        <v>377</v>
      </c>
      <c r="J42" s="42" t="s">
        <v>385</v>
      </c>
      <c r="K42" s="272">
        <v>4</v>
      </c>
      <c r="L42" s="272" t="s">
        <v>27</v>
      </c>
      <c r="M42" s="272" t="s">
        <v>379</v>
      </c>
      <c r="N42" s="290" t="s">
        <v>380</v>
      </c>
      <c r="O42" s="290">
        <v>1</v>
      </c>
      <c r="P42" s="271">
        <v>43080</v>
      </c>
      <c r="Q42" s="271">
        <v>43159</v>
      </c>
      <c r="R42" s="272" t="s">
        <v>129</v>
      </c>
      <c r="S42" s="42" t="s">
        <v>70</v>
      </c>
      <c r="T42" s="42" t="str">
        <f>IF(R42="","",VLOOKUP(R42,[2]Datos.!$J$28:$K$50,2,FALSE))</f>
        <v>Coordinador Jurídico</v>
      </c>
      <c r="U42" s="274" t="s">
        <v>174</v>
      </c>
      <c r="V42" s="280">
        <v>43220</v>
      </c>
      <c r="W42" s="283" t="s">
        <v>570</v>
      </c>
      <c r="X42" s="272">
        <v>1</v>
      </c>
      <c r="Y42" s="33">
        <f t="shared" si="1"/>
        <v>0.25</v>
      </c>
      <c r="Z42" s="246">
        <f t="shared" si="2"/>
        <v>0.25</v>
      </c>
      <c r="AA42" s="198" t="b">
        <f t="shared" si="3"/>
        <v>0</v>
      </c>
      <c r="AB42" s="195" t="str">
        <f t="shared" si="4"/>
        <v>INCUMPLIDA</v>
      </c>
      <c r="AC42" s="251" t="str">
        <f t="shared" si="5"/>
        <v>INCUMPLIDA</v>
      </c>
      <c r="AD42" s="281" t="s">
        <v>809</v>
      </c>
      <c r="AE42" s="274" t="s">
        <v>192</v>
      </c>
      <c r="AF42" s="98" t="str">
        <f t="shared" si="6"/>
        <v>PENDIENTE</v>
      </c>
      <c r="AG42" s="272"/>
      <c r="AH42" s="272"/>
      <c r="AI42" s="274"/>
    </row>
    <row r="43" spans="1:35" ht="337.5" x14ac:dyDescent="0.15">
      <c r="A43" s="270">
        <v>34</v>
      </c>
      <c r="B43" s="278">
        <v>43069</v>
      </c>
      <c r="C43" s="42" t="s">
        <v>23</v>
      </c>
      <c r="D43" s="42" t="s">
        <v>222</v>
      </c>
      <c r="E43" s="278">
        <v>43041</v>
      </c>
      <c r="F43" s="42">
        <v>8</v>
      </c>
      <c r="G43" s="42" t="s">
        <v>230</v>
      </c>
      <c r="H43" s="279" t="s">
        <v>115</v>
      </c>
      <c r="I43" s="296" t="s">
        <v>377</v>
      </c>
      <c r="J43" s="42" t="s">
        <v>771</v>
      </c>
      <c r="K43" s="272">
        <v>3</v>
      </c>
      <c r="L43" s="272" t="s">
        <v>27</v>
      </c>
      <c r="M43" s="272" t="s">
        <v>379</v>
      </c>
      <c r="N43" s="290" t="s">
        <v>386</v>
      </c>
      <c r="O43" s="290">
        <v>1</v>
      </c>
      <c r="P43" s="271">
        <v>43080</v>
      </c>
      <c r="Q43" s="271">
        <v>43280</v>
      </c>
      <c r="R43" s="272" t="s">
        <v>129</v>
      </c>
      <c r="S43" s="42" t="str">
        <f>IF(R43="","",VLOOKUP(R43,[2]Datos.!G29:H51,2,FALSE))</f>
        <v>Secretario General</v>
      </c>
      <c r="T43" s="42" t="str">
        <f>IF(R43="","",VLOOKUP(R43,[2]Datos.!$J$28:$K$50,2,FALSE))</f>
        <v>Coordinador Jurídico</v>
      </c>
      <c r="U43" s="274" t="s">
        <v>174</v>
      </c>
      <c r="V43" s="280">
        <v>43220</v>
      </c>
      <c r="W43" s="283" t="s">
        <v>563</v>
      </c>
      <c r="X43" s="272">
        <v>0</v>
      </c>
      <c r="Y43" s="33">
        <f t="shared" si="1"/>
        <v>0</v>
      </c>
      <c r="Z43" s="246">
        <f t="shared" si="2"/>
        <v>0</v>
      </c>
      <c r="AA43" s="198" t="str">
        <f t="shared" si="3"/>
        <v>SIN INICIAR</v>
      </c>
      <c r="AB43" s="195" t="b">
        <f t="shared" si="4"/>
        <v>0</v>
      </c>
      <c r="AC43" s="251" t="str">
        <f t="shared" si="5"/>
        <v>SIN INICIAR</v>
      </c>
      <c r="AD43" s="312" t="s">
        <v>793</v>
      </c>
      <c r="AE43" s="274" t="s">
        <v>192</v>
      </c>
      <c r="AF43" s="98" t="str">
        <f t="shared" si="6"/>
        <v>PENDIENTE</v>
      </c>
      <c r="AG43" s="272"/>
      <c r="AH43" s="272"/>
      <c r="AI43" s="274"/>
    </row>
    <row r="44" spans="1:35" ht="101.25" customHeight="1" x14ac:dyDescent="0.15">
      <c r="A44" s="270">
        <v>35</v>
      </c>
      <c r="B44" s="271">
        <v>43069</v>
      </c>
      <c r="C44" s="272" t="s">
        <v>23</v>
      </c>
      <c r="D44" s="272" t="s">
        <v>231</v>
      </c>
      <c r="E44" s="271">
        <v>43042</v>
      </c>
      <c r="F44" s="272">
        <v>1</v>
      </c>
      <c r="G44" s="272" t="s">
        <v>232</v>
      </c>
      <c r="H44" s="274" t="s">
        <v>115</v>
      </c>
      <c r="I44" s="285" t="s">
        <v>387</v>
      </c>
      <c r="J44" s="120" t="s">
        <v>388</v>
      </c>
      <c r="K44" s="120">
        <v>11</v>
      </c>
      <c r="L44" s="120" t="s">
        <v>27</v>
      </c>
      <c r="M44" s="120" t="s">
        <v>772</v>
      </c>
      <c r="N44" s="297" t="s">
        <v>389</v>
      </c>
      <c r="O44" s="297">
        <v>1</v>
      </c>
      <c r="P44" s="271">
        <v>43080</v>
      </c>
      <c r="Q44" s="271">
        <v>43444</v>
      </c>
      <c r="R44" s="273" t="s">
        <v>129</v>
      </c>
      <c r="S44" s="42" t="str">
        <f>IF(R44="","",VLOOKUP(R44,[2]Datos.!$G$28:$H$50,2,FALSE))</f>
        <v>Secretario General</v>
      </c>
      <c r="T44" s="42" t="str">
        <f>IF(R44="","",VLOOKUP(R44,[2]Datos.!$J$28:$K$50,2,FALSE))</f>
        <v>Coordinador Jurídico</v>
      </c>
      <c r="U44" s="274" t="s">
        <v>174</v>
      </c>
      <c r="V44" s="280">
        <v>43220</v>
      </c>
      <c r="W44" s="283" t="s">
        <v>571</v>
      </c>
      <c r="X44" s="272">
        <v>6</v>
      </c>
      <c r="Y44" s="33">
        <f t="shared" si="1"/>
        <v>0.54545454545454541</v>
      </c>
      <c r="Z44" s="246">
        <f t="shared" si="2"/>
        <v>0.54545454545454541</v>
      </c>
      <c r="AA44" s="198" t="str">
        <f t="shared" si="3"/>
        <v>EN PROCESO</v>
      </c>
      <c r="AB44" s="195" t="b">
        <f t="shared" si="4"/>
        <v>0</v>
      </c>
      <c r="AC44" s="251" t="str">
        <f t="shared" si="5"/>
        <v>EN PROCESO</v>
      </c>
      <c r="AD44" s="281" t="s">
        <v>794</v>
      </c>
      <c r="AE44" s="274" t="s">
        <v>192</v>
      </c>
      <c r="AF44" s="98" t="str">
        <f t="shared" si="6"/>
        <v>PENDIENTE</v>
      </c>
      <c r="AG44" s="272"/>
      <c r="AH44" s="272"/>
      <c r="AI44" s="274"/>
    </row>
    <row r="45" spans="1:35" ht="101.25" x14ac:dyDescent="0.15">
      <c r="A45" s="270">
        <v>36</v>
      </c>
      <c r="B45" s="271">
        <v>43069</v>
      </c>
      <c r="C45" s="272" t="s">
        <v>23</v>
      </c>
      <c r="D45" s="272" t="s">
        <v>231</v>
      </c>
      <c r="E45" s="271">
        <v>43042</v>
      </c>
      <c r="F45" s="272">
        <v>1</v>
      </c>
      <c r="G45" s="272" t="s">
        <v>232</v>
      </c>
      <c r="H45" s="274" t="s">
        <v>115</v>
      </c>
      <c r="I45" s="285" t="s">
        <v>387</v>
      </c>
      <c r="J45" s="120" t="s">
        <v>773</v>
      </c>
      <c r="K45" s="120">
        <v>50</v>
      </c>
      <c r="L45" s="120" t="s">
        <v>27</v>
      </c>
      <c r="M45" s="120" t="s">
        <v>772</v>
      </c>
      <c r="N45" s="297" t="s">
        <v>389</v>
      </c>
      <c r="O45" s="297">
        <v>1</v>
      </c>
      <c r="P45" s="271">
        <v>43080</v>
      </c>
      <c r="Q45" s="271">
        <v>43444</v>
      </c>
      <c r="R45" s="273" t="s">
        <v>129</v>
      </c>
      <c r="S45" s="42" t="str">
        <f>IF(R45="","",VLOOKUP(R45,[2]Datos.!$G$28:$H$50,2,FALSE))</f>
        <v>Secretario General</v>
      </c>
      <c r="T45" s="42" t="str">
        <f>IF(R45="","",VLOOKUP(R45,[2]Datos.!$J$28:$K$50,2,FALSE))</f>
        <v>Coordinador Jurídico</v>
      </c>
      <c r="U45" s="274" t="s">
        <v>174</v>
      </c>
      <c r="V45" s="280">
        <v>43220</v>
      </c>
      <c r="W45" s="283" t="s">
        <v>571</v>
      </c>
      <c r="X45" s="272">
        <v>6</v>
      </c>
      <c r="Y45" s="33">
        <f t="shared" si="1"/>
        <v>0.12</v>
      </c>
      <c r="Z45" s="246">
        <f t="shared" si="2"/>
        <v>0.12</v>
      </c>
      <c r="AA45" s="198" t="str">
        <f t="shared" si="3"/>
        <v>EN PROCESO</v>
      </c>
      <c r="AB45" s="195" t="b">
        <f t="shared" si="4"/>
        <v>0</v>
      </c>
      <c r="AC45" s="251" t="str">
        <f t="shared" si="5"/>
        <v>EN PROCESO</v>
      </c>
      <c r="AD45" s="312" t="s">
        <v>790</v>
      </c>
      <c r="AE45" s="274" t="s">
        <v>192</v>
      </c>
      <c r="AF45" s="98" t="str">
        <f t="shared" si="6"/>
        <v>PENDIENTE</v>
      </c>
      <c r="AG45" s="272"/>
      <c r="AH45" s="272"/>
      <c r="AI45" s="274"/>
    </row>
    <row r="46" spans="1:35" ht="180" x14ac:dyDescent="0.15">
      <c r="A46" s="270">
        <v>37</v>
      </c>
      <c r="B46" s="271">
        <v>43083</v>
      </c>
      <c r="C46" s="272" t="s">
        <v>23</v>
      </c>
      <c r="D46" s="272" t="s">
        <v>233</v>
      </c>
      <c r="E46" s="271">
        <v>43069</v>
      </c>
      <c r="F46" s="272">
        <v>1</v>
      </c>
      <c r="G46" s="272" t="s">
        <v>234</v>
      </c>
      <c r="H46" s="274" t="s">
        <v>609</v>
      </c>
      <c r="I46" s="287" t="s">
        <v>774</v>
      </c>
      <c r="J46" s="272" t="s">
        <v>390</v>
      </c>
      <c r="K46" s="272">
        <v>2</v>
      </c>
      <c r="L46" s="272" t="s">
        <v>27</v>
      </c>
      <c r="M46" s="272" t="s">
        <v>391</v>
      </c>
      <c r="N46" s="298" t="s">
        <v>392</v>
      </c>
      <c r="O46" s="290">
        <v>1</v>
      </c>
      <c r="P46" s="271">
        <v>43101</v>
      </c>
      <c r="Q46" s="271">
        <v>43281</v>
      </c>
      <c r="R46" s="272" t="s">
        <v>130</v>
      </c>
      <c r="S46" s="42" t="str">
        <f>IF(R46="","",VLOOKUP(R46,[2]Datos.!G30:H52,2,FALSE))</f>
        <v>Secretario General</v>
      </c>
      <c r="T46" s="42" t="str">
        <f>IF(R46="","",VLOOKUP(R46,[2]Datos.!$J$28:$K$50,2,FALSE))</f>
        <v>Auxiliar de Atención al Ciudadano</v>
      </c>
      <c r="U46" s="274" t="s">
        <v>174</v>
      </c>
      <c r="V46" s="280">
        <v>43220</v>
      </c>
      <c r="W46" s="281" t="s">
        <v>572</v>
      </c>
      <c r="X46" s="42">
        <v>0</v>
      </c>
      <c r="Y46" s="33">
        <f t="shared" si="1"/>
        <v>0</v>
      </c>
      <c r="Z46" s="246">
        <f t="shared" si="2"/>
        <v>0</v>
      </c>
      <c r="AA46" s="198" t="str">
        <f t="shared" si="3"/>
        <v>SIN INICIAR</v>
      </c>
      <c r="AB46" s="195" t="b">
        <f t="shared" si="4"/>
        <v>0</v>
      </c>
      <c r="AC46" s="251" t="str">
        <f t="shared" si="5"/>
        <v>SIN INICIAR</v>
      </c>
      <c r="AD46" s="314" t="s">
        <v>775</v>
      </c>
      <c r="AE46" s="274" t="s">
        <v>177</v>
      </c>
      <c r="AF46" s="98" t="str">
        <f t="shared" si="6"/>
        <v>PENDIENTE</v>
      </c>
      <c r="AG46" s="272"/>
      <c r="AH46" s="272"/>
      <c r="AI46" s="274"/>
    </row>
    <row r="47" spans="1:35" ht="236.25" x14ac:dyDescent="0.15">
      <c r="A47" s="270">
        <v>38</v>
      </c>
      <c r="B47" s="271">
        <v>43083</v>
      </c>
      <c r="C47" s="272" t="s">
        <v>23</v>
      </c>
      <c r="D47" s="272" t="s">
        <v>233</v>
      </c>
      <c r="E47" s="271">
        <v>43069</v>
      </c>
      <c r="F47" s="272">
        <v>2</v>
      </c>
      <c r="G47" s="272" t="s">
        <v>235</v>
      </c>
      <c r="H47" s="274" t="s">
        <v>612</v>
      </c>
      <c r="I47" s="287" t="s">
        <v>774</v>
      </c>
      <c r="J47" s="272" t="s">
        <v>393</v>
      </c>
      <c r="K47" s="272">
        <v>1</v>
      </c>
      <c r="L47" s="272" t="s">
        <v>27</v>
      </c>
      <c r="M47" s="272" t="s">
        <v>391</v>
      </c>
      <c r="N47" s="298" t="s">
        <v>394</v>
      </c>
      <c r="O47" s="290">
        <v>1</v>
      </c>
      <c r="P47" s="271">
        <v>43101</v>
      </c>
      <c r="Q47" s="271">
        <v>43281</v>
      </c>
      <c r="R47" s="272" t="s">
        <v>131</v>
      </c>
      <c r="S47" s="42" t="str">
        <f>IF(R47="","",VLOOKUP(R47,[2]Datos.!G31:H53,2,FALSE))</f>
        <v>Subdirector Financiero</v>
      </c>
      <c r="T47" s="42" t="str">
        <f>IF(R47="","",VLOOKUP(R47,[2]Datos.!$J$28:$K$50,2,FALSE))</f>
        <v xml:space="preserve">Profesional Universitario de Facturación </v>
      </c>
      <c r="U47" s="274" t="s">
        <v>174</v>
      </c>
      <c r="V47" s="280">
        <v>43220</v>
      </c>
      <c r="W47" s="272" t="s">
        <v>776</v>
      </c>
      <c r="X47" s="272">
        <v>1</v>
      </c>
      <c r="Y47" s="33">
        <f t="shared" si="1"/>
        <v>1</v>
      </c>
      <c r="Z47" s="246">
        <f t="shared" si="2"/>
        <v>1</v>
      </c>
      <c r="AA47" s="198" t="str">
        <f t="shared" si="3"/>
        <v>TERMINADA</v>
      </c>
      <c r="AB47" s="195" t="b">
        <f t="shared" si="4"/>
        <v>0</v>
      </c>
      <c r="AC47" s="251" t="str">
        <f t="shared" si="5"/>
        <v>TERMINADA</v>
      </c>
      <c r="AD47" s="281" t="s">
        <v>629</v>
      </c>
      <c r="AE47" s="274" t="s">
        <v>801</v>
      </c>
      <c r="AF47" s="98" t="str">
        <f t="shared" si="6"/>
        <v>TERMINADA</v>
      </c>
      <c r="AG47" s="272" t="s">
        <v>800</v>
      </c>
      <c r="AH47" s="272" t="s">
        <v>21</v>
      </c>
      <c r="AI47" s="274" t="s">
        <v>801</v>
      </c>
    </row>
    <row r="48" spans="1:35" ht="177.75" customHeight="1" x14ac:dyDescent="0.15">
      <c r="A48" s="270">
        <v>39</v>
      </c>
      <c r="B48" s="278">
        <v>43088</v>
      </c>
      <c r="C48" s="42" t="s">
        <v>23</v>
      </c>
      <c r="D48" s="42" t="s">
        <v>236</v>
      </c>
      <c r="E48" s="278">
        <v>43069</v>
      </c>
      <c r="F48" s="42">
        <v>1</v>
      </c>
      <c r="G48" s="42" t="s">
        <v>237</v>
      </c>
      <c r="H48" s="279" t="s">
        <v>111</v>
      </c>
      <c r="I48" s="296" t="s">
        <v>395</v>
      </c>
      <c r="J48" s="42" t="s">
        <v>675</v>
      </c>
      <c r="K48" s="42">
        <v>1</v>
      </c>
      <c r="L48" s="42" t="s">
        <v>27</v>
      </c>
      <c r="M48" s="42" t="s">
        <v>396</v>
      </c>
      <c r="N48" s="277" t="s">
        <v>397</v>
      </c>
      <c r="O48" s="299">
        <v>1</v>
      </c>
      <c r="P48" s="278">
        <v>43136</v>
      </c>
      <c r="Q48" s="278">
        <v>43312</v>
      </c>
      <c r="R48" s="42" t="s">
        <v>85</v>
      </c>
      <c r="S48" s="42" t="str">
        <f>IF(R48="","",VLOOKUP(R48,[2]Datos.!G32:H54,2,FALSE))</f>
        <v>Director Operativo</v>
      </c>
      <c r="T48" s="42" t="str">
        <f>IF(R48="","",VLOOKUP(R48,[2]Datos.!$J$28:$K$50,2,FALSE))</f>
        <v>Profesional Universitario de Ventas y Mercadeo</v>
      </c>
      <c r="U48" s="274" t="s">
        <v>174</v>
      </c>
      <c r="V48" s="280">
        <v>43220</v>
      </c>
      <c r="W48" s="281" t="s">
        <v>573</v>
      </c>
      <c r="X48" s="272">
        <v>1</v>
      </c>
      <c r="Y48" s="33">
        <f t="shared" si="1"/>
        <v>1</v>
      </c>
      <c r="Z48" s="246">
        <f t="shared" si="2"/>
        <v>1</v>
      </c>
      <c r="AA48" s="198" t="str">
        <f t="shared" si="3"/>
        <v>TERMINADA</v>
      </c>
      <c r="AB48" s="195" t="b">
        <f t="shared" si="4"/>
        <v>0</v>
      </c>
      <c r="AC48" s="251" t="str">
        <f t="shared" si="5"/>
        <v>TERMINADA</v>
      </c>
      <c r="AD48" s="314" t="s">
        <v>777</v>
      </c>
      <c r="AE48" s="274" t="s">
        <v>177</v>
      </c>
      <c r="AF48" s="98" t="str">
        <f t="shared" si="6"/>
        <v>TERMINADA</v>
      </c>
      <c r="AG48" s="272" t="s">
        <v>803</v>
      </c>
      <c r="AH48" s="272" t="s">
        <v>21</v>
      </c>
      <c r="AI48" s="274" t="s">
        <v>801</v>
      </c>
    </row>
    <row r="49" spans="1:35" ht="129.75" customHeight="1" x14ac:dyDescent="0.15">
      <c r="A49" s="270">
        <v>40</v>
      </c>
      <c r="B49" s="278">
        <v>43088</v>
      </c>
      <c r="C49" s="42" t="s">
        <v>23</v>
      </c>
      <c r="D49" s="42" t="s">
        <v>236</v>
      </c>
      <c r="E49" s="278">
        <v>43069</v>
      </c>
      <c r="F49" s="42">
        <v>2</v>
      </c>
      <c r="G49" s="42" t="s">
        <v>238</v>
      </c>
      <c r="H49" s="279" t="s">
        <v>111</v>
      </c>
      <c r="I49" s="296" t="s">
        <v>398</v>
      </c>
      <c r="J49" s="42" t="s">
        <v>778</v>
      </c>
      <c r="K49" s="42">
        <v>2</v>
      </c>
      <c r="L49" s="42" t="s">
        <v>27</v>
      </c>
      <c r="M49" s="42" t="s">
        <v>399</v>
      </c>
      <c r="N49" s="277" t="s">
        <v>397</v>
      </c>
      <c r="O49" s="299">
        <v>1</v>
      </c>
      <c r="P49" s="278">
        <v>43136</v>
      </c>
      <c r="Q49" s="278">
        <v>43312</v>
      </c>
      <c r="R49" s="42" t="s">
        <v>85</v>
      </c>
      <c r="S49" s="42" t="str">
        <f>IF(R49="","",VLOOKUP(R49,[2]Datos.!G33:H55,2,FALSE))</f>
        <v>Director Operativo</v>
      </c>
      <c r="T49" s="42" t="str">
        <f>IF(R49="","",VLOOKUP(R49,[2]Datos.!$J$28:$K$50,2,FALSE))</f>
        <v>Profesional Universitario de Ventas y Mercadeo</v>
      </c>
      <c r="U49" s="274" t="s">
        <v>174</v>
      </c>
      <c r="V49" s="280">
        <v>43220</v>
      </c>
      <c r="W49" s="281" t="s">
        <v>574</v>
      </c>
      <c r="X49" s="272">
        <v>1</v>
      </c>
      <c r="Y49" s="33">
        <f t="shared" si="1"/>
        <v>0.5</v>
      </c>
      <c r="Z49" s="246">
        <f t="shared" si="2"/>
        <v>0.5</v>
      </c>
      <c r="AA49" s="198" t="str">
        <f t="shared" si="3"/>
        <v>EN PROCESO</v>
      </c>
      <c r="AB49" s="195" t="b">
        <f t="shared" si="4"/>
        <v>0</v>
      </c>
      <c r="AC49" s="251" t="str">
        <f t="shared" si="5"/>
        <v>EN PROCESO</v>
      </c>
      <c r="AD49" s="281" t="s">
        <v>676</v>
      </c>
      <c r="AE49" s="274" t="s">
        <v>177</v>
      </c>
      <c r="AF49" s="98" t="str">
        <f t="shared" si="6"/>
        <v>PENDIENTE</v>
      </c>
      <c r="AG49" s="272"/>
      <c r="AH49" s="272"/>
      <c r="AI49" s="274"/>
    </row>
    <row r="50" spans="1:35" ht="258.75" x14ac:dyDescent="0.15">
      <c r="A50" s="270">
        <v>41</v>
      </c>
      <c r="B50" s="278">
        <v>43088</v>
      </c>
      <c r="C50" s="42" t="s">
        <v>23</v>
      </c>
      <c r="D50" s="42" t="s">
        <v>236</v>
      </c>
      <c r="E50" s="278">
        <v>43069</v>
      </c>
      <c r="F50" s="42">
        <v>3</v>
      </c>
      <c r="G50" s="42" t="s">
        <v>239</v>
      </c>
      <c r="H50" s="279" t="s">
        <v>111</v>
      </c>
      <c r="I50" s="296" t="s">
        <v>677</v>
      </c>
      <c r="J50" s="42" t="s">
        <v>678</v>
      </c>
      <c r="K50" s="42">
        <v>3</v>
      </c>
      <c r="L50" s="42" t="s">
        <v>27</v>
      </c>
      <c r="M50" s="42" t="s">
        <v>399</v>
      </c>
      <c r="N50" s="277" t="s">
        <v>400</v>
      </c>
      <c r="O50" s="299">
        <v>1</v>
      </c>
      <c r="P50" s="278">
        <v>43136</v>
      </c>
      <c r="Q50" s="278">
        <v>43312</v>
      </c>
      <c r="R50" s="42" t="s">
        <v>83</v>
      </c>
      <c r="S50" s="42" t="str">
        <f>IF(R50="","",VLOOKUP(R50,[2]Datos.!G34:H56,2,FALSE))</f>
        <v>Director Operativo</v>
      </c>
      <c r="T50" s="42" t="str">
        <f>IF(R50="","",VLOOKUP(R50,[2]Datos.!$J$28:$K$50,2,FALSE))</f>
        <v>Coordinador de Programación</v>
      </c>
      <c r="U50" s="274" t="s">
        <v>174</v>
      </c>
      <c r="V50" s="280">
        <v>43220</v>
      </c>
      <c r="W50" s="281" t="s">
        <v>575</v>
      </c>
      <c r="X50" s="272">
        <v>1</v>
      </c>
      <c r="Y50" s="33">
        <f t="shared" si="1"/>
        <v>0.33333333333333331</v>
      </c>
      <c r="Z50" s="246">
        <f t="shared" si="2"/>
        <v>0.33333333333333331</v>
      </c>
      <c r="AA50" s="198" t="str">
        <f t="shared" si="3"/>
        <v>EN PROCESO</v>
      </c>
      <c r="AB50" s="195" t="b">
        <f t="shared" si="4"/>
        <v>0</v>
      </c>
      <c r="AC50" s="251" t="str">
        <f t="shared" si="5"/>
        <v>EN PROCESO</v>
      </c>
      <c r="AD50" s="281" t="s">
        <v>784</v>
      </c>
      <c r="AE50" s="274" t="s">
        <v>177</v>
      </c>
      <c r="AF50" s="98" t="str">
        <f t="shared" si="6"/>
        <v>PENDIENTE</v>
      </c>
      <c r="AG50" s="272"/>
      <c r="AH50" s="272"/>
      <c r="AI50" s="274"/>
    </row>
    <row r="51" spans="1:35" ht="101.25" x14ac:dyDescent="0.15">
      <c r="A51" s="270">
        <v>42</v>
      </c>
      <c r="B51" s="278">
        <v>43088</v>
      </c>
      <c r="C51" s="42" t="s">
        <v>23</v>
      </c>
      <c r="D51" s="42" t="s">
        <v>236</v>
      </c>
      <c r="E51" s="278">
        <v>43069</v>
      </c>
      <c r="F51" s="42">
        <v>4</v>
      </c>
      <c r="G51" s="42" t="s">
        <v>240</v>
      </c>
      <c r="H51" s="279" t="s">
        <v>111</v>
      </c>
      <c r="I51" s="296" t="s">
        <v>401</v>
      </c>
      <c r="J51" s="42" t="s">
        <v>679</v>
      </c>
      <c r="K51" s="42">
        <v>3</v>
      </c>
      <c r="L51" s="42" t="s">
        <v>27</v>
      </c>
      <c r="M51" s="42" t="s">
        <v>399</v>
      </c>
      <c r="N51" s="277" t="s">
        <v>402</v>
      </c>
      <c r="O51" s="299">
        <v>1</v>
      </c>
      <c r="P51" s="278">
        <v>43136</v>
      </c>
      <c r="Q51" s="278">
        <v>43312</v>
      </c>
      <c r="R51" s="42" t="s">
        <v>85</v>
      </c>
      <c r="S51" s="42" t="str">
        <f>IF(R51="","",VLOOKUP(R51,[2]Datos.!G35:H57,2,FALSE))</f>
        <v>Director Operativo</v>
      </c>
      <c r="T51" s="42" t="str">
        <f>IF(R51="","",VLOOKUP(R51,[2]Datos.!$J$28:$K$50,2,FALSE))</f>
        <v>Profesional Universitario de Ventas y Mercadeo</v>
      </c>
      <c r="U51" s="274" t="s">
        <v>174</v>
      </c>
      <c r="V51" s="280">
        <v>43220</v>
      </c>
      <c r="W51" s="281" t="s">
        <v>563</v>
      </c>
      <c r="X51" s="272">
        <v>0</v>
      </c>
      <c r="Y51" s="33">
        <f t="shared" si="1"/>
        <v>0</v>
      </c>
      <c r="Z51" s="246">
        <f t="shared" si="2"/>
        <v>0</v>
      </c>
      <c r="AA51" s="198" t="str">
        <f t="shared" si="3"/>
        <v>SIN INICIAR</v>
      </c>
      <c r="AB51" s="195" t="b">
        <f t="shared" si="4"/>
        <v>0</v>
      </c>
      <c r="AC51" s="251" t="str">
        <f t="shared" si="5"/>
        <v>SIN INICIAR</v>
      </c>
      <c r="AD51" s="281" t="s">
        <v>598</v>
      </c>
      <c r="AE51" s="274" t="s">
        <v>177</v>
      </c>
      <c r="AF51" s="98" t="str">
        <f t="shared" si="6"/>
        <v>PENDIENTE</v>
      </c>
      <c r="AG51" s="272"/>
      <c r="AH51" s="272"/>
      <c r="AI51" s="274"/>
    </row>
    <row r="52" spans="1:35" ht="123.75" x14ac:dyDescent="0.15">
      <c r="A52" s="270">
        <v>43</v>
      </c>
      <c r="B52" s="278">
        <v>43088</v>
      </c>
      <c r="C52" s="42" t="s">
        <v>23</v>
      </c>
      <c r="D52" s="42" t="s">
        <v>236</v>
      </c>
      <c r="E52" s="278">
        <v>43069</v>
      </c>
      <c r="F52" s="42">
        <v>5</v>
      </c>
      <c r="G52" s="42" t="s">
        <v>241</v>
      </c>
      <c r="H52" s="279" t="s">
        <v>111</v>
      </c>
      <c r="I52" s="296" t="s">
        <v>403</v>
      </c>
      <c r="J52" s="42" t="s">
        <v>404</v>
      </c>
      <c r="K52" s="42">
        <v>2</v>
      </c>
      <c r="L52" s="42" t="s">
        <v>27</v>
      </c>
      <c r="M52" s="42" t="s">
        <v>399</v>
      </c>
      <c r="N52" s="277" t="s">
        <v>405</v>
      </c>
      <c r="O52" s="299">
        <v>1</v>
      </c>
      <c r="P52" s="278">
        <v>43136</v>
      </c>
      <c r="Q52" s="278">
        <v>43312</v>
      </c>
      <c r="R52" s="42" t="s">
        <v>85</v>
      </c>
      <c r="S52" s="42" t="str">
        <f>IF(R52="","",VLOOKUP(R52,[2]Datos.!G36:H58,2,FALSE))</f>
        <v>Director Operativo</v>
      </c>
      <c r="T52" s="42" t="str">
        <f>IF(R52="","",VLOOKUP(R52,[2]Datos.!$J$28:$K$50,2,FALSE))</f>
        <v>Profesional Universitario de Ventas y Mercadeo</v>
      </c>
      <c r="U52" s="274" t="s">
        <v>174</v>
      </c>
      <c r="V52" s="280">
        <v>43220</v>
      </c>
      <c r="W52" s="281" t="s">
        <v>576</v>
      </c>
      <c r="X52" s="272">
        <v>0</v>
      </c>
      <c r="Y52" s="33">
        <f t="shared" si="1"/>
        <v>0</v>
      </c>
      <c r="Z52" s="246">
        <f t="shared" si="2"/>
        <v>0</v>
      </c>
      <c r="AA52" s="198" t="str">
        <f t="shared" si="3"/>
        <v>SIN INICIAR</v>
      </c>
      <c r="AB52" s="195" t="b">
        <f t="shared" si="4"/>
        <v>0</v>
      </c>
      <c r="AC52" s="251" t="str">
        <f t="shared" si="5"/>
        <v>SIN INICIAR</v>
      </c>
      <c r="AD52" s="281" t="s">
        <v>680</v>
      </c>
      <c r="AE52" s="274" t="s">
        <v>177</v>
      </c>
      <c r="AF52" s="98" t="str">
        <f t="shared" si="6"/>
        <v>PENDIENTE</v>
      </c>
      <c r="AG52" s="272"/>
      <c r="AH52" s="272"/>
      <c r="AI52" s="274"/>
    </row>
    <row r="53" spans="1:35" ht="253.5" customHeight="1" x14ac:dyDescent="0.15">
      <c r="A53" s="270">
        <v>44</v>
      </c>
      <c r="B53" s="278">
        <v>43088</v>
      </c>
      <c r="C53" s="42" t="s">
        <v>23</v>
      </c>
      <c r="D53" s="42" t="s">
        <v>236</v>
      </c>
      <c r="E53" s="278">
        <v>43069</v>
      </c>
      <c r="F53" s="42">
        <v>6</v>
      </c>
      <c r="G53" s="42" t="s">
        <v>242</v>
      </c>
      <c r="H53" s="279" t="s">
        <v>111</v>
      </c>
      <c r="I53" s="296" t="s">
        <v>406</v>
      </c>
      <c r="J53" s="42" t="s">
        <v>681</v>
      </c>
      <c r="K53" s="42">
        <v>2</v>
      </c>
      <c r="L53" s="42" t="s">
        <v>27</v>
      </c>
      <c r="M53" s="42" t="s">
        <v>407</v>
      </c>
      <c r="N53" s="277" t="s">
        <v>408</v>
      </c>
      <c r="O53" s="299">
        <v>1</v>
      </c>
      <c r="P53" s="278">
        <v>43136</v>
      </c>
      <c r="Q53" s="278">
        <v>43312</v>
      </c>
      <c r="R53" s="42" t="s">
        <v>88</v>
      </c>
      <c r="S53" s="42" t="str">
        <f>IF(R53="","",VLOOKUP(R53,[2]Datos.!G37:H59,2,FALSE))</f>
        <v xml:space="preserve">Subdirector Administrativo </v>
      </c>
      <c r="T53" s="42" t="str">
        <f>IF(R53="","",VLOOKUP(R53,[2]Datos.!$J$28:$K$50,2,FALSE))</f>
        <v>Técnico de Servicios Administrativos</v>
      </c>
      <c r="U53" s="274" t="s">
        <v>174</v>
      </c>
      <c r="V53" s="280">
        <v>43220</v>
      </c>
      <c r="W53" s="288" t="s">
        <v>577</v>
      </c>
      <c r="X53" s="272">
        <v>1</v>
      </c>
      <c r="Y53" s="33">
        <f t="shared" si="1"/>
        <v>0.5</v>
      </c>
      <c r="Z53" s="246">
        <f t="shared" si="2"/>
        <v>0.5</v>
      </c>
      <c r="AA53" s="198" t="str">
        <f t="shared" si="3"/>
        <v>EN PROCESO</v>
      </c>
      <c r="AB53" s="195" t="b">
        <f t="shared" si="4"/>
        <v>0</v>
      </c>
      <c r="AC53" s="251" t="str">
        <f t="shared" si="5"/>
        <v>EN PROCESO</v>
      </c>
      <c r="AD53" s="288" t="s">
        <v>682</v>
      </c>
      <c r="AE53" s="274" t="s">
        <v>185</v>
      </c>
      <c r="AF53" s="98" t="str">
        <f t="shared" si="6"/>
        <v>PENDIENTE</v>
      </c>
      <c r="AG53" s="272"/>
      <c r="AH53" s="272"/>
      <c r="AI53" s="274"/>
    </row>
    <row r="54" spans="1:35" ht="112.5" x14ac:dyDescent="0.15">
      <c r="A54" s="270">
        <v>45</v>
      </c>
      <c r="B54" s="278">
        <v>43088</v>
      </c>
      <c r="C54" s="42" t="s">
        <v>23</v>
      </c>
      <c r="D54" s="42" t="s">
        <v>236</v>
      </c>
      <c r="E54" s="278">
        <v>43069</v>
      </c>
      <c r="F54" s="42">
        <v>7</v>
      </c>
      <c r="G54" s="42" t="s">
        <v>243</v>
      </c>
      <c r="H54" s="279" t="s">
        <v>111</v>
      </c>
      <c r="I54" s="296" t="s">
        <v>409</v>
      </c>
      <c r="J54" s="42" t="s">
        <v>410</v>
      </c>
      <c r="K54" s="42">
        <v>2</v>
      </c>
      <c r="L54" s="42" t="s">
        <v>27</v>
      </c>
      <c r="M54" s="42" t="s">
        <v>399</v>
      </c>
      <c r="N54" s="277" t="s">
        <v>683</v>
      </c>
      <c r="O54" s="299">
        <v>1</v>
      </c>
      <c r="P54" s="278">
        <v>43136</v>
      </c>
      <c r="Q54" s="278">
        <v>43312</v>
      </c>
      <c r="R54" s="42" t="s">
        <v>85</v>
      </c>
      <c r="S54" s="42" t="str">
        <f>IF(R54="","",VLOOKUP(R54,[2]Datos.!$G$28:$H$50,2,FALSE))</f>
        <v>Director Operativo</v>
      </c>
      <c r="T54" s="42" t="str">
        <f>IF(R54="","",VLOOKUP(R54,[2]Datos.!$J$28:$K$50,2,FALSE))</f>
        <v>Profesional Universitario de Ventas y Mercadeo</v>
      </c>
      <c r="U54" s="274" t="s">
        <v>174</v>
      </c>
      <c r="V54" s="280">
        <v>43220</v>
      </c>
      <c r="W54" s="281" t="s">
        <v>684</v>
      </c>
      <c r="X54" s="272">
        <v>2</v>
      </c>
      <c r="Y54" s="33">
        <f t="shared" si="1"/>
        <v>1</v>
      </c>
      <c r="Z54" s="246">
        <f t="shared" si="2"/>
        <v>1</v>
      </c>
      <c r="AA54" s="198" t="str">
        <f t="shared" si="3"/>
        <v>TERMINADA</v>
      </c>
      <c r="AB54" s="195" t="b">
        <f t="shared" si="4"/>
        <v>0</v>
      </c>
      <c r="AC54" s="251" t="str">
        <f t="shared" si="5"/>
        <v>TERMINADA</v>
      </c>
      <c r="AD54" s="312" t="s">
        <v>599</v>
      </c>
      <c r="AE54" s="274" t="s">
        <v>177</v>
      </c>
      <c r="AF54" s="98" t="str">
        <f t="shared" si="6"/>
        <v>TERMINADA</v>
      </c>
      <c r="AG54" s="272"/>
      <c r="AH54" s="272" t="s">
        <v>24</v>
      </c>
      <c r="AI54" s="274" t="s">
        <v>801</v>
      </c>
    </row>
    <row r="55" spans="1:35" ht="153" customHeight="1" x14ac:dyDescent="0.15">
      <c r="A55" s="270">
        <v>46</v>
      </c>
      <c r="B55" s="278">
        <v>43088</v>
      </c>
      <c r="C55" s="42" t="s">
        <v>23</v>
      </c>
      <c r="D55" s="42" t="s">
        <v>236</v>
      </c>
      <c r="E55" s="278">
        <v>43069</v>
      </c>
      <c r="F55" s="42">
        <v>8</v>
      </c>
      <c r="G55" s="42" t="s">
        <v>244</v>
      </c>
      <c r="H55" s="279" t="s">
        <v>111</v>
      </c>
      <c r="I55" s="296" t="s">
        <v>685</v>
      </c>
      <c r="J55" s="42" t="s">
        <v>411</v>
      </c>
      <c r="K55" s="42">
        <v>3</v>
      </c>
      <c r="L55" s="42" t="s">
        <v>27</v>
      </c>
      <c r="M55" s="42" t="s">
        <v>396</v>
      </c>
      <c r="N55" s="277" t="s">
        <v>412</v>
      </c>
      <c r="O55" s="299">
        <v>1</v>
      </c>
      <c r="P55" s="278">
        <v>43136</v>
      </c>
      <c r="Q55" s="278">
        <v>43220</v>
      </c>
      <c r="R55" s="42" t="s">
        <v>85</v>
      </c>
      <c r="S55" s="42" t="str">
        <f>IF(R55="","",VLOOKUP(R55,[2]Datos.!$G$28:$H$50,2,FALSE))</f>
        <v>Director Operativo</v>
      </c>
      <c r="T55" s="42" t="str">
        <f>IF(R55="","",VLOOKUP(R55,[2]Datos.!$J$28:$K$50,2,FALSE))</f>
        <v>Profesional Universitario de Ventas y Mercadeo</v>
      </c>
      <c r="U55" s="274" t="s">
        <v>174</v>
      </c>
      <c r="V55" s="280">
        <v>43220</v>
      </c>
      <c r="W55" s="281" t="s">
        <v>686</v>
      </c>
      <c r="X55" s="272">
        <v>2</v>
      </c>
      <c r="Y55" s="33">
        <f t="shared" si="1"/>
        <v>0.66666666666666663</v>
      </c>
      <c r="Z55" s="246">
        <f t="shared" si="2"/>
        <v>0.66666666666666663</v>
      </c>
      <c r="AA55" s="198" t="str">
        <f t="shared" si="3"/>
        <v>EN PROCESO</v>
      </c>
      <c r="AB55" s="195" t="str">
        <f t="shared" si="4"/>
        <v>INCUMPLIDA</v>
      </c>
      <c r="AC55" s="251" t="str">
        <f t="shared" si="5"/>
        <v>EN PROCESO</v>
      </c>
      <c r="AD55" s="314" t="s">
        <v>785</v>
      </c>
      <c r="AE55" s="274" t="s">
        <v>177</v>
      </c>
      <c r="AF55" s="98" t="str">
        <f t="shared" si="6"/>
        <v>PENDIENTE</v>
      </c>
      <c r="AG55" s="272"/>
      <c r="AH55" s="272"/>
      <c r="AI55" s="274"/>
    </row>
    <row r="56" spans="1:35" ht="214.5" customHeight="1" x14ac:dyDescent="0.15">
      <c r="A56" s="270">
        <v>47</v>
      </c>
      <c r="B56" s="278">
        <v>43088</v>
      </c>
      <c r="C56" s="42" t="s">
        <v>23</v>
      </c>
      <c r="D56" s="42" t="s">
        <v>236</v>
      </c>
      <c r="E56" s="278">
        <v>43069</v>
      </c>
      <c r="F56" s="42">
        <v>9</v>
      </c>
      <c r="G56" s="42" t="s">
        <v>245</v>
      </c>
      <c r="H56" s="279" t="s">
        <v>111</v>
      </c>
      <c r="I56" s="296" t="s">
        <v>413</v>
      </c>
      <c r="J56" s="42" t="s">
        <v>687</v>
      </c>
      <c r="K56" s="42">
        <v>3</v>
      </c>
      <c r="L56" s="42" t="s">
        <v>27</v>
      </c>
      <c r="M56" s="42" t="s">
        <v>399</v>
      </c>
      <c r="N56" s="277" t="s">
        <v>414</v>
      </c>
      <c r="O56" s="299">
        <v>1</v>
      </c>
      <c r="P56" s="278">
        <v>43136</v>
      </c>
      <c r="Q56" s="278">
        <v>43312</v>
      </c>
      <c r="R56" s="42" t="s">
        <v>83</v>
      </c>
      <c r="S56" s="42" t="str">
        <f>IF(R56="","",VLOOKUP(R56,[2]Datos.!$G$28:$H$50,2,FALSE))</f>
        <v>Director Operativo</v>
      </c>
      <c r="T56" s="42" t="str">
        <f>IF(R56="","",VLOOKUP(R56,[2]Datos.!$J$28:$K$50,2,FALSE))</f>
        <v>Coordinador de Programación</v>
      </c>
      <c r="U56" s="274" t="s">
        <v>174</v>
      </c>
      <c r="V56" s="280">
        <v>43220</v>
      </c>
      <c r="W56" s="281" t="s">
        <v>578</v>
      </c>
      <c r="X56" s="272">
        <v>1</v>
      </c>
      <c r="Y56" s="33">
        <f t="shared" si="1"/>
        <v>0.33333333333333331</v>
      </c>
      <c r="Z56" s="246">
        <f t="shared" si="2"/>
        <v>0.33333333333333331</v>
      </c>
      <c r="AA56" s="198" t="str">
        <f t="shared" si="3"/>
        <v>EN PROCESO</v>
      </c>
      <c r="AB56" s="195" t="b">
        <f t="shared" si="4"/>
        <v>0</v>
      </c>
      <c r="AC56" s="251" t="str">
        <f t="shared" si="5"/>
        <v>EN PROCESO</v>
      </c>
      <c r="AD56" s="281" t="s">
        <v>786</v>
      </c>
      <c r="AE56" s="274" t="s">
        <v>177</v>
      </c>
      <c r="AF56" s="98" t="str">
        <f t="shared" si="6"/>
        <v>PENDIENTE</v>
      </c>
      <c r="AG56" s="272"/>
      <c r="AH56" s="272"/>
      <c r="AI56" s="274"/>
    </row>
    <row r="57" spans="1:35" ht="146.25" x14ac:dyDescent="0.15">
      <c r="A57" s="270">
        <v>48</v>
      </c>
      <c r="B57" s="278">
        <v>43088</v>
      </c>
      <c r="C57" s="42" t="s">
        <v>23</v>
      </c>
      <c r="D57" s="42" t="s">
        <v>236</v>
      </c>
      <c r="E57" s="278">
        <v>43069</v>
      </c>
      <c r="F57" s="42">
        <v>10</v>
      </c>
      <c r="G57" s="42" t="s">
        <v>246</v>
      </c>
      <c r="H57" s="279" t="s">
        <v>111</v>
      </c>
      <c r="I57" s="296" t="s">
        <v>685</v>
      </c>
      <c r="J57" s="42" t="s">
        <v>411</v>
      </c>
      <c r="K57" s="42">
        <v>3</v>
      </c>
      <c r="L57" s="42" t="s">
        <v>27</v>
      </c>
      <c r="M57" s="42" t="s">
        <v>396</v>
      </c>
      <c r="N57" s="277" t="s">
        <v>412</v>
      </c>
      <c r="O57" s="299">
        <v>1</v>
      </c>
      <c r="P57" s="278">
        <v>43136</v>
      </c>
      <c r="Q57" s="278">
        <v>43220</v>
      </c>
      <c r="R57" s="42" t="s">
        <v>85</v>
      </c>
      <c r="S57" s="42" t="str">
        <f>IF(R57="","",VLOOKUP(R57,[2]Datos.!$G$28:$H$50,2,FALSE))</f>
        <v>Director Operativo</v>
      </c>
      <c r="T57" s="42" t="str">
        <f>IF(R57="","",VLOOKUP(R57,[2]Datos.!$J$28:$K$50,2,FALSE))</f>
        <v>Profesional Universitario de Ventas y Mercadeo</v>
      </c>
      <c r="U57" s="274" t="s">
        <v>174</v>
      </c>
      <c r="V57" s="280">
        <v>43220</v>
      </c>
      <c r="W57" s="281" t="s">
        <v>686</v>
      </c>
      <c r="X57" s="272">
        <v>2</v>
      </c>
      <c r="Y57" s="33">
        <f t="shared" si="1"/>
        <v>0.66666666666666663</v>
      </c>
      <c r="Z57" s="246">
        <f t="shared" si="2"/>
        <v>0.66666666666666663</v>
      </c>
      <c r="AA57" s="198" t="str">
        <f t="shared" si="3"/>
        <v>EN PROCESO</v>
      </c>
      <c r="AB57" s="195" t="str">
        <f t="shared" si="4"/>
        <v>INCUMPLIDA</v>
      </c>
      <c r="AC57" s="251" t="str">
        <f t="shared" si="5"/>
        <v>EN PROCESO</v>
      </c>
      <c r="AD57" s="314" t="s">
        <v>600</v>
      </c>
      <c r="AE57" s="274" t="s">
        <v>177</v>
      </c>
      <c r="AF57" s="98" t="str">
        <f t="shared" si="6"/>
        <v>PENDIENTE</v>
      </c>
      <c r="AG57" s="272"/>
      <c r="AH57" s="272"/>
      <c r="AI57" s="274"/>
    </row>
    <row r="58" spans="1:35" ht="78.75" x14ac:dyDescent="0.15">
      <c r="A58" s="270">
        <v>49</v>
      </c>
      <c r="B58" s="278">
        <v>43088</v>
      </c>
      <c r="C58" s="42" t="s">
        <v>23</v>
      </c>
      <c r="D58" s="42" t="s">
        <v>236</v>
      </c>
      <c r="E58" s="278">
        <v>43069</v>
      </c>
      <c r="F58" s="42">
        <v>11</v>
      </c>
      <c r="G58" s="42" t="s">
        <v>247</v>
      </c>
      <c r="H58" s="279" t="s">
        <v>111</v>
      </c>
      <c r="I58" s="296" t="s">
        <v>415</v>
      </c>
      <c r="J58" s="42" t="s">
        <v>416</v>
      </c>
      <c r="K58" s="42">
        <v>2</v>
      </c>
      <c r="L58" s="42" t="s">
        <v>27</v>
      </c>
      <c r="M58" s="42" t="s">
        <v>417</v>
      </c>
      <c r="N58" s="277" t="s">
        <v>418</v>
      </c>
      <c r="O58" s="299">
        <v>1</v>
      </c>
      <c r="P58" s="278">
        <v>43136</v>
      </c>
      <c r="Q58" s="278">
        <v>43313</v>
      </c>
      <c r="R58" s="42" t="s">
        <v>129</v>
      </c>
      <c r="S58" s="42" t="str">
        <f>IF(R58="","",VLOOKUP(R58,[2]Datos.!$G$28:$H$50,2,FALSE))</f>
        <v>Secretario General</v>
      </c>
      <c r="T58" s="42" t="str">
        <f>IF(R58="","",VLOOKUP(R58,[2]Datos.!$J$28:$K$50,2,FALSE))</f>
        <v>Coordinador Jurídico</v>
      </c>
      <c r="U58" s="274" t="s">
        <v>174</v>
      </c>
      <c r="V58" s="280">
        <v>43220</v>
      </c>
      <c r="W58" s="283" t="s">
        <v>579</v>
      </c>
      <c r="X58" s="272">
        <v>0</v>
      </c>
      <c r="Y58" s="33">
        <f t="shared" si="1"/>
        <v>0</v>
      </c>
      <c r="Z58" s="246">
        <f t="shared" si="2"/>
        <v>0</v>
      </c>
      <c r="AA58" s="198" t="str">
        <f t="shared" si="3"/>
        <v>SIN INICIAR</v>
      </c>
      <c r="AB58" s="195" t="b">
        <f t="shared" si="4"/>
        <v>0</v>
      </c>
      <c r="AC58" s="251" t="str">
        <f t="shared" si="5"/>
        <v>SIN INICIAR</v>
      </c>
      <c r="AD58" s="281" t="s">
        <v>688</v>
      </c>
      <c r="AE58" s="274" t="s">
        <v>192</v>
      </c>
      <c r="AF58" s="98" t="str">
        <f t="shared" si="6"/>
        <v>PENDIENTE</v>
      </c>
      <c r="AG58" s="272"/>
      <c r="AH58" s="272"/>
      <c r="AI58" s="274"/>
    </row>
    <row r="59" spans="1:35" ht="112.5" x14ac:dyDescent="0.15">
      <c r="A59" s="270">
        <v>50</v>
      </c>
      <c r="B59" s="278">
        <v>43088</v>
      </c>
      <c r="C59" s="42" t="s">
        <v>23</v>
      </c>
      <c r="D59" s="42" t="s">
        <v>236</v>
      </c>
      <c r="E59" s="278">
        <v>43069</v>
      </c>
      <c r="F59" s="42">
        <v>12</v>
      </c>
      <c r="G59" s="42" t="s">
        <v>248</v>
      </c>
      <c r="H59" s="279" t="s">
        <v>111</v>
      </c>
      <c r="I59" s="296" t="s">
        <v>419</v>
      </c>
      <c r="J59" s="42" t="s">
        <v>689</v>
      </c>
      <c r="K59" s="42">
        <v>2</v>
      </c>
      <c r="L59" s="42" t="s">
        <v>27</v>
      </c>
      <c r="M59" s="42" t="s">
        <v>396</v>
      </c>
      <c r="N59" s="277" t="s">
        <v>420</v>
      </c>
      <c r="O59" s="299">
        <v>1</v>
      </c>
      <c r="P59" s="278">
        <v>43136</v>
      </c>
      <c r="Q59" s="278">
        <v>43465</v>
      </c>
      <c r="R59" s="42" t="s">
        <v>129</v>
      </c>
      <c r="S59" s="42" t="str">
        <f>IF(R59="","",VLOOKUP(R59,[2]Datos.!$G$28:$H$50,2,FALSE))</f>
        <v>Secretario General</v>
      </c>
      <c r="T59" s="42" t="str">
        <f>IF(R59="","",VLOOKUP(R59,[2]Datos.!$J$28:$K$50,2,FALSE))</f>
        <v>Coordinador Jurídico</v>
      </c>
      <c r="U59" s="274" t="s">
        <v>174</v>
      </c>
      <c r="V59" s="280">
        <v>43220</v>
      </c>
      <c r="W59" s="283" t="s">
        <v>580</v>
      </c>
      <c r="X59" s="272">
        <v>0</v>
      </c>
      <c r="Y59" s="33">
        <f t="shared" si="1"/>
        <v>0</v>
      </c>
      <c r="Z59" s="246">
        <f t="shared" si="2"/>
        <v>0</v>
      </c>
      <c r="AA59" s="198" t="str">
        <f t="shared" si="3"/>
        <v>SIN INICIAR</v>
      </c>
      <c r="AB59" s="195" t="b">
        <f t="shared" si="4"/>
        <v>0</v>
      </c>
      <c r="AC59" s="251" t="str">
        <f t="shared" si="5"/>
        <v>SIN INICIAR</v>
      </c>
      <c r="AD59" s="281" t="s">
        <v>797</v>
      </c>
      <c r="AE59" s="274" t="s">
        <v>192</v>
      </c>
      <c r="AF59" s="98" t="str">
        <f t="shared" si="6"/>
        <v>PENDIENTE</v>
      </c>
      <c r="AG59" s="272"/>
      <c r="AH59" s="272"/>
      <c r="AI59" s="274"/>
    </row>
    <row r="60" spans="1:35" ht="146.25" x14ac:dyDescent="0.15">
      <c r="A60" s="270">
        <v>51</v>
      </c>
      <c r="B60" s="278">
        <v>43088</v>
      </c>
      <c r="C60" s="42" t="s">
        <v>23</v>
      </c>
      <c r="D60" s="42" t="s">
        <v>236</v>
      </c>
      <c r="E60" s="278">
        <v>43069</v>
      </c>
      <c r="F60" s="42">
        <v>13</v>
      </c>
      <c r="G60" s="42" t="s">
        <v>249</v>
      </c>
      <c r="H60" s="279" t="s">
        <v>111</v>
      </c>
      <c r="I60" s="296" t="s">
        <v>421</v>
      </c>
      <c r="J60" s="42" t="s">
        <v>410</v>
      </c>
      <c r="K60" s="42">
        <v>2</v>
      </c>
      <c r="L60" s="42" t="s">
        <v>27</v>
      </c>
      <c r="M60" s="42" t="s">
        <v>399</v>
      </c>
      <c r="N60" s="277" t="s">
        <v>422</v>
      </c>
      <c r="O60" s="299">
        <v>1</v>
      </c>
      <c r="P60" s="278">
        <v>43136</v>
      </c>
      <c r="Q60" s="278">
        <v>43220</v>
      </c>
      <c r="R60" s="42" t="s">
        <v>81</v>
      </c>
      <c r="S60" s="42" t="str">
        <f>IF(R60="","",VLOOKUP(R60,[2]Datos.!$G$28:$H$50,2,FALSE))</f>
        <v>Secretario General</v>
      </c>
      <c r="T60" s="42" t="str">
        <f>IF(R60="","",VLOOKUP(R60,[2]Datos.!$J$28:$K$50,2,FALSE))</f>
        <v>Secretario General</v>
      </c>
      <c r="U60" s="274" t="s">
        <v>174</v>
      </c>
      <c r="V60" s="280">
        <v>43220</v>
      </c>
      <c r="W60" s="281" t="s">
        <v>690</v>
      </c>
      <c r="X60" s="272">
        <v>2</v>
      </c>
      <c r="Y60" s="33">
        <f t="shared" si="1"/>
        <v>1</v>
      </c>
      <c r="Z60" s="246">
        <f t="shared" si="2"/>
        <v>1</v>
      </c>
      <c r="AA60" s="198" t="str">
        <f t="shared" si="3"/>
        <v>TERMINADA</v>
      </c>
      <c r="AB60" s="195" t="str">
        <f t="shared" si="4"/>
        <v>TERMINADA EXTEMPORANEA</v>
      </c>
      <c r="AC60" s="251" t="str">
        <f t="shared" si="5"/>
        <v>TERMINADA</v>
      </c>
      <c r="AD60" s="281" t="s">
        <v>601</v>
      </c>
      <c r="AE60" s="274" t="s">
        <v>177</v>
      </c>
      <c r="AF60" s="98" t="str">
        <f t="shared" si="6"/>
        <v>TERMINADA</v>
      </c>
      <c r="AG60" s="272"/>
      <c r="AH60" s="272" t="s">
        <v>24</v>
      </c>
      <c r="AI60" s="274" t="s">
        <v>801</v>
      </c>
    </row>
    <row r="61" spans="1:35" ht="244.5" customHeight="1" x14ac:dyDescent="0.15">
      <c r="A61" s="270">
        <v>52</v>
      </c>
      <c r="B61" s="278">
        <v>43088</v>
      </c>
      <c r="C61" s="42" t="s">
        <v>23</v>
      </c>
      <c r="D61" s="42" t="s">
        <v>236</v>
      </c>
      <c r="E61" s="278">
        <v>43069</v>
      </c>
      <c r="F61" s="42">
        <v>14</v>
      </c>
      <c r="G61" s="42" t="s">
        <v>250</v>
      </c>
      <c r="H61" s="279" t="s">
        <v>111</v>
      </c>
      <c r="I61" s="296" t="s">
        <v>421</v>
      </c>
      <c r="J61" s="42" t="s">
        <v>423</v>
      </c>
      <c r="K61" s="42">
        <v>4</v>
      </c>
      <c r="L61" s="42" t="s">
        <v>27</v>
      </c>
      <c r="M61" s="42" t="s">
        <v>399</v>
      </c>
      <c r="N61" s="277" t="s">
        <v>422</v>
      </c>
      <c r="O61" s="299">
        <v>1</v>
      </c>
      <c r="P61" s="278">
        <v>43136</v>
      </c>
      <c r="Q61" s="278">
        <v>43220</v>
      </c>
      <c r="R61" s="42" t="s">
        <v>81</v>
      </c>
      <c r="S61" s="42" t="str">
        <f>IF(R61="","",VLOOKUP(R61,[2]Datos.!$G$28:$H$50,2,FALSE))</f>
        <v>Secretario General</v>
      </c>
      <c r="T61" s="42" t="str">
        <f>IF(R61="","",VLOOKUP(R61,[2]Datos.!$J$28:$K$50,2,FALSE))</f>
        <v>Secretario General</v>
      </c>
      <c r="U61" s="274" t="s">
        <v>174</v>
      </c>
      <c r="V61" s="280">
        <v>43220</v>
      </c>
      <c r="W61" s="281" t="s">
        <v>691</v>
      </c>
      <c r="X61" s="272">
        <v>3</v>
      </c>
      <c r="Y61" s="33">
        <f t="shared" si="1"/>
        <v>0.75</v>
      </c>
      <c r="Z61" s="246">
        <f t="shared" si="2"/>
        <v>0.75</v>
      </c>
      <c r="AA61" s="198" t="str">
        <f t="shared" si="3"/>
        <v>EN PROCESO</v>
      </c>
      <c r="AB61" s="195" t="str">
        <f t="shared" si="4"/>
        <v>INCUMPLIDA</v>
      </c>
      <c r="AC61" s="251" t="str">
        <f t="shared" si="5"/>
        <v>EN PROCESO</v>
      </c>
      <c r="AD61" s="312" t="s">
        <v>692</v>
      </c>
      <c r="AE61" s="274" t="s">
        <v>177</v>
      </c>
      <c r="AF61" s="98" t="str">
        <f t="shared" si="6"/>
        <v>PENDIENTE</v>
      </c>
      <c r="AG61" s="272"/>
      <c r="AH61" s="272"/>
      <c r="AI61" s="274"/>
    </row>
    <row r="62" spans="1:35" ht="225" x14ac:dyDescent="0.15">
      <c r="A62" s="270">
        <v>53</v>
      </c>
      <c r="B62" s="278">
        <v>43088</v>
      </c>
      <c r="C62" s="42" t="s">
        <v>23</v>
      </c>
      <c r="D62" s="42" t="s">
        <v>236</v>
      </c>
      <c r="E62" s="278">
        <v>43069</v>
      </c>
      <c r="F62" s="42">
        <v>15</v>
      </c>
      <c r="G62" s="42" t="s">
        <v>251</v>
      </c>
      <c r="H62" s="279" t="s">
        <v>111</v>
      </c>
      <c r="I62" s="296" t="s">
        <v>421</v>
      </c>
      <c r="J62" s="42" t="s">
        <v>423</v>
      </c>
      <c r="K62" s="42">
        <v>4</v>
      </c>
      <c r="L62" s="42" t="s">
        <v>27</v>
      </c>
      <c r="M62" s="42" t="s">
        <v>399</v>
      </c>
      <c r="N62" s="277" t="s">
        <v>422</v>
      </c>
      <c r="O62" s="299">
        <v>1</v>
      </c>
      <c r="P62" s="278">
        <v>43136</v>
      </c>
      <c r="Q62" s="278">
        <v>43220</v>
      </c>
      <c r="R62" s="42" t="s">
        <v>81</v>
      </c>
      <c r="S62" s="42" t="str">
        <f>IF(R62="","",VLOOKUP(R62,[2]Datos.!$G$28:$H$50,2,FALSE))</f>
        <v>Secretario General</v>
      </c>
      <c r="T62" s="42" t="str">
        <f>IF(R62="","",VLOOKUP(R62,[2]Datos.!$J$28:$K$50,2,FALSE))</f>
        <v>Secretario General</v>
      </c>
      <c r="U62" s="274" t="s">
        <v>174</v>
      </c>
      <c r="V62" s="280">
        <v>43220</v>
      </c>
      <c r="W62" s="281" t="s">
        <v>691</v>
      </c>
      <c r="X62" s="272">
        <v>3</v>
      </c>
      <c r="Y62" s="33">
        <f t="shared" si="1"/>
        <v>0.75</v>
      </c>
      <c r="Z62" s="246">
        <f t="shared" si="2"/>
        <v>0.75</v>
      </c>
      <c r="AA62" s="198" t="str">
        <f t="shared" si="3"/>
        <v>EN PROCESO</v>
      </c>
      <c r="AB62" s="195" t="str">
        <f t="shared" si="4"/>
        <v>INCUMPLIDA</v>
      </c>
      <c r="AC62" s="251" t="str">
        <f t="shared" si="5"/>
        <v>EN PROCESO</v>
      </c>
      <c r="AD62" s="312" t="s">
        <v>692</v>
      </c>
      <c r="AE62" s="274" t="s">
        <v>177</v>
      </c>
      <c r="AF62" s="98" t="str">
        <f t="shared" si="6"/>
        <v>PENDIENTE</v>
      </c>
      <c r="AG62" s="272"/>
      <c r="AH62" s="272"/>
      <c r="AI62" s="274"/>
    </row>
    <row r="63" spans="1:35" ht="101.25" x14ac:dyDescent="0.15">
      <c r="A63" s="270">
        <v>54</v>
      </c>
      <c r="B63" s="278">
        <v>43088</v>
      </c>
      <c r="C63" s="42" t="s">
        <v>23</v>
      </c>
      <c r="D63" s="42" t="s">
        <v>236</v>
      </c>
      <c r="E63" s="278">
        <v>43069</v>
      </c>
      <c r="F63" s="42">
        <v>16</v>
      </c>
      <c r="G63" s="42" t="s">
        <v>252</v>
      </c>
      <c r="H63" s="279" t="s">
        <v>111</v>
      </c>
      <c r="I63" s="296" t="s">
        <v>424</v>
      </c>
      <c r="J63" s="42" t="s">
        <v>388</v>
      </c>
      <c r="K63" s="42">
        <v>11</v>
      </c>
      <c r="L63" s="42" t="s">
        <v>27</v>
      </c>
      <c r="M63" s="42" t="s">
        <v>396</v>
      </c>
      <c r="N63" s="277" t="s">
        <v>389</v>
      </c>
      <c r="O63" s="299">
        <v>1</v>
      </c>
      <c r="P63" s="278">
        <v>43136</v>
      </c>
      <c r="Q63" s="278">
        <v>43444</v>
      </c>
      <c r="R63" s="42" t="s">
        <v>129</v>
      </c>
      <c r="S63" s="42" t="str">
        <f>IF(R63="","",VLOOKUP(R63,[2]Datos.!$G$28:$H$50,2,FALSE))</f>
        <v>Secretario General</v>
      </c>
      <c r="T63" s="42" t="str">
        <f>IF(R63="","",VLOOKUP(R63,[2]Datos.!$J$28:$K$50,2,FALSE))</f>
        <v>Coordinador Jurídico</v>
      </c>
      <c r="U63" s="274" t="s">
        <v>174</v>
      </c>
      <c r="V63" s="280">
        <v>43220</v>
      </c>
      <c r="W63" s="283" t="s">
        <v>571</v>
      </c>
      <c r="X63" s="272">
        <v>3</v>
      </c>
      <c r="Y63" s="33">
        <f t="shared" si="1"/>
        <v>0.27272727272727271</v>
      </c>
      <c r="Z63" s="246">
        <f t="shared" si="2"/>
        <v>0.27272727272727271</v>
      </c>
      <c r="AA63" s="198" t="str">
        <f t="shared" si="3"/>
        <v>EN PROCESO</v>
      </c>
      <c r="AB63" s="195" t="b">
        <f t="shared" si="4"/>
        <v>0</v>
      </c>
      <c r="AC63" s="251" t="str">
        <f t="shared" si="5"/>
        <v>EN PROCESO</v>
      </c>
      <c r="AD63" s="281" t="s">
        <v>795</v>
      </c>
      <c r="AE63" s="274" t="s">
        <v>192</v>
      </c>
      <c r="AF63" s="98" t="str">
        <f t="shared" si="6"/>
        <v>PENDIENTE</v>
      </c>
      <c r="AG63" s="272"/>
      <c r="AH63" s="272"/>
      <c r="AI63" s="274"/>
    </row>
    <row r="64" spans="1:35" ht="90" x14ac:dyDescent="0.15">
      <c r="A64" s="270">
        <v>55</v>
      </c>
      <c r="B64" s="278">
        <v>43088</v>
      </c>
      <c r="C64" s="42" t="s">
        <v>23</v>
      </c>
      <c r="D64" s="42" t="s">
        <v>236</v>
      </c>
      <c r="E64" s="278">
        <v>43069</v>
      </c>
      <c r="F64" s="42">
        <v>17</v>
      </c>
      <c r="G64" s="42" t="s">
        <v>253</v>
      </c>
      <c r="H64" s="279" t="s">
        <v>111</v>
      </c>
      <c r="I64" s="296" t="s">
        <v>425</v>
      </c>
      <c r="J64" s="42" t="s">
        <v>426</v>
      </c>
      <c r="K64" s="42">
        <v>4</v>
      </c>
      <c r="L64" s="42" t="s">
        <v>27</v>
      </c>
      <c r="M64" s="42" t="s">
        <v>417</v>
      </c>
      <c r="N64" s="277" t="s">
        <v>427</v>
      </c>
      <c r="O64" s="299">
        <v>1</v>
      </c>
      <c r="P64" s="278">
        <v>43136</v>
      </c>
      <c r="Q64" s="278">
        <v>43439</v>
      </c>
      <c r="R64" s="42" t="s">
        <v>129</v>
      </c>
      <c r="S64" s="42" t="str">
        <f>IF(R64="","",VLOOKUP(R64,[2]Datos.!$G$28:$H$50,2,FALSE))</f>
        <v>Secretario General</v>
      </c>
      <c r="T64" s="42" t="str">
        <f>IF(R64="","",VLOOKUP(R64,[2]Datos.!$J$28:$K$50,2,FALSE))</f>
        <v>Coordinador Jurídico</v>
      </c>
      <c r="U64" s="274" t="s">
        <v>174</v>
      </c>
      <c r="V64" s="280">
        <v>43220</v>
      </c>
      <c r="W64" s="283" t="s">
        <v>570</v>
      </c>
      <c r="X64" s="272">
        <v>1</v>
      </c>
      <c r="Y64" s="33">
        <f t="shared" si="1"/>
        <v>0.25</v>
      </c>
      <c r="Z64" s="246">
        <f t="shared" si="2"/>
        <v>0.25</v>
      </c>
      <c r="AA64" s="198" t="str">
        <f t="shared" si="3"/>
        <v>EN PROCESO</v>
      </c>
      <c r="AB64" s="195" t="b">
        <f t="shared" si="4"/>
        <v>0</v>
      </c>
      <c r="AC64" s="251" t="str">
        <f t="shared" si="5"/>
        <v>EN PROCESO</v>
      </c>
      <c r="AD64" s="281" t="s">
        <v>809</v>
      </c>
      <c r="AE64" s="274" t="s">
        <v>192</v>
      </c>
      <c r="AF64" s="98" t="str">
        <f t="shared" si="6"/>
        <v>PENDIENTE</v>
      </c>
      <c r="AG64" s="272"/>
      <c r="AH64" s="272"/>
      <c r="AI64" s="274"/>
    </row>
    <row r="65" spans="1:35" ht="67.5" x14ac:dyDescent="0.15">
      <c r="A65" s="270">
        <v>56</v>
      </c>
      <c r="B65" s="278">
        <v>43088</v>
      </c>
      <c r="C65" s="42" t="s">
        <v>23</v>
      </c>
      <c r="D65" s="42" t="s">
        <v>236</v>
      </c>
      <c r="E65" s="278">
        <v>43069</v>
      </c>
      <c r="F65" s="42">
        <v>18</v>
      </c>
      <c r="G65" s="42" t="s">
        <v>254</v>
      </c>
      <c r="H65" s="279" t="s">
        <v>111</v>
      </c>
      <c r="I65" s="296" t="s">
        <v>428</v>
      </c>
      <c r="J65" s="42" t="s">
        <v>429</v>
      </c>
      <c r="K65" s="42">
        <v>1</v>
      </c>
      <c r="L65" s="42" t="s">
        <v>27</v>
      </c>
      <c r="M65" s="42" t="s">
        <v>396</v>
      </c>
      <c r="N65" s="277" t="s">
        <v>430</v>
      </c>
      <c r="O65" s="299">
        <v>1</v>
      </c>
      <c r="P65" s="278">
        <v>43136</v>
      </c>
      <c r="Q65" s="278">
        <v>43312</v>
      </c>
      <c r="R65" s="42" t="s">
        <v>129</v>
      </c>
      <c r="S65" s="42" t="str">
        <f>IF(R65="","",VLOOKUP(R65,[2]Datos.!$G$28:$H$50,2,FALSE))</f>
        <v>Secretario General</v>
      </c>
      <c r="T65" s="42" t="str">
        <f>IF(R65="","",VLOOKUP(R65,[2]Datos.!$J$28:$K$50,2,FALSE))</f>
        <v>Coordinador Jurídico</v>
      </c>
      <c r="U65" s="274" t="s">
        <v>174</v>
      </c>
      <c r="V65" s="280">
        <v>43220</v>
      </c>
      <c r="W65" s="283" t="s">
        <v>581</v>
      </c>
      <c r="X65" s="272">
        <v>0</v>
      </c>
      <c r="Y65" s="33">
        <f t="shared" si="1"/>
        <v>0</v>
      </c>
      <c r="Z65" s="246">
        <f t="shared" si="2"/>
        <v>0</v>
      </c>
      <c r="AA65" s="198" t="str">
        <f t="shared" si="3"/>
        <v>SIN INICIAR</v>
      </c>
      <c r="AB65" s="195" t="b">
        <f t="shared" si="4"/>
        <v>0</v>
      </c>
      <c r="AC65" s="251" t="str">
        <f t="shared" si="5"/>
        <v>SIN INICIAR</v>
      </c>
      <c r="AD65" s="312" t="s">
        <v>793</v>
      </c>
      <c r="AE65" s="274" t="s">
        <v>192</v>
      </c>
      <c r="AF65" s="98" t="str">
        <f t="shared" si="6"/>
        <v>PENDIENTE</v>
      </c>
      <c r="AG65" s="272"/>
      <c r="AH65" s="272"/>
      <c r="AI65" s="274"/>
    </row>
    <row r="66" spans="1:35" ht="146.25" x14ac:dyDescent="0.15">
      <c r="A66" s="270">
        <v>57</v>
      </c>
      <c r="B66" s="278">
        <v>43088</v>
      </c>
      <c r="C66" s="42" t="s">
        <v>23</v>
      </c>
      <c r="D66" s="42" t="s">
        <v>236</v>
      </c>
      <c r="E66" s="278">
        <v>43069</v>
      </c>
      <c r="F66" s="42">
        <v>19</v>
      </c>
      <c r="G66" s="42" t="s">
        <v>255</v>
      </c>
      <c r="H66" s="279" t="s">
        <v>111</v>
      </c>
      <c r="I66" s="296" t="s">
        <v>431</v>
      </c>
      <c r="J66" s="42" t="s">
        <v>432</v>
      </c>
      <c r="K66" s="42">
        <v>2</v>
      </c>
      <c r="L66" s="42" t="s">
        <v>27</v>
      </c>
      <c r="M66" s="42" t="s">
        <v>433</v>
      </c>
      <c r="N66" s="277" t="s">
        <v>434</v>
      </c>
      <c r="O66" s="299">
        <v>1</v>
      </c>
      <c r="P66" s="278">
        <v>43136</v>
      </c>
      <c r="Q66" s="278">
        <v>43465</v>
      </c>
      <c r="R66" s="42" t="s">
        <v>89</v>
      </c>
      <c r="S66" s="42" t="str">
        <f>IF(R66="","",VLOOKUP(R66,[2]Datos.!$G$28:$H$50,2,FALSE))</f>
        <v xml:space="preserve">Subdirector Administrativo </v>
      </c>
      <c r="T66" s="42" t="str">
        <f>IF(R66="","",VLOOKUP(R66,[2]Datos.!$J$28:$K$50,2,FALSE))</f>
        <v>Líder de Gestión Documental</v>
      </c>
      <c r="U66" s="274" t="s">
        <v>174</v>
      </c>
      <c r="V66" s="280">
        <v>43220</v>
      </c>
      <c r="W66" s="281" t="s">
        <v>693</v>
      </c>
      <c r="X66" s="272">
        <v>1</v>
      </c>
      <c r="Y66" s="33">
        <f t="shared" si="1"/>
        <v>0.5</v>
      </c>
      <c r="Z66" s="246">
        <f t="shared" si="2"/>
        <v>0.5</v>
      </c>
      <c r="AA66" s="198" t="str">
        <f t="shared" si="3"/>
        <v>EN PROCESO</v>
      </c>
      <c r="AB66" s="195" t="b">
        <f t="shared" si="4"/>
        <v>0</v>
      </c>
      <c r="AC66" s="251" t="str">
        <f t="shared" si="5"/>
        <v>EN PROCESO</v>
      </c>
      <c r="AD66" s="281" t="s">
        <v>602</v>
      </c>
      <c r="AE66" s="274" t="s">
        <v>177</v>
      </c>
      <c r="AF66" s="98" t="str">
        <f t="shared" si="6"/>
        <v>PENDIENTE</v>
      </c>
      <c r="AG66" s="272"/>
      <c r="AH66" s="272"/>
      <c r="AI66" s="274"/>
    </row>
    <row r="67" spans="1:35" ht="180" x14ac:dyDescent="0.15">
      <c r="A67" s="270">
        <v>58</v>
      </c>
      <c r="B67" s="278">
        <v>43088</v>
      </c>
      <c r="C67" s="42" t="s">
        <v>23</v>
      </c>
      <c r="D67" s="42" t="s">
        <v>236</v>
      </c>
      <c r="E67" s="278">
        <v>43069</v>
      </c>
      <c r="F67" s="42">
        <v>20</v>
      </c>
      <c r="G67" s="42" t="s">
        <v>256</v>
      </c>
      <c r="H67" s="279" t="s">
        <v>111</v>
      </c>
      <c r="I67" s="296" t="s">
        <v>435</v>
      </c>
      <c r="J67" s="42" t="s">
        <v>436</v>
      </c>
      <c r="K67" s="42">
        <v>2</v>
      </c>
      <c r="L67" s="42" t="s">
        <v>27</v>
      </c>
      <c r="M67" s="42" t="s">
        <v>417</v>
      </c>
      <c r="N67" s="277" t="s">
        <v>405</v>
      </c>
      <c r="O67" s="299">
        <v>1</v>
      </c>
      <c r="P67" s="278">
        <v>43136</v>
      </c>
      <c r="Q67" s="278">
        <v>43312</v>
      </c>
      <c r="R67" s="42" t="s">
        <v>80</v>
      </c>
      <c r="S67" s="42" t="str">
        <f>IF(R67="","",VLOOKUP(R67,[2]Datos.!$G$28:$H$50,2,FALSE))</f>
        <v>Director Operativo</v>
      </c>
      <c r="T67" s="42" t="str">
        <f>IF(R67="","",VLOOKUP(R67,[2]Datos.!$J$28:$K$50,2,FALSE))</f>
        <v>Director Operativo</v>
      </c>
      <c r="U67" s="274" t="s">
        <v>174</v>
      </c>
      <c r="V67" s="280">
        <v>43220</v>
      </c>
      <c r="W67" s="281" t="s">
        <v>576</v>
      </c>
      <c r="X67" s="272">
        <v>0</v>
      </c>
      <c r="Y67" s="33">
        <f t="shared" si="1"/>
        <v>0</v>
      </c>
      <c r="Z67" s="246">
        <f t="shared" si="2"/>
        <v>0</v>
      </c>
      <c r="AA67" s="198" t="str">
        <f t="shared" si="3"/>
        <v>SIN INICIAR</v>
      </c>
      <c r="AB67" s="195" t="b">
        <f t="shared" si="4"/>
        <v>0</v>
      </c>
      <c r="AC67" s="251" t="str">
        <f t="shared" si="5"/>
        <v>SIN INICIAR</v>
      </c>
      <c r="AD67" s="281" t="s">
        <v>694</v>
      </c>
      <c r="AE67" s="274" t="s">
        <v>177</v>
      </c>
      <c r="AF67" s="98" t="str">
        <f t="shared" si="6"/>
        <v>PENDIENTE</v>
      </c>
      <c r="AG67" s="272"/>
      <c r="AH67" s="272"/>
      <c r="AI67" s="274"/>
    </row>
    <row r="68" spans="1:35" ht="270" x14ac:dyDescent="0.15">
      <c r="A68" s="270">
        <v>59</v>
      </c>
      <c r="B68" s="278">
        <v>43088</v>
      </c>
      <c r="C68" s="42" t="s">
        <v>23</v>
      </c>
      <c r="D68" s="42" t="s">
        <v>236</v>
      </c>
      <c r="E68" s="278">
        <v>43069</v>
      </c>
      <c r="F68" s="42">
        <v>21</v>
      </c>
      <c r="G68" s="42" t="s">
        <v>257</v>
      </c>
      <c r="H68" s="279" t="s">
        <v>111</v>
      </c>
      <c r="I68" s="296" t="s">
        <v>437</v>
      </c>
      <c r="J68" s="42" t="s">
        <v>438</v>
      </c>
      <c r="K68" s="42">
        <v>3</v>
      </c>
      <c r="L68" s="42" t="s">
        <v>27</v>
      </c>
      <c r="M68" s="42" t="s">
        <v>399</v>
      </c>
      <c r="N68" s="277" t="s">
        <v>439</v>
      </c>
      <c r="O68" s="299">
        <v>1</v>
      </c>
      <c r="P68" s="278">
        <v>43136</v>
      </c>
      <c r="Q68" s="278">
        <v>43220</v>
      </c>
      <c r="R68" s="42" t="s">
        <v>81</v>
      </c>
      <c r="S68" s="42" t="str">
        <f>IF(R68="","",VLOOKUP(R68,[2]Datos.!$G$28:$H$50,2,FALSE))</f>
        <v>Secretario General</v>
      </c>
      <c r="T68" s="42" t="str">
        <f>IF(R68="","",VLOOKUP(R68,[2]Datos.!$J$28:$K$50,2,FALSE))</f>
        <v>Secretario General</v>
      </c>
      <c r="U68" s="274" t="s">
        <v>174</v>
      </c>
      <c r="V68" s="280">
        <v>43220</v>
      </c>
      <c r="W68" s="281" t="s">
        <v>691</v>
      </c>
      <c r="X68" s="42">
        <v>2</v>
      </c>
      <c r="Y68" s="33">
        <f t="shared" si="1"/>
        <v>0.66666666666666663</v>
      </c>
      <c r="Z68" s="246">
        <f t="shared" si="2"/>
        <v>0.66666666666666663</v>
      </c>
      <c r="AA68" s="198" t="str">
        <f t="shared" si="3"/>
        <v>EN PROCESO</v>
      </c>
      <c r="AB68" s="195" t="str">
        <f t="shared" si="4"/>
        <v>INCUMPLIDA</v>
      </c>
      <c r="AC68" s="251" t="str">
        <f t="shared" si="5"/>
        <v>EN PROCESO</v>
      </c>
      <c r="AD68" s="312" t="s">
        <v>695</v>
      </c>
      <c r="AE68" s="274" t="s">
        <v>177</v>
      </c>
      <c r="AF68" s="98" t="str">
        <f t="shared" si="6"/>
        <v>PENDIENTE</v>
      </c>
      <c r="AG68" s="272"/>
      <c r="AH68" s="272"/>
      <c r="AI68" s="274"/>
    </row>
    <row r="69" spans="1:35" ht="90" x14ac:dyDescent="0.15">
      <c r="A69" s="270">
        <v>60</v>
      </c>
      <c r="B69" s="278">
        <v>43088</v>
      </c>
      <c r="C69" s="42" t="s">
        <v>23</v>
      </c>
      <c r="D69" s="42" t="s">
        <v>236</v>
      </c>
      <c r="E69" s="278">
        <v>43069</v>
      </c>
      <c r="F69" s="42">
        <v>22</v>
      </c>
      <c r="G69" s="42" t="s">
        <v>258</v>
      </c>
      <c r="H69" s="279" t="s">
        <v>111</v>
      </c>
      <c r="I69" s="296" t="s">
        <v>425</v>
      </c>
      <c r="J69" s="42" t="s">
        <v>426</v>
      </c>
      <c r="K69" s="42">
        <v>4</v>
      </c>
      <c r="L69" s="42" t="s">
        <v>27</v>
      </c>
      <c r="M69" s="42" t="s">
        <v>417</v>
      </c>
      <c r="N69" s="277" t="s">
        <v>427</v>
      </c>
      <c r="O69" s="299">
        <v>1</v>
      </c>
      <c r="P69" s="278">
        <v>43136</v>
      </c>
      <c r="Q69" s="278">
        <v>43439</v>
      </c>
      <c r="R69" s="42" t="s">
        <v>129</v>
      </c>
      <c r="S69" s="42" t="str">
        <f>IF(R69="","",VLOOKUP(R69,[2]Datos.!$G$28:$H$50,2,FALSE))</f>
        <v>Secretario General</v>
      </c>
      <c r="T69" s="42" t="str">
        <f>IF(R69="","",VLOOKUP(R69,[2]Datos.!$J$28:$K$50,2,FALSE))</f>
        <v>Coordinador Jurídico</v>
      </c>
      <c r="U69" s="274" t="s">
        <v>174</v>
      </c>
      <c r="V69" s="280">
        <v>43220</v>
      </c>
      <c r="W69" s="283" t="s">
        <v>570</v>
      </c>
      <c r="X69" s="272">
        <v>1</v>
      </c>
      <c r="Y69" s="33">
        <f t="shared" si="1"/>
        <v>0.25</v>
      </c>
      <c r="Z69" s="246">
        <f t="shared" si="2"/>
        <v>0.25</v>
      </c>
      <c r="AA69" s="198" t="str">
        <f t="shared" si="3"/>
        <v>EN PROCESO</v>
      </c>
      <c r="AB69" s="195" t="b">
        <f t="shared" si="4"/>
        <v>0</v>
      </c>
      <c r="AC69" s="251" t="str">
        <f t="shared" si="5"/>
        <v>EN PROCESO</v>
      </c>
      <c r="AD69" s="281" t="s">
        <v>809</v>
      </c>
      <c r="AE69" s="274" t="s">
        <v>192</v>
      </c>
      <c r="AF69" s="98" t="str">
        <f t="shared" si="6"/>
        <v>PENDIENTE</v>
      </c>
      <c r="AG69" s="272"/>
      <c r="AH69" s="272"/>
      <c r="AI69" s="274"/>
    </row>
    <row r="70" spans="1:35" ht="135" x14ac:dyDescent="0.15">
      <c r="A70" s="270">
        <v>61</v>
      </c>
      <c r="B70" s="278">
        <v>43088</v>
      </c>
      <c r="C70" s="42" t="s">
        <v>23</v>
      </c>
      <c r="D70" s="42" t="s">
        <v>236</v>
      </c>
      <c r="E70" s="278">
        <v>43069</v>
      </c>
      <c r="F70" s="42">
        <v>23</v>
      </c>
      <c r="G70" s="42" t="s">
        <v>259</v>
      </c>
      <c r="H70" s="279" t="s">
        <v>111</v>
      </c>
      <c r="I70" s="296" t="s">
        <v>440</v>
      </c>
      <c r="J70" s="42" t="s">
        <v>410</v>
      </c>
      <c r="K70" s="42">
        <v>2</v>
      </c>
      <c r="L70" s="42" t="s">
        <v>27</v>
      </c>
      <c r="M70" s="42" t="s">
        <v>399</v>
      </c>
      <c r="N70" s="277" t="s">
        <v>683</v>
      </c>
      <c r="O70" s="299">
        <v>1</v>
      </c>
      <c r="P70" s="278">
        <v>43136</v>
      </c>
      <c r="Q70" s="278">
        <v>43434</v>
      </c>
      <c r="R70" s="42" t="s">
        <v>85</v>
      </c>
      <c r="S70" s="42" t="str">
        <f>IF(R70="","",VLOOKUP(R70,[2]Datos.!$G$28:$H$50,2,FALSE))</f>
        <v>Director Operativo</v>
      </c>
      <c r="T70" s="42" t="str">
        <f>IF(R70="","",VLOOKUP(R70,[2]Datos.!$J$28:$K$50,2,FALSE))</f>
        <v>Profesional Universitario de Ventas y Mercadeo</v>
      </c>
      <c r="U70" s="274" t="s">
        <v>174</v>
      </c>
      <c r="V70" s="280">
        <v>43220</v>
      </c>
      <c r="W70" s="281" t="s">
        <v>684</v>
      </c>
      <c r="X70" s="272">
        <v>2</v>
      </c>
      <c r="Y70" s="33">
        <f t="shared" si="1"/>
        <v>1</v>
      </c>
      <c r="Z70" s="246">
        <f t="shared" si="2"/>
        <v>1</v>
      </c>
      <c r="AA70" s="198" t="str">
        <f t="shared" si="3"/>
        <v>TERMINADA</v>
      </c>
      <c r="AB70" s="195" t="b">
        <f t="shared" si="4"/>
        <v>0</v>
      </c>
      <c r="AC70" s="251" t="str">
        <f t="shared" si="5"/>
        <v>TERMINADA</v>
      </c>
      <c r="AD70" s="312" t="s">
        <v>599</v>
      </c>
      <c r="AE70" s="274" t="s">
        <v>177</v>
      </c>
      <c r="AF70" s="98" t="str">
        <f t="shared" si="6"/>
        <v>TERMINADA</v>
      </c>
      <c r="AG70" s="272"/>
      <c r="AH70" s="272" t="s">
        <v>24</v>
      </c>
      <c r="AI70" s="274" t="s">
        <v>801</v>
      </c>
    </row>
    <row r="71" spans="1:35" ht="67.5" x14ac:dyDescent="0.15">
      <c r="A71" s="270">
        <v>62</v>
      </c>
      <c r="B71" s="278">
        <v>43088</v>
      </c>
      <c r="C71" s="42" t="s">
        <v>23</v>
      </c>
      <c r="D71" s="42" t="s">
        <v>236</v>
      </c>
      <c r="E71" s="278">
        <v>43069</v>
      </c>
      <c r="F71" s="42">
        <v>24</v>
      </c>
      <c r="G71" s="42" t="s">
        <v>260</v>
      </c>
      <c r="H71" s="279" t="s">
        <v>111</v>
      </c>
      <c r="I71" s="296" t="s">
        <v>415</v>
      </c>
      <c r="J71" s="42" t="s">
        <v>416</v>
      </c>
      <c r="K71" s="42">
        <v>2</v>
      </c>
      <c r="L71" s="42" t="s">
        <v>27</v>
      </c>
      <c r="M71" s="42" t="s">
        <v>417</v>
      </c>
      <c r="N71" s="277" t="s">
        <v>418</v>
      </c>
      <c r="O71" s="299">
        <v>1</v>
      </c>
      <c r="P71" s="278">
        <v>43136</v>
      </c>
      <c r="Q71" s="278">
        <v>43313</v>
      </c>
      <c r="R71" s="42" t="s">
        <v>129</v>
      </c>
      <c r="S71" s="42" t="str">
        <f>IF(R71="","",VLOOKUP(R71,[2]Datos.!$G$28:$H$50,2,FALSE))</f>
        <v>Secretario General</v>
      </c>
      <c r="T71" s="42" t="str">
        <f>IF(R71="","",VLOOKUP(R71,[2]Datos.!$J$28:$K$50,2,FALSE))</f>
        <v>Coordinador Jurídico</v>
      </c>
      <c r="U71" s="274" t="s">
        <v>174</v>
      </c>
      <c r="V71" s="280">
        <v>43220</v>
      </c>
      <c r="W71" s="283" t="s">
        <v>582</v>
      </c>
      <c r="X71" s="272">
        <v>0</v>
      </c>
      <c r="Y71" s="33">
        <f t="shared" si="1"/>
        <v>0</v>
      </c>
      <c r="Z71" s="246">
        <f t="shared" si="2"/>
        <v>0</v>
      </c>
      <c r="AA71" s="198" t="str">
        <f t="shared" si="3"/>
        <v>SIN INICIAR</v>
      </c>
      <c r="AB71" s="195" t="b">
        <f t="shared" si="4"/>
        <v>0</v>
      </c>
      <c r="AC71" s="251" t="str">
        <f t="shared" si="5"/>
        <v>SIN INICIAR</v>
      </c>
      <c r="AD71" s="281" t="s">
        <v>696</v>
      </c>
      <c r="AE71" s="274" t="s">
        <v>192</v>
      </c>
      <c r="AF71" s="98" t="str">
        <f t="shared" si="6"/>
        <v>PENDIENTE</v>
      </c>
      <c r="AG71" s="272"/>
      <c r="AH71" s="272"/>
      <c r="AI71" s="274"/>
    </row>
    <row r="72" spans="1:35" ht="123.75" x14ac:dyDescent="0.15">
      <c r="A72" s="270">
        <v>63</v>
      </c>
      <c r="B72" s="278">
        <v>43088</v>
      </c>
      <c r="C72" s="42" t="s">
        <v>23</v>
      </c>
      <c r="D72" s="42" t="s">
        <v>236</v>
      </c>
      <c r="E72" s="278">
        <v>43069</v>
      </c>
      <c r="F72" s="42">
        <v>25</v>
      </c>
      <c r="G72" s="42" t="s">
        <v>261</v>
      </c>
      <c r="H72" s="279" t="s">
        <v>111</v>
      </c>
      <c r="I72" s="296" t="s">
        <v>441</v>
      </c>
      <c r="J72" s="42" t="s">
        <v>442</v>
      </c>
      <c r="K72" s="42">
        <v>2</v>
      </c>
      <c r="L72" s="42" t="s">
        <v>27</v>
      </c>
      <c r="M72" s="42" t="s">
        <v>399</v>
      </c>
      <c r="N72" s="277" t="s">
        <v>443</v>
      </c>
      <c r="O72" s="299">
        <v>1</v>
      </c>
      <c r="P72" s="278">
        <v>43136</v>
      </c>
      <c r="Q72" s="278">
        <v>43312</v>
      </c>
      <c r="R72" s="42" t="s">
        <v>83</v>
      </c>
      <c r="S72" s="42" t="str">
        <f>IF(R72="","",VLOOKUP(R72,[2]Datos.!$G$28:$H$50,2,FALSE))</f>
        <v>Director Operativo</v>
      </c>
      <c r="T72" s="42" t="str">
        <f>IF(R72="","",VLOOKUP(R72,[2]Datos.!$J$28:$K$50,2,FALSE))</f>
        <v>Coordinador de Programación</v>
      </c>
      <c r="U72" s="274" t="s">
        <v>174</v>
      </c>
      <c r="V72" s="280">
        <v>43220</v>
      </c>
      <c r="W72" s="281" t="s">
        <v>697</v>
      </c>
      <c r="X72" s="272">
        <v>2</v>
      </c>
      <c r="Y72" s="33">
        <f t="shared" si="1"/>
        <v>1</v>
      </c>
      <c r="Z72" s="246">
        <f t="shared" si="2"/>
        <v>1</v>
      </c>
      <c r="AA72" s="198" t="str">
        <f t="shared" si="3"/>
        <v>TERMINADA</v>
      </c>
      <c r="AB72" s="195" t="b">
        <f t="shared" si="4"/>
        <v>0</v>
      </c>
      <c r="AC72" s="251" t="str">
        <f t="shared" si="5"/>
        <v>TERMINADA</v>
      </c>
      <c r="AD72" s="317" t="s">
        <v>698</v>
      </c>
      <c r="AE72" s="274" t="s">
        <v>177</v>
      </c>
      <c r="AF72" s="98" t="str">
        <f t="shared" si="6"/>
        <v>TERMINADA</v>
      </c>
      <c r="AG72" s="272"/>
      <c r="AH72" s="272" t="s">
        <v>24</v>
      </c>
      <c r="AI72" s="274" t="s">
        <v>801</v>
      </c>
    </row>
    <row r="73" spans="1:35" ht="202.5" x14ac:dyDescent="0.15">
      <c r="A73" s="270">
        <v>64</v>
      </c>
      <c r="B73" s="271">
        <v>43098</v>
      </c>
      <c r="C73" s="272" t="s">
        <v>23</v>
      </c>
      <c r="D73" s="42" t="s">
        <v>262</v>
      </c>
      <c r="E73" s="271">
        <v>43098</v>
      </c>
      <c r="F73" s="272">
        <v>1</v>
      </c>
      <c r="G73" s="300" t="s">
        <v>263</v>
      </c>
      <c r="H73" s="274" t="s">
        <v>115</v>
      </c>
      <c r="I73" s="296" t="s">
        <v>444</v>
      </c>
      <c r="J73" s="42" t="s">
        <v>385</v>
      </c>
      <c r="K73" s="272">
        <v>6</v>
      </c>
      <c r="L73" s="272" t="s">
        <v>27</v>
      </c>
      <c r="M73" s="272" t="s">
        <v>379</v>
      </c>
      <c r="N73" s="272" t="s">
        <v>445</v>
      </c>
      <c r="O73" s="290">
        <v>1</v>
      </c>
      <c r="P73" s="271">
        <v>43144</v>
      </c>
      <c r="Q73" s="271">
        <v>43447</v>
      </c>
      <c r="R73" s="272" t="s">
        <v>129</v>
      </c>
      <c r="S73" s="42" t="str">
        <f>IF(R73="","",VLOOKUP(R73,[2]Datos.!$G$28:$H$50,2,FALSE))</f>
        <v>Secretario General</v>
      </c>
      <c r="T73" s="42" t="str">
        <f>IF(R73="","",VLOOKUP(R73,[2]Datos.!$J$28:$K$50,2,FALSE))</f>
        <v>Coordinador Jurídico</v>
      </c>
      <c r="U73" s="274" t="s">
        <v>628</v>
      </c>
      <c r="V73" s="280">
        <v>43220</v>
      </c>
      <c r="W73" s="283" t="s">
        <v>570</v>
      </c>
      <c r="X73" s="272">
        <v>1</v>
      </c>
      <c r="Y73" s="33">
        <f t="shared" si="1"/>
        <v>0.16666666666666666</v>
      </c>
      <c r="Z73" s="246">
        <f t="shared" si="2"/>
        <v>0.16666666666666666</v>
      </c>
      <c r="AA73" s="198" t="str">
        <f t="shared" si="3"/>
        <v>EN PROCESO</v>
      </c>
      <c r="AB73" s="195" t="b">
        <f t="shared" si="4"/>
        <v>0</v>
      </c>
      <c r="AC73" s="251" t="str">
        <f t="shared" si="5"/>
        <v>EN PROCESO</v>
      </c>
      <c r="AD73" s="281" t="s">
        <v>809</v>
      </c>
      <c r="AE73" s="274" t="s">
        <v>192</v>
      </c>
      <c r="AF73" s="98" t="str">
        <f t="shared" si="6"/>
        <v>PENDIENTE</v>
      </c>
      <c r="AG73" s="272"/>
      <c r="AH73" s="272"/>
      <c r="AI73" s="274"/>
    </row>
    <row r="74" spans="1:35" ht="281.25" x14ac:dyDescent="0.15">
      <c r="A74" s="270">
        <v>65</v>
      </c>
      <c r="B74" s="271">
        <v>43098</v>
      </c>
      <c r="C74" s="272" t="s">
        <v>23</v>
      </c>
      <c r="D74" s="42" t="s">
        <v>262</v>
      </c>
      <c r="E74" s="271">
        <v>43098</v>
      </c>
      <c r="F74" s="272">
        <v>1</v>
      </c>
      <c r="G74" s="300" t="s">
        <v>263</v>
      </c>
      <c r="H74" s="274" t="s">
        <v>115</v>
      </c>
      <c r="I74" s="296" t="s">
        <v>444</v>
      </c>
      <c r="J74" s="42" t="s">
        <v>699</v>
      </c>
      <c r="K74" s="272">
        <v>6</v>
      </c>
      <c r="L74" s="272" t="s">
        <v>27</v>
      </c>
      <c r="M74" s="272" t="s">
        <v>379</v>
      </c>
      <c r="N74" s="272" t="s">
        <v>700</v>
      </c>
      <c r="O74" s="290">
        <v>1</v>
      </c>
      <c r="P74" s="271">
        <v>43144</v>
      </c>
      <c r="Q74" s="271">
        <v>43404</v>
      </c>
      <c r="R74" s="272" t="s">
        <v>129</v>
      </c>
      <c r="S74" s="42" t="str">
        <f>IF(R74="","",VLOOKUP(R74,[2]Datos.!$G$28:$H$50,2,FALSE))</f>
        <v>Secretario General</v>
      </c>
      <c r="T74" s="42" t="str">
        <f>IF(R74="","",VLOOKUP(R74,[2]Datos.!$J$28:$K$50,2,FALSE))</f>
        <v>Coordinador Jurídico</v>
      </c>
      <c r="U74" s="274" t="s">
        <v>174</v>
      </c>
      <c r="V74" s="280">
        <v>43220</v>
      </c>
      <c r="W74" s="283" t="s">
        <v>563</v>
      </c>
      <c r="X74" s="272">
        <v>0</v>
      </c>
      <c r="Y74" s="33">
        <f t="shared" si="1"/>
        <v>0</v>
      </c>
      <c r="Z74" s="246">
        <f t="shared" si="2"/>
        <v>0</v>
      </c>
      <c r="AA74" s="198" t="str">
        <f t="shared" si="3"/>
        <v>SIN INICIAR</v>
      </c>
      <c r="AB74" s="195" t="b">
        <f t="shared" si="4"/>
        <v>0</v>
      </c>
      <c r="AC74" s="251" t="str">
        <f t="shared" si="5"/>
        <v>SIN INICIAR</v>
      </c>
      <c r="AD74" s="312" t="s">
        <v>793</v>
      </c>
      <c r="AE74" s="274" t="s">
        <v>192</v>
      </c>
      <c r="AF74" s="98" t="str">
        <f t="shared" si="6"/>
        <v>PENDIENTE</v>
      </c>
      <c r="AG74" s="272"/>
      <c r="AH74" s="272"/>
      <c r="AI74" s="274"/>
    </row>
    <row r="75" spans="1:35" ht="135.75" thickBot="1" x14ac:dyDescent="0.2">
      <c r="A75" s="301">
        <v>66</v>
      </c>
      <c r="B75" s="302">
        <v>43098</v>
      </c>
      <c r="C75" s="303" t="s">
        <v>23</v>
      </c>
      <c r="D75" s="247" t="s">
        <v>262</v>
      </c>
      <c r="E75" s="302">
        <v>43098</v>
      </c>
      <c r="F75" s="303">
        <v>2</v>
      </c>
      <c r="G75" s="304" t="s">
        <v>264</v>
      </c>
      <c r="H75" s="305" t="s">
        <v>115</v>
      </c>
      <c r="I75" s="306" t="s">
        <v>446</v>
      </c>
      <c r="J75" s="303" t="s">
        <v>447</v>
      </c>
      <c r="K75" s="303">
        <v>2</v>
      </c>
      <c r="L75" s="303" t="s">
        <v>27</v>
      </c>
      <c r="M75" s="303" t="s">
        <v>379</v>
      </c>
      <c r="N75" s="307" t="s">
        <v>448</v>
      </c>
      <c r="O75" s="308">
        <v>1</v>
      </c>
      <c r="P75" s="302">
        <v>43144</v>
      </c>
      <c r="Q75" s="302">
        <v>43312</v>
      </c>
      <c r="R75" s="303" t="s">
        <v>129</v>
      </c>
      <c r="S75" s="247" t="str">
        <f>IF(R75="","",VLOOKUP(R75,[2]Datos.!$G$28:$H$50,2,FALSE))</f>
        <v>Secretario General</v>
      </c>
      <c r="T75" s="247" t="str">
        <f>IF(R75="","",VLOOKUP(R75,[2]Datos.!$J$28:$K$50,2,FALSE))</f>
        <v>Coordinador Jurídico</v>
      </c>
      <c r="U75" s="305" t="s">
        <v>174</v>
      </c>
      <c r="V75" s="309">
        <v>43220</v>
      </c>
      <c r="W75" s="310" t="s">
        <v>563</v>
      </c>
      <c r="X75" s="303">
        <v>0</v>
      </c>
      <c r="Y75" s="96">
        <f t="shared" ref="Y75:Y122" si="7">IF(X75="","",IF(OR($K75=0,$K75="",V75=""),"",X75/$K75))</f>
        <v>0</v>
      </c>
      <c r="Z75" s="248">
        <f t="shared" ref="Z75:Z122" si="8">IF(OR($O75="",Y75=""),"",IF(OR($O75=0,Y75=0),0,IF((Y75*100%)/$O75&gt;100%,100%,(Y75*100%)/$O75)))</f>
        <v>0</v>
      </c>
      <c r="AA75" s="198" t="str">
        <f t="shared" ref="AA75:AA122" si="9">IF(X75="","",IF(V75&lt;=Q75,IF(Z75=0%,"SIN INICIAR",IF(Z75=100%,"TERMINADA",IF(Z75&gt;0%,"EN PROCESO",IF(Z75&lt;0%,"INCUMPLIDA"))))))</f>
        <v>SIN INICIAR</v>
      </c>
      <c r="AB75" s="195" t="b">
        <f t="shared" ref="AB75:AB122" si="10">IF(X75="","",IF(V75&gt;=Q75,IF(Z75&lt;100%,"INCUMPLIDA",IF(Z75=100%,"TERMINADA EXTEMPORANEA"))))</f>
        <v>0</v>
      </c>
      <c r="AC75" s="252" t="str">
        <f t="shared" ref="AC75:AC122" si="11">IF(X75="","",IF(V75&lt;=Q75,AA75,IF(V75&gt;=Q75,AB75)))</f>
        <v>SIN INICIAR</v>
      </c>
      <c r="AD75" s="318" t="s">
        <v>793</v>
      </c>
      <c r="AE75" s="305" t="s">
        <v>192</v>
      </c>
      <c r="AF75" s="100" t="str">
        <f t="shared" ref="AF75:AF114" si="12">IF(G75="","",IF(OR(Z75=100%),"TERMINADA","PENDIENTE"))</f>
        <v>PENDIENTE</v>
      </c>
      <c r="AG75" s="303"/>
      <c r="AH75" s="303"/>
      <c r="AI75" s="305"/>
    </row>
    <row r="76" spans="1:35" ht="135.75" hidden="1" thickBot="1" x14ac:dyDescent="0.2">
      <c r="A76" s="219">
        <v>67</v>
      </c>
      <c r="B76" s="45">
        <v>43098</v>
      </c>
      <c r="C76" s="46" t="s">
        <v>23</v>
      </c>
      <c r="D76" s="47" t="s">
        <v>262</v>
      </c>
      <c r="E76" s="45">
        <v>43098</v>
      </c>
      <c r="F76" s="46">
        <v>2</v>
      </c>
      <c r="G76" s="48" t="s">
        <v>264</v>
      </c>
      <c r="H76" s="89" t="s">
        <v>115</v>
      </c>
      <c r="I76" s="65" t="s">
        <v>446</v>
      </c>
      <c r="J76" s="46" t="s">
        <v>701</v>
      </c>
      <c r="K76" s="46">
        <v>1</v>
      </c>
      <c r="L76" s="46" t="s">
        <v>27</v>
      </c>
      <c r="M76" s="46" t="s">
        <v>379</v>
      </c>
      <c r="N76" s="77" t="s">
        <v>702</v>
      </c>
      <c r="O76" s="66">
        <v>1</v>
      </c>
      <c r="P76" s="45">
        <v>43313</v>
      </c>
      <c r="Q76" s="45">
        <v>43434</v>
      </c>
      <c r="R76" s="46" t="s">
        <v>129</v>
      </c>
      <c r="S76" s="37" t="str">
        <f>IF(R76="","",VLOOKUP(R76,[2]Datos.!$G$28:$H$50,2,FALSE))</f>
        <v>Secretario General</v>
      </c>
      <c r="T76" s="37" t="str">
        <f>IF(R76="","",VLOOKUP(R76,[2]Datos.!$J$28:$K$50,2,FALSE))</f>
        <v>Coordinador Jurídico</v>
      </c>
      <c r="U76" s="92" t="s">
        <v>174</v>
      </c>
      <c r="V76" s="220">
        <v>43220</v>
      </c>
      <c r="W76" s="47"/>
      <c r="X76" s="80"/>
      <c r="Y76" s="84" t="str">
        <f t="shared" si="7"/>
        <v/>
      </c>
      <c r="Z76" s="85" t="str">
        <f t="shared" si="8"/>
        <v/>
      </c>
      <c r="AA76" s="83" t="str">
        <f t="shared" si="9"/>
        <v/>
      </c>
      <c r="AB76" s="83" t="str">
        <f t="shared" si="10"/>
        <v/>
      </c>
      <c r="AC76" s="27" t="str">
        <f t="shared" si="11"/>
        <v/>
      </c>
      <c r="AD76" s="80"/>
      <c r="AE76" s="92"/>
      <c r="AF76" s="97" t="str">
        <f t="shared" si="12"/>
        <v>PENDIENTE</v>
      </c>
      <c r="AG76" s="43"/>
      <c r="AH76" s="43"/>
      <c r="AI76" s="192"/>
    </row>
    <row r="77" spans="1:35" ht="135.75" hidden="1" thickBot="1" x14ac:dyDescent="0.2">
      <c r="A77" s="35">
        <v>68</v>
      </c>
      <c r="B77" s="49">
        <v>43099</v>
      </c>
      <c r="C77" s="50" t="s">
        <v>23</v>
      </c>
      <c r="D77" s="51" t="s">
        <v>265</v>
      </c>
      <c r="E77" s="49">
        <v>43099</v>
      </c>
      <c r="F77" s="50">
        <v>2</v>
      </c>
      <c r="G77" s="52" t="s">
        <v>264</v>
      </c>
      <c r="H77" s="90" t="s">
        <v>115</v>
      </c>
      <c r="I77" s="67" t="s">
        <v>446</v>
      </c>
      <c r="J77" s="50" t="s">
        <v>703</v>
      </c>
      <c r="K77" s="50">
        <v>1</v>
      </c>
      <c r="L77" s="50" t="s">
        <v>27</v>
      </c>
      <c r="M77" s="50" t="s">
        <v>379</v>
      </c>
      <c r="N77" s="78" t="s">
        <v>704</v>
      </c>
      <c r="O77" s="68">
        <v>1</v>
      </c>
      <c r="P77" s="49">
        <v>43435</v>
      </c>
      <c r="Q77" s="49">
        <v>43585</v>
      </c>
      <c r="R77" s="50" t="s">
        <v>129</v>
      </c>
      <c r="S77" s="103" t="str">
        <f>IF(R77="","",VLOOKUP(R77,[2]Datos.!$G$28:$H$50,2,FALSE))</f>
        <v>Secretario General</v>
      </c>
      <c r="T77" s="103" t="str">
        <f>IF(R77="","",VLOOKUP(R77,[2]Datos.!$J$28:$K$50,2,FALSE))</f>
        <v>Coordinador Jurídico</v>
      </c>
      <c r="U77" s="104" t="s">
        <v>174</v>
      </c>
      <c r="V77" s="213">
        <v>43220</v>
      </c>
      <c r="W77" s="51"/>
      <c r="X77" s="81"/>
      <c r="Y77" s="214" t="str">
        <f t="shared" si="7"/>
        <v/>
      </c>
      <c r="Z77" s="215" t="str">
        <f t="shared" si="8"/>
        <v/>
      </c>
      <c r="AA77" s="83" t="str">
        <f t="shared" si="9"/>
        <v/>
      </c>
      <c r="AB77" s="83" t="str">
        <f t="shared" si="10"/>
        <v/>
      </c>
      <c r="AC77" s="216" t="str">
        <f t="shared" si="11"/>
        <v/>
      </c>
      <c r="AD77" s="81"/>
      <c r="AE77" s="93"/>
      <c r="AF77" s="99" t="str">
        <f t="shared" si="12"/>
        <v>PENDIENTE</v>
      </c>
      <c r="AG77" s="36"/>
      <c r="AH77" s="36"/>
      <c r="AI77" s="193"/>
    </row>
    <row r="78" spans="1:35" ht="112.5" x14ac:dyDescent="0.15">
      <c r="A78" s="260">
        <v>69</v>
      </c>
      <c r="B78" s="319">
        <v>43098</v>
      </c>
      <c r="C78" s="264" t="s">
        <v>23</v>
      </c>
      <c r="D78" s="243" t="s">
        <v>262</v>
      </c>
      <c r="E78" s="319">
        <v>43098</v>
      </c>
      <c r="F78" s="264">
        <v>3</v>
      </c>
      <c r="G78" s="264" t="s">
        <v>266</v>
      </c>
      <c r="H78" s="263" t="s">
        <v>115</v>
      </c>
      <c r="I78" s="320" t="s">
        <v>449</v>
      </c>
      <c r="J78" s="264" t="s">
        <v>450</v>
      </c>
      <c r="K78" s="264">
        <v>1</v>
      </c>
      <c r="L78" s="264" t="s">
        <v>27</v>
      </c>
      <c r="M78" s="264" t="s">
        <v>379</v>
      </c>
      <c r="N78" s="264" t="s">
        <v>451</v>
      </c>
      <c r="O78" s="321">
        <v>1</v>
      </c>
      <c r="P78" s="319">
        <v>43144</v>
      </c>
      <c r="Q78" s="319">
        <v>43313</v>
      </c>
      <c r="R78" s="264" t="s">
        <v>129</v>
      </c>
      <c r="S78" s="243" t="str">
        <f>IF(R78="","",VLOOKUP(R78,[2]Datos.!$G$28:$H$50,2,FALSE))</f>
        <v>Secretario General</v>
      </c>
      <c r="T78" s="243" t="str">
        <f>IF(R78="","",VLOOKUP(R78,[2]Datos.!$J$28:$K$50,2,FALSE))</f>
        <v>Coordinador Jurídico</v>
      </c>
      <c r="U78" s="263" t="s">
        <v>628</v>
      </c>
      <c r="V78" s="268">
        <v>43220</v>
      </c>
      <c r="W78" s="269" t="s">
        <v>582</v>
      </c>
      <c r="X78" s="264">
        <v>0</v>
      </c>
      <c r="Y78" s="244">
        <f t="shared" si="7"/>
        <v>0</v>
      </c>
      <c r="Z78" s="245">
        <f t="shared" si="8"/>
        <v>0</v>
      </c>
      <c r="AA78" s="198" t="str">
        <f t="shared" si="9"/>
        <v>SIN INICIAR</v>
      </c>
      <c r="AB78" s="195" t="b">
        <f t="shared" si="10"/>
        <v>0</v>
      </c>
      <c r="AC78" s="249" t="str">
        <f t="shared" si="11"/>
        <v>SIN INICIAR</v>
      </c>
      <c r="AD78" s="322" t="s">
        <v>603</v>
      </c>
      <c r="AE78" s="263" t="s">
        <v>192</v>
      </c>
      <c r="AF78" s="250" t="str">
        <f t="shared" si="12"/>
        <v>PENDIENTE</v>
      </c>
      <c r="AG78" s="264"/>
      <c r="AH78" s="264"/>
      <c r="AI78" s="263"/>
    </row>
    <row r="79" spans="1:35" ht="101.25" x14ac:dyDescent="0.15">
      <c r="A79" s="270">
        <v>70</v>
      </c>
      <c r="B79" s="271">
        <v>43098</v>
      </c>
      <c r="C79" s="272" t="s">
        <v>23</v>
      </c>
      <c r="D79" s="42" t="s">
        <v>262</v>
      </c>
      <c r="E79" s="271">
        <v>43098</v>
      </c>
      <c r="F79" s="272">
        <v>3</v>
      </c>
      <c r="G79" s="272" t="s">
        <v>266</v>
      </c>
      <c r="H79" s="274" t="s">
        <v>115</v>
      </c>
      <c r="I79" s="287" t="s">
        <v>449</v>
      </c>
      <c r="J79" s="272" t="s">
        <v>452</v>
      </c>
      <c r="K79" s="272">
        <v>1</v>
      </c>
      <c r="L79" s="272" t="s">
        <v>27</v>
      </c>
      <c r="M79" s="272" t="s">
        <v>379</v>
      </c>
      <c r="N79" s="272" t="s">
        <v>453</v>
      </c>
      <c r="O79" s="290">
        <v>1</v>
      </c>
      <c r="P79" s="271">
        <v>43144</v>
      </c>
      <c r="Q79" s="271">
        <v>43404</v>
      </c>
      <c r="R79" s="272" t="s">
        <v>129</v>
      </c>
      <c r="S79" s="42" t="str">
        <f>IF(R79="","",VLOOKUP(R79,[2]Datos.!$G$28:$H$50,2,FALSE))</f>
        <v>Secretario General</v>
      </c>
      <c r="T79" s="42" t="str">
        <f>IF(R79="","",VLOOKUP(R79,[2]Datos.!$J$28:$K$50,2,FALSE))</f>
        <v>Coordinador Jurídico</v>
      </c>
      <c r="U79" s="274" t="s">
        <v>628</v>
      </c>
      <c r="V79" s="280">
        <v>43220</v>
      </c>
      <c r="W79" s="283" t="s">
        <v>563</v>
      </c>
      <c r="X79" s="272">
        <v>0</v>
      </c>
      <c r="Y79" s="33">
        <f t="shared" si="7"/>
        <v>0</v>
      </c>
      <c r="Z79" s="246">
        <f t="shared" si="8"/>
        <v>0</v>
      </c>
      <c r="AA79" s="198" t="str">
        <f t="shared" si="9"/>
        <v>SIN INICIAR</v>
      </c>
      <c r="AB79" s="195" t="b">
        <f t="shared" si="10"/>
        <v>0</v>
      </c>
      <c r="AC79" s="251" t="str">
        <f t="shared" si="11"/>
        <v>SIN INICIAR</v>
      </c>
      <c r="AD79" s="312" t="s">
        <v>793</v>
      </c>
      <c r="AE79" s="274" t="s">
        <v>192</v>
      </c>
      <c r="AF79" s="98" t="str">
        <f t="shared" si="12"/>
        <v>PENDIENTE</v>
      </c>
      <c r="AG79" s="272"/>
      <c r="AH79" s="272"/>
      <c r="AI79" s="274"/>
    </row>
    <row r="80" spans="1:35" ht="168.75" x14ac:dyDescent="0.15">
      <c r="A80" s="270">
        <v>71</v>
      </c>
      <c r="B80" s="278">
        <v>43098</v>
      </c>
      <c r="C80" s="42" t="s">
        <v>23</v>
      </c>
      <c r="D80" s="42" t="s">
        <v>262</v>
      </c>
      <c r="E80" s="278">
        <v>43098</v>
      </c>
      <c r="F80" s="42">
        <v>4</v>
      </c>
      <c r="G80" s="42" t="s">
        <v>267</v>
      </c>
      <c r="H80" s="279" t="s">
        <v>115</v>
      </c>
      <c r="I80" s="287" t="s">
        <v>705</v>
      </c>
      <c r="J80" s="272" t="s">
        <v>454</v>
      </c>
      <c r="K80" s="272">
        <v>1</v>
      </c>
      <c r="L80" s="272" t="s">
        <v>27</v>
      </c>
      <c r="M80" s="272" t="s">
        <v>379</v>
      </c>
      <c r="N80" s="272" t="s">
        <v>455</v>
      </c>
      <c r="O80" s="290">
        <v>1</v>
      </c>
      <c r="P80" s="271">
        <v>43144</v>
      </c>
      <c r="Q80" s="271">
        <v>43404</v>
      </c>
      <c r="R80" s="272" t="s">
        <v>129</v>
      </c>
      <c r="S80" s="42" t="str">
        <f>IF(R80="","",VLOOKUP(R80,[2]Datos.!$G$28:$H$50,2,FALSE))</f>
        <v>Secretario General</v>
      </c>
      <c r="T80" s="42" t="str">
        <f>IF(R80="","",VLOOKUP(R80,[2]Datos.!$J$28:$K$50,2,FALSE))</f>
        <v>Coordinador Jurídico</v>
      </c>
      <c r="U80" s="274" t="s">
        <v>174</v>
      </c>
      <c r="V80" s="280">
        <v>43220</v>
      </c>
      <c r="W80" s="283" t="s">
        <v>563</v>
      </c>
      <c r="X80" s="272">
        <v>0</v>
      </c>
      <c r="Y80" s="33">
        <f t="shared" si="7"/>
        <v>0</v>
      </c>
      <c r="Z80" s="246">
        <f t="shared" si="8"/>
        <v>0</v>
      </c>
      <c r="AA80" s="198" t="str">
        <f t="shared" si="9"/>
        <v>SIN INICIAR</v>
      </c>
      <c r="AB80" s="195" t="b">
        <f t="shared" si="10"/>
        <v>0</v>
      </c>
      <c r="AC80" s="251" t="str">
        <f t="shared" si="11"/>
        <v>SIN INICIAR</v>
      </c>
      <c r="AD80" s="312" t="s">
        <v>793</v>
      </c>
      <c r="AE80" s="274" t="s">
        <v>192</v>
      </c>
      <c r="AF80" s="98" t="str">
        <f t="shared" si="12"/>
        <v>PENDIENTE</v>
      </c>
      <c r="AG80" s="272"/>
      <c r="AH80" s="272"/>
      <c r="AI80" s="274"/>
    </row>
    <row r="81" spans="1:35" ht="282" thickBot="1" x14ac:dyDescent="0.2">
      <c r="A81" s="301">
        <v>72</v>
      </c>
      <c r="B81" s="302">
        <v>43098</v>
      </c>
      <c r="C81" s="303" t="s">
        <v>23</v>
      </c>
      <c r="D81" s="247" t="s">
        <v>262</v>
      </c>
      <c r="E81" s="302">
        <v>43098</v>
      </c>
      <c r="F81" s="303">
        <v>5</v>
      </c>
      <c r="G81" s="303" t="s">
        <v>268</v>
      </c>
      <c r="H81" s="305" t="s">
        <v>115</v>
      </c>
      <c r="I81" s="306" t="s">
        <v>456</v>
      </c>
      <c r="J81" s="303" t="s">
        <v>457</v>
      </c>
      <c r="K81" s="303">
        <v>1</v>
      </c>
      <c r="L81" s="303" t="s">
        <v>27</v>
      </c>
      <c r="M81" s="303" t="s">
        <v>379</v>
      </c>
      <c r="N81" s="303" t="s">
        <v>458</v>
      </c>
      <c r="O81" s="308">
        <v>1</v>
      </c>
      <c r="P81" s="302">
        <v>43144</v>
      </c>
      <c r="Q81" s="302">
        <v>43404</v>
      </c>
      <c r="R81" s="303" t="s">
        <v>129</v>
      </c>
      <c r="S81" s="247" t="str">
        <f>IF(R81="","",VLOOKUP(R81,[2]Datos.!$G$28:$H$50,2,FALSE))</f>
        <v>Secretario General</v>
      </c>
      <c r="T81" s="247" t="str">
        <f>IF(R81="","",VLOOKUP(R81,[2]Datos.!$J$28:$K$50,2,FALSE))</f>
        <v>Coordinador Jurídico</v>
      </c>
      <c r="U81" s="305" t="s">
        <v>174</v>
      </c>
      <c r="V81" s="309">
        <v>43220</v>
      </c>
      <c r="W81" s="310" t="s">
        <v>563</v>
      </c>
      <c r="X81" s="303">
        <v>0</v>
      </c>
      <c r="Y81" s="96">
        <f t="shared" si="7"/>
        <v>0</v>
      </c>
      <c r="Z81" s="248">
        <f t="shared" si="8"/>
        <v>0</v>
      </c>
      <c r="AA81" s="198" t="str">
        <f t="shared" si="9"/>
        <v>SIN INICIAR</v>
      </c>
      <c r="AB81" s="195" t="b">
        <f t="shared" si="10"/>
        <v>0</v>
      </c>
      <c r="AC81" s="252" t="str">
        <f t="shared" si="11"/>
        <v>SIN INICIAR</v>
      </c>
      <c r="AD81" s="318" t="s">
        <v>793</v>
      </c>
      <c r="AE81" s="305" t="s">
        <v>192</v>
      </c>
      <c r="AF81" s="100" t="str">
        <f t="shared" si="12"/>
        <v>PENDIENTE</v>
      </c>
      <c r="AG81" s="303"/>
      <c r="AH81" s="303"/>
      <c r="AI81" s="305"/>
    </row>
    <row r="82" spans="1:35" ht="349.5" hidden="1" thickBot="1" x14ac:dyDescent="0.2">
      <c r="A82" s="221">
        <v>73</v>
      </c>
      <c r="B82" s="222">
        <v>43098</v>
      </c>
      <c r="C82" s="223" t="s">
        <v>23</v>
      </c>
      <c r="D82" s="224" t="s">
        <v>262</v>
      </c>
      <c r="E82" s="222">
        <v>43098</v>
      </c>
      <c r="F82" s="223">
        <v>6</v>
      </c>
      <c r="G82" s="224" t="s">
        <v>269</v>
      </c>
      <c r="H82" s="225" t="s">
        <v>115</v>
      </c>
      <c r="I82" s="226"/>
      <c r="J82" s="223"/>
      <c r="K82" s="223"/>
      <c r="L82" s="223"/>
      <c r="M82" s="223"/>
      <c r="N82" s="223"/>
      <c r="O82" s="227"/>
      <c r="P82" s="222"/>
      <c r="Q82" s="222"/>
      <c r="R82" s="223"/>
      <c r="S82" s="103" t="str">
        <f>IF(R82="","",VLOOKUP(R82,[2]Datos.!$G$28:$H$50,2,FALSE))</f>
        <v/>
      </c>
      <c r="T82" s="103" t="str">
        <f>IF(R82="","",VLOOKUP(R82,[2]Datos.!$J$28:$K$50,2,FALSE))</f>
        <v/>
      </c>
      <c r="U82" s="228" t="s">
        <v>174</v>
      </c>
      <c r="V82" s="229">
        <v>43220</v>
      </c>
      <c r="W82" s="230"/>
      <c r="X82" s="230"/>
      <c r="Y82" s="231" t="str">
        <f t="shared" si="7"/>
        <v/>
      </c>
      <c r="Z82" s="232" t="str">
        <f t="shared" si="8"/>
        <v/>
      </c>
      <c r="AA82" s="83" t="str">
        <f t="shared" si="9"/>
        <v/>
      </c>
      <c r="AB82" s="83" t="str">
        <f t="shared" si="10"/>
        <v/>
      </c>
      <c r="AC82" s="233" t="str">
        <f t="shared" si="11"/>
        <v/>
      </c>
      <c r="AD82" s="230"/>
      <c r="AE82" s="104"/>
      <c r="AF82" s="234" t="str">
        <f t="shared" si="12"/>
        <v>PENDIENTE</v>
      </c>
      <c r="AG82" s="235"/>
      <c r="AH82" s="235"/>
      <c r="AI82" s="236"/>
    </row>
    <row r="83" spans="1:35" ht="303.75" x14ac:dyDescent="0.15">
      <c r="A83" s="260">
        <v>74</v>
      </c>
      <c r="B83" s="319">
        <v>43098</v>
      </c>
      <c r="C83" s="264" t="s">
        <v>23</v>
      </c>
      <c r="D83" s="243" t="s">
        <v>262</v>
      </c>
      <c r="E83" s="319">
        <v>43098</v>
      </c>
      <c r="F83" s="264">
        <v>7</v>
      </c>
      <c r="G83" s="264" t="s">
        <v>270</v>
      </c>
      <c r="H83" s="263" t="s">
        <v>115</v>
      </c>
      <c r="I83" s="320" t="s">
        <v>459</v>
      </c>
      <c r="J83" s="264" t="s">
        <v>460</v>
      </c>
      <c r="K83" s="264">
        <v>1</v>
      </c>
      <c r="L83" s="264" t="s">
        <v>27</v>
      </c>
      <c r="M83" s="243" t="s">
        <v>417</v>
      </c>
      <c r="N83" s="264" t="s">
        <v>706</v>
      </c>
      <c r="O83" s="321">
        <v>1</v>
      </c>
      <c r="P83" s="319">
        <v>43144</v>
      </c>
      <c r="Q83" s="319">
        <v>43220</v>
      </c>
      <c r="R83" s="264" t="s">
        <v>129</v>
      </c>
      <c r="S83" s="243" t="str">
        <f>IF(R83="","",VLOOKUP(R83,[2]Datos.!$G$28:$H$50,2,FALSE))</f>
        <v>Secretario General</v>
      </c>
      <c r="T83" s="243" t="str">
        <f>IF(R83="","",VLOOKUP(R83,[2]Datos.!$J$28:$K$50,2,FALSE))</f>
        <v>Coordinador Jurídico</v>
      </c>
      <c r="U83" s="263" t="s">
        <v>174</v>
      </c>
      <c r="V83" s="268">
        <v>43220</v>
      </c>
      <c r="W83" s="269" t="s">
        <v>583</v>
      </c>
      <c r="X83" s="264">
        <v>1</v>
      </c>
      <c r="Y83" s="244">
        <f t="shared" si="7"/>
        <v>1</v>
      </c>
      <c r="Z83" s="245">
        <f t="shared" si="8"/>
        <v>1</v>
      </c>
      <c r="AA83" s="198" t="str">
        <f t="shared" si="9"/>
        <v>TERMINADA</v>
      </c>
      <c r="AB83" s="195" t="str">
        <f t="shared" si="10"/>
        <v>TERMINADA EXTEMPORANEA</v>
      </c>
      <c r="AC83" s="249" t="str">
        <f t="shared" si="11"/>
        <v>TERMINADA</v>
      </c>
      <c r="AD83" s="322" t="s">
        <v>796</v>
      </c>
      <c r="AE83" s="263" t="s">
        <v>192</v>
      </c>
      <c r="AF83" s="250" t="str">
        <f t="shared" si="12"/>
        <v>TERMINADA</v>
      </c>
      <c r="AG83" s="264"/>
      <c r="AH83" s="264" t="s">
        <v>24</v>
      </c>
      <c r="AI83" s="263" t="s">
        <v>801</v>
      </c>
    </row>
    <row r="84" spans="1:35" ht="112.5" x14ac:dyDescent="0.15">
      <c r="A84" s="270">
        <v>75</v>
      </c>
      <c r="B84" s="271">
        <v>43098</v>
      </c>
      <c r="C84" s="272" t="s">
        <v>23</v>
      </c>
      <c r="D84" s="42" t="s">
        <v>262</v>
      </c>
      <c r="E84" s="271">
        <v>43098</v>
      </c>
      <c r="F84" s="272">
        <v>8</v>
      </c>
      <c r="G84" s="272" t="s">
        <v>271</v>
      </c>
      <c r="H84" s="274" t="s">
        <v>115</v>
      </c>
      <c r="I84" s="296" t="s">
        <v>461</v>
      </c>
      <c r="J84" s="42" t="s">
        <v>462</v>
      </c>
      <c r="K84" s="42">
        <v>1</v>
      </c>
      <c r="L84" s="42" t="s">
        <v>27</v>
      </c>
      <c r="M84" s="42" t="s">
        <v>417</v>
      </c>
      <c r="N84" s="42" t="s">
        <v>463</v>
      </c>
      <c r="O84" s="299">
        <v>1</v>
      </c>
      <c r="P84" s="278">
        <v>43144</v>
      </c>
      <c r="Q84" s="278">
        <v>43313</v>
      </c>
      <c r="R84" s="42" t="s">
        <v>129</v>
      </c>
      <c r="S84" s="42" t="str">
        <f>IF(R84="","",VLOOKUP(R84,[2]Datos.!$G$28:$H$50,2,FALSE))</f>
        <v>Secretario General</v>
      </c>
      <c r="T84" s="42" t="str">
        <f>IF(R84="","",VLOOKUP(R84,[2]Datos.!$J$28:$K$50,2,FALSE))</f>
        <v>Coordinador Jurídico</v>
      </c>
      <c r="U84" s="274" t="s">
        <v>628</v>
      </c>
      <c r="V84" s="280">
        <v>43220</v>
      </c>
      <c r="W84" s="283" t="s">
        <v>563</v>
      </c>
      <c r="X84" s="272">
        <v>0</v>
      </c>
      <c r="Y84" s="33">
        <f t="shared" si="7"/>
        <v>0</v>
      </c>
      <c r="Z84" s="246">
        <f t="shared" si="8"/>
        <v>0</v>
      </c>
      <c r="AA84" s="198" t="str">
        <f t="shared" si="9"/>
        <v>SIN INICIAR</v>
      </c>
      <c r="AB84" s="195" t="b">
        <f t="shared" si="10"/>
        <v>0</v>
      </c>
      <c r="AC84" s="251" t="str">
        <f t="shared" si="11"/>
        <v>SIN INICIAR</v>
      </c>
      <c r="AD84" s="312" t="s">
        <v>793</v>
      </c>
      <c r="AE84" s="274" t="s">
        <v>192</v>
      </c>
      <c r="AF84" s="98" t="str">
        <f t="shared" si="12"/>
        <v>PENDIENTE</v>
      </c>
      <c r="AG84" s="272"/>
      <c r="AH84" s="272"/>
      <c r="AI84" s="274"/>
    </row>
    <row r="85" spans="1:35" ht="90" x14ac:dyDescent="0.15">
      <c r="A85" s="270">
        <v>76</v>
      </c>
      <c r="B85" s="271">
        <v>43098</v>
      </c>
      <c r="C85" s="272" t="s">
        <v>23</v>
      </c>
      <c r="D85" s="42" t="s">
        <v>262</v>
      </c>
      <c r="E85" s="271">
        <v>43098</v>
      </c>
      <c r="F85" s="272">
        <v>9</v>
      </c>
      <c r="G85" s="272" t="s">
        <v>272</v>
      </c>
      <c r="H85" s="274" t="s">
        <v>115</v>
      </c>
      <c r="I85" s="296" t="s">
        <v>464</v>
      </c>
      <c r="J85" s="42" t="s">
        <v>385</v>
      </c>
      <c r="K85" s="272">
        <v>4</v>
      </c>
      <c r="L85" s="272" t="s">
        <v>27</v>
      </c>
      <c r="M85" s="272" t="s">
        <v>379</v>
      </c>
      <c r="N85" s="272" t="s">
        <v>465</v>
      </c>
      <c r="O85" s="290">
        <v>1</v>
      </c>
      <c r="P85" s="271">
        <v>43144</v>
      </c>
      <c r="Q85" s="271">
        <v>43447</v>
      </c>
      <c r="R85" s="272" t="s">
        <v>129</v>
      </c>
      <c r="S85" s="42" t="str">
        <f>IF(R85="","",VLOOKUP(R85,[2]Datos.!$G$28:$H$50,2,FALSE))</f>
        <v>Secretario General</v>
      </c>
      <c r="T85" s="42" t="str">
        <f>IF(R85="","",VLOOKUP(R85,[2]Datos.!$J$28:$K$50,2,FALSE))</f>
        <v>Coordinador Jurídico</v>
      </c>
      <c r="U85" s="274" t="s">
        <v>628</v>
      </c>
      <c r="V85" s="280">
        <v>43220</v>
      </c>
      <c r="W85" s="283" t="s">
        <v>584</v>
      </c>
      <c r="X85" s="272">
        <v>1</v>
      </c>
      <c r="Y85" s="33">
        <f t="shared" si="7"/>
        <v>0.25</v>
      </c>
      <c r="Z85" s="246">
        <f t="shared" si="8"/>
        <v>0.25</v>
      </c>
      <c r="AA85" s="198" t="str">
        <f t="shared" si="9"/>
        <v>EN PROCESO</v>
      </c>
      <c r="AB85" s="195" t="b">
        <f t="shared" si="10"/>
        <v>0</v>
      </c>
      <c r="AC85" s="251" t="str">
        <f t="shared" si="11"/>
        <v>EN PROCESO</v>
      </c>
      <c r="AD85" s="281" t="s">
        <v>809</v>
      </c>
      <c r="AE85" s="274" t="s">
        <v>192</v>
      </c>
      <c r="AF85" s="98" t="str">
        <f t="shared" si="12"/>
        <v>PENDIENTE</v>
      </c>
      <c r="AG85" s="272"/>
      <c r="AH85" s="272"/>
      <c r="AI85" s="274"/>
    </row>
    <row r="86" spans="1:35" ht="112.5" x14ac:dyDescent="0.15">
      <c r="A86" s="270">
        <v>77</v>
      </c>
      <c r="B86" s="271">
        <v>43098</v>
      </c>
      <c r="C86" s="272" t="s">
        <v>23</v>
      </c>
      <c r="D86" s="42" t="s">
        <v>262</v>
      </c>
      <c r="E86" s="271">
        <v>43098</v>
      </c>
      <c r="F86" s="272">
        <v>10</v>
      </c>
      <c r="G86" s="272" t="s">
        <v>273</v>
      </c>
      <c r="H86" s="274" t="s">
        <v>115</v>
      </c>
      <c r="I86" s="287" t="s">
        <v>466</v>
      </c>
      <c r="J86" s="272" t="s">
        <v>450</v>
      </c>
      <c r="K86" s="272">
        <v>1</v>
      </c>
      <c r="L86" s="272" t="s">
        <v>27</v>
      </c>
      <c r="M86" s="272" t="s">
        <v>379</v>
      </c>
      <c r="N86" s="272" t="s">
        <v>451</v>
      </c>
      <c r="O86" s="290">
        <v>1</v>
      </c>
      <c r="P86" s="271">
        <v>43144</v>
      </c>
      <c r="Q86" s="271">
        <v>43313</v>
      </c>
      <c r="R86" s="272" t="s">
        <v>129</v>
      </c>
      <c r="S86" s="42" t="str">
        <f>IF(R86="","",VLOOKUP(R86,[2]Datos.!$G$28:$H$50,2,FALSE))</f>
        <v>Secretario General</v>
      </c>
      <c r="T86" s="42" t="str">
        <f>IF(R86="","",VLOOKUP(R86,[2]Datos.!$J$28:$K$50,2,FALSE))</f>
        <v>Coordinador Jurídico</v>
      </c>
      <c r="U86" s="274" t="s">
        <v>628</v>
      </c>
      <c r="V86" s="280">
        <v>43220</v>
      </c>
      <c r="W86" s="283" t="s">
        <v>563</v>
      </c>
      <c r="X86" s="272">
        <v>0</v>
      </c>
      <c r="Y86" s="33">
        <f t="shared" si="7"/>
        <v>0</v>
      </c>
      <c r="Z86" s="246">
        <f t="shared" si="8"/>
        <v>0</v>
      </c>
      <c r="AA86" s="198" t="str">
        <f t="shared" si="9"/>
        <v>SIN INICIAR</v>
      </c>
      <c r="AB86" s="195" t="b">
        <f t="shared" si="10"/>
        <v>0</v>
      </c>
      <c r="AC86" s="251" t="str">
        <f t="shared" si="11"/>
        <v>SIN INICIAR</v>
      </c>
      <c r="AD86" s="312" t="s">
        <v>793</v>
      </c>
      <c r="AE86" s="274" t="s">
        <v>192</v>
      </c>
      <c r="AF86" s="98" t="str">
        <f t="shared" si="12"/>
        <v>PENDIENTE</v>
      </c>
      <c r="AG86" s="272"/>
      <c r="AH86" s="272"/>
      <c r="AI86" s="274"/>
    </row>
    <row r="87" spans="1:35" ht="90" x14ac:dyDescent="0.15">
      <c r="A87" s="270">
        <v>78</v>
      </c>
      <c r="B87" s="271">
        <v>43098</v>
      </c>
      <c r="C87" s="272" t="s">
        <v>23</v>
      </c>
      <c r="D87" s="42" t="s">
        <v>262</v>
      </c>
      <c r="E87" s="271">
        <v>43098</v>
      </c>
      <c r="F87" s="272">
        <v>12</v>
      </c>
      <c r="G87" s="272" t="s">
        <v>274</v>
      </c>
      <c r="H87" s="274" t="s">
        <v>115</v>
      </c>
      <c r="I87" s="296" t="s">
        <v>444</v>
      </c>
      <c r="J87" s="42" t="s">
        <v>467</v>
      </c>
      <c r="K87" s="272">
        <v>4</v>
      </c>
      <c r="L87" s="272" t="s">
        <v>27</v>
      </c>
      <c r="M87" s="272" t="s">
        <v>379</v>
      </c>
      <c r="N87" s="272" t="s">
        <v>465</v>
      </c>
      <c r="O87" s="290">
        <v>1</v>
      </c>
      <c r="P87" s="271">
        <v>43144</v>
      </c>
      <c r="Q87" s="271">
        <v>43447</v>
      </c>
      <c r="R87" s="272" t="s">
        <v>129</v>
      </c>
      <c r="S87" s="42" t="str">
        <f>IF(R87="","",VLOOKUP(R87,[2]Datos.!$G$28:$H$50,2,FALSE))</f>
        <v>Secretario General</v>
      </c>
      <c r="T87" s="42" t="str">
        <f>IF(R87="","",VLOOKUP(R87,[2]Datos.!$J$28:$K$50,2,FALSE))</f>
        <v>Coordinador Jurídico</v>
      </c>
      <c r="U87" s="274" t="s">
        <v>174</v>
      </c>
      <c r="V87" s="280">
        <v>43220</v>
      </c>
      <c r="W87" s="283" t="s">
        <v>585</v>
      </c>
      <c r="X87" s="272">
        <v>1</v>
      </c>
      <c r="Y87" s="33">
        <f t="shared" si="7"/>
        <v>0.25</v>
      </c>
      <c r="Z87" s="246">
        <f t="shared" si="8"/>
        <v>0.25</v>
      </c>
      <c r="AA87" s="198" t="str">
        <f t="shared" si="9"/>
        <v>EN PROCESO</v>
      </c>
      <c r="AB87" s="195" t="b">
        <f t="shared" si="10"/>
        <v>0</v>
      </c>
      <c r="AC87" s="251" t="str">
        <f t="shared" si="11"/>
        <v>EN PROCESO</v>
      </c>
      <c r="AD87" s="281" t="s">
        <v>809</v>
      </c>
      <c r="AE87" s="274" t="s">
        <v>192</v>
      </c>
      <c r="AF87" s="98" t="str">
        <f t="shared" si="12"/>
        <v>PENDIENTE</v>
      </c>
      <c r="AG87" s="272"/>
      <c r="AH87" s="272"/>
      <c r="AI87" s="274"/>
    </row>
    <row r="88" spans="1:35" ht="124.5" thickBot="1" x14ac:dyDescent="0.2">
      <c r="A88" s="301">
        <v>79</v>
      </c>
      <c r="B88" s="323">
        <v>43162</v>
      </c>
      <c r="C88" s="247" t="s">
        <v>23</v>
      </c>
      <c r="D88" s="247" t="s">
        <v>275</v>
      </c>
      <c r="E88" s="323">
        <v>43162</v>
      </c>
      <c r="F88" s="247" t="s">
        <v>276</v>
      </c>
      <c r="G88" s="247" t="s">
        <v>277</v>
      </c>
      <c r="H88" s="324" t="s">
        <v>114</v>
      </c>
      <c r="I88" s="325" t="s">
        <v>468</v>
      </c>
      <c r="J88" s="247" t="s">
        <v>469</v>
      </c>
      <c r="K88" s="247">
        <v>1</v>
      </c>
      <c r="L88" s="247" t="s">
        <v>470</v>
      </c>
      <c r="M88" s="247" t="s">
        <v>471</v>
      </c>
      <c r="N88" s="326" t="s">
        <v>472</v>
      </c>
      <c r="O88" s="327">
        <v>1</v>
      </c>
      <c r="P88" s="323">
        <v>43192</v>
      </c>
      <c r="Q88" s="323">
        <v>43404</v>
      </c>
      <c r="R88" s="247" t="s">
        <v>42</v>
      </c>
      <c r="S88" s="247" t="str">
        <f>IF(R88="","",VLOOKUP(R88,[2]Datos.!$G$28:$H$50,2,FALSE))</f>
        <v>Subdirector Financiero</v>
      </c>
      <c r="T88" s="247" t="str">
        <f>IF(R88="","",VLOOKUP(R88,[2]Datos.!$J$28:$K$50,2,FALSE))</f>
        <v>Profesional Universitario de Contabilidad</v>
      </c>
      <c r="U88" s="324" t="s">
        <v>174</v>
      </c>
      <c r="V88" s="309">
        <v>43220</v>
      </c>
      <c r="W88" s="328" t="s">
        <v>707</v>
      </c>
      <c r="X88" s="247">
        <v>0</v>
      </c>
      <c r="Y88" s="96">
        <f t="shared" si="7"/>
        <v>0</v>
      </c>
      <c r="Z88" s="248">
        <f t="shared" si="8"/>
        <v>0</v>
      </c>
      <c r="AA88" s="198" t="str">
        <f t="shared" si="9"/>
        <v>SIN INICIAR</v>
      </c>
      <c r="AB88" s="195" t="b">
        <f t="shared" si="10"/>
        <v>0</v>
      </c>
      <c r="AC88" s="252" t="str">
        <f t="shared" si="11"/>
        <v>SIN INICIAR</v>
      </c>
      <c r="AD88" s="328" t="s">
        <v>604</v>
      </c>
      <c r="AE88" s="324" t="s">
        <v>801</v>
      </c>
      <c r="AF88" s="100" t="str">
        <f t="shared" si="12"/>
        <v>PENDIENTE</v>
      </c>
      <c r="AG88" s="303"/>
      <c r="AH88" s="303"/>
      <c r="AI88" s="305"/>
    </row>
    <row r="89" spans="1:35" ht="225.75" hidden="1" thickBot="1" x14ac:dyDescent="0.2">
      <c r="A89" s="221">
        <v>80</v>
      </c>
      <c r="B89" s="237">
        <v>43162</v>
      </c>
      <c r="C89" s="238" t="s">
        <v>23</v>
      </c>
      <c r="D89" s="238" t="s">
        <v>275</v>
      </c>
      <c r="E89" s="237">
        <v>43162</v>
      </c>
      <c r="F89" s="238" t="s">
        <v>278</v>
      </c>
      <c r="G89" s="238" t="s">
        <v>279</v>
      </c>
      <c r="H89" s="239" t="s">
        <v>613</v>
      </c>
      <c r="I89" s="240" t="s">
        <v>708</v>
      </c>
      <c r="J89" s="238" t="s">
        <v>709</v>
      </c>
      <c r="K89" s="238">
        <v>1</v>
      </c>
      <c r="L89" s="238" t="s">
        <v>27</v>
      </c>
      <c r="M89" s="238" t="s">
        <v>473</v>
      </c>
      <c r="N89" s="241" t="s">
        <v>474</v>
      </c>
      <c r="O89" s="242">
        <v>1</v>
      </c>
      <c r="P89" s="237">
        <v>43312</v>
      </c>
      <c r="Q89" s="237">
        <v>43465</v>
      </c>
      <c r="R89" s="238" t="s">
        <v>88</v>
      </c>
      <c r="S89" s="103" t="str">
        <f>IF(R89="","",VLOOKUP(R89,[2]Datos.!$G$28:$H$50,2,FALSE))</f>
        <v xml:space="preserve">Subdirector Administrativo </v>
      </c>
      <c r="T89" s="103" t="str">
        <f>IF(R89="","",VLOOKUP(R89,[2]Datos.!$J$28:$K$50,2,FALSE))</f>
        <v>Técnico de Servicios Administrativos</v>
      </c>
      <c r="U89" s="94" t="s">
        <v>174</v>
      </c>
      <c r="V89" s="229">
        <v>43220</v>
      </c>
      <c r="W89" s="82"/>
      <c r="X89" s="82"/>
      <c r="Y89" s="231" t="str">
        <f t="shared" si="7"/>
        <v/>
      </c>
      <c r="Z89" s="232" t="str">
        <f t="shared" si="8"/>
        <v/>
      </c>
      <c r="AA89" s="83" t="str">
        <f t="shared" si="9"/>
        <v/>
      </c>
      <c r="AB89" s="83" t="str">
        <f t="shared" si="10"/>
        <v/>
      </c>
      <c r="AC89" s="233" t="str">
        <f t="shared" si="11"/>
        <v/>
      </c>
      <c r="AD89" s="82"/>
      <c r="AE89" s="94"/>
      <c r="AF89" s="234" t="str">
        <f t="shared" si="12"/>
        <v>PENDIENTE</v>
      </c>
      <c r="AG89" s="235"/>
      <c r="AH89" s="235"/>
      <c r="AI89" s="236"/>
    </row>
    <row r="90" spans="1:35" ht="70.5" customHeight="1" x14ac:dyDescent="0.15">
      <c r="A90" s="260">
        <v>81</v>
      </c>
      <c r="B90" s="266">
        <v>43162</v>
      </c>
      <c r="C90" s="243" t="s">
        <v>23</v>
      </c>
      <c r="D90" s="243" t="s">
        <v>275</v>
      </c>
      <c r="E90" s="266">
        <v>43162</v>
      </c>
      <c r="F90" s="243" t="s">
        <v>280</v>
      </c>
      <c r="G90" s="243" t="s">
        <v>281</v>
      </c>
      <c r="H90" s="267" t="s">
        <v>114</v>
      </c>
      <c r="I90" s="329" t="s">
        <v>475</v>
      </c>
      <c r="J90" s="243" t="s">
        <v>476</v>
      </c>
      <c r="K90" s="243">
        <v>2</v>
      </c>
      <c r="L90" s="243" t="s">
        <v>470</v>
      </c>
      <c r="M90" s="243" t="s">
        <v>710</v>
      </c>
      <c r="N90" s="265" t="s">
        <v>477</v>
      </c>
      <c r="O90" s="330">
        <v>1</v>
      </c>
      <c r="P90" s="266">
        <v>43192</v>
      </c>
      <c r="Q90" s="266">
        <v>43404</v>
      </c>
      <c r="R90" s="243" t="s">
        <v>42</v>
      </c>
      <c r="S90" s="243" t="str">
        <f>IF(R90="","",VLOOKUP(R90,[2]Datos.!$G$28:$H$50,2,FALSE))</f>
        <v>Subdirector Financiero</v>
      </c>
      <c r="T90" s="243" t="str">
        <f>IF(R90="","",VLOOKUP(R90,[2]Datos.!$J$28:$K$50,2,FALSE))</f>
        <v>Profesional Universitario de Contabilidad</v>
      </c>
      <c r="U90" s="267" t="s">
        <v>174</v>
      </c>
      <c r="V90" s="268">
        <v>43220</v>
      </c>
      <c r="W90" s="331" t="s">
        <v>707</v>
      </c>
      <c r="X90" s="243">
        <v>0</v>
      </c>
      <c r="Y90" s="244">
        <f t="shared" si="7"/>
        <v>0</v>
      </c>
      <c r="Z90" s="245">
        <f t="shared" si="8"/>
        <v>0</v>
      </c>
      <c r="AA90" s="198" t="str">
        <f t="shared" si="9"/>
        <v>SIN INICIAR</v>
      </c>
      <c r="AB90" s="195" t="b">
        <f t="shared" si="10"/>
        <v>0</v>
      </c>
      <c r="AC90" s="249" t="str">
        <f t="shared" si="11"/>
        <v>SIN INICIAR</v>
      </c>
      <c r="AD90" s="331" t="s">
        <v>780</v>
      </c>
      <c r="AE90" s="267" t="s">
        <v>801</v>
      </c>
      <c r="AF90" s="250" t="str">
        <f t="shared" si="12"/>
        <v>PENDIENTE</v>
      </c>
      <c r="AG90" s="264"/>
      <c r="AH90" s="264"/>
      <c r="AI90" s="263"/>
    </row>
    <row r="91" spans="1:35" ht="93" customHeight="1" x14ac:dyDescent="0.15">
      <c r="A91" s="270">
        <v>82</v>
      </c>
      <c r="B91" s="278">
        <v>43162</v>
      </c>
      <c r="C91" s="42" t="s">
        <v>23</v>
      </c>
      <c r="D91" s="42" t="s">
        <v>275</v>
      </c>
      <c r="E91" s="278">
        <v>43162</v>
      </c>
      <c r="F91" s="42" t="s">
        <v>198</v>
      </c>
      <c r="G91" s="42" t="s">
        <v>282</v>
      </c>
      <c r="H91" s="279" t="s">
        <v>114</v>
      </c>
      <c r="I91" s="296" t="s">
        <v>478</v>
      </c>
      <c r="J91" s="42" t="s">
        <v>479</v>
      </c>
      <c r="K91" s="42">
        <v>4</v>
      </c>
      <c r="L91" s="42" t="s">
        <v>470</v>
      </c>
      <c r="M91" s="42" t="s">
        <v>710</v>
      </c>
      <c r="N91" s="277" t="s">
        <v>477</v>
      </c>
      <c r="O91" s="299">
        <v>1</v>
      </c>
      <c r="P91" s="278">
        <v>43192</v>
      </c>
      <c r="Q91" s="278">
        <v>43404</v>
      </c>
      <c r="R91" s="42" t="s">
        <v>42</v>
      </c>
      <c r="S91" s="42" t="str">
        <f>IF(R91="","",VLOOKUP(R91,[2]Datos.!$G$28:$H$50,2,FALSE))</f>
        <v>Subdirector Financiero</v>
      </c>
      <c r="T91" s="42" t="str">
        <f>IF(R91="","",VLOOKUP(R91,[2]Datos.!$J$28:$K$50,2,FALSE))</f>
        <v>Profesional Universitario de Contabilidad</v>
      </c>
      <c r="U91" s="279" t="s">
        <v>174</v>
      </c>
      <c r="V91" s="280">
        <v>43220</v>
      </c>
      <c r="W91" s="286" t="s">
        <v>707</v>
      </c>
      <c r="X91" s="42">
        <v>0</v>
      </c>
      <c r="Y91" s="33">
        <f t="shared" si="7"/>
        <v>0</v>
      </c>
      <c r="Z91" s="246">
        <f t="shared" si="8"/>
        <v>0</v>
      </c>
      <c r="AA91" s="198" t="str">
        <f t="shared" si="9"/>
        <v>SIN INICIAR</v>
      </c>
      <c r="AB91" s="195" t="b">
        <f t="shared" si="10"/>
        <v>0</v>
      </c>
      <c r="AC91" s="251" t="str">
        <f t="shared" si="11"/>
        <v>SIN INICIAR</v>
      </c>
      <c r="AD91" s="286" t="s">
        <v>780</v>
      </c>
      <c r="AE91" s="279" t="s">
        <v>801</v>
      </c>
      <c r="AF91" s="98" t="str">
        <f t="shared" si="12"/>
        <v>PENDIENTE</v>
      </c>
      <c r="AG91" s="272"/>
      <c r="AH91" s="272"/>
      <c r="AI91" s="274"/>
    </row>
    <row r="92" spans="1:35" ht="292.5" x14ac:dyDescent="0.15">
      <c r="A92" s="270">
        <v>83</v>
      </c>
      <c r="B92" s="278">
        <v>43162</v>
      </c>
      <c r="C92" s="42" t="s">
        <v>23</v>
      </c>
      <c r="D92" s="42" t="s">
        <v>275</v>
      </c>
      <c r="E92" s="278">
        <v>43162</v>
      </c>
      <c r="F92" s="42" t="s">
        <v>200</v>
      </c>
      <c r="G92" s="42" t="s">
        <v>283</v>
      </c>
      <c r="H92" s="279" t="s">
        <v>114</v>
      </c>
      <c r="I92" s="296" t="s">
        <v>480</v>
      </c>
      <c r="J92" s="120" t="s">
        <v>711</v>
      </c>
      <c r="K92" s="42">
        <v>12</v>
      </c>
      <c r="L92" s="42" t="s">
        <v>470</v>
      </c>
      <c r="M92" s="42" t="s">
        <v>712</v>
      </c>
      <c r="N92" s="277" t="s">
        <v>481</v>
      </c>
      <c r="O92" s="299">
        <v>1</v>
      </c>
      <c r="P92" s="278">
        <v>43192</v>
      </c>
      <c r="Q92" s="278">
        <v>43404</v>
      </c>
      <c r="R92" s="42" t="s">
        <v>42</v>
      </c>
      <c r="S92" s="42" t="str">
        <f>IF(R92="","",VLOOKUP(R92,[2]Datos.!$G$28:$H$50,2,FALSE))</f>
        <v>Subdirector Financiero</v>
      </c>
      <c r="T92" s="42" t="str">
        <f>IF(R92="","",VLOOKUP(R92,[2]Datos.!$J$28:$K$50,2,FALSE))</f>
        <v>Profesional Universitario de Contabilidad</v>
      </c>
      <c r="U92" s="279" t="s">
        <v>174</v>
      </c>
      <c r="V92" s="280">
        <v>43220</v>
      </c>
      <c r="W92" s="286" t="s">
        <v>586</v>
      </c>
      <c r="X92" s="42">
        <v>0</v>
      </c>
      <c r="Y92" s="33">
        <f t="shared" si="7"/>
        <v>0</v>
      </c>
      <c r="Z92" s="246">
        <f t="shared" si="8"/>
        <v>0</v>
      </c>
      <c r="AA92" s="198" t="str">
        <f t="shared" si="9"/>
        <v>SIN INICIAR</v>
      </c>
      <c r="AB92" s="195" t="b">
        <f t="shared" si="10"/>
        <v>0</v>
      </c>
      <c r="AC92" s="251" t="str">
        <f t="shared" si="11"/>
        <v>SIN INICIAR</v>
      </c>
      <c r="AD92" s="286" t="s">
        <v>605</v>
      </c>
      <c r="AE92" s="279" t="s">
        <v>801</v>
      </c>
      <c r="AF92" s="98" t="str">
        <f t="shared" si="12"/>
        <v>PENDIENTE</v>
      </c>
      <c r="AG92" s="272"/>
      <c r="AH92" s="272"/>
      <c r="AI92" s="274"/>
    </row>
    <row r="93" spans="1:35" ht="123.75" x14ac:dyDescent="0.15">
      <c r="A93" s="270">
        <v>84</v>
      </c>
      <c r="B93" s="278">
        <v>43162</v>
      </c>
      <c r="C93" s="42" t="s">
        <v>23</v>
      </c>
      <c r="D93" s="42" t="s">
        <v>275</v>
      </c>
      <c r="E93" s="278">
        <v>43162</v>
      </c>
      <c r="F93" s="42" t="s">
        <v>196</v>
      </c>
      <c r="G93" s="42" t="s">
        <v>284</v>
      </c>
      <c r="H93" s="279" t="s">
        <v>114</v>
      </c>
      <c r="I93" s="285" t="s">
        <v>713</v>
      </c>
      <c r="J93" s="120" t="s">
        <v>714</v>
      </c>
      <c r="K93" s="42">
        <v>1</v>
      </c>
      <c r="L93" s="42" t="s">
        <v>470</v>
      </c>
      <c r="M93" s="42" t="s">
        <v>482</v>
      </c>
      <c r="N93" s="277" t="s">
        <v>483</v>
      </c>
      <c r="O93" s="299">
        <v>1</v>
      </c>
      <c r="P93" s="278">
        <v>43192</v>
      </c>
      <c r="Q93" s="278">
        <v>43404</v>
      </c>
      <c r="R93" s="42" t="s">
        <v>42</v>
      </c>
      <c r="S93" s="42" t="str">
        <f>IF(R93="","",VLOOKUP(R93,[2]Datos.!$G$28:$H$50,2,FALSE))</f>
        <v>Subdirector Financiero</v>
      </c>
      <c r="T93" s="42" t="str">
        <f>IF(R93="","",VLOOKUP(R93,[2]Datos.!$J$28:$K$50,2,FALSE))</f>
        <v>Profesional Universitario de Contabilidad</v>
      </c>
      <c r="U93" s="279" t="s">
        <v>174</v>
      </c>
      <c r="V93" s="280">
        <v>43220</v>
      </c>
      <c r="W93" s="286" t="s">
        <v>707</v>
      </c>
      <c r="X93" s="42">
        <v>0</v>
      </c>
      <c r="Y93" s="33">
        <f t="shared" si="7"/>
        <v>0</v>
      </c>
      <c r="Z93" s="246">
        <f t="shared" si="8"/>
        <v>0</v>
      </c>
      <c r="AA93" s="198" t="str">
        <f t="shared" si="9"/>
        <v>SIN INICIAR</v>
      </c>
      <c r="AB93" s="195" t="b">
        <f t="shared" si="10"/>
        <v>0</v>
      </c>
      <c r="AC93" s="251" t="str">
        <f t="shared" si="11"/>
        <v>SIN INICIAR</v>
      </c>
      <c r="AD93" s="286" t="s">
        <v>604</v>
      </c>
      <c r="AE93" s="279" t="s">
        <v>801</v>
      </c>
      <c r="AF93" s="98" t="str">
        <f t="shared" si="12"/>
        <v>PENDIENTE</v>
      </c>
      <c r="AG93" s="272"/>
      <c r="AH93" s="272"/>
      <c r="AI93" s="274"/>
    </row>
    <row r="94" spans="1:35" ht="158.25" thickBot="1" x14ac:dyDescent="0.2">
      <c r="A94" s="301">
        <v>85</v>
      </c>
      <c r="B94" s="323">
        <v>43162</v>
      </c>
      <c r="C94" s="247" t="s">
        <v>23</v>
      </c>
      <c r="D94" s="247" t="s">
        <v>275</v>
      </c>
      <c r="E94" s="323">
        <v>43162</v>
      </c>
      <c r="F94" s="247" t="s">
        <v>202</v>
      </c>
      <c r="G94" s="247" t="s">
        <v>285</v>
      </c>
      <c r="H94" s="332" t="s">
        <v>108</v>
      </c>
      <c r="I94" s="333" t="s">
        <v>484</v>
      </c>
      <c r="J94" s="334" t="s">
        <v>485</v>
      </c>
      <c r="K94" s="247">
        <v>3</v>
      </c>
      <c r="L94" s="247" t="s">
        <v>470</v>
      </c>
      <c r="M94" s="247" t="s">
        <v>486</v>
      </c>
      <c r="N94" s="323" t="s">
        <v>487</v>
      </c>
      <c r="O94" s="327">
        <v>1</v>
      </c>
      <c r="P94" s="323">
        <v>43192</v>
      </c>
      <c r="Q94" s="323">
        <v>43343</v>
      </c>
      <c r="R94" s="247" t="s">
        <v>46</v>
      </c>
      <c r="S94" s="247" t="str">
        <f>IF(R94="","",VLOOKUP(R94,[2]Datos.!$G$28:$H$50,2,FALSE))</f>
        <v>Gerente General</v>
      </c>
      <c r="T94" s="247" t="str">
        <f>IF(R94="","",VLOOKUP(R94,[2]Datos.!$J$28:$K$50,2,FALSE))</f>
        <v>Profesional Universitario de Planeación</v>
      </c>
      <c r="U94" s="324" t="s">
        <v>174</v>
      </c>
      <c r="V94" s="309">
        <v>43220</v>
      </c>
      <c r="W94" s="310" t="s">
        <v>172</v>
      </c>
      <c r="X94" s="247">
        <v>0</v>
      </c>
      <c r="Y94" s="96">
        <f t="shared" si="7"/>
        <v>0</v>
      </c>
      <c r="Z94" s="248">
        <f t="shared" si="8"/>
        <v>0</v>
      </c>
      <c r="AA94" s="198" t="str">
        <f t="shared" si="9"/>
        <v>SIN INICIAR</v>
      </c>
      <c r="AB94" s="195" t="b">
        <f t="shared" si="10"/>
        <v>0</v>
      </c>
      <c r="AC94" s="252" t="str">
        <f t="shared" si="11"/>
        <v>SIN INICIAR</v>
      </c>
      <c r="AD94" s="335" t="s">
        <v>606</v>
      </c>
      <c r="AE94" s="324" t="s">
        <v>185</v>
      </c>
      <c r="AF94" s="100" t="str">
        <f t="shared" si="12"/>
        <v>PENDIENTE</v>
      </c>
      <c r="AG94" s="303"/>
      <c r="AH94" s="303"/>
      <c r="AI94" s="305"/>
    </row>
    <row r="95" spans="1:35" ht="315.75" hidden="1" thickBot="1" x14ac:dyDescent="0.2">
      <c r="A95" s="219">
        <v>86</v>
      </c>
      <c r="B95" s="28">
        <v>43181</v>
      </c>
      <c r="C95" s="29" t="s">
        <v>20</v>
      </c>
      <c r="D95" s="29" t="s">
        <v>286</v>
      </c>
      <c r="E95" s="28">
        <v>43181</v>
      </c>
      <c r="F95" s="54" t="s">
        <v>287</v>
      </c>
      <c r="G95" s="29" t="s">
        <v>288</v>
      </c>
      <c r="H95" s="86" t="s">
        <v>116</v>
      </c>
      <c r="I95" s="69" t="s">
        <v>488</v>
      </c>
      <c r="J95" s="53" t="s">
        <v>489</v>
      </c>
      <c r="K95" s="29">
        <v>5</v>
      </c>
      <c r="L95" s="101" t="s">
        <v>470</v>
      </c>
      <c r="M95" s="29" t="s">
        <v>715</v>
      </c>
      <c r="N95" s="71" t="s">
        <v>779</v>
      </c>
      <c r="O95" s="71">
        <v>1</v>
      </c>
      <c r="P95" s="28">
        <v>43222</v>
      </c>
      <c r="Q95" s="28">
        <v>43250</v>
      </c>
      <c r="R95" s="101" t="s">
        <v>89</v>
      </c>
      <c r="S95" s="37" t="str">
        <f>IF(R95="","",VLOOKUP(R95,[2]Datos.!$G$28:$H$50,2,FALSE))</f>
        <v xml:space="preserve">Subdirector Administrativo </v>
      </c>
      <c r="T95" s="37" t="str">
        <f>IF(R95="","",VLOOKUP(R95,[2]Datos.!$J$28:$K$50,2,FALSE))</f>
        <v>Líder de Gestión Documental</v>
      </c>
      <c r="U95" s="94" t="s">
        <v>174</v>
      </c>
      <c r="V95" s="220">
        <v>43220</v>
      </c>
      <c r="W95" s="82"/>
      <c r="X95" s="82"/>
      <c r="Y95" s="84" t="str">
        <f t="shared" si="7"/>
        <v/>
      </c>
      <c r="Z95" s="85" t="str">
        <f t="shared" si="8"/>
        <v/>
      </c>
      <c r="AA95" s="83" t="str">
        <f t="shared" si="9"/>
        <v/>
      </c>
      <c r="AB95" s="83" t="str">
        <f t="shared" si="10"/>
        <v/>
      </c>
      <c r="AC95" s="27" t="str">
        <f t="shared" si="11"/>
        <v/>
      </c>
      <c r="AD95" s="82"/>
      <c r="AE95" s="94"/>
      <c r="AF95" s="97" t="str">
        <f t="shared" si="12"/>
        <v>PENDIENTE</v>
      </c>
      <c r="AG95" s="43"/>
      <c r="AH95" s="43"/>
      <c r="AI95" s="192"/>
    </row>
    <row r="96" spans="1:35" ht="158.25" hidden="1" thickBot="1" x14ac:dyDescent="0.2">
      <c r="A96" s="31">
        <v>87</v>
      </c>
      <c r="B96" s="28">
        <v>43181</v>
      </c>
      <c r="C96" s="29" t="s">
        <v>20</v>
      </c>
      <c r="D96" s="29" t="s">
        <v>286</v>
      </c>
      <c r="E96" s="28">
        <v>43181</v>
      </c>
      <c r="F96" s="54" t="s">
        <v>289</v>
      </c>
      <c r="G96" s="38" t="s">
        <v>290</v>
      </c>
      <c r="H96" s="86" t="s">
        <v>116</v>
      </c>
      <c r="I96" s="40" t="s">
        <v>716</v>
      </c>
      <c r="J96" s="55" t="s">
        <v>717</v>
      </c>
      <c r="K96" s="38">
        <v>2</v>
      </c>
      <c r="L96" s="44" t="s">
        <v>470</v>
      </c>
      <c r="M96" s="38" t="s">
        <v>490</v>
      </c>
      <c r="N96" s="70" t="s">
        <v>491</v>
      </c>
      <c r="O96" s="72">
        <v>0.9</v>
      </c>
      <c r="P96" s="28">
        <v>43252</v>
      </c>
      <c r="Q96" s="28">
        <v>43373</v>
      </c>
      <c r="R96" s="44" t="s">
        <v>89</v>
      </c>
      <c r="S96" s="37" t="str">
        <f>IF(R96="","",VLOOKUP(R96,[2]Datos.!$G$28:$H$50,2,FALSE))</f>
        <v xml:space="preserve">Subdirector Administrativo </v>
      </c>
      <c r="T96" s="37" t="str">
        <f>IF(R96="","",VLOOKUP(R96,[2]Datos.!$J$28:$K$50,2,FALSE))</f>
        <v>Líder de Gestión Documental</v>
      </c>
      <c r="U96" s="95" t="s">
        <v>174</v>
      </c>
      <c r="V96" s="91">
        <v>43220</v>
      </c>
      <c r="W96" s="51"/>
      <c r="X96" s="51"/>
      <c r="Y96" s="33" t="str">
        <f t="shared" si="7"/>
        <v/>
      </c>
      <c r="Z96" s="34" t="str">
        <f t="shared" si="8"/>
        <v/>
      </c>
      <c r="AA96" s="83" t="str">
        <f t="shared" si="9"/>
        <v/>
      </c>
      <c r="AB96" s="83" t="str">
        <f t="shared" si="10"/>
        <v/>
      </c>
      <c r="AC96" s="60" t="str">
        <f t="shared" si="11"/>
        <v/>
      </c>
      <c r="AD96" s="51"/>
      <c r="AE96" s="95"/>
      <c r="AF96" s="98" t="str">
        <f t="shared" si="12"/>
        <v>PENDIENTE</v>
      </c>
      <c r="AG96" s="32"/>
      <c r="AH96" s="32"/>
      <c r="AI96" s="39"/>
    </row>
    <row r="97" spans="1:35" ht="158.25" hidden="1" thickBot="1" x14ac:dyDescent="0.2">
      <c r="A97" s="31">
        <v>88</v>
      </c>
      <c r="B97" s="28">
        <v>43181</v>
      </c>
      <c r="C97" s="29" t="s">
        <v>20</v>
      </c>
      <c r="D97" s="29" t="s">
        <v>286</v>
      </c>
      <c r="E97" s="28">
        <v>43181</v>
      </c>
      <c r="F97" s="29" t="s">
        <v>291</v>
      </c>
      <c r="G97" s="38" t="s">
        <v>292</v>
      </c>
      <c r="H97" s="86" t="s">
        <v>116</v>
      </c>
      <c r="I97" s="40" t="s">
        <v>492</v>
      </c>
      <c r="J97" s="55" t="s">
        <v>718</v>
      </c>
      <c r="K97" s="38">
        <v>2</v>
      </c>
      <c r="L97" s="44" t="s">
        <v>470</v>
      </c>
      <c r="M97" s="38" t="s">
        <v>493</v>
      </c>
      <c r="N97" s="70" t="s">
        <v>494</v>
      </c>
      <c r="O97" s="72">
        <v>1</v>
      </c>
      <c r="P97" s="28">
        <v>43221</v>
      </c>
      <c r="Q97" s="28">
        <v>43250</v>
      </c>
      <c r="R97" s="44" t="s">
        <v>89</v>
      </c>
      <c r="S97" s="37" t="str">
        <f>IF(R97="","",VLOOKUP(R97,[2]Datos.!$G$28:$H$50,2,FALSE))</f>
        <v xml:space="preserve">Subdirector Administrativo </v>
      </c>
      <c r="T97" s="37" t="str">
        <f>IF(R97="","",VLOOKUP(R97,[2]Datos.!$J$28:$K$50,2,FALSE))</f>
        <v>Líder de Gestión Documental</v>
      </c>
      <c r="U97" s="95" t="s">
        <v>174</v>
      </c>
      <c r="V97" s="91">
        <v>43220</v>
      </c>
      <c r="W97" s="51"/>
      <c r="X97" s="51"/>
      <c r="Y97" s="33" t="str">
        <f t="shared" si="7"/>
        <v/>
      </c>
      <c r="Z97" s="34" t="str">
        <f t="shared" si="8"/>
        <v/>
      </c>
      <c r="AA97" s="83" t="str">
        <f t="shared" si="9"/>
        <v/>
      </c>
      <c r="AB97" s="83" t="str">
        <f t="shared" si="10"/>
        <v/>
      </c>
      <c r="AC97" s="60" t="str">
        <f t="shared" si="11"/>
        <v/>
      </c>
      <c r="AD97" s="51"/>
      <c r="AE97" s="95"/>
      <c r="AF97" s="98" t="str">
        <f t="shared" si="12"/>
        <v>PENDIENTE</v>
      </c>
      <c r="AG97" s="32"/>
      <c r="AH97" s="32"/>
      <c r="AI97" s="39"/>
    </row>
    <row r="98" spans="1:35" ht="45.75" hidden="1" thickBot="1" x14ac:dyDescent="0.2">
      <c r="A98" s="31">
        <v>89</v>
      </c>
      <c r="B98" s="28">
        <v>43181</v>
      </c>
      <c r="C98" s="29" t="s">
        <v>20</v>
      </c>
      <c r="D98" s="29" t="s">
        <v>286</v>
      </c>
      <c r="E98" s="28">
        <v>43181</v>
      </c>
      <c r="F98" s="29" t="s">
        <v>293</v>
      </c>
      <c r="G98" s="38" t="s">
        <v>294</v>
      </c>
      <c r="H98" s="86" t="s">
        <v>116</v>
      </c>
      <c r="I98" s="40" t="s">
        <v>719</v>
      </c>
      <c r="J98" s="55" t="s">
        <v>720</v>
      </c>
      <c r="K98" s="38">
        <v>1</v>
      </c>
      <c r="L98" s="44" t="s">
        <v>470</v>
      </c>
      <c r="M98" s="38" t="s">
        <v>495</v>
      </c>
      <c r="N98" s="70" t="s">
        <v>496</v>
      </c>
      <c r="O98" s="72">
        <v>1</v>
      </c>
      <c r="P98" s="28">
        <v>43313</v>
      </c>
      <c r="Q98" s="28">
        <v>43404</v>
      </c>
      <c r="R98" s="44" t="s">
        <v>89</v>
      </c>
      <c r="S98" s="37" t="str">
        <f>IF(R98="","",VLOOKUP(R98,[2]Datos.!$G$28:$H$50,2,FALSE))</f>
        <v xml:space="preserve">Subdirector Administrativo </v>
      </c>
      <c r="T98" s="37" t="str">
        <f>IF(R98="","",VLOOKUP(R98,[2]Datos.!$J$28:$K$50,2,FALSE))</f>
        <v>Líder de Gestión Documental</v>
      </c>
      <c r="U98" s="95" t="s">
        <v>174</v>
      </c>
      <c r="V98" s="91">
        <v>43220</v>
      </c>
      <c r="W98" s="51"/>
      <c r="X98" s="51"/>
      <c r="Y98" s="33" t="str">
        <f t="shared" si="7"/>
        <v/>
      </c>
      <c r="Z98" s="34" t="str">
        <f t="shared" si="8"/>
        <v/>
      </c>
      <c r="AA98" s="83" t="str">
        <f t="shared" si="9"/>
        <v/>
      </c>
      <c r="AB98" s="83" t="str">
        <f t="shared" si="10"/>
        <v/>
      </c>
      <c r="AC98" s="60" t="str">
        <f t="shared" si="11"/>
        <v/>
      </c>
      <c r="AD98" s="51"/>
      <c r="AE98" s="95"/>
      <c r="AF98" s="98" t="str">
        <f t="shared" si="12"/>
        <v>PENDIENTE</v>
      </c>
      <c r="AG98" s="32"/>
      <c r="AH98" s="32"/>
      <c r="AI98" s="39"/>
    </row>
    <row r="99" spans="1:35" ht="102" hidden="1" thickBot="1" x14ac:dyDescent="0.2">
      <c r="A99" s="31">
        <v>90</v>
      </c>
      <c r="B99" s="28">
        <v>43181</v>
      </c>
      <c r="C99" s="29" t="s">
        <v>20</v>
      </c>
      <c r="D99" s="29" t="s">
        <v>286</v>
      </c>
      <c r="E99" s="28">
        <v>43181</v>
      </c>
      <c r="F99" s="29" t="s">
        <v>295</v>
      </c>
      <c r="G99" s="38" t="s">
        <v>296</v>
      </c>
      <c r="H99" s="86" t="s">
        <v>116</v>
      </c>
      <c r="I99" s="40" t="s">
        <v>497</v>
      </c>
      <c r="J99" s="55" t="s">
        <v>721</v>
      </c>
      <c r="K99" s="38">
        <v>3</v>
      </c>
      <c r="L99" s="44" t="s">
        <v>470</v>
      </c>
      <c r="M99" s="38" t="s">
        <v>722</v>
      </c>
      <c r="N99" s="71" t="s">
        <v>498</v>
      </c>
      <c r="O99" s="72">
        <v>0.7</v>
      </c>
      <c r="P99" s="28">
        <v>43252</v>
      </c>
      <c r="Q99" s="28">
        <v>43462</v>
      </c>
      <c r="R99" s="44" t="s">
        <v>89</v>
      </c>
      <c r="S99" s="37" t="str">
        <f>IF(R99="","",VLOOKUP(R99,[2]Datos.!$G$28:$H$50,2,FALSE))</f>
        <v xml:space="preserve">Subdirector Administrativo </v>
      </c>
      <c r="T99" s="37" t="str">
        <f>IF(R99="","",VLOOKUP(R99,[2]Datos.!$J$28:$K$50,2,FALSE))</f>
        <v>Líder de Gestión Documental</v>
      </c>
      <c r="U99" s="95" t="s">
        <v>174</v>
      </c>
      <c r="V99" s="91">
        <v>43220</v>
      </c>
      <c r="W99" s="51"/>
      <c r="X99" s="51"/>
      <c r="Y99" s="33" t="str">
        <f t="shared" si="7"/>
        <v/>
      </c>
      <c r="Z99" s="34" t="str">
        <f t="shared" si="8"/>
        <v/>
      </c>
      <c r="AA99" s="83" t="str">
        <f t="shared" si="9"/>
        <v/>
      </c>
      <c r="AB99" s="83" t="str">
        <f t="shared" si="10"/>
        <v/>
      </c>
      <c r="AC99" s="60" t="str">
        <f t="shared" si="11"/>
        <v/>
      </c>
      <c r="AD99" s="51"/>
      <c r="AE99" s="95"/>
      <c r="AF99" s="98" t="str">
        <f t="shared" si="12"/>
        <v>PENDIENTE</v>
      </c>
      <c r="AG99" s="32"/>
      <c r="AH99" s="32"/>
      <c r="AI99" s="39"/>
    </row>
    <row r="100" spans="1:35" ht="79.5" hidden="1" thickBot="1" x14ac:dyDescent="0.2">
      <c r="A100" s="31">
        <v>91</v>
      </c>
      <c r="B100" s="28">
        <v>43181</v>
      </c>
      <c r="C100" s="29" t="s">
        <v>20</v>
      </c>
      <c r="D100" s="29" t="s">
        <v>286</v>
      </c>
      <c r="E100" s="28">
        <v>43181</v>
      </c>
      <c r="F100" s="54" t="s">
        <v>297</v>
      </c>
      <c r="G100" s="38" t="s">
        <v>298</v>
      </c>
      <c r="H100" s="86" t="s">
        <v>116</v>
      </c>
      <c r="I100" s="40" t="s">
        <v>499</v>
      </c>
      <c r="J100" s="55" t="s">
        <v>500</v>
      </c>
      <c r="K100" s="38">
        <v>1</v>
      </c>
      <c r="L100" s="44" t="s">
        <v>470</v>
      </c>
      <c r="M100" s="38" t="s">
        <v>501</v>
      </c>
      <c r="N100" s="71" t="s">
        <v>502</v>
      </c>
      <c r="O100" s="72">
        <v>1</v>
      </c>
      <c r="P100" s="28">
        <v>43313</v>
      </c>
      <c r="Q100" s="28">
        <v>43464</v>
      </c>
      <c r="R100" s="44" t="s">
        <v>89</v>
      </c>
      <c r="S100" s="37" t="str">
        <f>IF(R100="","",VLOOKUP(R100,[2]Datos.!$G$28:$H$50,2,FALSE))</f>
        <v xml:space="preserve">Subdirector Administrativo </v>
      </c>
      <c r="T100" s="37" t="str">
        <f>IF(R100="","",VLOOKUP(R100,[2]Datos.!$J$28:$K$50,2,FALSE))</f>
        <v>Líder de Gestión Documental</v>
      </c>
      <c r="U100" s="95" t="s">
        <v>174</v>
      </c>
      <c r="V100" s="91">
        <v>43220</v>
      </c>
      <c r="W100" s="51"/>
      <c r="X100" s="51"/>
      <c r="Y100" s="33" t="str">
        <f t="shared" si="7"/>
        <v/>
      </c>
      <c r="Z100" s="34" t="str">
        <f t="shared" si="8"/>
        <v/>
      </c>
      <c r="AA100" s="83" t="str">
        <f t="shared" si="9"/>
        <v/>
      </c>
      <c r="AB100" s="83" t="str">
        <f t="shared" si="10"/>
        <v/>
      </c>
      <c r="AC100" s="60" t="str">
        <f t="shared" si="11"/>
        <v/>
      </c>
      <c r="AD100" s="51"/>
      <c r="AE100" s="95"/>
      <c r="AF100" s="98" t="str">
        <f t="shared" si="12"/>
        <v>PENDIENTE</v>
      </c>
      <c r="AG100" s="32"/>
      <c r="AH100" s="32"/>
      <c r="AI100" s="39"/>
    </row>
    <row r="101" spans="1:35" ht="68.25" hidden="1" thickBot="1" x14ac:dyDescent="0.2">
      <c r="A101" s="35">
        <v>92</v>
      </c>
      <c r="B101" s="56">
        <v>43181</v>
      </c>
      <c r="C101" s="57" t="s">
        <v>20</v>
      </c>
      <c r="D101" s="57" t="s">
        <v>286</v>
      </c>
      <c r="E101" s="56">
        <v>43181</v>
      </c>
      <c r="F101" s="58" t="s">
        <v>299</v>
      </c>
      <c r="G101" s="61" t="s">
        <v>300</v>
      </c>
      <c r="H101" s="87" t="s">
        <v>116</v>
      </c>
      <c r="I101" s="73" t="s">
        <v>503</v>
      </c>
      <c r="J101" s="59" t="s">
        <v>504</v>
      </c>
      <c r="K101" s="61">
        <v>1</v>
      </c>
      <c r="L101" s="102" t="s">
        <v>470</v>
      </c>
      <c r="M101" s="61" t="s">
        <v>723</v>
      </c>
      <c r="N101" s="217" t="s">
        <v>505</v>
      </c>
      <c r="O101" s="74">
        <v>1</v>
      </c>
      <c r="P101" s="56">
        <v>43282</v>
      </c>
      <c r="Q101" s="56">
        <v>43373</v>
      </c>
      <c r="R101" s="102" t="s">
        <v>89</v>
      </c>
      <c r="S101" s="103" t="str">
        <f>IF(R101="","",VLOOKUP(R101,[2]Datos.!$G$28:$H$50,2,FALSE))</f>
        <v xml:space="preserve">Subdirector Administrativo </v>
      </c>
      <c r="T101" s="103" t="str">
        <f>IF(R101="","",VLOOKUP(R101,[2]Datos.!$J$28:$K$50,2,FALSE))</f>
        <v>Líder de Gestión Documental</v>
      </c>
      <c r="U101" s="95" t="s">
        <v>174</v>
      </c>
      <c r="V101" s="213">
        <v>43220</v>
      </c>
      <c r="W101" s="51"/>
      <c r="X101" s="51"/>
      <c r="Y101" s="214" t="str">
        <f t="shared" si="7"/>
        <v/>
      </c>
      <c r="Z101" s="215" t="str">
        <f t="shared" si="8"/>
        <v/>
      </c>
      <c r="AA101" s="83" t="str">
        <f t="shared" si="9"/>
        <v/>
      </c>
      <c r="AB101" s="83" t="str">
        <f t="shared" si="10"/>
        <v/>
      </c>
      <c r="AC101" s="216" t="str">
        <f t="shared" si="11"/>
        <v/>
      </c>
      <c r="AD101" s="51"/>
      <c r="AE101" s="95"/>
      <c r="AF101" s="99" t="str">
        <f t="shared" si="12"/>
        <v>PENDIENTE</v>
      </c>
      <c r="AG101" s="36"/>
      <c r="AH101" s="36"/>
      <c r="AI101" s="193"/>
    </row>
    <row r="102" spans="1:35" ht="90.75" thickBot="1" x14ac:dyDescent="0.2">
      <c r="A102" s="336">
        <v>93</v>
      </c>
      <c r="B102" s="337">
        <v>43181</v>
      </c>
      <c r="C102" s="338" t="s">
        <v>20</v>
      </c>
      <c r="D102" s="338" t="s">
        <v>301</v>
      </c>
      <c r="E102" s="337">
        <v>43181</v>
      </c>
      <c r="F102" s="338" t="s">
        <v>302</v>
      </c>
      <c r="G102" s="338" t="s">
        <v>303</v>
      </c>
      <c r="H102" s="339" t="s">
        <v>116</v>
      </c>
      <c r="I102" s="340" t="s">
        <v>506</v>
      </c>
      <c r="J102" s="341" t="s">
        <v>507</v>
      </c>
      <c r="K102" s="342">
        <v>2</v>
      </c>
      <c r="L102" s="253" t="s">
        <v>470</v>
      </c>
      <c r="M102" s="338" t="s">
        <v>508</v>
      </c>
      <c r="N102" s="343" t="s">
        <v>509</v>
      </c>
      <c r="O102" s="344">
        <v>1</v>
      </c>
      <c r="P102" s="337">
        <v>43160</v>
      </c>
      <c r="Q102" s="337">
        <v>43281</v>
      </c>
      <c r="R102" s="253" t="s">
        <v>89</v>
      </c>
      <c r="S102" s="253" t="str">
        <f>IF(R102="","",VLOOKUP(R102,[2]Datos.!$G$28:$H$50,2,FALSE))</f>
        <v xml:space="preserve">Subdirector Administrativo </v>
      </c>
      <c r="T102" s="253" t="str">
        <f>IF(R102="","",VLOOKUP(R102,[2]Datos.!$J$28:$K$50,2,FALSE))</f>
        <v>Líder de Gestión Documental</v>
      </c>
      <c r="U102" s="345" t="s">
        <v>174</v>
      </c>
      <c r="V102" s="346">
        <v>43220</v>
      </c>
      <c r="W102" s="347" t="s">
        <v>724</v>
      </c>
      <c r="X102" s="253">
        <v>1</v>
      </c>
      <c r="Y102" s="254">
        <f t="shared" si="7"/>
        <v>0.5</v>
      </c>
      <c r="Z102" s="255">
        <f t="shared" si="8"/>
        <v>0.5</v>
      </c>
      <c r="AA102" s="198" t="str">
        <f t="shared" si="9"/>
        <v>EN PROCESO</v>
      </c>
      <c r="AB102" s="195" t="b">
        <f t="shared" si="10"/>
        <v>0</v>
      </c>
      <c r="AC102" s="256" t="str">
        <f t="shared" si="11"/>
        <v>EN PROCESO</v>
      </c>
      <c r="AD102" s="347" t="s">
        <v>607</v>
      </c>
      <c r="AE102" s="345" t="s">
        <v>177</v>
      </c>
      <c r="AF102" s="257" t="str">
        <f t="shared" si="12"/>
        <v>PENDIENTE</v>
      </c>
      <c r="AG102" s="348"/>
      <c r="AH102" s="348"/>
      <c r="AI102" s="349"/>
    </row>
    <row r="103" spans="1:35" ht="45.75" hidden="1" thickBot="1" x14ac:dyDescent="0.2">
      <c r="A103" s="219">
        <v>94</v>
      </c>
      <c r="B103" s="28">
        <v>43181</v>
      </c>
      <c r="C103" s="29" t="s">
        <v>20</v>
      </c>
      <c r="D103" s="29" t="s">
        <v>301</v>
      </c>
      <c r="E103" s="28">
        <v>43181</v>
      </c>
      <c r="F103" s="29" t="s">
        <v>304</v>
      </c>
      <c r="G103" s="29" t="s">
        <v>305</v>
      </c>
      <c r="H103" s="86" t="s">
        <v>116</v>
      </c>
      <c r="I103" s="69" t="s">
        <v>510</v>
      </c>
      <c r="J103" s="53" t="s">
        <v>511</v>
      </c>
      <c r="K103" s="29">
        <v>1</v>
      </c>
      <c r="L103" s="101" t="s">
        <v>470</v>
      </c>
      <c r="M103" s="29" t="s">
        <v>725</v>
      </c>
      <c r="N103" s="71" t="s">
        <v>512</v>
      </c>
      <c r="O103" s="72">
        <v>0.8</v>
      </c>
      <c r="P103" s="28">
        <v>43221</v>
      </c>
      <c r="Q103" s="28">
        <v>43462</v>
      </c>
      <c r="R103" s="101" t="s">
        <v>89</v>
      </c>
      <c r="S103" s="37" t="str">
        <f>IF(R103="","",VLOOKUP(R103,[2]Datos.!$G$28:$H$50,2,FALSE))</f>
        <v xml:space="preserve">Subdirector Administrativo </v>
      </c>
      <c r="T103" s="37" t="str">
        <f>IF(R103="","",VLOOKUP(R103,[2]Datos.!$J$28:$K$50,2,FALSE))</f>
        <v>Líder de Gestión Documental</v>
      </c>
      <c r="U103" s="94" t="s">
        <v>174</v>
      </c>
      <c r="V103" s="220">
        <v>43220</v>
      </c>
      <c r="W103" s="82"/>
      <c r="X103" s="82"/>
      <c r="Y103" s="84" t="str">
        <f t="shared" si="7"/>
        <v/>
      </c>
      <c r="Z103" s="85" t="str">
        <f t="shared" si="8"/>
        <v/>
      </c>
      <c r="AA103" s="83" t="str">
        <f t="shared" si="9"/>
        <v/>
      </c>
      <c r="AB103" s="83" t="str">
        <f t="shared" si="10"/>
        <v/>
      </c>
      <c r="AC103" s="27" t="str">
        <f t="shared" si="11"/>
        <v/>
      </c>
      <c r="AD103" s="82"/>
      <c r="AE103" s="94"/>
      <c r="AF103" s="97" t="str">
        <f t="shared" si="12"/>
        <v>PENDIENTE</v>
      </c>
      <c r="AG103" s="43"/>
      <c r="AH103" s="43"/>
      <c r="AI103" s="192"/>
    </row>
    <row r="104" spans="1:35" ht="45.75" hidden="1" thickBot="1" x14ac:dyDescent="0.2">
      <c r="A104" s="31">
        <v>95</v>
      </c>
      <c r="B104" s="28">
        <v>43181</v>
      </c>
      <c r="C104" s="29" t="s">
        <v>20</v>
      </c>
      <c r="D104" s="29" t="s">
        <v>301</v>
      </c>
      <c r="E104" s="28">
        <v>43181</v>
      </c>
      <c r="F104" s="29" t="s">
        <v>306</v>
      </c>
      <c r="G104" s="38" t="s">
        <v>307</v>
      </c>
      <c r="H104" s="86" t="s">
        <v>116</v>
      </c>
      <c r="I104" s="40" t="s">
        <v>513</v>
      </c>
      <c r="J104" s="55" t="s">
        <v>726</v>
      </c>
      <c r="K104" s="38">
        <v>1</v>
      </c>
      <c r="L104" s="44" t="s">
        <v>470</v>
      </c>
      <c r="M104" s="38" t="s">
        <v>514</v>
      </c>
      <c r="N104" s="71" t="s">
        <v>515</v>
      </c>
      <c r="O104" s="72">
        <v>1</v>
      </c>
      <c r="P104" s="28">
        <v>43222</v>
      </c>
      <c r="Q104" s="28">
        <v>43250</v>
      </c>
      <c r="R104" s="44" t="s">
        <v>89</v>
      </c>
      <c r="S104" s="37" t="str">
        <f>IF(R104="","",VLOOKUP(R104,[2]Datos.!$G$28:$H$50,2,FALSE))</f>
        <v xml:space="preserve">Subdirector Administrativo </v>
      </c>
      <c r="T104" s="37" t="str">
        <f>IF(R104="","",VLOOKUP(R104,[2]Datos.!$J$28:$K$50,2,FALSE))</f>
        <v>Líder de Gestión Documental</v>
      </c>
      <c r="U104" s="95" t="s">
        <v>174</v>
      </c>
      <c r="V104" s="91">
        <v>43220</v>
      </c>
      <c r="W104" s="51"/>
      <c r="X104" s="51"/>
      <c r="Y104" s="33" t="str">
        <f t="shared" si="7"/>
        <v/>
      </c>
      <c r="Z104" s="34" t="str">
        <f t="shared" si="8"/>
        <v/>
      </c>
      <c r="AA104" s="83" t="str">
        <f t="shared" si="9"/>
        <v/>
      </c>
      <c r="AB104" s="83" t="str">
        <f t="shared" si="10"/>
        <v/>
      </c>
      <c r="AC104" s="60" t="str">
        <f t="shared" si="11"/>
        <v/>
      </c>
      <c r="AD104" s="51"/>
      <c r="AE104" s="95"/>
      <c r="AF104" s="98" t="str">
        <f t="shared" si="12"/>
        <v>PENDIENTE</v>
      </c>
      <c r="AG104" s="32"/>
      <c r="AH104" s="32"/>
      <c r="AI104" s="39"/>
    </row>
    <row r="105" spans="1:35" ht="57" hidden="1" thickBot="1" x14ac:dyDescent="0.2">
      <c r="A105" s="31">
        <v>96</v>
      </c>
      <c r="B105" s="28">
        <v>43181</v>
      </c>
      <c r="C105" s="29" t="s">
        <v>20</v>
      </c>
      <c r="D105" s="29" t="s">
        <v>286</v>
      </c>
      <c r="E105" s="28">
        <v>43181</v>
      </c>
      <c r="F105" s="54" t="s">
        <v>308</v>
      </c>
      <c r="G105" s="29" t="s">
        <v>309</v>
      </c>
      <c r="H105" s="86" t="s">
        <v>116</v>
      </c>
      <c r="I105" s="69" t="s">
        <v>516</v>
      </c>
      <c r="J105" s="29" t="s">
        <v>727</v>
      </c>
      <c r="K105" s="29">
        <v>1</v>
      </c>
      <c r="L105" s="44" t="s">
        <v>470</v>
      </c>
      <c r="M105" s="75" t="s">
        <v>517</v>
      </c>
      <c r="N105" s="71" t="s">
        <v>518</v>
      </c>
      <c r="O105" s="72">
        <v>1</v>
      </c>
      <c r="P105" s="28">
        <v>43221</v>
      </c>
      <c r="Q105" s="28">
        <v>43311</v>
      </c>
      <c r="R105" s="44" t="s">
        <v>89</v>
      </c>
      <c r="S105" s="37" t="str">
        <f>IF(R105="","",VLOOKUP(R105,[2]Datos.!$G$28:$H$50,2,FALSE))</f>
        <v xml:space="preserve">Subdirector Administrativo </v>
      </c>
      <c r="T105" s="37" t="str">
        <f>IF(R105="","",VLOOKUP(R105,[2]Datos.!$J$28:$K$50,2,FALSE))</f>
        <v>Líder de Gestión Documental</v>
      </c>
      <c r="U105" s="95" t="s">
        <v>174</v>
      </c>
      <c r="V105" s="91">
        <v>43220</v>
      </c>
      <c r="W105" s="51"/>
      <c r="X105" s="51"/>
      <c r="Y105" s="33" t="str">
        <f t="shared" si="7"/>
        <v/>
      </c>
      <c r="Z105" s="34" t="str">
        <f t="shared" si="8"/>
        <v/>
      </c>
      <c r="AA105" s="83" t="str">
        <f t="shared" si="9"/>
        <v/>
      </c>
      <c r="AB105" s="83" t="str">
        <f t="shared" si="10"/>
        <v/>
      </c>
      <c r="AC105" s="60" t="str">
        <f t="shared" si="11"/>
        <v/>
      </c>
      <c r="AD105" s="51"/>
      <c r="AE105" s="95"/>
      <c r="AF105" s="98" t="str">
        <f t="shared" si="12"/>
        <v>PENDIENTE</v>
      </c>
      <c r="AG105" s="32"/>
      <c r="AH105" s="32"/>
      <c r="AI105" s="39"/>
    </row>
    <row r="106" spans="1:35" ht="102" hidden="1" thickBot="1" x14ac:dyDescent="0.2">
      <c r="A106" s="31">
        <v>97</v>
      </c>
      <c r="B106" s="28">
        <v>43181</v>
      </c>
      <c r="C106" s="29" t="s">
        <v>20</v>
      </c>
      <c r="D106" s="29" t="s">
        <v>286</v>
      </c>
      <c r="E106" s="28">
        <v>43181</v>
      </c>
      <c r="F106" s="54" t="s">
        <v>310</v>
      </c>
      <c r="G106" s="38" t="s">
        <v>311</v>
      </c>
      <c r="H106" s="86" t="s">
        <v>116</v>
      </c>
      <c r="I106" s="64" t="s">
        <v>728</v>
      </c>
      <c r="J106" s="55" t="s">
        <v>519</v>
      </c>
      <c r="K106" s="38">
        <v>1</v>
      </c>
      <c r="L106" s="44" t="s">
        <v>470</v>
      </c>
      <c r="M106" s="38" t="s">
        <v>520</v>
      </c>
      <c r="N106" s="70" t="s">
        <v>521</v>
      </c>
      <c r="O106" s="72">
        <v>1</v>
      </c>
      <c r="P106" s="28">
        <v>43221</v>
      </c>
      <c r="Q106" s="28">
        <v>43250</v>
      </c>
      <c r="R106" s="44" t="s">
        <v>89</v>
      </c>
      <c r="S106" s="37" t="str">
        <f>IF(R106="","",VLOOKUP(R106,[2]Datos.!$G$28:$H$50,2,FALSE))</f>
        <v xml:space="preserve">Subdirector Administrativo </v>
      </c>
      <c r="T106" s="37" t="str">
        <f>IF(R106="","",VLOOKUP(R106,[2]Datos.!$J$28:$K$50,2,FALSE))</f>
        <v>Líder de Gestión Documental</v>
      </c>
      <c r="U106" s="95" t="s">
        <v>174</v>
      </c>
      <c r="V106" s="91">
        <v>43220</v>
      </c>
      <c r="W106" s="51"/>
      <c r="X106" s="51"/>
      <c r="Y106" s="33" t="str">
        <f t="shared" si="7"/>
        <v/>
      </c>
      <c r="Z106" s="34" t="str">
        <f t="shared" si="8"/>
        <v/>
      </c>
      <c r="AA106" s="83" t="str">
        <f t="shared" si="9"/>
        <v/>
      </c>
      <c r="AB106" s="83" t="str">
        <f t="shared" si="10"/>
        <v/>
      </c>
      <c r="AC106" s="60" t="str">
        <f t="shared" si="11"/>
        <v/>
      </c>
      <c r="AD106" s="51"/>
      <c r="AE106" s="95"/>
      <c r="AF106" s="98" t="str">
        <f t="shared" si="12"/>
        <v>PENDIENTE</v>
      </c>
      <c r="AG106" s="32"/>
      <c r="AH106" s="32"/>
      <c r="AI106" s="39"/>
    </row>
    <row r="107" spans="1:35" ht="90.75" hidden="1" thickBot="1" x14ac:dyDescent="0.2">
      <c r="A107" s="31">
        <v>98</v>
      </c>
      <c r="B107" s="28">
        <v>43181</v>
      </c>
      <c r="C107" s="29" t="s">
        <v>20</v>
      </c>
      <c r="D107" s="29" t="s">
        <v>286</v>
      </c>
      <c r="E107" s="28">
        <v>43181</v>
      </c>
      <c r="F107" s="29" t="s">
        <v>312</v>
      </c>
      <c r="G107" s="38" t="s">
        <v>313</v>
      </c>
      <c r="H107" s="86" t="s">
        <v>116</v>
      </c>
      <c r="I107" s="40" t="s">
        <v>522</v>
      </c>
      <c r="J107" s="55" t="s">
        <v>523</v>
      </c>
      <c r="K107" s="38">
        <v>1</v>
      </c>
      <c r="L107" s="44" t="s">
        <v>470</v>
      </c>
      <c r="M107" s="38" t="s">
        <v>524</v>
      </c>
      <c r="N107" s="70" t="s">
        <v>729</v>
      </c>
      <c r="O107" s="72">
        <v>1</v>
      </c>
      <c r="P107" s="28">
        <v>43313</v>
      </c>
      <c r="Q107" s="28">
        <v>43342</v>
      </c>
      <c r="R107" s="44" t="s">
        <v>89</v>
      </c>
      <c r="S107" s="37" t="str">
        <f>IF(R107="","",VLOOKUP(R107,[2]Datos.!$G$28:$H$50,2,FALSE))</f>
        <v xml:space="preserve">Subdirector Administrativo </v>
      </c>
      <c r="T107" s="37" t="str">
        <f>IF(R107="","",VLOOKUP(R107,[2]Datos.!$J$28:$K$50,2,FALSE))</f>
        <v>Líder de Gestión Documental</v>
      </c>
      <c r="U107" s="95" t="s">
        <v>174</v>
      </c>
      <c r="V107" s="91">
        <v>43220</v>
      </c>
      <c r="W107" s="51"/>
      <c r="X107" s="51"/>
      <c r="Y107" s="33" t="str">
        <f t="shared" si="7"/>
        <v/>
      </c>
      <c r="Z107" s="34" t="str">
        <f t="shared" si="8"/>
        <v/>
      </c>
      <c r="AA107" s="83" t="str">
        <f t="shared" si="9"/>
        <v/>
      </c>
      <c r="AB107" s="83" t="str">
        <f t="shared" si="10"/>
        <v/>
      </c>
      <c r="AC107" s="60" t="str">
        <f t="shared" si="11"/>
        <v/>
      </c>
      <c r="AD107" s="51"/>
      <c r="AE107" s="95"/>
      <c r="AF107" s="98" t="str">
        <f t="shared" si="12"/>
        <v>PENDIENTE</v>
      </c>
      <c r="AG107" s="32"/>
      <c r="AH107" s="32"/>
      <c r="AI107" s="39"/>
    </row>
    <row r="108" spans="1:35" ht="57" hidden="1" thickBot="1" x14ac:dyDescent="0.2">
      <c r="A108" s="35">
        <v>99</v>
      </c>
      <c r="B108" s="56">
        <v>43181</v>
      </c>
      <c r="C108" s="57" t="s">
        <v>20</v>
      </c>
      <c r="D108" s="57" t="s">
        <v>286</v>
      </c>
      <c r="E108" s="56">
        <v>43181</v>
      </c>
      <c r="F108" s="58" t="s">
        <v>730</v>
      </c>
      <c r="G108" s="61" t="s">
        <v>314</v>
      </c>
      <c r="H108" s="87" t="s">
        <v>116</v>
      </c>
      <c r="I108" s="73" t="s">
        <v>731</v>
      </c>
      <c r="J108" s="59" t="s">
        <v>732</v>
      </c>
      <c r="K108" s="61">
        <v>1</v>
      </c>
      <c r="L108" s="102" t="s">
        <v>470</v>
      </c>
      <c r="M108" s="61" t="s">
        <v>525</v>
      </c>
      <c r="N108" s="218" t="s">
        <v>526</v>
      </c>
      <c r="O108" s="74">
        <v>1</v>
      </c>
      <c r="P108" s="56">
        <v>43252</v>
      </c>
      <c r="Q108" s="56">
        <v>43279</v>
      </c>
      <c r="R108" s="102" t="s">
        <v>89</v>
      </c>
      <c r="S108" s="103" t="str">
        <f>IF(R108="","",VLOOKUP(R108,[2]Datos.!$G$28:$H$50,2,FALSE))</f>
        <v xml:space="preserve">Subdirector Administrativo </v>
      </c>
      <c r="T108" s="103" t="str">
        <f>IF(R108="","",VLOOKUP(R108,[2]Datos.!$J$28:$K$50,2,FALSE))</f>
        <v>Líder de Gestión Documental</v>
      </c>
      <c r="U108" s="95" t="s">
        <v>174</v>
      </c>
      <c r="V108" s="213">
        <v>43220</v>
      </c>
      <c r="W108" s="51"/>
      <c r="X108" s="51"/>
      <c r="Y108" s="214" t="str">
        <f t="shared" si="7"/>
        <v/>
      </c>
      <c r="Z108" s="215" t="str">
        <f t="shared" si="8"/>
        <v/>
      </c>
      <c r="AA108" s="83" t="str">
        <f t="shared" si="9"/>
        <v/>
      </c>
      <c r="AB108" s="83" t="str">
        <f t="shared" si="10"/>
        <v/>
      </c>
      <c r="AC108" s="216" t="str">
        <f t="shared" si="11"/>
        <v/>
      </c>
      <c r="AD108" s="51"/>
      <c r="AE108" s="95"/>
      <c r="AF108" s="99" t="str">
        <f t="shared" si="12"/>
        <v>PENDIENTE</v>
      </c>
      <c r="AG108" s="36"/>
      <c r="AH108" s="36"/>
      <c r="AI108" s="193"/>
    </row>
    <row r="109" spans="1:35" ht="123.75" x14ac:dyDescent="0.15">
      <c r="A109" s="260">
        <v>100</v>
      </c>
      <c r="B109" s="261">
        <v>43181</v>
      </c>
      <c r="C109" s="262" t="s">
        <v>20</v>
      </c>
      <c r="D109" s="262" t="s">
        <v>286</v>
      </c>
      <c r="E109" s="261">
        <v>43181</v>
      </c>
      <c r="F109" s="262" t="s">
        <v>315</v>
      </c>
      <c r="G109" s="262" t="s">
        <v>733</v>
      </c>
      <c r="H109" s="350" t="s">
        <v>116</v>
      </c>
      <c r="I109" s="351" t="s">
        <v>527</v>
      </c>
      <c r="J109" s="352" t="s">
        <v>734</v>
      </c>
      <c r="K109" s="262">
        <v>2</v>
      </c>
      <c r="L109" s="243" t="s">
        <v>470</v>
      </c>
      <c r="M109" s="262" t="s">
        <v>528</v>
      </c>
      <c r="N109" s="353" t="s">
        <v>518</v>
      </c>
      <c r="O109" s="354">
        <v>1</v>
      </c>
      <c r="P109" s="261">
        <v>43101</v>
      </c>
      <c r="Q109" s="261">
        <v>43220</v>
      </c>
      <c r="R109" s="243" t="s">
        <v>89</v>
      </c>
      <c r="S109" s="243" t="str">
        <f>IF(R109="","",VLOOKUP(R109,[2]Datos.!$G$28:$H$50,2,FALSE))</f>
        <v xml:space="preserve">Subdirector Administrativo </v>
      </c>
      <c r="T109" s="243" t="str">
        <f>IF(R109="","",VLOOKUP(R109,[2]Datos.!$J$28:$K$50,2,FALSE))</f>
        <v>Líder de Gestión Documental</v>
      </c>
      <c r="U109" s="267" t="s">
        <v>174</v>
      </c>
      <c r="V109" s="268">
        <v>43220</v>
      </c>
      <c r="W109" s="269" t="s">
        <v>587</v>
      </c>
      <c r="X109" s="243">
        <v>1</v>
      </c>
      <c r="Y109" s="244">
        <f t="shared" si="7"/>
        <v>0.5</v>
      </c>
      <c r="Z109" s="245">
        <f t="shared" si="8"/>
        <v>0.5</v>
      </c>
      <c r="AA109" s="198" t="str">
        <f t="shared" si="9"/>
        <v>EN PROCESO</v>
      </c>
      <c r="AB109" s="195" t="str">
        <f t="shared" si="10"/>
        <v>INCUMPLIDA</v>
      </c>
      <c r="AC109" s="249" t="str">
        <f t="shared" si="11"/>
        <v>EN PROCESO</v>
      </c>
      <c r="AD109" s="360" t="s">
        <v>735</v>
      </c>
      <c r="AE109" s="267" t="s">
        <v>177</v>
      </c>
      <c r="AF109" s="250" t="str">
        <f t="shared" si="12"/>
        <v>PENDIENTE</v>
      </c>
      <c r="AG109" s="264"/>
      <c r="AH109" s="264"/>
      <c r="AI109" s="263"/>
    </row>
    <row r="110" spans="1:35" ht="135.75" thickBot="1" x14ac:dyDescent="0.2">
      <c r="A110" s="301">
        <v>101</v>
      </c>
      <c r="B110" s="355">
        <v>43181</v>
      </c>
      <c r="C110" s="356" t="s">
        <v>20</v>
      </c>
      <c r="D110" s="356" t="s">
        <v>286</v>
      </c>
      <c r="E110" s="355">
        <v>43181</v>
      </c>
      <c r="F110" s="356" t="s">
        <v>316</v>
      </c>
      <c r="G110" s="356" t="s">
        <v>736</v>
      </c>
      <c r="H110" s="357" t="s">
        <v>116</v>
      </c>
      <c r="I110" s="333" t="s">
        <v>529</v>
      </c>
      <c r="J110" s="334" t="s">
        <v>737</v>
      </c>
      <c r="K110" s="356">
        <v>2</v>
      </c>
      <c r="L110" s="247" t="s">
        <v>470</v>
      </c>
      <c r="M110" s="356" t="s">
        <v>530</v>
      </c>
      <c r="N110" s="358" t="s">
        <v>518</v>
      </c>
      <c r="O110" s="359">
        <v>1</v>
      </c>
      <c r="P110" s="355">
        <v>43101</v>
      </c>
      <c r="Q110" s="355">
        <v>43312</v>
      </c>
      <c r="R110" s="247" t="s">
        <v>89</v>
      </c>
      <c r="S110" s="247" t="str">
        <f>IF(R110="","",VLOOKUP(R110,[2]Datos.!$G$28:$H$50,2,FALSE))</f>
        <v xml:space="preserve">Subdirector Administrativo </v>
      </c>
      <c r="T110" s="247" t="str">
        <f>IF(R110="","",VLOOKUP(R110,[2]Datos.!$J$28:$K$50,2,FALSE))</f>
        <v>Líder de Gestión Documental</v>
      </c>
      <c r="U110" s="324" t="s">
        <v>174</v>
      </c>
      <c r="V110" s="309">
        <v>43220</v>
      </c>
      <c r="W110" s="310" t="s">
        <v>587</v>
      </c>
      <c r="X110" s="247">
        <v>1</v>
      </c>
      <c r="Y110" s="96">
        <f t="shared" si="7"/>
        <v>0.5</v>
      </c>
      <c r="Z110" s="248">
        <f t="shared" si="8"/>
        <v>0.5</v>
      </c>
      <c r="AA110" s="198" t="str">
        <f t="shared" si="9"/>
        <v>EN PROCESO</v>
      </c>
      <c r="AB110" s="195" t="b">
        <f t="shared" si="10"/>
        <v>0</v>
      </c>
      <c r="AC110" s="252" t="str">
        <f t="shared" si="11"/>
        <v>EN PROCESO</v>
      </c>
      <c r="AD110" s="361" t="s">
        <v>738</v>
      </c>
      <c r="AE110" s="324" t="s">
        <v>177</v>
      </c>
      <c r="AF110" s="100" t="str">
        <f t="shared" si="12"/>
        <v>PENDIENTE</v>
      </c>
      <c r="AG110" s="303"/>
      <c r="AH110" s="303"/>
      <c r="AI110" s="305"/>
    </row>
    <row r="111" spans="1:35" ht="102" hidden="1" thickBot="1" x14ac:dyDescent="0.2">
      <c r="A111" s="219">
        <v>102</v>
      </c>
      <c r="B111" s="28">
        <v>43181</v>
      </c>
      <c r="C111" s="29" t="s">
        <v>20</v>
      </c>
      <c r="D111" s="29" t="s">
        <v>301</v>
      </c>
      <c r="E111" s="28">
        <v>43181</v>
      </c>
      <c r="F111" s="29" t="s">
        <v>317</v>
      </c>
      <c r="G111" s="29" t="s">
        <v>318</v>
      </c>
      <c r="H111" s="86" t="s">
        <v>116</v>
      </c>
      <c r="I111" s="69" t="s">
        <v>531</v>
      </c>
      <c r="J111" s="53" t="s">
        <v>532</v>
      </c>
      <c r="K111" s="29">
        <v>2</v>
      </c>
      <c r="L111" s="101" t="s">
        <v>470</v>
      </c>
      <c r="M111" s="29" t="s">
        <v>739</v>
      </c>
      <c r="N111" s="71" t="s">
        <v>533</v>
      </c>
      <c r="O111" s="72">
        <v>1</v>
      </c>
      <c r="P111" s="28">
        <v>43222</v>
      </c>
      <c r="Q111" s="28">
        <v>43250</v>
      </c>
      <c r="R111" s="101" t="s">
        <v>89</v>
      </c>
      <c r="S111" s="37" t="str">
        <f>IF(R111="","",VLOOKUP(R111,[2]Datos.!$G$28:$H$50,2,FALSE))</f>
        <v xml:space="preserve">Subdirector Administrativo </v>
      </c>
      <c r="T111" s="37" t="str">
        <f>IF(R111="","",VLOOKUP(R111,[2]Datos.!$J$28:$K$50,2,FALSE))</f>
        <v>Líder de Gestión Documental</v>
      </c>
      <c r="U111" s="94" t="s">
        <v>174</v>
      </c>
      <c r="V111" s="220">
        <v>43220</v>
      </c>
      <c r="W111" s="82"/>
      <c r="X111" s="82"/>
      <c r="Y111" s="84" t="str">
        <f t="shared" si="7"/>
        <v/>
      </c>
      <c r="Z111" s="85" t="str">
        <f t="shared" si="8"/>
        <v/>
      </c>
      <c r="AA111" s="83" t="str">
        <f t="shared" si="9"/>
        <v/>
      </c>
      <c r="AB111" s="83" t="str">
        <f t="shared" si="10"/>
        <v/>
      </c>
      <c r="AC111" s="27" t="str">
        <f t="shared" si="11"/>
        <v/>
      </c>
      <c r="AD111" s="82"/>
      <c r="AE111" s="94"/>
      <c r="AF111" s="97" t="str">
        <f t="shared" si="12"/>
        <v>PENDIENTE</v>
      </c>
      <c r="AG111" s="43"/>
      <c r="AH111" s="43"/>
      <c r="AI111" s="192"/>
    </row>
    <row r="112" spans="1:35" ht="57" hidden="1" thickBot="1" x14ac:dyDescent="0.2">
      <c r="A112" s="35">
        <v>103</v>
      </c>
      <c r="B112" s="56">
        <v>43181</v>
      </c>
      <c r="C112" s="57" t="s">
        <v>20</v>
      </c>
      <c r="D112" s="57" t="s">
        <v>319</v>
      </c>
      <c r="E112" s="56">
        <v>43181</v>
      </c>
      <c r="F112" s="57" t="s">
        <v>320</v>
      </c>
      <c r="G112" s="61" t="s">
        <v>321</v>
      </c>
      <c r="H112" s="87" t="s">
        <v>116</v>
      </c>
      <c r="I112" s="73" t="s">
        <v>510</v>
      </c>
      <c r="J112" s="59" t="s">
        <v>511</v>
      </c>
      <c r="K112" s="61">
        <v>1</v>
      </c>
      <c r="L112" s="102" t="s">
        <v>470</v>
      </c>
      <c r="M112" s="61" t="s">
        <v>725</v>
      </c>
      <c r="N112" s="217" t="s">
        <v>512</v>
      </c>
      <c r="O112" s="74">
        <v>0.8</v>
      </c>
      <c r="P112" s="56">
        <v>43221</v>
      </c>
      <c r="Q112" s="56">
        <v>43462</v>
      </c>
      <c r="R112" s="102" t="s">
        <v>89</v>
      </c>
      <c r="S112" s="103" t="str">
        <f>IF(R112="","",VLOOKUP(R112,[2]Datos.!$G$28:$H$50,2,FALSE))</f>
        <v xml:space="preserve">Subdirector Administrativo </v>
      </c>
      <c r="T112" s="103" t="str">
        <f>IF(R112="","",VLOOKUP(R112,[2]Datos.!$J$28:$K$50,2,FALSE))</f>
        <v>Líder de Gestión Documental</v>
      </c>
      <c r="U112" s="95" t="s">
        <v>174</v>
      </c>
      <c r="V112" s="213">
        <v>43220</v>
      </c>
      <c r="W112" s="51"/>
      <c r="X112" s="51"/>
      <c r="Y112" s="214" t="str">
        <f t="shared" si="7"/>
        <v/>
      </c>
      <c r="Z112" s="215" t="str">
        <f t="shared" si="8"/>
        <v/>
      </c>
      <c r="AA112" s="83" t="str">
        <f t="shared" si="9"/>
        <v/>
      </c>
      <c r="AB112" s="83" t="str">
        <f t="shared" si="10"/>
        <v/>
      </c>
      <c r="AC112" s="216" t="str">
        <f t="shared" si="11"/>
        <v/>
      </c>
      <c r="AD112" s="51"/>
      <c r="AE112" s="95"/>
      <c r="AF112" s="99" t="str">
        <f t="shared" si="12"/>
        <v>PENDIENTE</v>
      </c>
      <c r="AG112" s="36"/>
      <c r="AH112" s="36"/>
      <c r="AI112" s="193"/>
    </row>
    <row r="113" spans="1:35" ht="135.75" thickBot="1" x14ac:dyDescent="0.2">
      <c r="A113" s="336">
        <v>104</v>
      </c>
      <c r="B113" s="337">
        <v>43181</v>
      </c>
      <c r="C113" s="338" t="s">
        <v>20</v>
      </c>
      <c r="D113" s="338" t="s">
        <v>319</v>
      </c>
      <c r="E113" s="337">
        <v>43181</v>
      </c>
      <c r="F113" s="338" t="s">
        <v>322</v>
      </c>
      <c r="G113" s="338" t="s">
        <v>323</v>
      </c>
      <c r="H113" s="339" t="s">
        <v>116</v>
      </c>
      <c r="I113" s="340" t="s">
        <v>534</v>
      </c>
      <c r="J113" s="341" t="s">
        <v>740</v>
      </c>
      <c r="K113" s="338">
        <v>2</v>
      </c>
      <c r="L113" s="253" t="s">
        <v>470</v>
      </c>
      <c r="M113" s="338" t="s">
        <v>535</v>
      </c>
      <c r="N113" s="343" t="s">
        <v>741</v>
      </c>
      <c r="O113" s="344">
        <v>1</v>
      </c>
      <c r="P113" s="337">
        <v>43160</v>
      </c>
      <c r="Q113" s="337">
        <v>43281</v>
      </c>
      <c r="R113" s="253" t="s">
        <v>89</v>
      </c>
      <c r="S113" s="253" t="str">
        <f>IF(R113="","",VLOOKUP(R113,[2]Datos.!$G$28:$H$50,2,FALSE))</f>
        <v xml:space="preserve">Subdirector Administrativo </v>
      </c>
      <c r="T113" s="253" t="str">
        <f>IF(R113="","",VLOOKUP(R113,[2]Datos.!$J$28:$K$50,2,FALSE))</f>
        <v>Líder de Gestión Documental</v>
      </c>
      <c r="U113" s="345" t="s">
        <v>174</v>
      </c>
      <c r="V113" s="346">
        <v>43220</v>
      </c>
      <c r="W113" s="347" t="s">
        <v>588</v>
      </c>
      <c r="X113" s="253">
        <v>2</v>
      </c>
      <c r="Y113" s="254">
        <f t="shared" si="7"/>
        <v>1</v>
      </c>
      <c r="Z113" s="255">
        <f t="shared" si="8"/>
        <v>1</v>
      </c>
      <c r="AA113" s="198" t="str">
        <f t="shared" si="9"/>
        <v>TERMINADA</v>
      </c>
      <c r="AB113" s="195" t="b">
        <f t="shared" si="10"/>
        <v>0</v>
      </c>
      <c r="AC113" s="256" t="str">
        <f t="shared" si="11"/>
        <v>TERMINADA</v>
      </c>
      <c r="AD113" s="347" t="s">
        <v>787</v>
      </c>
      <c r="AE113" s="345" t="s">
        <v>177</v>
      </c>
      <c r="AF113" s="257" t="str">
        <f t="shared" si="12"/>
        <v>TERMINADA</v>
      </c>
      <c r="AG113" s="348" t="s">
        <v>806</v>
      </c>
      <c r="AH113" s="348" t="s">
        <v>21</v>
      </c>
      <c r="AI113" s="349" t="s">
        <v>801</v>
      </c>
    </row>
    <row r="114" spans="1:35" ht="79.5" hidden="1" thickBot="1" x14ac:dyDescent="0.2">
      <c r="A114" s="221">
        <v>105</v>
      </c>
      <c r="B114" s="28">
        <v>43181</v>
      </c>
      <c r="C114" s="29" t="s">
        <v>20</v>
      </c>
      <c r="D114" s="29" t="s">
        <v>319</v>
      </c>
      <c r="E114" s="28">
        <v>43181</v>
      </c>
      <c r="F114" s="29" t="s">
        <v>324</v>
      </c>
      <c r="G114" s="29" t="s">
        <v>325</v>
      </c>
      <c r="H114" s="86" t="s">
        <v>116</v>
      </c>
      <c r="I114" s="69" t="s">
        <v>536</v>
      </c>
      <c r="J114" s="53" t="s">
        <v>742</v>
      </c>
      <c r="K114" s="29">
        <v>1</v>
      </c>
      <c r="L114" s="101" t="s">
        <v>470</v>
      </c>
      <c r="M114" s="29" t="s">
        <v>537</v>
      </c>
      <c r="N114" s="71" t="s">
        <v>538</v>
      </c>
      <c r="O114" s="71">
        <v>1</v>
      </c>
      <c r="P114" s="28">
        <v>43252</v>
      </c>
      <c r="Q114" s="28">
        <v>43312</v>
      </c>
      <c r="R114" s="101" t="s">
        <v>89</v>
      </c>
      <c r="S114" s="37" t="str">
        <f>IF(R114="","",VLOOKUP(R114,[2]Datos.!$G$28:$H$50,2,FALSE))</f>
        <v xml:space="preserve">Subdirector Administrativo </v>
      </c>
      <c r="T114" s="37" t="str">
        <f>IF(R114="","",VLOOKUP(R114,[2]Datos.!$J$28:$K$50,2,FALSE))</f>
        <v>Líder de Gestión Documental</v>
      </c>
      <c r="U114" s="94" t="s">
        <v>174</v>
      </c>
      <c r="V114" s="220">
        <v>43220</v>
      </c>
      <c r="W114" s="82"/>
      <c r="X114" s="82"/>
      <c r="Y114" s="84" t="str">
        <f t="shared" si="7"/>
        <v/>
      </c>
      <c r="Z114" s="85" t="str">
        <f t="shared" si="8"/>
        <v/>
      </c>
      <c r="AA114" s="83" t="str">
        <f t="shared" si="9"/>
        <v/>
      </c>
      <c r="AB114" s="83" t="str">
        <f t="shared" si="10"/>
        <v/>
      </c>
      <c r="AC114" s="27" t="str">
        <f t="shared" si="11"/>
        <v/>
      </c>
      <c r="AD114" s="82"/>
      <c r="AE114" s="94"/>
      <c r="AF114" s="234" t="str">
        <f t="shared" si="12"/>
        <v>PENDIENTE</v>
      </c>
      <c r="AG114" s="235"/>
      <c r="AH114" s="235"/>
      <c r="AI114" s="236"/>
    </row>
    <row r="115" spans="1:35" ht="57" hidden="1" thickBot="1" x14ac:dyDescent="0.2">
      <c r="A115" s="35">
        <v>106</v>
      </c>
      <c r="B115" s="56">
        <v>43181</v>
      </c>
      <c r="C115" s="57" t="s">
        <v>20</v>
      </c>
      <c r="D115" s="57" t="s">
        <v>319</v>
      </c>
      <c r="E115" s="56">
        <v>43181</v>
      </c>
      <c r="F115" s="57" t="s">
        <v>326</v>
      </c>
      <c r="G115" s="61" t="s">
        <v>327</v>
      </c>
      <c r="H115" s="88" t="s">
        <v>116</v>
      </c>
      <c r="I115" s="73" t="s">
        <v>743</v>
      </c>
      <c r="J115" s="59" t="s">
        <v>744</v>
      </c>
      <c r="K115" s="61">
        <v>1</v>
      </c>
      <c r="L115" s="102" t="s">
        <v>470</v>
      </c>
      <c r="M115" s="61" t="s">
        <v>745</v>
      </c>
      <c r="N115" s="217" t="s">
        <v>746</v>
      </c>
      <c r="O115" s="74">
        <v>1</v>
      </c>
      <c r="P115" s="56">
        <v>43222</v>
      </c>
      <c r="Q115" s="56">
        <v>43434</v>
      </c>
      <c r="R115" s="102" t="s">
        <v>89</v>
      </c>
      <c r="S115" s="103" t="str">
        <f>IF(R115="","",VLOOKUP(R115,[2]Datos.!$G$28:$H$50,2,FALSE))</f>
        <v xml:space="preserve">Subdirector Administrativo </v>
      </c>
      <c r="T115" s="103" t="str">
        <f>IF(R115="","",VLOOKUP(R115,[2]Datos.!$J$28:$K$50,2,FALSE))</f>
        <v>Líder de Gestión Documental</v>
      </c>
      <c r="U115" s="95" t="s">
        <v>174</v>
      </c>
      <c r="V115" s="213">
        <v>43220</v>
      </c>
      <c r="W115" s="51"/>
      <c r="X115" s="51"/>
      <c r="Y115" s="214" t="str">
        <f t="shared" si="7"/>
        <v/>
      </c>
      <c r="Z115" s="215" t="str">
        <f t="shared" si="8"/>
        <v/>
      </c>
      <c r="AA115" s="83" t="str">
        <f t="shared" si="9"/>
        <v/>
      </c>
      <c r="AB115" s="83" t="str">
        <f t="shared" si="10"/>
        <v/>
      </c>
      <c r="AC115" s="216" t="str">
        <f t="shared" si="11"/>
        <v/>
      </c>
      <c r="AD115" s="51"/>
      <c r="AE115" s="95"/>
      <c r="AF115" s="99" t="str">
        <f t="shared" ref="AF115:AF122" si="13">IF(G115="","",IF(OR(Z115=100%),"TERMINADA","PENDIENTE"))</f>
        <v>PENDIENTE</v>
      </c>
      <c r="AG115" s="36"/>
      <c r="AH115" s="36"/>
      <c r="AI115" s="193"/>
    </row>
    <row r="116" spans="1:35" ht="168.75" x14ac:dyDescent="0.15">
      <c r="A116" s="362">
        <v>107</v>
      </c>
      <c r="B116" s="319">
        <v>43192</v>
      </c>
      <c r="C116" s="264" t="s">
        <v>23</v>
      </c>
      <c r="D116" s="264" t="s">
        <v>328</v>
      </c>
      <c r="E116" s="319">
        <v>43192</v>
      </c>
      <c r="F116" s="264" t="s">
        <v>329</v>
      </c>
      <c r="G116" s="264" t="s">
        <v>330</v>
      </c>
      <c r="H116" s="350" t="s">
        <v>116</v>
      </c>
      <c r="I116" s="320" t="s">
        <v>747</v>
      </c>
      <c r="J116" s="322" t="s">
        <v>539</v>
      </c>
      <c r="K116" s="264">
        <v>1</v>
      </c>
      <c r="L116" s="264" t="s">
        <v>29</v>
      </c>
      <c r="M116" s="269" t="s">
        <v>540</v>
      </c>
      <c r="N116" s="243" t="s">
        <v>748</v>
      </c>
      <c r="O116" s="330">
        <v>1</v>
      </c>
      <c r="P116" s="319">
        <v>43193</v>
      </c>
      <c r="Q116" s="319">
        <v>43454</v>
      </c>
      <c r="R116" s="243" t="s">
        <v>45</v>
      </c>
      <c r="S116" s="243" t="str">
        <f>IF(R116="","",VLOOKUP(R116,[2]Datos.!$G$28:$H$50,2,FALSE))</f>
        <v xml:space="preserve">Subdirector Administrativo </v>
      </c>
      <c r="T116" s="243" t="str">
        <f>IF(R116="","",VLOOKUP(R116,[2]Datos.!$J$28:$K$50,2,FALSE))</f>
        <v>Profesional Universitario de Sistemas</v>
      </c>
      <c r="U116" s="267" t="s">
        <v>174</v>
      </c>
      <c r="V116" s="268">
        <v>43220</v>
      </c>
      <c r="W116" s="363" t="s">
        <v>749</v>
      </c>
      <c r="X116" s="243">
        <v>0</v>
      </c>
      <c r="Y116" s="244">
        <f t="shared" si="7"/>
        <v>0</v>
      </c>
      <c r="Z116" s="245">
        <f t="shared" si="8"/>
        <v>0</v>
      </c>
      <c r="AA116" s="198" t="str">
        <f t="shared" si="9"/>
        <v>SIN INICIAR</v>
      </c>
      <c r="AB116" s="195" t="b">
        <f t="shared" si="10"/>
        <v>0</v>
      </c>
      <c r="AC116" s="249" t="str">
        <f t="shared" si="11"/>
        <v>SIN INICIAR</v>
      </c>
      <c r="AD116" s="363" t="s">
        <v>625</v>
      </c>
      <c r="AE116" s="263" t="s">
        <v>185</v>
      </c>
      <c r="AF116" s="259" t="str">
        <f t="shared" si="13"/>
        <v>PENDIENTE</v>
      </c>
      <c r="AG116" s="378"/>
      <c r="AH116" s="378"/>
      <c r="AI116" s="379"/>
    </row>
    <row r="117" spans="1:35" ht="157.5" x14ac:dyDescent="0.15">
      <c r="A117" s="270">
        <v>108</v>
      </c>
      <c r="B117" s="271">
        <v>43192</v>
      </c>
      <c r="C117" s="272" t="s">
        <v>23</v>
      </c>
      <c r="D117" s="272" t="s">
        <v>328</v>
      </c>
      <c r="E117" s="271">
        <v>43192</v>
      </c>
      <c r="F117" s="272" t="s">
        <v>329</v>
      </c>
      <c r="G117" s="272" t="s">
        <v>331</v>
      </c>
      <c r="H117" s="364" t="s">
        <v>116</v>
      </c>
      <c r="I117" s="365" t="s">
        <v>750</v>
      </c>
      <c r="J117" s="281" t="s">
        <v>541</v>
      </c>
      <c r="K117" s="272">
        <v>2</v>
      </c>
      <c r="L117" s="272" t="s">
        <v>29</v>
      </c>
      <c r="M117" s="283" t="s">
        <v>542</v>
      </c>
      <c r="N117" s="42" t="s">
        <v>543</v>
      </c>
      <c r="O117" s="299">
        <v>1</v>
      </c>
      <c r="P117" s="271">
        <v>43193</v>
      </c>
      <c r="Q117" s="271">
        <v>43454</v>
      </c>
      <c r="R117" s="42" t="s">
        <v>45</v>
      </c>
      <c r="S117" s="42" t="str">
        <f>IF(R117="","",VLOOKUP(R117,[2]Datos.!$G$28:$H$50,2,FALSE))</f>
        <v xml:space="preserve">Subdirector Administrativo </v>
      </c>
      <c r="T117" s="42" t="str">
        <f>IF(R117="","",VLOOKUP(R117,[2]Datos.!$J$28:$K$50,2,FALSE))</f>
        <v>Profesional Universitario de Sistemas</v>
      </c>
      <c r="U117" s="279" t="s">
        <v>628</v>
      </c>
      <c r="V117" s="280">
        <v>43220</v>
      </c>
      <c r="W117" s="283" t="s">
        <v>172</v>
      </c>
      <c r="X117" s="42">
        <v>0</v>
      </c>
      <c r="Y117" s="33">
        <f t="shared" si="7"/>
        <v>0</v>
      </c>
      <c r="Z117" s="246">
        <f t="shared" si="8"/>
        <v>0</v>
      </c>
      <c r="AA117" s="198" t="str">
        <f t="shared" si="9"/>
        <v>SIN INICIAR</v>
      </c>
      <c r="AB117" s="195" t="b">
        <f t="shared" si="10"/>
        <v>0</v>
      </c>
      <c r="AC117" s="251" t="str">
        <f t="shared" si="11"/>
        <v>SIN INICIAR</v>
      </c>
      <c r="AD117" s="288" t="s">
        <v>624</v>
      </c>
      <c r="AE117" s="274" t="s">
        <v>185</v>
      </c>
      <c r="AF117" s="99" t="str">
        <f t="shared" si="13"/>
        <v>PENDIENTE</v>
      </c>
      <c r="AG117" s="380"/>
      <c r="AH117" s="380"/>
      <c r="AI117" s="381"/>
    </row>
    <row r="118" spans="1:35" ht="157.5" x14ac:dyDescent="0.15">
      <c r="A118" s="270">
        <v>109</v>
      </c>
      <c r="B118" s="271">
        <v>43192</v>
      </c>
      <c r="C118" s="272" t="s">
        <v>23</v>
      </c>
      <c r="D118" s="272" t="s">
        <v>328</v>
      </c>
      <c r="E118" s="271">
        <v>43192</v>
      </c>
      <c r="F118" s="272" t="s">
        <v>329</v>
      </c>
      <c r="G118" s="272" t="s">
        <v>331</v>
      </c>
      <c r="H118" s="364" t="s">
        <v>116</v>
      </c>
      <c r="I118" s="365" t="s">
        <v>750</v>
      </c>
      <c r="J118" s="281" t="s">
        <v>544</v>
      </c>
      <c r="K118" s="272">
        <v>2</v>
      </c>
      <c r="L118" s="272" t="s">
        <v>29</v>
      </c>
      <c r="M118" s="283" t="s">
        <v>545</v>
      </c>
      <c r="N118" s="42" t="s">
        <v>543</v>
      </c>
      <c r="O118" s="299">
        <v>1</v>
      </c>
      <c r="P118" s="271">
        <v>43193</v>
      </c>
      <c r="Q118" s="271">
        <v>43454</v>
      </c>
      <c r="R118" s="42" t="s">
        <v>45</v>
      </c>
      <c r="S118" s="42" t="str">
        <f>IF(R118="","",VLOOKUP(R118,[2]Datos.!$G$28:$H$50,2,FALSE))</f>
        <v xml:space="preserve">Subdirector Administrativo </v>
      </c>
      <c r="T118" s="42" t="str">
        <f>IF(R118="","",VLOOKUP(R118,[2]Datos.!$J$28:$K$50,2,FALSE))</f>
        <v>Profesional Universitario de Sistemas</v>
      </c>
      <c r="U118" s="279" t="s">
        <v>628</v>
      </c>
      <c r="V118" s="280">
        <v>43220</v>
      </c>
      <c r="W118" s="288" t="s">
        <v>751</v>
      </c>
      <c r="X118" s="42">
        <v>1</v>
      </c>
      <c r="Y118" s="33">
        <f t="shared" si="7"/>
        <v>0.5</v>
      </c>
      <c r="Z118" s="246">
        <f t="shared" si="8"/>
        <v>0.5</v>
      </c>
      <c r="AA118" s="198" t="str">
        <f t="shared" si="9"/>
        <v>EN PROCESO</v>
      </c>
      <c r="AB118" s="195" t="b">
        <f t="shared" si="10"/>
        <v>0</v>
      </c>
      <c r="AC118" s="251" t="str">
        <f t="shared" si="11"/>
        <v>EN PROCESO</v>
      </c>
      <c r="AD118" s="288" t="s">
        <v>623</v>
      </c>
      <c r="AE118" s="274" t="s">
        <v>185</v>
      </c>
      <c r="AF118" s="99" t="str">
        <f t="shared" si="13"/>
        <v>PENDIENTE</v>
      </c>
      <c r="AG118" s="380"/>
      <c r="AH118" s="380"/>
      <c r="AI118" s="381"/>
    </row>
    <row r="119" spans="1:35" ht="146.25" x14ac:dyDescent="0.15">
      <c r="A119" s="270">
        <v>110</v>
      </c>
      <c r="B119" s="271">
        <v>43192</v>
      </c>
      <c r="C119" s="272" t="s">
        <v>23</v>
      </c>
      <c r="D119" s="272" t="s">
        <v>328</v>
      </c>
      <c r="E119" s="271">
        <v>43192</v>
      </c>
      <c r="F119" s="272" t="s">
        <v>332</v>
      </c>
      <c r="G119" s="292" t="s">
        <v>333</v>
      </c>
      <c r="H119" s="364" t="s">
        <v>116</v>
      </c>
      <c r="I119" s="365" t="s">
        <v>752</v>
      </c>
      <c r="J119" s="366" t="s">
        <v>753</v>
      </c>
      <c r="K119" s="272">
        <v>2</v>
      </c>
      <c r="L119" s="272" t="s">
        <v>29</v>
      </c>
      <c r="M119" s="283" t="s">
        <v>546</v>
      </c>
      <c r="N119" s="42" t="s">
        <v>547</v>
      </c>
      <c r="O119" s="299">
        <v>1</v>
      </c>
      <c r="P119" s="271">
        <v>43193</v>
      </c>
      <c r="Q119" s="271">
        <v>43454</v>
      </c>
      <c r="R119" s="42" t="s">
        <v>45</v>
      </c>
      <c r="S119" s="42" t="str">
        <f>IF(R119="","",VLOOKUP(R119,[2]Datos.!$G$28:$H$50,2,FALSE))</f>
        <v xml:space="preserve">Subdirector Administrativo </v>
      </c>
      <c r="T119" s="42" t="str">
        <f>IF(R119="","",VLOOKUP(R119,[2]Datos.!$J$28:$K$50,2,FALSE))</f>
        <v>Profesional Universitario de Sistemas</v>
      </c>
      <c r="U119" s="279" t="s">
        <v>174</v>
      </c>
      <c r="V119" s="280">
        <v>43220</v>
      </c>
      <c r="W119" s="288" t="s">
        <v>589</v>
      </c>
      <c r="X119" s="42">
        <v>1</v>
      </c>
      <c r="Y119" s="33">
        <f t="shared" si="7"/>
        <v>0.5</v>
      </c>
      <c r="Z119" s="246">
        <f t="shared" si="8"/>
        <v>0.5</v>
      </c>
      <c r="AA119" s="198" t="str">
        <f t="shared" si="9"/>
        <v>EN PROCESO</v>
      </c>
      <c r="AB119" s="195" t="b">
        <f t="shared" si="10"/>
        <v>0</v>
      </c>
      <c r="AC119" s="251" t="str">
        <f t="shared" si="11"/>
        <v>EN PROCESO</v>
      </c>
      <c r="AD119" s="316" t="s">
        <v>754</v>
      </c>
      <c r="AE119" s="274" t="s">
        <v>185</v>
      </c>
      <c r="AF119" s="99" t="str">
        <f t="shared" si="13"/>
        <v>PENDIENTE</v>
      </c>
      <c r="AG119" s="380"/>
      <c r="AH119" s="380"/>
      <c r="AI119" s="381"/>
    </row>
    <row r="120" spans="1:35" ht="146.25" x14ac:dyDescent="0.15">
      <c r="A120" s="270">
        <v>111</v>
      </c>
      <c r="B120" s="271">
        <v>43192</v>
      </c>
      <c r="C120" s="272" t="s">
        <v>23</v>
      </c>
      <c r="D120" s="272" t="s">
        <v>328</v>
      </c>
      <c r="E120" s="271">
        <v>43192</v>
      </c>
      <c r="F120" s="272" t="s">
        <v>332</v>
      </c>
      <c r="G120" s="272" t="s">
        <v>334</v>
      </c>
      <c r="H120" s="364" t="s">
        <v>116</v>
      </c>
      <c r="I120" s="287" t="s">
        <v>548</v>
      </c>
      <c r="J120" s="281" t="s">
        <v>549</v>
      </c>
      <c r="K120" s="272">
        <v>1</v>
      </c>
      <c r="L120" s="272" t="s">
        <v>27</v>
      </c>
      <c r="M120" s="283" t="s">
        <v>550</v>
      </c>
      <c r="N120" s="42" t="s">
        <v>551</v>
      </c>
      <c r="O120" s="299">
        <v>1</v>
      </c>
      <c r="P120" s="271">
        <v>43193</v>
      </c>
      <c r="Q120" s="271">
        <v>43454</v>
      </c>
      <c r="R120" s="42" t="s">
        <v>45</v>
      </c>
      <c r="S120" s="42" t="str">
        <f>IF(R120="","",VLOOKUP(R120,[2]Datos.!$G$28:$H$50,2,FALSE))</f>
        <v xml:space="preserve">Subdirector Administrativo </v>
      </c>
      <c r="T120" s="42" t="str">
        <f>IF(R120="","",VLOOKUP(R120,[2]Datos.!$J$28:$K$50,2,FALSE))</f>
        <v>Profesional Universitario de Sistemas</v>
      </c>
      <c r="U120" s="279" t="s">
        <v>174</v>
      </c>
      <c r="V120" s="280">
        <v>43220</v>
      </c>
      <c r="W120" s="283" t="s">
        <v>172</v>
      </c>
      <c r="X120" s="42">
        <v>0</v>
      </c>
      <c r="Y120" s="33">
        <f t="shared" si="7"/>
        <v>0</v>
      </c>
      <c r="Z120" s="246">
        <f t="shared" si="8"/>
        <v>0</v>
      </c>
      <c r="AA120" s="198" t="str">
        <f t="shared" si="9"/>
        <v>SIN INICIAR</v>
      </c>
      <c r="AB120" s="195" t="b">
        <f t="shared" si="10"/>
        <v>0</v>
      </c>
      <c r="AC120" s="251" t="str">
        <f t="shared" si="11"/>
        <v>SIN INICIAR</v>
      </c>
      <c r="AD120" s="288" t="s">
        <v>622</v>
      </c>
      <c r="AE120" s="274" t="s">
        <v>185</v>
      </c>
      <c r="AF120" s="99" t="str">
        <f t="shared" si="13"/>
        <v>PENDIENTE</v>
      </c>
      <c r="AG120" s="380"/>
      <c r="AH120" s="380"/>
      <c r="AI120" s="381"/>
    </row>
    <row r="121" spans="1:35" ht="123.75" x14ac:dyDescent="0.15">
      <c r="A121" s="270">
        <v>112</v>
      </c>
      <c r="B121" s="271">
        <v>43192</v>
      </c>
      <c r="C121" s="272" t="s">
        <v>23</v>
      </c>
      <c r="D121" s="272" t="s">
        <v>328</v>
      </c>
      <c r="E121" s="271">
        <v>43192</v>
      </c>
      <c r="F121" s="272" t="s">
        <v>335</v>
      </c>
      <c r="G121" s="292" t="s">
        <v>336</v>
      </c>
      <c r="H121" s="364" t="s">
        <v>116</v>
      </c>
      <c r="I121" s="365" t="s">
        <v>552</v>
      </c>
      <c r="J121" s="367" t="s">
        <v>755</v>
      </c>
      <c r="K121" s="292">
        <v>5</v>
      </c>
      <c r="L121" s="292" t="s">
        <v>27</v>
      </c>
      <c r="M121" s="368" t="s">
        <v>553</v>
      </c>
      <c r="N121" s="42" t="s">
        <v>554</v>
      </c>
      <c r="O121" s="299">
        <v>1</v>
      </c>
      <c r="P121" s="291">
        <v>43205</v>
      </c>
      <c r="Q121" s="291">
        <v>43454</v>
      </c>
      <c r="R121" s="42" t="s">
        <v>88</v>
      </c>
      <c r="S121" s="42" t="str">
        <f>IF(R121="","",VLOOKUP(R121,[2]Datos.!$G$28:$H$50,2,FALSE))</f>
        <v xml:space="preserve">Subdirector Administrativo </v>
      </c>
      <c r="T121" s="42" t="str">
        <f>IF(R121="","",VLOOKUP(R121,[2]Datos.!$J$28:$K$50,2,FALSE))</f>
        <v>Técnico de Servicios Administrativos</v>
      </c>
      <c r="U121" s="279" t="s">
        <v>174</v>
      </c>
      <c r="V121" s="280">
        <v>43220</v>
      </c>
      <c r="W121" s="288" t="s">
        <v>590</v>
      </c>
      <c r="X121" s="42">
        <v>0</v>
      </c>
      <c r="Y121" s="33">
        <f t="shared" si="7"/>
        <v>0</v>
      </c>
      <c r="Z121" s="246">
        <f t="shared" si="8"/>
        <v>0</v>
      </c>
      <c r="AA121" s="198" t="str">
        <f t="shared" si="9"/>
        <v>SIN INICIAR</v>
      </c>
      <c r="AB121" s="195" t="b">
        <f t="shared" si="10"/>
        <v>0</v>
      </c>
      <c r="AC121" s="251" t="str">
        <f t="shared" si="11"/>
        <v>SIN INICIAR</v>
      </c>
      <c r="AD121" s="288" t="s">
        <v>621</v>
      </c>
      <c r="AE121" s="274" t="s">
        <v>185</v>
      </c>
      <c r="AF121" s="99" t="str">
        <f t="shared" si="13"/>
        <v>PENDIENTE</v>
      </c>
      <c r="AG121" s="380"/>
      <c r="AH121" s="380"/>
      <c r="AI121" s="381"/>
    </row>
    <row r="122" spans="1:35" ht="221.25" customHeight="1" thickBot="1" x14ac:dyDescent="0.2">
      <c r="A122" s="301">
        <v>113</v>
      </c>
      <c r="B122" s="369">
        <v>43195</v>
      </c>
      <c r="C122" s="370" t="s">
        <v>23</v>
      </c>
      <c r="D122" s="370" t="s">
        <v>337</v>
      </c>
      <c r="E122" s="369">
        <v>43195</v>
      </c>
      <c r="F122" s="370">
        <v>1</v>
      </c>
      <c r="G122" s="371" t="s">
        <v>338</v>
      </c>
      <c r="H122" s="372" t="s">
        <v>614</v>
      </c>
      <c r="I122" s="373" t="s">
        <v>555</v>
      </c>
      <c r="J122" s="371" t="s">
        <v>556</v>
      </c>
      <c r="K122" s="371">
        <v>2</v>
      </c>
      <c r="L122" s="371" t="s">
        <v>62</v>
      </c>
      <c r="M122" s="374" t="s">
        <v>557</v>
      </c>
      <c r="N122" s="258" t="s">
        <v>756</v>
      </c>
      <c r="O122" s="375">
        <v>1</v>
      </c>
      <c r="P122" s="376">
        <v>43195</v>
      </c>
      <c r="Q122" s="376">
        <v>43465</v>
      </c>
      <c r="R122" s="258" t="s">
        <v>78</v>
      </c>
      <c r="S122" s="258" t="s">
        <v>626</v>
      </c>
      <c r="T122" s="258" t="s">
        <v>627</v>
      </c>
      <c r="U122" s="258" t="s">
        <v>174</v>
      </c>
      <c r="V122" s="309">
        <v>43220</v>
      </c>
      <c r="W122" s="377" t="s">
        <v>591</v>
      </c>
      <c r="X122" s="258">
        <v>1</v>
      </c>
      <c r="Y122" s="96">
        <f t="shared" si="7"/>
        <v>0.5</v>
      </c>
      <c r="Z122" s="248">
        <f t="shared" si="8"/>
        <v>0.5</v>
      </c>
      <c r="AA122" s="199" t="str">
        <f t="shared" si="9"/>
        <v>EN PROCESO</v>
      </c>
      <c r="AB122" s="196" t="b">
        <f t="shared" si="10"/>
        <v>0</v>
      </c>
      <c r="AC122" s="252" t="str">
        <f t="shared" si="11"/>
        <v>EN PROCESO</v>
      </c>
      <c r="AD122" s="382" t="s">
        <v>757</v>
      </c>
      <c r="AE122" s="383" t="s">
        <v>608</v>
      </c>
      <c r="AF122" s="100" t="str">
        <f t="shared" si="13"/>
        <v>PENDIENTE</v>
      </c>
      <c r="AG122" s="303"/>
      <c r="AH122" s="303"/>
      <c r="AI122" s="305"/>
    </row>
    <row r="123" spans="1:35" x14ac:dyDescent="0.15">
      <c r="N123" s="79"/>
    </row>
    <row r="124" spans="1:35" x14ac:dyDescent="0.15">
      <c r="N124" s="79"/>
    </row>
    <row r="125" spans="1:35" x14ac:dyDescent="0.15">
      <c r="N125" s="79"/>
    </row>
    <row r="126" spans="1:35" x14ac:dyDescent="0.15">
      <c r="N126" s="79"/>
    </row>
    <row r="127" spans="1:35" x14ac:dyDescent="0.15">
      <c r="N127" s="79"/>
    </row>
    <row r="128" spans="1:35" x14ac:dyDescent="0.15">
      <c r="N128" s="79"/>
    </row>
    <row r="129" spans="14:14" x14ac:dyDescent="0.15">
      <c r="N129" s="79"/>
    </row>
    <row r="130" spans="14:14" x14ac:dyDescent="0.15">
      <c r="N130" s="79"/>
    </row>
    <row r="131" spans="14:14" x14ac:dyDescent="0.15">
      <c r="N131" s="79"/>
    </row>
    <row r="132" spans="14:14" x14ac:dyDescent="0.15">
      <c r="N132" s="79"/>
    </row>
    <row r="133" spans="14:14" x14ac:dyDescent="0.15">
      <c r="N133" s="79"/>
    </row>
    <row r="134" spans="14:14" x14ac:dyDescent="0.15">
      <c r="N134" s="79"/>
    </row>
    <row r="135" spans="14:14" x14ac:dyDescent="0.15">
      <c r="N135" s="79"/>
    </row>
    <row r="136" spans="14:14" x14ac:dyDescent="0.15">
      <c r="N136" s="79"/>
    </row>
    <row r="137" spans="14:14" x14ac:dyDescent="0.15">
      <c r="N137" s="79"/>
    </row>
    <row r="138" spans="14:14" x14ac:dyDescent="0.15">
      <c r="N138" s="79"/>
    </row>
    <row r="139" spans="14:14" x14ac:dyDescent="0.15">
      <c r="N139" s="79"/>
    </row>
    <row r="140" spans="14:14" x14ac:dyDescent="0.15">
      <c r="N140" s="79"/>
    </row>
    <row r="141" spans="14:14" x14ac:dyDescent="0.15">
      <c r="N141" s="79"/>
    </row>
    <row r="142" spans="14:14" x14ac:dyDescent="0.15">
      <c r="N142" s="79"/>
    </row>
    <row r="143" spans="14:14" x14ac:dyDescent="0.15">
      <c r="N143" s="79"/>
    </row>
    <row r="144" spans="14:14" x14ac:dyDescent="0.15">
      <c r="N144" s="79"/>
    </row>
  </sheetData>
  <sheetProtection algorithmName="SHA-512" hashValue="tzXrnSxS2Uklb2Vzhhme+OkdTa9gKUnTtoXjPYIItmf7jijqr0KVtbJ39fK1IJOTo7YcigumiyXnm6Du3cDELA==" saltValue="nm+okuIZAeyS8+LC6IciBw==" spinCount="100000" sheet="1" objects="1" scenarios="1"/>
  <autoFilter ref="A9:AI122">
    <filterColumn colId="15">
      <filters>
        <dateGroupItem year="2018" month="1" dateTimeGrouping="month"/>
        <dateGroupItem year="2018" month="2" dateTimeGrouping="month"/>
        <dateGroupItem year="2018" month="3" dateTimeGrouping="month"/>
        <dateGroupItem year="2018" month="4" dateTimeGrouping="month"/>
        <dateGroupItem year="2017" dateTimeGrouping="year"/>
        <dateGroupItem year="2016" dateTimeGrouping="year"/>
        <dateGroupItem year="2014" dateTimeGrouping="year"/>
      </filters>
    </filterColumn>
  </autoFilter>
  <mergeCells count="45">
    <mergeCell ref="AF1:AH1"/>
    <mergeCell ref="AF2:AH2"/>
    <mergeCell ref="AF3:AH3"/>
    <mergeCell ref="AF4:AH4"/>
    <mergeCell ref="AI1:AI4"/>
    <mergeCell ref="A1:C4"/>
    <mergeCell ref="D1:AE4"/>
    <mergeCell ref="F7:F8"/>
    <mergeCell ref="H7:H8"/>
    <mergeCell ref="G7:G8"/>
    <mergeCell ref="I7:I8"/>
    <mergeCell ref="J7:K7"/>
    <mergeCell ref="U7:U8"/>
    <mergeCell ref="O7:O8"/>
    <mergeCell ref="P7:P8"/>
    <mergeCell ref="Q7:Q8"/>
    <mergeCell ref="L7:L8"/>
    <mergeCell ref="S7:S8"/>
    <mergeCell ref="M7:M8"/>
    <mergeCell ref="AE7:AE8"/>
    <mergeCell ref="R7:R8"/>
    <mergeCell ref="AF6:AI6"/>
    <mergeCell ref="V7:V8"/>
    <mergeCell ref="W7:W8"/>
    <mergeCell ref="X7:X8"/>
    <mergeCell ref="Y7:Y8"/>
    <mergeCell ref="Z7:Z8"/>
    <mergeCell ref="AI7:AI8"/>
    <mergeCell ref="AF7:AF8"/>
    <mergeCell ref="AG7:AG8"/>
    <mergeCell ref="AH7:AH8"/>
    <mergeCell ref="A6:H6"/>
    <mergeCell ref="I6:U6"/>
    <mergeCell ref="V6:AE6"/>
    <mergeCell ref="A7:A8"/>
    <mergeCell ref="B7:B8"/>
    <mergeCell ref="C7:C8"/>
    <mergeCell ref="D7:D8"/>
    <mergeCell ref="E7:E8"/>
    <mergeCell ref="N7:N8"/>
    <mergeCell ref="T7:T8"/>
    <mergeCell ref="AC7:AC8"/>
    <mergeCell ref="AD7:AD8"/>
    <mergeCell ref="AA7:AA9"/>
    <mergeCell ref="AB7:AB9"/>
  </mergeCells>
  <conditionalFormatting sqref="AG103:AG109 AH10:AH31 AH33 AH35 AH37 AH39 AH41:AH59 AH61:AH69 AH71 AH73:AH82 AH84:AH122">
    <cfRule type="cellIs" priority="958" operator="equal">
      <formula>" "</formula>
    </cfRule>
  </conditionalFormatting>
  <conditionalFormatting sqref="AF10:AF122">
    <cfRule type="containsText" dxfId="39" priority="1015" stopIfTrue="1" operator="containsText" text="TERMINADA">
      <formula>NOT(ISERROR(SEARCH("TERMINADA",AF10)))</formula>
    </cfRule>
    <cfRule type="containsText" dxfId="38" priority="1016" stopIfTrue="1" operator="containsText" text="PENDIENTE">
      <formula>NOT(ISERROR(SEARCH("PENDIENTE",AF10)))</formula>
    </cfRule>
  </conditionalFormatting>
  <conditionalFormatting sqref="AG103:AG109 AH10:AH31 AH33 AH35 AH37 AH39 AH41:AH59 AH61:AH69 AH71 AH73:AH82 AH84:AH122">
    <cfRule type="containsText" dxfId="37" priority="1013" stopIfTrue="1" operator="containsText" text="CERRADA">
      <formula>NOT(ISERROR(SEARCH("CERRADA",AG10)))</formula>
    </cfRule>
    <cfRule type="containsText" dxfId="36" priority="1014" stopIfTrue="1" operator="containsText" text="ABIERTA">
      <formula>NOT(ISERROR(SEARCH("ABIERTA",AG10)))</formula>
    </cfRule>
  </conditionalFormatting>
  <conditionalFormatting sqref="AG10:AG19 AG21:AG102">
    <cfRule type="cellIs" priority="62" operator="equal">
      <formula>" "</formula>
    </cfRule>
  </conditionalFormatting>
  <conditionalFormatting sqref="AG10">
    <cfRule type="containsText" dxfId="35" priority="65" stopIfTrue="1" operator="containsText" text="Cerrado">
      <formula>NOT(ISERROR(SEARCH("Cerrado",AG10)))</formula>
    </cfRule>
    <cfRule type="containsText" dxfId="34" priority="66" stopIfTrue="1" operator="containsText" text="Abierto">
      <formula>NOT(ISERROR(SEARCH("Abierto",AG10)))</formula>
    </cfRule>
  </conditionalFormatting>
  <conditionalFormatting sqref="AG11:AG19 AG21:AG102">
    <cfRule type="containsText" dxfId="33" priority="63" stopIfTrue="1" operator="containsText" text="Cerrado">
      <formula>NOT(ISERROR(SEARCH("Cerrado",AG11)))</formula>
    </cfRule>
    <cfRule type="containsText" dxfId="32" priority="64" stopIfTrue="1" operator="containsText" text="Abierto">
      <formula>NOT(ISERROR(SEARCH("Abierto",AG11)))</formula>
    </cfRule>
  </conditionalFormatting>
  <conditionalFormatting sqref="AG110">
    <cfRule type="cellIs" priority="56" operator="equal">
      <formula>" "</formula>
    </cfRule>
  </conditionalFormatting>
  <conditionalFormatting sqref="AG110">
    <cfRule type="containsText" dxfId="31" priority="57" stopIfTrue="1" operator="containsText" text="Cerrado">
      <formula>NOT(ISERROR(SEARCH("Cerrado",AG110)))</formula>
    </cfRule>
    <cfRule type="containsText" dxfId="30" priority="58" stopIfTrue="1" operator="containsText" text="Abierto">
      <formula>NOT(ISERROR(SEARCH("Abierto",AG110)))</formula>
    </cfRule>
  </conditionalFormatting>
  <conditionalFormatting sqref="AG111">
    <cfRule type="cellIs" priority="53" operator="equal">
      <formula>" "</formula>
    </cfRule>
  </conditionalFormatting>
  <conditionalFormatting sqref="AG111">
    <cfRule type="containsText" dxfId="29" priority="54" stopIfTrue="1" operator="containsText" text="Cerrado">
      <formula>NOT(ISERROR(SEARCH("Cerrado",AG111)))</formula>
    </cfRule>
    <cfRule type="containsText" dxfId="28" priority="55" stopIfTrue="1" operator="containsText" text="Abierto">
      <formula>NOT(ISERROR(SEARCH("Abierto",AG111)))</formula>
    </cfRule>
  </conditionalFormatting>
  <conditionalFormatting sqref="AG112">
    <cfRule type="cellIs" priority="50" operator="equal">
      <formula>" "</formula>
    </cfRule>
  </conditionalFormatting>
  <conditionalFormatting sqref="AG112">
    <cfRule type="containsText" dxfId="27" priority="51" stopIfTrue="1" operator="containsText" text="Cerrado">
      <formula>NOT(ISERROR(SEARCH("Cerrado",AG112)))</formula>
    </cfRule>
    <cfRule type="containsText" dxfId="26" priority="52" stopIfTrue="1" operator="containsText" text="Abierto">
      <formula>NOT(ISERROR(SEARCH("Abierto",AG112)))</formula>
    </cfRule>
  </conditionalFormatting>
  <conditionalFormatting sqref="AG113">
    <cfRule type="cellIs" priority="47" operator="equal">
      <formula>" "</formula>
    </cfRule>
  </conditionalFormatting>
  <conditionalFormatting sqref="AG113">
    <cfRule type="containsText" dxfId="25" priority="48" stopIfTrue="1" operator="containsText" text="Cerrado">
      <formula>NOT(ISERROR(SEARCH("Cerrado",AG113)))</formula>
    </cfRule>
    <cfRule type="containsText" dxfId="24" priority="49" stopIfTrue="1" operator="containsText" text="Abierto">
      <formula>NOT(ISERROR(SEARCH("Abierto",AG113)))</formula>
    </cfRule>
  </conditionalFormatting>
  <conditionalFormatting sqref="AG114:AG122">
    <cfRule type="cellIs" priority="44" operator="equal">
      <formula>" "</formula>
    </cfRule>
  </conditionalFormatting>
  <conditionalFormatting sqref="AG114:AG122">
    <cfRule type="containsText" dxfId="23" priority="45" stopIfTrue="1" operator="containsText" text="Cerrado">
      <formula>NOT(ISERROR(SEARCH("Cerrado",AG114)))</formula>
    </cfRule>
    <cfRule type="containsText" dxfId="22" priority="46" stopIfTrue="1" operator="containsText" text="Abierto">
      <formula>NOT(ISERROR(SEARCH("Abierto",AG114)))</formula>
    </cfRule>
  </conditionalFormatting>
  <conditionalFormatting sqref="AC10:AC122">
    <cfRule type="containsText" dxfId="21" priority="28" operator="containsText" text="SIN INICIAR">
      <formula>NOT(ISERROR(SEARCH("SIN INICIAR",AC10)))</formula>
    </cfRule>
    <cfRule type="containsText" dxfId="20" priority="29" operator="containsText" text="INCUMPLIDA">
      <formula>NOT(ISERROR(SEARCH("INCUMPLIDA",AC10)))</formula>
    </cfRule>
    <cfRule type="containsText" dxfId="19" priority="30" operator="containsText" text="EN PROCESO">
      <formula>NOT(ISERROR(SEARCH("EN PROCESO",AC10)))</formula>
    </cfRule>
    <cfRule type="containsText" dxfId="18" priority="31" operator="containsText" text="TERMINADA">
      <formula>NOT(ISERROR(SEARCH("TERMINADA",AC10)))</formula>
    </cfRule>
  </conditionalFormatting>
  <conditionalFormatting sqref="AH32">
    <cfRule type="cellIs" priority="25" operator="equal">
      <formula>" "</formula>
    </cfRule>
  </conditionalFormatting>
  <conditionalFormatting sqref="AH32">
    <cfRule type="containsText" dxfId="17" priority="26" stopIfTrue="1" operator="containsText" text="CERRADA">
      <formula>NOT(ISERROR(SEARCH("CERRADA",AH32)))</formula>
    </cfRule>
    <cfRule type="containsText" dxfId="16" priority="27" stopIfTrue="1" operator="containsText" text="ABIERTA">
      <formula>NOT(ISERROR(SEARCH("ABIERTA",AH32)))</formula>
    </cfRule>
  </conditionalFormatting>
  <conditionalFormatting sqref="AH34">
    <cfRule type="cellIs" priority="22" operator="equal">
      <formula>" "</formula>
    </cfRule>
  </conditionalFormatting>
  <conditionalFormatting sqref="AH34">
    <cfRule type="containsText" dxfId="15" priority="23" stopIfTrue="1" operator="containsText" text="CERRADA">
      <formula>NOT(ISERROR(SEARCH("CERRADA",AH34)))</formula>
    </cfRule>
    <cfRule type="containsText" dxfId="14" priority="24" stopIfTrue="1" operator="containsText" text="ABIERTA">
      <formula>NOT(ISERROR(SEARCH("ABIERTA",AH34)))</formula>
    </cfRule>
  </conditionalFormatting>
  <conditionalFormatting sqref="AH36">
    <cfRule type="cellIs" priority="19" operator="equal">
      <formula>" "</formula>
    </cfRule>
  </conditionalFormatting>
  <conditionalFormatting sqref="AH36">
    <cfRule type="containsText" dxfId="13" priority="20" stopIfTrue="1" operator="containsText" text="CERRADA">
      <formula>NOT(ISERROR(SEARCH("CERRADA",AH36)))</formula>
    </cfRule>
    <cfRule type="containsText" dxfId="12" priority="21" stopIfTrue="1" operator="containsText" text="ABIERTA">
      <formula>NOT(ISERROR(SEARCH("ABIERTA",AH36)))</formula>
    </cfRule>
  </conditionalFormatting>
  <conditionalFormatting sqref="AH38">
    <cfRule type="cellIs" priority="16" operator="equal">
      <formula>" "</formula>
    </cfRule>
  </conditionalFormatting>
  <conditionalFormatting sqref="AH38">
    <cfRule type="containsText" dxfId="11" priority="17" stopIfTrue="1" operator="containsText" text="CERRADA">
      <formula>NOT(ISERROR(SEARCH("CERRADA",AH38)))</formula>
    </cfRule>
    <cfRule type="containsText" dxfId="10" priority="18" stopIfTrue="1" operator="containsText" text="ABIERTA">
      <formula>NOT(ISERROR(SEARCH("ABIERTA",AH38)))</formula>
    </cfRule>
  </conditionalFormatting>
  <conditionalFormatting sqref="AH40">
    <cfRule type="cellIs" priority="13" operator="equal">
      <formula>" "</formula>
    </cfRule>
  </conditionalFormatting>
  <conditionalFormatting sqref="AH40">
    <cfRule type="containsText" dxfId="9" priority="14" stopIfTrue="1" operator="containsText" text="CERRADA">
      <formula>NOT(ISERROR(SEARCH("CERRADA",AH40)))</formula>
    </cfRule>
    <cfRule type="containsText" dxfId="8" priority="15" stopIfTrue="1" operator="containsText" text="ABIERTA">
      <formula>NOT(ISERROR(SEARCH("ABIERTA",AH40)))</formula>
    </cfRule>
  </conditionalFormatting>
  <conditionalFormatting sqref="AH60">
    <cfRule type="cellIs" priority="10" operator="equal">
      <formula>" "</formula>
    </cfRule>
  </conditionalFormatting>
  <conditionalFormatting sqref="AH60">
    <cfRule type="containsText" dxfId="7" priority="11" stopIfTrue="1" operator="containsText" text="CERRADA">
      <formula>NOT(ISERROR(SEARCH("CERRADA",AH60)))</formula>
    </cfRule>
    <cfRule type="containsText" dxfId="6" priority="12" stopIfTrue="1" operator="containsText" text="ABIERTA">
      <formula>NOT(ISERROR(SEARCH("ABIERTA",AH60)))</formula>
    </cfRule>
  </conditionalFormatting>
  <conditionalFormatting sqref="AH70">
    <cfRule type="cellIs" priority="7" operator="equal">
      <formula>" "</formula>
    </cfRule>
  </conditionalFormatting>
  <conditionalFormatting sqref="AH70">
    <cfRule type="containsText" dxfId="5" priority="8" stopIfTrue="1" operator="containsText" text="CERRADA">
      <formula>NOT(ISERROR(SEARCH("CERRADA",AH70)))</formula>
    </cfRule>
    <cfRule type="containsText" dxfId="4" priority="9" stopIfTrue="1" operator="containsText" text="ABIERTA">
      <formula>NOT(ISERROR(SEARCH("ABIERTA",AH70)))</formula>
    </cfRule>
  </conditionalFormatting>
  <conditionalFormatting sqref="AH72">
    <cfRule type="cellIs" priority="4" operator="equal">
      <formula>" "</formula>
    </cfRule>
  </conditionalFormatting>
  <conditionalFormatting sqref="AH72">
    <cfRule type="containsText" dxfId="3" priority="5" stopIfTrue="1" operator="containsText" text="CERRADA">
      <formula>NOT(ISERROR(SEARCH("CERRADA",AH72)))</formula>
    </cfRule>
    <cfRule type="containsText" dxfId="2" priority="6" stopIfTrue="1" operator="containsText" text="ABIERTA">
      <formula>NOT(ISERROR(SEARCH("ABIERTA",AH72)))</formula>
    </cfRule>
  </conditionalFormatting>
  <conditionalFormatting sqref="AH83">
    <cfRule type="cellIs" priority="1" operator="equal">
      <formula>" "</formula>
    </cfRule>
  </conditionalFormatting>
  <conditionalFormatting sqref="AH83">
    <cfRule type="containsText" dxfId="1" priority="2" stopIfTrue="1" operator="containsText" text="CERRADA">
      <formula>NOT(ISERROR(SEARCH("CERRADA",AH83)))</formula>
    </cfRule>
    <cfRule type="containsText" dxfId="0" priority="3" stopIfTrue="1" operator="containsText" text="ABIERTA">
      <formula>NOT(ISERROR(SEARCH("ABIERTA",AH83)))</formula>
    </cfRule>
  </conditionalFormatting>
  <dataValidations count="6">
    <dataValidation type="date" operator="greaterThan" allowBlank="1" showInputMessage="1" showErrorMessage="1" error="Fecha debe ser posterior a la del hallazgo (Columna E)" sqref="P10:P11">
      <formula1>E10</formula1>
    </dataValidation>
    <dataValidation type="date" operator="greaterThan" allowBlank="1" showInputMessage="1" showErrorMessage="1" error="Fecha debe ser posterior a la de inicio (Columna U)" sqref="Q10:Q11 Q94:Q122">
      <formula1>P10</formula1>
    </dataValidation>
    <dataValidation type="date" operator="greaterThan" allowBlank="1" showInputMessage="1" showErrorMessage="1" sqref="B11 E94:E122 B94:B122">
      <formula1>36892</formula1>
    </dataValidation>
    <dataValidation type="date" errorStyle="warning" operator="greaterThan" allowBlank="1" showInputMessage="1" showErrorMessage="1" error="Fecha debe ser posterior a la de inicio (Columna U)" sqref="V10">
      <formula1>P10</formula1>
    </dataValidation>
    <dataValidation type="date" operator="greaterThan" allowBlank="1" showInputMessage="1" showErrorMessage="1" error="Fecha debe ser posterior a la del hallazgo (Columna E)" sqref="P116:P122">
      <formula1>#REF!</formula1>
    </dataValidation>
    <dataValidation type="date" operator="greaterThan" allowBlank="1" showInputMessage="1" showErrorMessage="1" error="Fecha debe ser posterior a la del hallazgo (Columna E)" sqref="P94:P115">
      <formula1>F94</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ignoredErrors>
    <ignoredError sqref="F100:F101" twoDigitTextYear="1"/>
  </ignoredErrors>
  <drawing r:id="rId2"/>
  <extLst>
    <ext xmlns:x14="http://schemas.microsoft.com/office/spreadsheetml/2009/9/main" uri="{CCE6A557-97BC-4b89-ADB6-D9C93CAAB3DF}">
      <x14:dataValidations xmlns:xm="http://schemas.microsoft.com/office/excel/2006/main" count="18">
        <x14:dataValidation type="list" allowBlank="1" showInputMessage="1" showErrorMessage="1">
          <x14:formula1>
            <xm:f>Datos!$C$23:$C$33</xm:f>
          </x14:formula1>
          <xm:sqref>O10:O11</xm:sqref>
        </x14:dataValidation>
        <x14:dataValidation type="list" allowBlank="1" showInputMessage="1" showErrorMessage="1">
          <x14:formula1>
            <xm:f>Datos!$C$2:$C$3</xm:f>
          </x14:formula1>
          <xm:sqref>C11</xm:sqref>
        </x14:dataValidation>
        <x14:dataValidation type="list" allowBlank="1" showInputMessage="1" showErrorMessage="1">
          <x14:formula1>
            <xm:f>Datos!$A$2:$A$13</xm:f>
          </x14:formula1>
          <xm:sqref>H10:H12</xm:sqref>
        </x14:dataValidation>
        <x14:dataValidation type="list" allowBlank="1" showInputMessage="1" showErrorMessage="1">
          <x14:formula1>
            <xm:f>Datos!$C$11:$C$14</xm:f>
          </x14:formula1>
          <xm:sqref>L10:L11</xm:sqref>
        </x14:dataValidation>
        <x14:dataValidation type="list" allowBlank="1" showInputMessage="1" showErrorMessage="1">
          <x14:formula1>
            <xm:f>Datos!$D$2:$D$3</xm:f>
          </x14:formula1>
          <xm:sqref>AH10:AH122</xm:sqref>
        </x14:dataValidation>
        <x14:dataValidation type="list" allowBlank="1" showInputMessage="1" showErrorMessage="1">
          <x14:formula1>
            <xm:f>Datos!$A$38:$A$66</xm:f>
          </x14:formula1>
          <xm:sqref>R10:R12</xm:sqref>
        </x14:dataValidation>
        <x14:dataValidation type="list" allowBlank="1" showInputMessage="1" showErrorMessage="1">
          <x14:formula1>
            <xm:f>'Z:\2018\PM\PM_2018\I SEGUIMIENTO 2018\[CCSE-FT-019 PLAN DE MEJORAMIENTO_2018_OCI_CONSOLIDADO.xlsx]Datos.'!#REF!</xm:f>
          </x14:formula1>
          <xm:sqref>C10 C12:C93</xm:sqref>
        </x14:dataValidation>
        <x14:dataValidation type="list" allowBlank="1" showInputMessage="1" showErrorMessage="1">
          <x14:formula1>
            <xm:f>'Z:\2018\PM\PM_2018\I SEGUIMIENTO 2018\[CCSE-FT-019 PLAN DE MEJORAMIENTO_2018_OCI_CONSOLIDADO.xlsx]Datos.'!#REF!</xm:f>
          </x14:formula1>
          <xm:sqref>K11:K62 K64:K93</xm:sqref>
        </x14:dataValidation>
        <x14:dataValidation type="list" allowBlank="1" showInputMessage="1" showErrorMessage="1">
          <x14:formula1>
            <xm:f>'Z:\2018\PM\PM_2018\I SEGUIMIENTO 2018\[CCSE-FT-019 PLAN DE MEJORAMIENTO_2018_OCI_CONSOLIDADO.xlsx]Datos.'!#REF!</xm:f>
          </x14:formula1>
          <xm:sqref>O12:O93 O122</xm:sqref>
        </x14:dataValidation>
        <x14:dataValidation type="list" allowBlank="1" showInputMessage="1" showErrorMessage="1">
          <x14:formula1>
            <xm:f>'Z:\2018\PM\PM_2018\I SEGUIMIENTO 2018\[CCSE-FT-019 PLAN DE MEJORAMIENTO_2018_OCI_CONSOLIDADO.xlsx]Datos.'!#REF!</xm:f>
          </x14:formula1>
          <xm:sqref>L12:L115 L122</xm:sqref>
        </x14:dataValidation>
        <x14:dataValidation type="list" allowBlank="1" showInputMessage="1" showErrorMessage="1">
          <x14:formula1>
            <xm:f>'Z:\2018\PM\PM_2018\[CCSE-FT-001 DERECHOS DE AUTOR.xlsx]Datos'!#REF!</xm:f>
          </x14:formula1>
          <xm:sqref>C116:C122 L116:L120 O116:O120</xm:sqref>
        </x14:dataValidation>
        <x14:dataValidation type="list" allowBlank="1" showInputMessage="1" showErrorMessage="1">
          <x14:formula1>
            <xm:f>'Z:\2018\PM\[Matriz_PM_CIC Planeación.xlsx]Datos'!#REF!</xm:f>
          </x14:formula1>
          <xm:sqref>C94:C115 O94:O115 H94:H121</xm:sqref>
        </x14:dataValidation>
        <x14:dataValidation type="list" allowBlank="1" showInputMessage="1" showErrorMessage="1">
          <x14:formula1>
            <xm:f>'Z:\2018\PM\PM_2018\I SEGUIMIENTO 2018\[CCSE-FT-019 PLAN DE MEJORAMIENTO_2018_OCI_CONSOLIDADO.xlsx]Datos.'!#REF!</xm:f>
          </x14:formula1>
          <xm:sqref>K63</xm:sqref>
        </x14:dataValidation>
        <x14:dataValidation type="list" allowBlank="1" showInputMessage="1" showErrorMessage="1">
          <x14:formula1>
            <xm:f>'C:\Users\gmoralesp\Downloads\[CCSE-FT-001 ADMIN.ACCIONES C.YP.-Sub.Admin Mayo32018.xlsx]Datos'!#REF!</xm:f>
          </x14:formula1>
          <xm:sqref>L121 O121</xm:sqref>
        </x14:dataValidation>
        <x14:dataValidation type="list" allowBlank="1" showInputMessage="1" showErrorMessage="1">
          <x14:formula1>
            <xm:f>'Z:\2018\PM\PM_2018\I SEGUIMIENTO 2018\[CCSE-FT-019 PLAN DE MEJORAMIENTO_2018_OCI_CONSOLIDADO.xlsx]Datos.'!#REF!</xm:f>
          </x14:formula1>
          <xm:sqref>H13:H93 H122</xm:sqref>
        </x14:dataValidation>
        <x14:dataValidation type="list" allowBlank="1" showInputMessage="1" showErrorMessage="1">
          <x14:formula1>
            <xm:f>'Z:\2018\PM\PM_2018\I SEGUIMIENTO 2018\[CCSE-FT-019 PLAN DE MEJORAMIENTO_2018_OCI_CONSOLIDADO.xlsx]Datos.'!#REF!</xm:f>
          </x14:formula1>
          <xm:sqref>R13:R122</xm:sqref>
        </x14:dataValidation>
        <x14:dataValidation type="list" allowBlank="1" showInputMessage="1" showErrorMessage="1">
          <x14:formula1>
            <xm:f>Datos.!$L$3:$L$18</xm:f>
          </x14:formula1>
          <xm:sqref>X10:X122</xm:sqref>
        </x14:dataValidation>
        <x14:dataValidation type="list" allowBlank="1" showInputMessage="1" showErrorMessage="1">
          <x14:formula1>
            <xm:f>Datos.!$M$3:$M$4</xm:f>
          </x14:formula1>
          <xm:sqref>U10:U122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topLeftCell="A55" zoomScaleNormal="100" workbookViewId="0">
      <selection activeCell="A71" sqref="A71"/>
    </sheetView>
  </sheetViews>
  <sheetFormatPr baseColWidth="10" defaultRowHeight="15" x14ac:dyDescent="0.25"/>
  <cols>
    <col min="1" max="1" width="54.42578125" customWidth="1"/>
    <col min="2" max="2" width="38.5703125" bestFit="1" customWidth="1"/>
    <col min="3" max="3" width="13.42578125" bestFit="1" customWidth="1"/>
    <col min="4" max="4" width="11" bestFit="1" customWidth="1"/>
    <col min="5" max="5" width="10.7109375" customWidth="1"/>
    <col min="6" max="6" width="16.7109375" bestFit="1" customWidth="1"/>
  </cols>
  <sheetData>
    <row r="1" spans="1:7" x14ac:dyDescent="0.25">
      <c r="A1" s="20" t="s">
        <v>107</v>
      </c>
      <c r="B1" s="20" t="s">
        <v>17</v>
      </c>
      <c r="C1" s="20" t="s">
        <v>124</v>
      </c>
      <c r="D1" s="20" t="s">
        <v>18</v>
      </c>
      <c r="E1" s="20" t="s">
        <v>19</v>
      </c>
      <c r="F1" s="21"/>
      <c r="G1" s="20" t="s">
        <v>121</v>
      </c>
    </row>
    <row r="2" spans="1:7" x14ac:dyDescent="0.25">
      <c r="A2" s="19" t="s">
        <v>108</v>
      </c>
      <c r="B2" s="19" t="s">
        <v>75</v>
      </c>
      <c r="C2" s="2" t="s">
        <v>20</v>
      </c>
      <c r="D2" s="5" t="s">
        <v>21</v>
      </c>
      <c r="E2" s="19" t="s">
        <v>22</v>
      </c>
      <c r="F2" s="5"/>
      <c r="G2" s="19" t="s">
        <v>122</v>
      </c>
    </row>
    <row r="3" spans="1:7" x14ac:dyDescent="0.25">
      <c r="A3" s="19" t="s">
        <v>109</v>
      </c>
      <c r="B3" s="19" t="s">
        <v>75</v>
      </c>
      <c r="C3" s="3" t="s">
        <v>23</v>
      </c>
      <c r="D3" s="5" t="s">
        <v>24</v>
      </c>
      <c r="E3" s="19" t="s">
        <v>41</v>
      </c>
      <c r="F3" s="5"/>
      <c r="G3" s="19" t="s">
        <v>123</v>
      </c>
    </row>
    <row r="4" spans="1:7" x14ac:dyDescent="0.25">
      <c r="A4" s="19" t="s">
        <v>110</v>
      </c>
      <c r="B4" s="19" t="s">
        <v>65</v>
      </c>
      <c r="C4" s="2"/>
      <c r="D4" s="2"/>
      <c r="E4" s="19" t="s">
        <v>119</v>
      </c>
      <c r="F4" s="5"/>
    </row>
    <row r="5" spans="1:7" x14ac:dyDescent="0.25">
      <c r="A5" s="19" t="s">
        <v>111</v>
      </c>
      <c r="B5" s="19" t="s">
        <v>65</v>
      </c>
      <c r="C5" s="2"/>
      <c r="D5" s="2"/>
      <c r="E5" s="19" t="s">
        <v>120</v>
      </c>
      <c r="F5" s="5"/>
    </row>
    <row r="6" spans="1:7" x14ac:dyDescent="0.25">
      <c r="A6" s="19" t="s">
        <v>112</v>
      </c>
      <c r="B6" s="19" t="s">
        <v>65</v>
      </c>
      <c r="C6" s="5"/>
      <c r="D6" s="2"/>
      <c r="E6" s="19" t="s">
        <v>90</v>
      </c>
      <c r="F6" s="5"/>
    </row>
    <row r="7" spans="1:7" x14ac:dyDescent="0.25">
      <c r="A7" s="19" t="s">
        <v>113</v>
      </c>
      <c r="B7" s="19" t="s">
        <v>65</v>
      </c>
      <c r="C7" s="5"/>
      <c r="D7" s="5"/>
      <c r="E7" s="19" t="s">
        <v>91</v>
      </c>
      <c r="F7" s="5"/>
    </row>
    <row r="8" spans="1:7" x14ac:dyDescent="0.25">
      <c r="A8" s="19" t="s">
        <v>114</v>
      </c>
      <c r="B8" s="19" t="s">
        <v>66</v>
      </c>
      <c r="C8" s="5"/>
      <c r="D8" s="5"/>
      <c r="E8" s="5"/>
      <c r="F8" s="5"/>
    </row>
    <row r="9" spans="1:7" x14ac:dyDescent="0.25">
      <c r="A9" s="19" t="s">
        <v>115</v>
      </c>
      <c r="B9" s="19" t="s">
        <v>70</v>
      </c>
      <c r="C9" s="5"/>
      <c r="D9" s="5"/>
      <c r="E9" s="5"/>
      <c r="F9" s="5"/>
    </row>
    <row r="10" spans="1:7" x14ac:dyDescent="0.25">
      <c r="A10" s="19" t="s">
        <v>116</v>
      </c>
      <c r="B10" s="19" t="s">
        <v>68</v>
      </c>
      <c r="C10" s="20" t="s">
        <v>125</v>
      </c>
      <c r="D10" s="20" t="s">
        <v>9</v>
      </c>
      <c r="E10" s="3"/>
      <c r="F10" s="5"/>
    </row>
    <row r="11" spans="1:7" x14ac:dyDescent="0.25">
      <c r="A11" s="19" t="s">
        <v>117</v>
      </c>
      <c r="B11" s="19" t="s">
        <v>68</v>
      </c>
      <c r="C11" s="3" t="s">
        <v>25</v>
      </c>
      <c r="D11" s="2" t="s">
        <v>26</v>
      </c>
      <c r="E11" s="5"/>
      <c r="F11" s="5"/>
    </row>
    <row r="12" spans="1:7" x14ac:dyDescent="0.25">
      <c r="A12" s="19" t="s">
        <v>609</v>
      </c>
      <c r="B12" s="19" t="s">
        <v>70</v>
      </c>
      <c r="C12" s="3" t="s">
        <v>27</v>
      </c>
      <c r="D12" s="2" t="s">
        <v>28</v>
      </c>
      <c r="E12" s="5"/>
      <c r="F12" s="5"/>
    </row>
    <row r="13" spans="1:7" x14ac:dyDescent="0.25">
      <c r="A13" s="19" t="s">
        <v>118</v>
      </c>
      <c r="B13" s="19" t="s">
        <v>76</v>
      </c>
      <c r="C13" s="3" t="s">
        <v>29</v>
      </c>
      <c r="D13" s="1"/>
      <c r="E13" s="3"/>
      <c r="F13" s="5"/>
    </row>
    <row r="14" spans="1:7" x14ac:dyDescent="0.25">
      <c r="A14" s="19"/>
      <c r="B14" s="19"/>
      <c r="C14" s="1" t="s">
        <v>62</v>
      </c>
      <c r="D14" s="1"/>
      <c r="E14" s="4"/>
      <c r="F14" s="1"/>
    </row>
    <row r="15" spans="1:7" x14ac:dyDescent="0.25">
      <c r="A15" s="19"/>
      <c r="B15" s="19"/>
      <c r="C15" s="1"/>
      <c r="D15" s="1"/>
      <c r="E15" s="4"/>
      <c r="F15" s="1"/>
    </row>
    <row r="16" spans="1:7" x14ac:dyDescent="0.25">
      <c r="A16" s="18"/>
      <c r="B16" s="8"/>
      <c r="C16" s="1"/>
      <c r="D16" s="1"/>
      <c r="E16" s="4"/>
      <c r="F16" s="1"/>
    </row>
    <row r="17" spans="1:6" x14ac:dyDescent="0.25">
      <c r="A17" s="18"/>
      <c r="B17" s="8"/>
      <c r="C17" s="1"/>
      <c r="D17" s="1"/>
      <c r="E17" s="4"/>
      <c r="F17" s="1"/>
    </row>
    <row r="18" spans="1:6" x14ac:dyDescent="0.25">
      <c r="A18" s="18"/>
      <c r="B18" s="8"/>
      <c r="C18" s="1"/>
      <c r="D18" s="1"/>
      <c r="E18" s="4"/>
      <c r="F18" s="1"/>
    </row>
    <row r="19" spans="1:6" x14ac:dyDescent="0.25">
      <c r="A19" s="18"/>
      <c r="B19" s="8"/>
      <c r="C19" s="1"/>
      <c r="D19" s="1"/>
      <c r="E19" s="4"/>
      <c r="F19" s="1"/>
    </row>
    <row r="20" spans="1:6" x14ac:dyDescent="0.25">
      <c r="A20" s="18"/>
      <c r="B20" s="8"/>
      <c r="C20" s="1"/>
      <c r="D20" s="1"/>
      <c r="E20" s="1"/>
      <c r="F20" s="1"/>
    </row>
    <row r="21" spans="1:6" x14ac:dyDescent="0.25">
      <c r="A21" s="18"/>
      <c r="B21" s="8"/>
      <c r="C21" s="1"/>
      <c r="D21" s="1"/>
      <c r="E21" s="1"/>
      <c r="F21" s="1"/>
    </row>
    <row r="22" spans="1:6" x14ac:dyDescent="0.25">
      <c r="A22" s="18"/>
      <c r="B22" s="8"/>
      <c r="C22" s="22" t="s">
        <v>36</v>
      </c>
      <c r="D22" s="1"/>
      <c r="E22" s="7"/>
      <c r="F22" s="2" t="s">
        <v>30</v>
      </c>
    </row>
    <row r="23" spans="1:6" x14ac:dyDescent="0.25">
      <c r="A23" s="18"/>
      <c r="B23" s="8"/>
      <c r="C23" s="17">
        <v>0.5</v>
      </c>
      <c r="D23" s="1"/>
      <c r="E23" s="9"/>
      <c r="F23" s="2" t="s">
        <v>31</v>
      </c>
    </row>
    <row r="24" spans="1:6" x14ac:dyDescent="0.25">
      <c r="A24" s="18"/>
      <c r="B24" s="8"/>
      <c r="C24" s="17">
        <v>0.55000000000000004</v>
      </c>
      <c r="D24" s="1"/>
      <c r="E24" s="10"/>
      <c r="F24" s="2" t="s">
        <v>32</v>
      </c>
    </row>
    <row r="25" spans="1:6" x14ac:dyDescent="0.25">
      <c r="A25" s="18"/>
      <c r="B25" s="8"/>
      <c r="C25" s="17">
        <v>0.6</v>
      </c>
      <c r="D25" s="1"/>
      <c r="E25" s="11"/>
      <c r="F25" s="6" t="s">
        <v>610</v>
      </c>
    </row>
    <row r="26" spans="1:6" x14ac:dyDescent="0.25">
      <c r="A26" s="18"/>
      <c r="B26" s="8"/>
      <c r="C26" s="17">
        <v>0.65</v>
      </c>
      <c r="D26" s="1"/>
      <c r="E26" s="13"/>
      <c r="F26" s="2" t="s">
        <v>33</v>
      </c>
    </row>
    <row r="27" spans="1:6" x14ac:dyDescent="0.25">
      <c r="A27" s="18"/>
      <c r="B27" s="8"/>
      <c r="C27" s="17">
        <v>0.7</v>
      </c>
      <c r="D27" s="1"/>
      <c r="E27" s="14"/>
      <c r="F27" s="2" t="s">
        <v>46</v>
      </c>
    </row>
    <row r="28" spans="1:6" x14ac:dyDescent="0.25">
      <c r="A28" s="18"/>
      <c r="B28" s="8"/>
      <c r="C28" s="17">
        <v>0.75</v>
      </c>
      <c r="D28" s="1"/>
      <c r="E28" s="15"/>
      <c r="F28" s="2" t="s">
        <v>34</v>
      </c>
    </row>
    <row r="29" spans="1:6" x14ac:dyDescent="0.25">
      <c r="A29" s="18"/>
      <c r="B29" s="8"/>
      <c r="C29" s="17">
        <v>0.8</v>
      </c>
      <c r="D29" s="1"/>
      <c r="E29" s="16"/>
      <c r="F29" s="2" t="s">
        <v>611</v>
      </c>
    </row>
    <row r="30" spans="1:6" x14ac:dyDescent="0.25">
      <c r="A30" s="18"/>
      <c r="B30" s="8"/>
      <c r="C30" s="17">
        <v>0.85</v>
      </c>
      <c r="D30" s="1"/>
      <c r="E30" s="12"/>
      <c r="F30" s="2" t="s">
        <v>35</v>
      </c>
    </row>
    <row r="31" spans="1:6" x14ac:dyDescent="0.25">
      <c r="A31" s="18"/>
      <c r="B31" s="8"/>
      <c r="C31" s="17">
        <v>0.9</v>
      </c>
      <c r="D31" s="1"/>
      <c r="E31" s="1"/>
      <c r="F31" s="1"/>
    </row>
    <row r="32" spans="1:6" x14ac:dyDescent="0.25">
      <c r="A32" s="18"/>
      <c r="B32" s="8"/>
      <c r="C32" s="17">
        <v>0.95</v>
      </c>
      <c r="D32" s="1"/>
      <c r="E32" s="1"/>
      <c r="F32" s="1"/>
    </row>
    <row r="33" spans="1:6" x14ac:dyDescent="0.25">
      <c r="A33" s="18"/>
      <c r="B33" s="8"/>
      <c r="C33" s="17">
        <v>1</v>
      </c>
      <c r="D33" s="1"/>
      <c r="E33" s="1"/>
      <c r="F33" s="1"/>
    </row>
    <row r="34" spans="1:6" x14ac:dyDescent="0.25">
      <c r="A34" s="18"/>
      <c r="B34" s="8"/>
    </row>
    <row r="35" spans="1:6" x14ac:dyDescent="0.25">
      <c r="A35" s="18"/>
      <c r="B35" s="8"/>
    </row>
    <row r="36" spans="1:6" x14ac:dyDescent="0.25">
      <c r="A36" s="18"/>
      <c r="B36" s="8"/>
    </row>
    <row r="37" spans="1:6" x14ac:dyDescent="0.25">
      <c r="A37" s="20" t="s">
        <v>12</v>
      </c>
      <c r="B37" s="20" t="s">
        <v>126</v>
      </c>
      <c r="C37" s="23"/>
    </row>
    <row r="38" spans="1:6" x14ac:dyDescent="0.25">
      <c r="A38" s="24" t="s">
        <v>77</v>
      </c>
      <c r="B38" s="19" t="s">
        <v>75</v>
      </c>
      <c r="C38" s="23"/>
    </row>
    <row r="39" spans="1:6" x14ac:dyDescent="0.25">
      <c r="A39" s="24" t="s">
        <v>78</v>
      </c>
      <c r="B39" s="19" t="s">
        <v>76</v>
      </c>
      <c r="C39" s="23"/>
    </row>
    <row r="40" spans="1:6" x14ac:dyDescent="0.25">
      <c r="A40" s="24" t="s">
        <v>46</v>
      </c>
      <c r="B40" s="19" t="s">
        <v>96</v>
      </c>
      <c r="C40" s="23"/>
    </row>
    <row r="41" spans="1:6" x14ac:dyDescent="0.25">
      <c r="A41" s="19" t="s">
        <v>79</v>
      </c>
      <c r="B41" s="19" t="s">
        <v>97</v>
      </c>
      <c r="C41" s="25"/>
    </row>
    <row r="42" spans="1:6" x14ac:dyDescent="0.25">
      <c r="A42" s="19" t="s">
        <v>80</v>
      </c>
      <c r="B42" s="19" t="s">
        <v>65</v>
      </c>
      <c r="C42" s="25"/>
    </row>
    <row r="43" spans="1:6" x14ac:dyDescent="0.25">
      <c r="A43" s="19" t="s">
        <v>82</v>
      </c>
      <c r="B43" s="19" t="s">
        <v>92</v>
      </c>
      <c r="C43" s="25"/>
    </row>
    <row r="44" spans="1:6" x14ac:dyDescent="0.25">
      <c r="A44" s="19" t="s">
        <v>83</v>
      </c>
      <c r="B44" s="19" t="s">
        <v>71</v>
      </c>
      <c r="C44" s="25"/>
    </row>
    <row r="45" spans="1:6" x14ac:dyDescent="0.25">
      <c r="A45" s="19" t="s">
        <v>84</v>
      </c>
      <c r="B45" s="19" t="s">
        <v>72</v>
      </c>
      <c r="C45" s="25"/>
    </row>
    <row r="46" spans="1:6" x14ac:dyDescent="0.25">
      <c r="A46" s="19" t="s">
        <v>85</v>
      </c>
      <c r="B46" s="19" t="s">
        <v>98</v>
      </c>
      <c r="C46" s="25"/>
    </row>
    <row r="47" spans="1:6" x14ac:dyDescent="0.25">
      <c r="A47" s="19" t="s">
        <v>127</v>
      </c>
      <c r="B47" s="19" t="s">
        <v>128</v>
      </c>
      <c r="C47" s="25"/>
    </row>
    <row r="48" spans="1:6" x14ac:dyDescent="0.25">
      <c r="A48" s="19" t="s">
        <v>81</v>
      </c>
      <c r="B48" s="19" t="s">
        <v>70</v>
      </c>
      <c r="C48" s="25"/>
    </row>
    <row r="49" spans="1:3" x14ac:dyDescent="0.25">
      <c r="A49" s="19" t="s">
        <v>129</v>
      </c>
      <c r="B49" s="19" t="s">
        <v>67</v>
      </c>
      <c r="C49" s="25"/>
    </row>
    <row r="50" spans="1:3" x14ac:dyDescent="0.25">
      <c r="A50" s="19" t="s">
        <v>130</v>
      </c>
      <c r="B50" s="19" t="s">
        <v>106</v>
      </c>
      <c r="C50" s="25"/>
    </row>
    <row r="51" spans="1:3" x14ac:dyDescent="0.25">
      <c r="A51" s="19" t="s">
        <v>87</v>
      </c>
      <c r="B51" s="19" t="s">
        <v>93</v>
      </c>
      <c r="C51" s="25"/>
    </row>
    <row r="52" spans="1:3" x14ac:dyDescent="0.25">
      <c r="A52" s="19" t="s">
        <v>47</v>
      </c>
      <c r="B52" s="19" t="s">
        <v>103</v>
      </c>
      <c r="C52" s="25"/>
    </row>
    <row r="53" spans="1:3" x14ac:dyDescent="0.25">
      <c r="A53" s="19" t="s">
        <v>45</v>
      </c>
      <c r="B53" s="19" t="s">
        <v>104</v>
      </c>
      <c r="C53" s="25"/>
    </row>
    <row r="54" spans="1:3" x14ac:dyDescent="0.25">
      <c r="A54" s="19" t="s">
        <v>88</v>
      </c>
      <c r="B54" s="19" t="s">
        <v>69</v>
      </c>
      <c r="C54" s="25"/>
    </row>
    <row r="55" spans="1:3" x14ac:dyDescent="0.25">
      <c r="A55" s="19" t="s">
        <v>89</v>
      </c>
      <c r="B55" s="19" t="s">
        <v>105</v>
      </c>
      <c r="C55" s="25"/>
    </row>
    <row r="56" spans="1:3" x14ac:dyDescent="0.25">
      <c r="A56" s="19" t="s">
        <v>86</v>
      </c>
      <c r="B56" s="19" t="s">
        <v>66</v>
      </c>
      <c r="C56" s="25"/>
    </row>
    <row r="57" spans="1:3" x14ac:dyDescent="0.25">
      <c r="A57" s="19" t="s">
        <v>42</v>
      </c>
      <c r="B57" s="19" t="s">
        <v>99</v>
      </c>
      <c r="C57" s="25"/>
    </row>
    <row r="58" spans="1:3" x14ac:dyDescent="0.25">
      <c r="A58" s="19" t="s">
        <v>43</v>
      </c>
      <c r="B58" s="19" t="s">
        <v>100</v>
      </c>
      <c r="C58" s="25"/>
    </row>
    <row r="59" spans="1:3" x14ac:dyDescent="0.25">
      <c r="A59" s="19" t="s">
        <v>44</v>
      </c>
      <c r="B59" s="19" t="s">
        <v>101</v>
      </c>
      <c r="C59" s="25"/>
    </row>
    <row r="60" spans="1:3" x14ac:dyDescent="0.25">
      <c r="A60" s="19" t="s">
        <v>131</v>
      </c>
      <c r="B60" s="19" t="s">
        <v>102</v>
      </c>
      <c r="C60" s="25"/>
    </row>
    <row r="61" spans="1:3" x14ac:dyDescent="0.25">
      <c r="A61" s="19" t="s">
        <v>132</v>
      </c>
      <c r="B61" s="19" t="s">
        <v>133</v>
      </c>
      <c r="C61" s="19" t="s">
        <v>134</v>
      </c>
    </row>
    <row r="62" spans="1:3" x14ac:dyDescent="0.25">
      <c r="A62" s="19" t="s">
        <v>135</v>
      </c>
      <c r="B62" s="19" t="s">
        <v>136</v>
      </c>
      <c r="C62" s="19" t="s">
        <v>137</v>
      </c>
    </row>
    <row r="63" spans="1:3" x14ac:dyDescent="0.25">
      <c r="A63" s="19" t="s">
        <v>138</v>
      </c>
      <c r="B63" s="19" t="s">
        <v>139</v>
      </c>
      <c r="C63" s="19" t="s">
        <v>140</v>
      </c>
    </row>
    <row r="64" spans="1:3" x14ac:dyDescent="0.25">
      <c r="A64" s="19" t="s">
        <v>141</v>
      </c>
      <c r="B64" s="19" t="s">
        <v>142</v>
      </c>
      <c r="C64" s="19" t="s">
        <v>143</v>
      </c>
    </row>
    <row r="65" spans="1:3" x14ac:dyDescent="0.25">
      <c r="A65" s="19" t="s">
        <v>144</v>
      </c>
      <c r="B65" s="19" t="s">
        <v>145</v>
      </c>
      <c r="C65" s="19" t="s">
        <v>146</v>
      </c>
    </row>
    <row r="66" spans="1:3" x14ac:dyDescent="0.25">
      <c r="A66" s="19" t="s">
        <v>147</v>
      </c>
      <c r="B66" s="19" t="s">
        <v>147</v>
      </c>
      <c r="C66" s="19" t="s">
        <v>148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7"/>
  <sheetViews>
    <sheetView topLeftCell="H1" workbookViewId="0">
      <selection activeCell="D23" sqref="D23"/>
    </sheetView>
  </sheetViews>
  <sheetFormatPr baseColWidth="10" defaultColWidth="11.42578125" defaultRowHeight="12.75" x14ac:dyDescent="0.2"/>
  <cols>
    <col min="1" max="1" width="1.42578125" style="106" customWidth="1"/>
    <col min="2" max="2" width="13.140625" style="105" customWidth="1"/>
    <col min="3" max="3" width="19.140625" style="106" customWidth="1"/>
    <col min="4" max="4" width="47.5703125" style="107" customWidth="1"/>
    <col min="5" max="5" width="18.85546875" style="106" customWidth="1"/>
    <col min="6" max="6" width="27.140625" style="106" customWidth="1"/>
    <col min="7" max="8" width="42.140625" style="108" customWidth="1"/>
    <col min="9" max="9" width="42.140625" style="109" customWidth="1"/>
    <col min="10" max="10" width="44.140625" style="105" customWidth="1"/>
    <col min="11" max="11" width="9.85546875" style="105" customWidth="1"/>
    <col min="12" max="12" width="16" style="105" customWidth="1"/>
    <col min="13" max="13" width="17.5703125" style="106" customWidth="1"/>
    <col min="14" max="14" width="27.28515625" style="106" customWidth="1"/>
    <col min="15" max="15" width="17.85546875" style="106" customWidth="1"/>
    <col min="16" max="16384" width="11.42578125" style="106"/>
  </cols>
  <sheetData>
    <row r="1" spans="2:15" x14ac:dyDescent="0.2">
      <c r="J1" s="110"/>
      <c r="K1" s="110"/>
      <c r="L1" s="110"/>
      <c r="M1" s="105"/>
    </row>
    <row r="2" spans="2:15" s="111" customFormat="1" x14ac:dyDescent="0.25">
      <c r="B2" s="111" t="s">
        <v>631</v>
      </c>
      <c r="C2" s="111" t="s">
        <v>632</v>
      </c>
      <c r="D2" s="111" t="s">
        <v>633</v>
      </c>
      <c r="E2" s="111" t="s">
        <v>634</v>
      </c>
      <c r="F2" s="111" t="s">
        <v>635</v>
      </c>
      <c r="G2" s="111" t="s">
        <v>636</v>
      </c>
      <c r="H2" s="111" t="s">
        <v>635</v>
      </c>
      <c r="I2" s="111" t="s">
        <v>637</v>
      </c>
      <c r="J2" s="112" t="s">
        <v>638</v>
      </c>
      <c r="K2" s="112" t="s">
        <v>63</v>
      </c>
      <c r="L2" s="112" t="s">
        <v>639</v>
      </c>
      <c r="M2" s="111" t="s">
        <v>640</v>
      </c>
      <c r="N2" s="111" t="s">
        <v>641</v>
      </c>
      <c r="O2" s="111" t="s">
        <v>642</v>
      </c>
    </row>
    <row r="3" spans="2:15" x14ac:dyDescent="0.2">
      <c r="B3" s="105">
        <v>1</v>
      </c>
      <c r="C3" s="106" t="s">
        <v>643</v>
      </c>
      <c r="D3" s="113" t="s">
        <v>618</v>
      </c>
      <c r="E3" s="114" t="s">
        <v>25</v>
      </c>
      <c r="F3" s="114" t="s">
        <v>75</v>
      </c>
      <c r="G3" s="115" t="s">
        <v>77</v>
      </c>
      <c r="H3" s="114" t="s">
        <v>75</v>
      </c>
      <c r="I3" s="114" t="s">
        <v>75</v>
      </c>
      <c r="J3" s="110">
        <v>0.5</v>
      </c>
      <c r="K3" s="105">
        <v>0</v>
      </c>
      <c r="L3" s="105">
        <v>0</v>
      </c>
      <c r="M3" s="105" t="s">
        <v>628</v>
      </c>
      <c r="N3" s="106" t="s">
        <v>22</v>
      </c>
      <c r="O3" s="106" t="s">
        <v>21</v>
      </c>
    </row>
    <row r="4" spans="2:15" x14ac:dyDescent="0.2">
      <c r="B4" s="105">
        <v>2</v>
      </c>
      <c r="C4" s="106" t="s">
        <v>20</v>
      </c>
      <c r="D4" s="113" t="s">
        <v>644</v>
      </c>
      <c r="E4" s="114" t="s">
        <v>27</v>
      </c>
      <c r="F4" s="114" t="s">
        <v>75</v>
      </c>
      <c r="G4" s="115" t="s">
        <v>78</v>
      </c>
      <c r="H4" s="114" t="s">
        <v>76</v>
      </c>
      <c r="I4" s="114" t="s">
        <v>76</v>
      </c>
      <c r="J4" s="110">
        <v>0.55000000000000004</v>
      </c>
      <c r="K4" s="116">
        <v>1</v>
      </c>
      <c r="L4" s="116">
        <v>1</v>
      </c>
      <c r="M4" s="105" t="s">
        <v>174</v>
      </c>
      <c r="N4" s="106" t="s">
        <v>645</v>
      </c>
      <c r="O4" s="106" t="s">
        <v>646</v>
      </c>
    </row>
    <row r="5" spans="2:15" x14ac:dyDescent="0.2">
      <c r="B5" s="105">
        <v>3</v>
      </c>
      <c r="D5" s="117" t="s">
        <v>647</v>
      </c>
      <c r="E5" s="114" t="s">
        <v>29</v>
      </c>
      <c r="F5" s="114" t="s">
        <v>65</v>
      </c>
      <c r="G5" s="115" t="s">
        <v>46</v>
      </c>
      <c r="H5" s="114" t="s">
        <v>75</v>
      </c>
      <c r="I5" s="114" t="s">
        <v>648</v>
      </c>
      <c r="J5" s="110">
        <v>0.6</v>
      </c>
      <c r="K5" s="116">
        <v>2</v>
      </c>
      <c r="L5" s="116">
        <v>2</v>
      </c>
      <c r="M5" s="105"/>
      <c r="N5" s="106" t="s">
        <v>649</v>
      </c>
    </row>
    <row r="6" spans="2:15" x14ac:dyDescent="0.2">
      <c r="B6" s="105">
        <v>4</v>
      </c>
      <c r="D6" s="113" t="s">
        <v>650</v>
      </c>
      <c r="E6" s="118" t="s">
        <v>62</v>
      </c>
      <c r="F6" s="114" t="s">
        <v>65</v>
      </c>
      <c r="G6" s="115" t="s">
        <v>79</v>
      </c>
      <c r="H6" s="114" t="s">
        <v>75</v>
      </c>
      <c r="I6" s="114" t="s">
        <v>97</v>
      </c>
      <c r="J6" s="110">
        <v>0.65</v>
      </c>
      <c r="K6" s="116">
        <v>3</v>
      </c>
      <c r="L6" s="116">
        <v>3</v>
      </c>
      <c r="M6" s="105"/>
      <c r="N6" s="106" t="s">
        <v>651</v>
      </c>
    </row>
    <row r="7" spans="2:15" x14ac:dyDescent="0.2">
      <c r="B7" s="105">
        <v>5</v>
      </c>
      <c r="D7" s="113" t="s">
        <v>620</v>
      </c>
      <c r="F7" s="114" t="s">
        <v>65</v>
      </c>
      <c r="G7" s="115" t="s">
        <v>80</v>
      </c>
      <c r="H7" s="114" t="s">
        <v>65</v>
      </c>
      <c r="I7" s="114" t="s">
        <v>65</v>
      </c>
      <c r="J7" s="110">
        <v>0.7</v>
      </c>
      <c r="K7" s="116">
        <v>4</v>
      </c>
      <c r="L7" s="116">
        <v>4</v>
      </c>
      <c r="M7" s="105"/>
      <c r="N7" s="106" t="s">
        <v>652</v>
      </c>
    </row>
    <row r="8" spans="2:15" x14ac:dyDescent="0.2">
      <c r="B8" s="105">
        <v>6</v>
      </c>
      <c r="D8" s="113" t="s">
        <v>619</v>
      </c>
      <c r="F8" s="114" t="s">
        <v>65</v>
      </c>
      <c r="G8" s="115" t="s">
        <v>81</v>
      </c>
      <c r="H8" s="115" t="s">
        <v>70</v>
      </c>
      <c r="I8" s="115" t="s">
        <v>70</v>
      </c>
      <c r="J8" s="110">
        <v>0.75</v>
      </c>
      <c r="K8" s="116">
        <v>5</v>
      </c>
      <c r="L8" s="116">
        <v>5</v>
      </c>
      <c r="M8" s="105"/>
      <c r="N8" s="106" t="s">
        <v>120</v>
      </c>
    </row>
    <row r="9" spans="2:15" x14ac:dyDescent="0.2">
      <c r="B9" s="105">
        <v>7</v>
      </c>
      <c r="D9" s="113" t="s">
        <v>615</v>
      </c>
      <c r="F9" s="114" t="s">
        <v>66</v>
      </c>
      <c r="G9" s="115" t="s">
        <v>82</v>
      </c>
      <c r="H9" s="114" t="s">
        <v>65</v>
      </c>
      <c r="I9" s="115" t="s">
        <v>92</v>
      </c>
      <c r="J9" s="110">
        <v>0.8</v>
      </c>
      <c r="K9" s="116">
        <v>6</v>
      </c>
      <c r="L9" s="116">
        <v>6</v>
      </c>
      <c r="M9" s="105"/>
    </row>
    <row r="10" spans="2:15" x14ac:dyDescent="0.2">
      <c r="B10" s="105">
        <v>8</v>
      </c>
      <c r="D10" s="113" t="s">
        <v>653</v>
      </c>
      <c r="F10" s="115" t="s">
        <v>70</v>
      </c>
      <c r="G10" s="115" t="s">
        <v>83</v>
      </c>
      <c r="H10" s="114" t="s">
        <v>65</v>
      </c>
      <c r="I10" s="114" t="s">
        <v>71</v>
      </c>
      <c r="J10" s="110">
        <v>0.85</v>
      </c>
      <c r="K10" s="116">
        <v>7</v>
      </c>
      <c r="L10" s="116">
        <v>7</v>
      </c>
      <c r="M10" s="105"/>
    </row>
    <row r="11" spans="2:15" ht="12.75" customHeight="1" x14ac:dyDescent="0.2">
      <c r="B11" s="105">
        <v>9</v>
      </c>
      <c r="D11" s="117" t="s">
        <v>616</v>
      </c>
      <c r="F11" s="115" t="s">
        <v>68</v>
      </c>
      <c r="G11" s="115" t="s">
        <v>84</v>
      </c>
      <c r="H11" s="114" t="s">
        <v>65</v>
      </c>
      <c r="I11" s="114" t="s">
        <v>72</v>
      </c>
      <c r="J11" s="110">
        <v>0.9</v>
      </c>
      <c r="K11" s="116">
        <v>8</v>
      </c>
      <c r="L11" s="116">
        <v>8</v>
      </c>
      <c r="M11" s="105"/>
    </row>
    <row r="12" spans="2:15" x14ac:dyDescent="0.2">
      <c r="B12" s="105">
        <v>10</v>
      </c>
      <c r="D12" s="113" t="s">
        <v>617</v>
      </c>
      <c r="F12" s="115" t="s">
        <v>68</v>
      </c>
      <c r="G12" s="115" t="s">
        <v>85</v>
      </c>
      <c r="H12" s="114" t="s">
        <v>65</v>
      </c>
      <c r="I12" s="115" t="s">
        <v>654</v>
      </c>
      <c r="J12" s="110">
        <v>0.95</v>
      </c>
      <c r="K12" s="116">
        <v>9</v>
      </c>
      <c r="L12" s="116">
        <v>9</v>
      </c>
      <c r="M12" s="105"/>
    </row>
    <row r="13" spans="2:15" x14ac:dyDescent="0.2">
      <c r="B13" s="105">
        <v>11</v>
      </c>
      <c r="D13" s="113" t="s">
        <v>655</v>
      </c>
      <c r="F13" s="115" t="s">
        <v>70</v>
      </c>
      <c r="G13" s="115" t="s">
        <v>656</v>
      </c>
      <c r="H13" s="115" t="s">
        <v>70</v>
      </c>
      <c r="I13" s="115" t="s">
        <v>67</v>
      </c>
      <c r="J13" s="110">
        <v>1</v>
      </c>
      <c r="K13" s="116">
        <v>10</v>
      </c>
      <c r="L13" s="116">
        <v>10</v>
      </c>
      <c r="M13" s="105"/>
    </row>
    <row r="14" spans="2:15" x14ac:dyDescent="0.2">
      <c r="B14" s="105">
        <v>12</v>
      </c>
      <c r="D14" s="117" t="s">
        <v>614</v>
      </c>
      <c r="F14" s="114" t="s">
        <v>76</v>
      </c>
      <c r="G14" s="115" t="s">
        <v>86</v>
      </c>
      <c r="H14" s="115" t="s">
        <v>66</v>
      </c>
      <c r="I14" s="115" t="s">
        <v>66</v>
      </c>
      <c r="J14" s="110"/>
      <c r="K14" s="116"/>
      <c r="L14" s="116">
        <v>11</v>
      </c>
      <c r="M14" s="105"/>
    </row>
    <row r="15" spans="2:15" ht="15" customHeight="1" x14ac:dyDescent="0.2">
      <c r="B15" s="105">
        <v>13</v>
      </c>
      <c r="D15" s="117" t="s">
        <v>657</v>
      </c>
      <c r="F15" s="114" t="s">
        <v>75</v>
      </c>
      <c r="G15" s="115" t="s">
        <v>87</v>
      </c>
      <c r="H15" s="115" t="s">
        <v>68</v>
      </c>
      <c r="I15" s="115" t="s">
        <v>68</v>
      </c>
      <c r="J15" s="110"/>
      <c r="K15" s="116"/>
      <c r="L15" s="116">
        <v>12</v>
      </c>
      <c r="M15" s="105"/>
    </row>
    <row r="16" spans="2:15" ht="14.25" customHeight="1" x14ac:dyDescent="0.2">
      <c r="B16" s="105">
        <v>14</v>
      </c>
      <c r="D16" s="117" t="s">
        <v>658</v>
      </c>
      <c r="F16" s="114" t="s">
        <v>65</v>
      </c>
      <c r="G16" s="115" t="s">
        <v>42</v>
      </c>
      <c r="H16" s="115" t="s">
        <v>66</v>
      </c>
      <c r="I16" s="114" t="s">
        <v>659</v>
      </c>
      <c r="J16" s="110"/>
      <c r="K16" s="116"/>
      <c r="L16" s="116">
        <v>13</v>
      </c>
      <c r="M16" s="105"/>
    </row>
    <row r="17" spans="2:13" x14ac:dyDescent="0.2">
      <c r="B17" s="105">
        <v>15</v>
      </c>
      <c r="G17" s="115" t="s">
        <v>43</v>
      </c>
      <c r="H17" s="115" t="s">
        <v>66</v>
      </c>
      <c r="I17" s="115" t="s">
        <v>660</v>
      </c>
      <c r="J17" s="110"/>
      <c r="K17" s="116"/>
      <c r="L17" s="116">
        <v>14</v>
      </c>
      <c r="M17" s="105"/>
    </row>
    <row r="18" spans="2:13" x14ac:dyDescent="0.2">
      <c r="B18" s="105">
        <v>16</v>
      </c>
      <c r="G18" s="115" t="s">
        <v>44</v>
      </c>
      <c r="H18" s="115" t="s">
        <v>66</v>
      </c>
      <c r="I18" s="115" t="s">
        <v>661</v>
      </c>
      <c r="J18" s="110"/>
      <c r="K18" s="116"/>
      <c r="L18" s="116">
        <v>15</v>
      </c>
      <c r="M18" s="105"/>
    </row>
    <row r="19" spans="2:13" x14ac:dyDescent="0.2">
      <c r="B19" s="105">
        <v>17</v>
      </c>
      <c r="G19" s="115" t="s">
        <v>662</v>
      </c>
      <c r="H19" s="115" t="s">
        <v>66</v>
      </c>
      <c r="I19" s="115" t="s">
        <v>663</v>
      </c>
      <c r="J19" s="110"/>
      <c r="K19" s="116"/>
      <c r="L19" s="116"/>
      <c r="M19" s="105"/>
    </row>
    <row r="20" spans="2:13" x14ac:dyDescent="0.2">
      <c r="B20" s="105">
        <v>18</v>
      </c>
      <c r="G20" s="115" t="s">
        <v>47</v>
      </c>
      <c r="H20" s="115" t="s">
        <v>68</v>
      </c>
      <c r="I20" s="115" t="s">
        <v>664</v>
      </c>
      <c r="J20" s="110"/>
      <c r="K20" s="116"/>
      <c r="L20" s="116"/>
      <c r="M20" s="105"/>
    </row>
    <row r="21" spans="2:13" x14ac:dyDescent="0.2">
      <c r="B21" s="105">
        <v>19</v>
      </c>
      <c r="G21" s="115" t="s">
        <v>45</v>
      </c>
      <c r="H21" s="115" t="s">
        <v>68</v>
      </c>
      <c r="I21" s="115" t="s">
        <v>665</v>
      </c>
      <c r="J21" s="110"/>
      <c r="K21" s="116"/>
      <c r="L21" s="116"/>
      <c r="M21" s="105"/>
    </row>
    <row r="22" spans="2:13" x14ac:dyDescent="0.2">
      <c r="B22" s="105">
        <v>20</v>
      </c>
      <c r="G22" s="115" t="s">
        <v>88</v>
      </c>
      <c r="H22" s="115" t="s">
        <v>68</v>
      </c>
      <c r="I22" s="115" t="s">
        <v>69</v>
      </c>
      <c r="J22" s="110"/>
      <c r="K22" s="116"/>
      <c r="L22" s="116"/>
      <c r="M22" s="105"/>
    </row>
    <row r="23" spans="2:13" x14ac:dyDescent="0.2">
      <c r="B23" s="105">
        <v>21</v>
      </c>
      <c r="G23" s="115" t="s">
        <v>130</v>
      </c>
      <c r="H23" s="115" t="s">
        <v>70</v>
      </c>
      <c r="I23" s="115" t="s">
        <v>106</v>
      </c>
      <c r="K23" s="116"/>
      <c r="L23" s="116"/>
    </row>
    <row r="24" spans="2:13" x14ac:dyDescent="0.2">
      <c r="B24" s="105">
        <v>22</v>
      </c>
      <c r="G24" s="115" t="s">
        <v>666</v>
      </c>
      <c r="H24" s="115" t="s">
        <v>68</v>
      </c>
      <c r="I24" s="114" t="s">
        <v>667</v>
      </c>
      <c r="K24" s="116"/>
      <c r="L24" s="116"/>
    </row>
    <row r="25" spans="2:13" x14ac:dyDescent="0.2">
      <c r="B25" s="105">
        <v>23</v>
      </c>
      <c r="K25" s="116"/>
      <c r="L25" s="116"/>
    </row>
    <row r="26" spans="2:13" x14ac:dyDescent="0.2">
      <c r="B26" s="105">
        <v>24</v>
      </c>
      <c r="K26" s="116"/>
      <c r="L26" s="116"/>
    </row>
    <row r="27" spans="2:13" x14ac:dyDescent="0.2">
      <c r="B27" s="105">
        <v>25</v>
      </c>
      <c r="D27" s="111" t="s">
        <v>633</v>
      </c>
      <c r="E27" s="111" t="s">
        <v>635</v>
      </c>
      <c r="G27" s="119" t="s">
        <v>668</v>
      </c>
      <c r="H27" s="111" t="s">
        <v>635</v>
      </c>
      <c r="I27" s="119" t="s">
        <v>669</v>
      </c>
      <c r="K27" s="116"/>
      <c r="L27" s="116"/>
    </row>
    <row r="28" spans="2:13" x14ac:dyDescent="0.2">
      <c r="B28" s="105">
        <v>26</v>
      </c>
      <c r="D28" s="113" t="s">
        <v>618</v>
      </c>
      <c r="E28" s="114" t="s">
        <v>75</v>
      </c>
      <c r="G28" s="24" t="s">
        <v>77</v>
      </c>
      <c r="H28" s="114" t="s">
        <v>75</v>
      </c>
      <c r="I28" s="19" t="s">
        <v>75</v>
      </c>
      <c r="J28" s="24" t="s">
        <v>77</v>
      </c>
      <c r="K28" s="19" t="s">
        <v>75</v>
      </c>
      <c r="L28" s="116"/>
    </row>
    <row r="29" spans="2:13" x14ac:dyDescent="0.2">
      <c r="B29" s="105">
        <v>27</v>
      </c>
      <c r="D29" s="113" t="s">
        <v>644</v>
      </c>
      <c r="E29" s="114" t="s">
        <v>75</v>
      </c>
      <c r="G29" s="24" t="s">
        <v>78</v>
      </c>
      <c r="H29" s="114" t="s">
        <v>76</v>
      </c>
      <c r="I29" s="19" t="s">
        <v>76</v>
      </c>
      <c r="J29" s="24" t="s">
        <v>78</v>
      </c>
      <c r="K29" s="19" t="s">
        <v>76</v>
      </c>
      <c r="L29" s="116"/>
    </row>
    <row r="30" spans="2:13" x14ac:dyDescent="0.2">
      <c r="B30" s="105">
        <v>28</v>
      </c>
      <c r="D30" s="117" t="s">
        <v>647</v>
      </c>
      <c r="E30" s="114" t="s">
        <v>65</v>
      </c>
      <c r="G30" s="24" t="s">
        <v>46</v>
      </c>
      <c r="H30" s="114" t="s">
        <v>75</v>
      </c>
      <c r="I30" s="19" t="s">
        <v>648</v>
      </c>
      <c r="J30" s="24" t="s">
        <v>46</v>
      </c>
      <c r="K30" s="19" t="s">
        <v>648</v>
      </c>
      <c r="L30" s="116"/>
    </row>
    <row r="31" spans="2:13" x14ac:dyDescent="0.2">
      <c r="B31" s="105">
        <v>29</v>
      </c>
      <c r="D31" s="113" t="s">
        <v>650</v>
      </c>
      <c r="E31" s="114" t="s">
        <v>65</v>
      </c>
      <c r="G31" s="19" t="s">
        <v>79</v>
      </c>
      <c r="H31" s="114" t="s">
        <v>75</v>
      </c>
      <c r="I31" s="19" t="s">
        <v>97</v>
      </c>
      <c r="J31" s="19" t="s">
        <v>79</v>
      </c>
      <c r="K31" s="19" t="s">
        <v>97</v>
      </c>
      <c r="L31" s="116"/>
    </row>
    <row r="32" spans="2:13" x14ac:dyDescent="0.2">
      <c r="B32" s="105">
        <v>30</v>
      </c>
      <c r="D32" s="113" t="s">
        <v>620</v>
      </c>
      <c r="E32" s="114" t="s">
        <v>65</v>
      </c>
      <c r="G32" s="19" t="s">
        <v>80</v>
      </c>
      <c r="H32" s="114" t="s">
        <v>65</v>
      </c>
      <c r="I32" s="19" t="s">
        <v>65</v>
      </c>
      <c r="J32" s="19" t="s">
        <v>80</v>
      </c>
      <c r="K32" s="19" t="s">
        <v>65</v>
      </c>
      <c r="L32" s="116"/>
    </row>
    <row r="33" spans="4:11" x14ac:dyDescent="0.2">
      <c r="D33" s="113" t="s">
        <v>619</v>
      </c>
      <c r="E33" s="114" t="s">
        <v>65</v>
      </c>
      <c r="G33" s="19" t="s">
        <v>82</v>
      </c>
      <c r="H33" s="114" t="s">
        <v>65</v>
      </c>
      <c r="I33" s="19" t="s">
        <v>92</v>
      </c>
      <c r="J33" s="19" t="s">
        <v>82</v>
      </c>
      <c r="K33" s="19" t="s">
        <v>92</v>
      </c>
    </row>
    <row r="34" spans="4:11" x14ac:dyDescent="0.2">
      <c r="D34" s="113" t="s">
        <v>615</v>
      </c>
      <c r="E34" s="114" t="s">
        <v>66</v>
      </c>
      <c r="G34" s="19" t="s">
        <v>83</v>
      </c>
      <c r="H34" s="114" t="s">
        <v>65</v>
      </c>
      <c r="I34" s="19" t="s">
        <v>71</v>
      </c>
      <c r="J34" s="19" t="s">
        <v>83</v>
      </c>
      <c r="K34" s="19" t="s">
        <v>71</v>
      </c>
    </row>
    <row r="35" spans="4:11" x14ac:dyDescent="0.2">
      <c r="D35" s="113" t="s">
        <v>653</v>
      </c>
      <c r="E35" s="115" t="s">
        <v>70</v>
      </c>
      <c r="G35" s="19" t="s">
        <v>84</v>
      </c>
      <c r="H35" s="114" t="s">
        <v>65</v>
      </c>
      <c r="I35" s="19" t="s">
        <v>72</v>
      </c>
      <c r="J35" s="19" t="s">
        <v>84</v>
      </c>
      <c r="K35" s="19" t="s">
        <v>72</v>
      </c>
    </row>
    <row r="36" spans="4:11" x14ac:dyDescent="0.2">
      <c r="D36" s="117" t="s">
        <v>616</v>
      </c>
      <c r="E36" s="115" t="s">
        <v>68</v>
      </c>
      <c r="G36" s="19" t="s">
        <v>85</v>
      </c>
      <c r="H36" s="114" t="s">
        <v>65</v>
      </c>
      <c r="I36" s="19" t="s">
        <v>654</v>
      </c>
      <c r="J36" s="19" t="s">
        <v>85</v>
      </c>
      <c r="K36" s="19" t="s">
        <v>654</v>
      </c>
    </row>
    <row r="37" spans="4:11" x14ac:dyDescent="0.2">
      <c r="D37" s="113" t="s">
        <v>617</v>
      </c>
      <c r="E37" s="115" t="s">
        <v>68</v>
      </c>
      <c r="G37" s="19" t="s">
        <v>81</v>
      </c>
      <c r="H37" s="114" t="s">
        <v>70</v>
      </c>
      <c r="I37" s="19" t="s">
        <v>70</v>
      </c>
      <c r="J37" s="19" t="s">
        <v>81</v>
      </c>
      <c r="K37" s="19" t="s">
        <v>70</v>
      </c>
    </row>
    <row r="38" spans="4:11" x14ac:dyDescent="0.2">
      <c r="D38" s="113" t="s">
        <v>655</v>
      </c>
      <c r="E38" s="115" t="s">
        <v>70</v>
      </c>
      <c r="G38" s="19" t="s">
        <v>129</v>
      </c>
      <c r="H38" s="115" t="s">
        <v>70</v>
      </c>
      <c r="I38" s="19" t="s">
        <v>67</v>
      </c>
      <c r="J38" s="19" t="s">
        <v>129</v>
      </c>
      <c r="K38" s="19" t="s">
        <v>67</v>
      </c>
    </row>
    <row r="39" spans="4:11" x14ac:dyDescent="0.2">
      <c r="D39" s="117" t="s">
        <v>614</v>
      </c>
      <c r="E39" s="114" t="s">
        <v>76</v>
      </c>
      <c r="G39" s="19" t="s">
        <v>130</v>
      </c>
      <c r="H39" s="115" t="s">
        <v>70</v>
      </c>
      <c r="I39" s="19" t="s">
        <v>106</v>
      </c>
      <c r="J39" s="19" t="s">
        <v>130</v>
      </c>
      <c r="K39" s="19" t="s">
        <v>106</v>
      </c>
    </row>
    <row r="40" spans="4:11" x14ac:dyDescent="0.2">
      <c r="D40" s="117" t="s">
        <v>657</v>
      </c>
      <c r="E40" s="114" t="s">
        <v>75</v>
      </c>
      <c r="G40" s="19" t="s">
        <v>87</v>
      </c>
      <c r="H40" s="115" t="s">
        <v>68</v>
      </c>
      <c r="I40" s="19" t="s">
        <v>93</v>
      </c>
      <c r="J40" s="19" t="s">
        <v>87</v>
      </c>
      <c r="K40" s="19" t="s">
        <v>93</v>
      </c>
    </row>
    <row r="41" spans="4:11" x14ac:dyDescent="0.2">
      <c r="D41" s="117" t="s">
        <v>658</v>
      </c>
      <c r="E41" s="114" t="s">
        <v>65</v>
      </c>
      <c r="G41" s="19" t="s">
        <v>47</v>
      </c>
      <c r="H41" s="115" t="s">
        <v>68</v>
      </c>
      <c r="I41" s="19" t="s">
        <v>670</v>
      </c>
      <c r="J41" s="19" t="s">
        <v>47</v>
      </c>
      <c r="K41" s="19" t="s">
        <v>670</v>
      </c>
    </row>
    <row r="42" spans="4:11" x14ac:dyDescent="0.2">
      <c r="G42" s="19" t="s">
        <v>45</v>
      </c>
      <c r="H42" s="115" t="s">
        <v>68</v>
      </c>
      <c r="I42" s="19" t="s">
        <v>665</v>
      </c>
      <c r="J42" s="19" t="s">
        <v>45</v>
      </c>
      <c r="K42" s="19" t="s">
        <v>665</v>
      </c>
    </row>
    <row r="43" spans="4:11" x14ac:dyDescent="0.2">
      <c r="G43" s="19" t="s">
        <v>88</v>
      </c>
      <c r="H43" s="115" t="s">
        <v>68</v>
      </c>
      <c r="I43" s="19" t="s">
        <v>69</v>
      </c>
      <c r="J43" s="19" t="s">
        <v>88</v>
      </c>
      <c r="K43" s="19" t="s">
        <v>69</v>
      </c>
    </row>
    <row r="44" spans="4:11" x14ac:dyDescent="0.2">
      <c r="G44" s="19" t="s">
        <v>89</v>
      </c>
      <c r="H44" s="115" t="s">
        <v>68</v>
      </c>
      <c r="I44" s="19" t="s">
        <v>671</v>
      </c>
      <c r="J44" s="19" t="s">
        <v>89</v>
      </c>
      <c r="K44" s="19" t="s">
        <v>671</v>
      </c>
    </row>
    <row r="45" spans="4:11" x14ac:dyDescent="0.2">
      <c r="G45" s="19" t="s">
        <v>86</v>
      </c>
      <c r="H45" s="19" t="s">
        <v>66</v>
      </c>
      <c r="I45" s="19" t="s">
        <v>66</v>
      </c>
      <c r="J45" s="19" t="s">
        <v>86</v>
      </c>
      <c r="K45" s="19" t="s">
        <v>66</v>
      </c>
    </row>
    <row r="46" spans="4:11" x14ac:dyDescent="0.2">
      <c r="G46" s="19" t="s">
        <v>42</v>
      </c>
      <c r="H46" s="19" t="s">
        <v>66</v>
      </c>
      <c r="I46" s="19" t="s">
        <v>659</v>
      </c>
      <c r="J46" s="19" t="s">
        <v>42</v>
      </c>
      <c r="K46" s="19" t="s">
        <v>659</v>
      </c>
    </row>
    <row r="47" spans="4:11" x14ac:dyDescent="0.2">
      <c r="G47" s="19" t="s">
        <v>43</v>
      </c>
      <c r="H47" s="19" t="s">
        <v>66</v>
      </c>
      <c r="I47" s="19" t="s">
        <v>672</v>
      </c>
      <c r="J47" s="19" t="s">
        <v>43</v>
      </c>
      <c r="K47" s="19" t="s">
        <v>672</v>
      </c>
    </row>
    <row r="48" spans="4:11" x14ac:dyDescent="0.2">
      <c r="G48" s="19" t="s">
        <v>44</v>
      </c>
      <c r="H48" s="19" t="s">
        <v>66</v>
      </c>
      <c r="I48" s="19" t="s">
        <v>661</v>
      </c>
      <c r="J48" s="19" t="s">
        <v>44</v>
      </c>
      <c r="K48" s="19" t="s">
        <v>661</v>
      </c>
    </row>
    <row r="49" spans="7:11" x14ac:dyDescent="0.2">
      <c r="G49" s="19" t="s">
        <v>131</v>
      </c>
      <c r="H49" s="19" t="s">
        <v>66</v>
      </c>
      <c r="I49" s="19" t="s">
        <v>673</v>
      </c>
      <c r="J49" s="19" t="s">
        <v>131</v>
      </c>
      <c r="K49" s="19" t="s">
        <v>673</v>
      </c>
    </row>
    <row r="50" spans="7:11" x14ac:dyDescent="0.2">
      <c r="G50" s="19" t="s">
        <v>147</v>
      </c>
      <c r="H50" s="19" t="s">
        <v>674</v>
      </c>
      <c r="I50" s="19" t="s">
        <v>674</v>
      </c>
      <c r="J50" s="19" t="s">
        <v>147</v>
      </c>
      <c r="K50" s="19" t="s">
        <v>674</v>
      </c>
    </row>
    <row r="51" spans="7:11" x14ac:dyDescent="0.2">
      <c r="G51" s="19"/>
      <c r="H51" s="19"/>
    </row>
    <row r="52" spans="7:11" x14ac:dyDescent="0.2">
      <c r="G52" s="19"/>
      <c r="H52" s="19"/>
    </row>
    <row r="53" spans="7:11" x14ac:dyDescent="0.2">
      <c r="G53" s="19"/>
      <c r="H53" s="19"/>
    </row>
    <row r="54" spans="7:11" x14ac:dyDescent="0.2">
      <c r="G54" s="19"/>
      <c r="H54" s="19"/>
    </row>
    <row r="55" spans="7:11" x14ac:dyDescent="0.2">
      <c r="G55" s="19"/>
      <c r="H55" s="19"/>
    </row>
    <row r="56" spans="7:11" x14ac:dyDescent="0.2">
      <c r="G56" s="19"/>
    </row>
    <row r="57" spans="7:11" ht="15" x14ac:dyDescent="0.25">
      <c r="G57"/>
      <c r="H5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B7E2677-5752-4F57-84D3-EBF4E2E6154A}">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185A117-0A74-4F0C-BEAC-4703DE70DD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CCSE-FT-019_PM</vt:lpstr>
      <vt:lpstr>Datos</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Cgarzon</dc:creator>
  <cp:lastModifiedBy>Jizeth Hael Gonzalez Ramirez</cp:lastModifiedBy>
  <cp:lastPrinted>2018-04-04T18:48:31Z</cp:lastPrinted>
  <dcterms:created xsi:type="dcterms:W3CDTF">2013-10-03T17:21:56Z</dcterms:created>
  <dcterms:modified xsi:type="dcterms:W3CDTF">2018-06-05T23:18:05Z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