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2019\PM\PM_Procesos\SEGUIMIENTO PM ABRIL\Seguimiento\"/>
    </mc:Choice>
  </mc:AlternateContent>
  <bookViews>
    <workbookView xWindow="0" yWindow="0" windowWidth="16815" windowHeight="7650" tabRatio="586"/>
  </bookViews>
  <sheets>
    <sheet name="CCSE-FT-019_PM" sheetId="1" r:id="rId1"/>
    <sheet name="Datos" sheetId="4" state="hidden" r:id="rId2"/>
  </sheets>
  <externalReferences>
    <externalReference r:id="rId3"/>
    <externalReference r:id="rId4"/>
    <externalReference r:id="rId5"/>
    <externalReference r:id="rId6"/>
  </externalReferences>
  <definedNames>
    <definedName name="_xlnm._FilterDatabase" localSheetId="0" hidden="1">'CCSE-FT-019_PM'!$A$9:$BC$203</definedName>
    <definedName name="origen">[1]Datos!$B$3:$B$19</definedName>
    <definedName name="_xlnm.Print_Titles" localSheetId="0">'CCSE-FT-019_PM'!$1:$9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110" i="1" l="1"/>
  <c r="AA106" i="1"/>
  <c r="AA154" i="1" l="1"/>
  <c r="Y154" i="1"/>
  <c r="Z154" i="1" s="1"/>
  <c r="AA157" i="1"/>
  <c r="AA177" i="1"/>
  <c r="AA174" i="1"/>
  <c r="AA173" i="1"/>
  <c r="AA140" i="1"/>
  <c r="Y131" i="1"/>
  <c r="Z131" i="1" s="1"/>
  <c r="Y130" i="1"/>
  <c r="Z130" i="1" s="1"/>
  <c r="AB130" i="1" s="1"/>
  <c r="AC130" i="1" s="1"/>
  <c r="Y129" i="1"/>
  <c r="Z129" i="1" s="1"/>
  <c r="Y128" i="1"/>
  <c r="Z128" i="1" s="1"/>
  <c r="Y127" i="1"/>
  <c r="Z127" i="1" s="1"/>
  <c r="AZ127" i="1" s="1"/>
  <c r="Y126" i="1"/>
  <c r="Z126" i="1" s="1"/>
  <c r="AA126" i="1" s="1"/>
  <c r="Y125" i="1"/>
  <c r="Z125" i="1" s="1"/>
  <c r="AB125" i="1" s="1"/>
  <c r="AC125" i="1" s="1"/>
  <c r="Y124" i="1"/>
  <c r="Z124" i="1" s="1"/>
  <c r="Y123" i="1"/>
  <c r="Z123" i="1" s="1"/>
  <c r="Y122" i="1"/>
  <c r="Z122" i="1" s="1"/>
  <c r="Y121" i="1"/>
  <c r="Z121" i="1" s="1"/>
  <c r="Y202" i="1"/>
  <c r="Z202" i="1" s="1"/>
  <c r="Y201" i="1"/>
  <c r="Z201" i="1" s="1"/>
  <c r="Y200" i="1"/>
  <c r="Z200" i="1" s="1"/>
  <c r="AZ200" i="1" s="1"/>
  <c r="Y137" i="1"/>
  <c r="Z137" i="1" s="1"/>
  <c r="AZ137" i="1" s="1"/>
  <c r="Y169" i="1"/>
  <c r="Z169" i="1" s="1"/>
  <c r="AZ169" i="1" s="1"/>
  <c r="AA169" i="1"/>
  <c r="Y170" i="1"/>
  <c r="Z170" i="1" s="1"/>
  <c r="AA170" i="1"/>
  <c r="AA171" i="1"/>
  <c r="Y171" i="1"/>
  <c r="Z171" i="1" s="1"/>
  <c r="AA168" i="1"/>
  <c r="Y168" i="1"/>
  <c r="Z168" i="1" s="1"/>
  <c r="AA167" i="1"/>
  <c r="Y167" i="1"/>
  <c r="Z167" i="1" s="1"/>
  <c r="AB167" i="1" s="1"/>
  <c r="AC167" i="1" s="1"/>
  <c r="Y166" i="1"/>
  <c r="Z166" i="1" s="1"/>
  <c r="AA166" i="1"/>
  <c r="Y165" i="1"/>
  <c r="Z165" i="1" s="1"/>
  <c r="AA165" i="1"/>
  <c r="Y164" i="1"/>
  <c r="Z164" i="1" s="1"/>
  <c r="AB164" i="1" s="1"/>
  <c r="AC164" i="1" s="1"/>
  <c r="AA164" i="1"/>
  <c r="Y163" i="1"/>
  <c r="Z163" i="1" s="1"/>
  <c r="AA163" i="1"/>
  <c r="Y162" i="1"/>
  <c r="Z162" i="1" s="1"/>
  <c r="AB162" i="1" s="1"/>
  <c r="AC162" i="1" s="1"/>
  <c r="AA162" i="1"/>
  <c r="AA161" i="1"/>
  <c r="AA160" i="1"/>
  <c r="Y159" i="1"/>
  <c r="Z159" i="1" s="1"/>
  <c r="AB159" i="1" s="1"/>
  <c r="AC159" i="1" s="1"/>
  <c r="AA159" i="1"/>
  <c r="Y160" i="1"/>
  <c r="Z160" i="1" s="1"/>
  <c r="AZ160" i="1" s="1"/>
  <c r="Y161" i="1"/>
  <c r="Z161" i="1" s="1"/>
  <c r="Y203" i="1"/>
  <c r="Z203" i="1" s="1"/>
  <c r="AB203" i="1" s="1"/>
  <c r="AC203" i="1" s="1"/>
  <c r="Y103" i="1"/>
  <c r="Z103" i="1" s="1"/>
  <c r="Y102" i="1"/>
  <c r="Z102" i="1" s="1"/>
  <c r="AB102" i="1" s="1"/>
  <c r="AC102" i="1" s="1"/>
  <c r="Y143" i="1"/>
  <c r="Z143" i="1" s="1"/>
  <c r="AA155" i="1"/>
  <c r="AA29" i="1"/>
  <c r="Y11" i="1"/>
  <c r="Z11" i="1" s="1"/>
  <c r="AB11" i="1"/>
  <c r="AI11" i="1"/>
  <c r="AJ11" i="1"/>
  <c r="AK11" i="1"/>
  <c r="AL11" i="1"/>
  <c r="AM11" i="1"/>
  <c r="AS11" i="1"/>
  <c r="AT11" i="1"/>
  <c r="AU11" i="1"/>
  <c r="AV11" i="1"/>
  <c r="AW11" i="1"/>
  <c r="Y12" i="1"/>
  <c r="Z12" i="1" s="1"/>
  <c r="AZ12" i="1" s="1"/>
  <c r="AB12" i="1"/>
  <c r="AI12" i="1"/>
  <c r="AJ12" i="1"/>
  <c r="AK12" i="1"/>
  <c r="AL12" i="1"/>
  <c r="AM12" i="1"/>
  <c r="AS12" i="1"/>
  <c r="AT12" i="1"/>
  <c r="AU12" i="1"/>
  <c r="AV12" i="1"/>
  <c r="AW12" i="1"/>
  <c r="Y13" i="1"/>
  <c r="Z13" i="1" s="1"/>
  <c r="AI13" i="1"/>
  <c r="AJ13" i="1"/>
  <c r="AK13" i="1"/>
  <c r="AL13" i="1"/>
  <c r="AM13" i="1"/>
  <c r="AS13" i="1"/>
  <c r="AT13" i="1"/>
  <c r="AU13" i="1"/>
  <c r="AV13" i="1"/>
  <c r="AW13" i="1"/>
  <c r="Y14" i="1"/>
  <c r="Z14" i="1" s="1"/>
  <c r="AZ14" i="1" s="1"/>
  <c r="AB14" i="1"/>
  <c r="AI14" i="1"/>
  <c r="AJ14" i="1"/>
  <c r="AK14" i="1"/>
  <c r="AL14" i="1"/>
  <c r="AM14" i="1"/>
  <c r="AS14" i="1"/>
  <c r="AT14" i="1"/>
  <c r="AU14" i="1"/>
  <c r="AV14" i="1"/>
  <c r="AW14" i="1"/>
  <c r="Y15" i="1"/>
  <c r="Z15" i="1" s="1"/>
  <c r="AB15" i="1"/>
  <c r="AI15" i="1"/>
  <c r="AJ15" i="1"/>
  <c r="AK15" i="1"/>
  <c r="AL15" i="1"/>
  <c r="AM15" i="1"/>
  <c r="AS15" i="1"/>
  <c r="AT15" i="1"/>
  <c r="AU15" i="1"/>
  <c r="AV15" i="1"/>
  <c r="AW15" i="1"/>
  <c r="Y16" i="1"/>
  <c r="Z16" i="1" s="1"/>
  <c r="AZ16" i="1" s="1"/>
  <c r="AB16" i="1"/>
  <c r="AI16" i="1"/>
  <c r="AJ16" i="1"/>
  <c r="AK16" i="1"/>
  <c r="AL16" i="1"/>
  <c r="AM16" i="1"/>
  <c r="AS16" i="1"/>
  <c r="AT16" i="1"/>
  <c r="AU16" i="1"/>
  <c r="AV16" i="1"/>
  <c r="AW16" i="1"/>
  <c r="Y17" i="1"/>
  <c r="Z17" i="1" s="1"/>
  <c r="AZ17" i="1" s="1"/>
  <c r="AB17" i="1"/>
  <c r="AI17" i="1"/>
  <c r="AJ17" i="1"/>
  <c r="AK17" i="1"/>
  <c r="AL17" i="1"/>
  <c r="AM17" i="1"/>
  <c r="AS17" i="1"/>
  <c r="AT17" i="1"/>
  <c r="AU17" i="1"/>
  <c r="AV17" i="1"/>
  <c r="AW17" i="1"/>
  <c r="Y18" i="1"/>
  <c r="Z18" i="1" s="1"/>
  <c r="AZ18" i="1" s="1"/>
  <c r="AB18" i="1"/>
  <c r="AI18" i="1"/>
  <c r="AJ18" i="1"/>
  <c r="AK18" i="1"/>
  <c r="AL18" i="1"/>
  <c r="AM18" i="1"/>
  <c r="AS18" i="1"/>
  <c r="AT18" i="1"/>
  <c r="AU18" i="1"/>
  <c r="AV18" i="1"/>
  <c r="AW18" i="1"/>
  <c r="Y19" i="1"/>
  <c r="Z19" i="1" s="1"/>
  <c r="AZ19" i="1" s="1"/>
  <c r="AB19" i="1"/>
  <c r="AI19" i="1"/>
  <c r="AJ19" i="1"/>
  <c r="AK19" i="1"/>
  <c r="AL19" i="1"/>
  <c r="AM19" i="1"/>
  <c r="AS19" i="1"/>
  <c r="AT19" i="1"/>
  <c r="AU19" i="1"/>
  <c r="AV19" i="1"/>
  <c r="AW19" i="1"/>
  <c r="Y20" i="1"/>
  <c r="Z20" i="1" s="1"/>
  <c r="AZ20" i="1" s="1"/>
  <c r="AB20" i="1"/>
  <c r="AI20" i="1"/>
  <c r="AJ20" i="1"/>
  <c r="AK20" i="1"/>
  <c r="AL20" i="1"/>
  <c r="AM20" i="1"/>
  <c r="AS20" i="1"/>
  <c r="AT20" i="1"/>
  <c r="AU20" i="1"/>
  <c r="AV20" i="1"/>
  <c r="AW20" i="1"/>
  <c r="Y21" i="1"/>
  <c r="Z21" i="1" s="1"/>
  <c r="AZ21" i="1" s="1"/>
  <c r="AB21" i="1"/>
  <c r="AI21" i="1"/>
  <c r="AJ21" i="1"/>
  <c r="AK21" i="1"/>
  <c r="AL21" i="1"/>
  <c r="AM21" i="1"/>
  <c r="AS21" i="1"/>
  <c r="AT21" i="1"/>
  <c r="AU21" i="1"/>
  <c r="AV21" i="1"/>
  <c r="AW21" i="1"/>
  <c r="Y22" i="1"/>
  <c r="Z22" i="1" s="1"/>
  <c r="AZ22" i="1" s="1"/>
  <c r="AB22" i="1"/>
  <c r="AI22" i="1"/>
  <c r="AJ22" i="1"/>
  <c r="AK22" i="1"/>
  <c r="AL22" i="1"/>
  <c r="AM22" i="1"/>
  <c r="AS22" i="1"/>
  <c r="AT22" i="1"/>
  <c r="AU22" i="1"/>
  <c r="AV22" i="1"/>
  <c r="AW22" i="1"/>
  <c r="Y23" i="1"/>
  <c r="Z23" i="1" s="1"/>
  <c r="AZ23" i="1" s="1"/>
  <c r="AB23" i="1"/>
  <c r="AI23" i="1"/>
  <c r="AJ23" i="1"/>
  <c r="AK23" i="1"/>
  <c r="AL23" i="1"/>
  <c r="AM23" i="1"/>
  <c r="AS23" i="1"/>
  <c r="AT23" i="1"/>
  <c r="AU23" i="1"/>
  <c r="AV23" i="1"/>
  <c r="AW23" i="1"/>
  <c r="Y24" i="1"/>
  <c r="Z24" i="1" s="1"/>
  <c r="AZ24" i="1" s="1"/>
  <c r="AI24" i="1"/>
  <c r="AJ24" i="1"/>
  <c r="AK24" i="1"/>
  <c r="AL24" i="1"/>
  <c r="AM24" i="1"/>
  <c r="AS24" i="1"/>
  <c r="AT24" i="1"/>
  <c r="AU24" i="1"/>
  <c r="AV24" i="1"/>
  <c r="AW24" i="1"/>
  <c r="Y25" i="1"/>
  <c r="Z25" i="1" s="1"/>
  <c r="AB25" i="1"/>
  <c r="AI25" i="1"/>
  <c r="AJ25" i="1"/>
  <c r="AK25" i="1"/>
  <c r="AL25" i="1"/>
  <c r="AM25" i="1"/>
  <c r="AS25" i="1"/>
  <c r="AT25" i="1"/>
  <c r="AU25" i="1"/>
  <c r="AV25" i="1"/>
  <c r="AW25" i="1"/>
  <c r="Y26" i="1"/>
  <c r="Z26" i="1" s="1"/>
  <c r="AB26" i="1"/>
  <c r="AI26" i="1"/>
  <c r="AJ26" i="1"/>
  <c r="AK26" i="1"/>
  <c r="AL26" i="1"/>
  <c r="AM26" i="1"/>
  <c r="AS26" i="1"/>
  <c r="AT26" i="1"/>
  <c r="AU26" i="1"/>
  <c r="AV26" i="1"/>
  <c r="AW26" i="1"/>
  <c r="Y27" i="1"/>
  <c r="Z27" i="1" s="1"/>
  <c r="AZ27" i="1" s="1"/>
  <c r="AB27" i="1"/>
  <c r="AI27" i="1"/>
  <c r="AJ27" i="1"/>
  <c r="AK27" i="1"/>
  <c r="AL27" i="1"/>
  <c r="AM27" i="1"/>
  <c r="AS27" i="1"/>
  <c r="AT27" i="1"/>
  <c r="AU27" i="1"/>
  <c r="AV27" i="1"/>
  <c r="AW27" i="1"/>
  <c r="Y28" i="1"/>
  <c r="Z28" i="1" s="1"/>
  <c r="AB28" i="1"/>
  <c r="AI28" i="1"/>
  <c r="AJ28" i="1"/>
  <c r="AK28" i="1"/>
  <c r="AL28" i="1"/>
  <c r="AM28" i="1"/>
  <c r="AS28" i="1"/>
  <c r="AT28" i="1"/>
  <c r="AU28" i="1"/>
  <c r="AV28" i="1"/>
  <c r="AW28" i="1"/>
  <c r="Y29" i="1"/>
  <c r="Z29" i="1" s="1"/>
  <c r="AI29" i="1"/>
  <c r="AJ29" i="1"/>
  <c r="AK29" i="1"/>
  <c r="AL29" i="1"/>
  <c r="AM29" i="1"/>
  <c r="AS29" i="1"/>
  <c r="AT29" i="1"/>
  <c r="AU29" i="1"/>
  <c r="AV29" i="1"/>
  <c r="AW29" i="1"/>
  <c r="Y30" i="1"/>
  <c r="Z30" i="1" s="1"/>
  <c r="AZ30" i="1" s="1"/>
  <c r="AB30" i="1"/>
  <c r="AI30" i="1"/>
  <c r="AJ30" i="1"/>
  <c r="AK30" i="1"/>
  <c r="AL30" i="1"/>
  <c r="AM30" i="1"/>
  <c r="AS30" i="1"/>
  <c r="AT30" i="1"/>
  <c r="AU30" i="1"/>
  <c r="AV30" i="1"/>
  <c r="AW30" i="1"/>
  <c r="Y31" i="1"/>
  <c r="Z31" i="1" s="1"/>
  <c r="AZ31" i="1" s="1"/>
  <c r="AB31" i="1"/>
  <c r="AI31" i="1"/>
  <c r="AJ31" i="1"/>
  <c r="AK31" i="1"/>
  <c r="AL31" i="1"/>
  <c r="AM31" i="1"/>
  <c r="AS31" i="1"/>
  <c r="AT31" i="1"/>
  <c r="AU31" i="1"/>
  <c r="AV31" i="1"/>
  <c r="AW31" i="1"/>
  <c r="Y32" i="1"/>
  <c r="Z32" i="1" s="1"/>
  <c r="AZ32" i="1" s="1"/>
  <c r="AB32" i="1"/>
  <c r="AI32" i="1"/>
  <c r="AJ32" i="1"/>
  <c r="AK32" i="1"/>
  <c r="AL32" i="1"/>
  <c r="AM32" i="1"/>
  <c r="AS32" i="1"/>
  <c r="AT32" i="1"/>
  <c r="AU32" i="1"/>
  <c r="AV32" i="1"/>
  <c r="AW32" i="1"/>
  <c r="Y33" i="1"/>
  <c r="Z33" i="1" s="1"/>
  <c r="AZ33" i="1" s="1"/>
  <c r="AB33" i="1"/>
  <c r="AI33" i="1"/>
  <c r="AJ33" i="1"/>
  <c r="AK33" i="1"/>
  <c r="AL33" i="1"/>
  <c r="AM33" i="1"/>
  <c r="AS33" i="1"/>
  <c r="AT33" i="1"/>
  <c r="AU33" i="1"/>
  <c r="AV33" i="1"/>
  <c r="AW33" i="1"/>
  <c r="Y34" i="1"/>
  <c r="Z34" i="1" s="1"/>
  <c r="AZ34" i="1" s="1"/>
  <c r="AB34" i="1"/>
  <c r="AI34" i="1"/>
  <c r="AJ34" i="1"/>
  <c r="AK34" i="1"/>
  <c r="AL34" i="1"/>
  <c r="AM34" i="1"/>
  <c r="AS34" i="1"/>
  <c r="AT34" i="1"/>
  <c r="AU34" i="1"/>
  <c r="AV34" i="1"/>
  <c r="AW34" i="1"/>
  <c r="Y35" i="1"/>
  <c r="Z35" i="1" s="1"/>
  <c r="AZ35" i="1" s="1"/>
  <c r="AB35" i="1"/>
  <c r="AI35" i="1"/>
  <c r="AJ35" i="1"/>
  <c r="AK35" i="1"/>
  <c r="AL35" i="1"/>
  <c r="AM35" i="1"/>
  <c r="AS35" i="1"/>
  <c r="AT35" i="1"/>
  <c r="AU35" i="1"/>
  <c r="AV35" i="1"/>
  <c r="AW35" i="1"/>
  <c r="Y36" i="1"/>
  <c r="Z36" i="1" s="1"/>
  <c r="AZ36" i="1" s="1"/>
  <c r="AB36" i="1"/>
  <c r="AI36" i="1"/>
  <c r="AJ36" i="1"/>
  <c r="AK36" i="1"/>
  <c r="AL36" i="1"/>
  <c r="AM36" i="1"/>
  <c r="AS36" i="1"/>
  <c r="AT36" i="1"/>
  <c r="AU36" i="1"/>
  <c r="AV36" i="1"/>
  <c r="AW36" i="1"/>
  <c r="Y37" i="1"/>
  <c r="Z37" i="1" s="1"/>
  <c r="AA37" i="1" s="1"/>
  <c r="AC37" i="1" s="1"/>
  <c r="AB37" i="1"/>
  <c r="AI37" i="1"/>
  <c r="AJ37" i="1"/>
  <c r="AK37" i="1"/>
  <c r="AL37" i="1"/>
  <c r="AM37" i="1"/>
  <c r="AS37" i="1"/>
  <c r="AT37" i="1"/>
  <c r="AU37" i="1"/>
  <c r="AV37" i="1"/>
  <c r="AW37" i="1"/>
  <c r="Y38" i="1"/>
  <c r="Z38" i="1" s="1"/>
  <c r="AZ38" i="1" s="1"/>
  <c r="AB38" i="1"/>
  <c r="AI38" i="1"/>
  <c r="AJ38" i="1"/>
  <c r="AK38" i="1"/>
  <c r="AL38" i="1"/>
  <c r="AM38" i="1"/>
  <c r="AS38" i="1"/>
  <c r="AT38" i="1"/>
  <c r="AU38" i="1"/>
  <c r="AV38" i="1"/>
  <c r="AW38" i="1"/>
  <c r="Y39" i="1"/>
  <c r="Z39" i="1" s="1"/>
  <c r="AZ39" i="1" s="1"/>
  <c r="AB39" i="1"/>
  <c r="AI39" i="1"/>
  <c r="AJ39" i="1"/>
  <c r="AK39" i="1"/>
  <c r="AL39" i="1"/>
  <c r="AM39" i="1"/>
  <c r="AS39" i="1"/>
  <c r="AT39" i="1"/>
  <c r="AU39" i="1"/>
  <c r="AV39" i="1"/>
  <c r="AW39" i="1"/>
  <c r="Y40" i="1"/>
  <c r="Z40" i="1" s="1"/>
  <c r="AZ40" i="1" s="1"/>
  <c r="AB40" i="1"/>
  <c r="AI40" i="1"/>
  <c r="AJ40" i="1"/>
  <c r="AK40" i="1"/>
  <c r="AL40" i="1"/>
  <c r="AM40" i="1"/>
  <c r="AS40" i="1"/>
  <c r="AT40" i="1"/>
  <c r="AU40" i="1"/>
  <c r="AV40" i="1"/>
  <c r="AW40" i="1"/>
  <c r="Y41" i="1"/>
  <c r="Z41" i="1" s="1"/>
  <c r="AZ41" i="1" s="1"/>
  <c r="AB41" i="1"/>
  <c r="AI41" i="1"/>
  <c r="AJ41" i="1"/>
  <c r="AK41" i="1"/>
  <c r="AL41" i="1"/>
  <c r="AM41" i="1"/>
  <c r="AS41" i="1"/>
  <c r="AT41" i="1"/>
  <c r="AU41" i="1"/>
  <c r="AV41" i="1"/>
  <c r="AW41" i="1"/>
  <c r="Y42" i="1"/>
  <c r="Z42" i="1" s="1"/>
  <c r="AZ42" i="1" s="1"/>
  <c r="AB42" i="1"/>
  <c r="AI42" i="1"/>
  <c r="AJ42" i="1"/>
  <c r="AK42" i="1"/>
  <c r="AL42" i="1"/>
  <c r="AM42" i="1"/>
  <c r="AS42" i="1"/>
  <c r="AT42" i="1"/>
  <c r="AU42" i="1"/>
  <c r="AV42" i="1"/>
  <c r="AW42" i="1"/>
  <c r="Y43" i="1"/>
  <c r="Z43" i="1" s="1"/>
  <c r="AZ43" i="1" s="1"/>
  <c r="AA43" i="1"/>
  <c r="AI43" i="1"/>
  <c r="AJ43" i="1"/>
  <c r="AK43" i="1"/>
  <c r="AL43" i="1"/>
  <c r="AM43" i="1"/>
  <c r="AS43" i="1"/>
  <c r="AT43" i="1"/>
  <c r="AU43" i="1"/>
  <c r="AV43" i="1"/>
  <c r="AW43" i="1"/>
  <c r="Y44" i="1"/>
  <c r="Z44" i="1" s="1"/>
  <c r="AZ44" i="1" s="1"/>
  <c r="AB44" i="1"/>
  <c r="AI44" i="1"/>
  <c r="AJ44" i="1"/>
  <c r="AK44" i="1"/>
  <c r="AL44" i="1"/>
  <c r="AM44" i="1"/>
  <c r="AS44" i="1"/>
  <c r="AT44" i="1"/>
  <c r="AU44" i="1"/>
  <c r="AV44" i="1"/>
  <c r="AW44" i="1"/>
  <c r="Y45" i="1"/>
  <c r="Z45" i="1" s="1"/>
  <c r="AZ45" i="1" s="1"/>
  <c r="AB45" i="1"/>
  <c r="AI45" i="1"/>
  <c r="AJ45" i="1"/>
  <c r="AK45" i="1"/>
  <c r="AL45" i="1"/>
  <c r="AM45" i="1"/>
  <c r="AS45" i="1"/>
  <c r="AT45" i="1"/>
  <c r="AU45" i="1"/>
  <c r="AV45" i="1"/>
  <c r="AW45" i="1"/>
  <c r="Y46" i="1"/>
  <c r="Z46" i="1" s="1"/>
  <c r="AZ46" i="1" s="1"/>
  <c r="AB46" i="1"/>
  <c r="AI46" i="1"/>
  <c r="AJ46" i="1"/>
  <c r="AK46" i="1"/>
  <c r="AL46" i="1"/>
  <c r="AM46" i="1"/>
  <c r="AS46" i="1"/>
  <c r="AT46" i="1"/>
  <c r="AU46" i="1"/>
  <c r="AV46" i="1"/>
  <c r="AW46" i="1"/>
  <c r="Y47" i="1"/>
  <c r="Z47" i="1" s="1"/>
  <c r="AZ47" i="1" s="1"/>
  <c r="AB47" i="1"/>
  <c r="AI47" i="1"/>
  <c r="AJ47" i="1"/>
  <c r="AK47" i="1"/>
  <c r="AL47" i="1"/>
  <c r="AM47" i="1"/>
  <c r="AS47" i="1"/>
  <c r="AT47" i="1"/>
  <c r="AU47" i="1"/>
  <c r="AV47" i="1"/>
  <c r="AW47" i="1"/>
  <c r="Y48" i="1"/>
  <c r="Z48" i="1" s="1"/>
  <c r="AZ48" i="1" s="1"/>
  <c r="AB48" i="1"/>
  <c r="AI48" i="1"/>
  <c r="AJ48" i="1"/>
  <c r="AK48" i="1"/>
  <c r="AL48" i="1"/>
  <c r="AM48" i="1"/>
  <c r="AS48" i="1"/>
  <c r="AT48" i="1"/>
  <c r="AU48" i="1"/>
  <c r="AV48" i="1"/>
  <c r="AW48" i="1"/>
  <c r="Y49" i="1"/>
  <c r="Z49" i="1" s="1"/>
  <c r="AZ49" i="1" s="1"/>
  <c r="AB49" i="1"/>
  <c r="AI49" i="1"/>
  <c r="AJ49" i="1"/>
  <c r="AK49" i="1"/>
  <c r="AL49" i="1"/>
  <c r="AM49" i="1"/>
  <c r="AS49" i="1"/>
  <c r="AT49" i="1"/>
  <c r="AU49" i="1"/>
  <c r="AV49" i="1"/>
  <c r="AW49" i="1"/>
  <c r="Y50" i="1"/>
  <c r="Z50" i="1" s="1"/>
  <c r="AZ50" i="1" s="1"/>
  <c r="AB50" i="1"/>
  <c r="AI50" i="1"/>
  <c r="AJ50" i="1"/>
  <c r="AK50" i="1"/>
  <c r="AL50" i="1"/>
  <c r="AM50" i="1"/>
  <c r="AS50" i="1"/>
  <c r="AT50" i="1"/>
  <c r="AU50" i="1"/>
  <c r="AV50" i="1"/>
  <c r="AW50" i="1"/>
  <c r="Y51" i="1"/>
  <c r="Z51" i="1" s="1"/>
  <c r="AB51" i="1"/>
  <c r="AI51" i="1"/>
  <c r="AJ51" i="1"/>
  <c r="AK51" i="1"/>
  <c r="AL51" i="1"/>
  <c r="AM51" i="1"/>
  <c r="AS51" i="1"/>
  <c r="AT51" i="1"/>
  <c r="AU51" i="1"/>
  <c r="AV51" i="1"/>
  <c r="AW51" i="1"/>
  <c r="Y52" i="1"/>
  <c r="Z52" i="1" s="1"/>
  <c r="AZ52" i="1" s="1"/>
  <c r="AB52" i="1"/>
  <c r="AI52" i="1"/>
  <c r="AJ52" i="1"/>
  <c r="AK52" i="1"/>
  <c r="AL52" i="1"/>
  <c r="AM52" i="1"/>
  <c r="AS52" i="1"/>
  <c r="AT52" i="1"/>
  <c r="AU52" i="1"/>
  <c r="AV52" i="1"/>
  <c r="AW52" i="1"/>
  <c r="Y53" i="1"/>
  <c r="Z53" i="1" s="1"/>
  <c r="AZ53" i="1" s="1"/>
  <c r="AB53" i="1"/>
  <c r="AI53" i="1"/>
  <c r="AJ53" i="1"/>
  <c r="AK53" i="1"/>
  <c r="AL53" i="1"/>
  <c r="AM53" i="1"/>
  <c r="AS53" i="1"/>
  <c r="AT53" i="1"/>
  <c r="AU53" i="1"/>
  <c r="AV53" i="1"/>
  <c r="AW53" i="1"/>
  <c r="Y54" i="1"/>
  <c r="Z54" i="1" s="1"/>
  <c r="AB54" i="1"/>
  <c r="AI54" i="1"/>
  <c r="AJ54" i="1"/>
  <c r="AK54" i="1"/>
  <c r="AL54" i="1"/>
  <c r="AM54" i="1"/>
  <c r="AS54" i="1"/>
  <c r="AT54" i="1"/>
  <c r="AU54" i="1"/>
  <c r="AV54" i="1"/>
  <c r="AW54" i="1"/>
  <c r="Y55" i="1"/>
  <c r="Z55" i="1" s="1"/>
  <c r="AZ55" i="1" s="1"/>
  <c r="AB55" i="1"/>
  <c r="AI55" i="1"/>
  <c r="AJ55" i="1"/>
  <c r="AK55" i="1"/>
  <c r="AL55" i="1"/>
  <c r="AM55" i="1"/>
  <c r="AS55" i="1"/>
  <c r="AT55" i="1"/>
  <c r="AU55" i="1"/>
  <c r="AV55" i="1"/>
  <c r="AW55" i="1"/>
  <c r="Y56" i="1"/>
  <c r="Z56" i="1" s="1"/>
  <c r="AZ56" i="1" s="1"/>
  <c r="AB56" i="1"/>
  <c r="AI56" i="1"/>
  <c r="AJ56" i="1"/>
  <c r="AK56" i="1"/>
  <c r="AL56" i="1"/>
  <c r="AM56" i="1"/>
  <c r="AS56" i="1"/>
  <c r="AT56" i="1"/>
  <c r="AU56" i="1"/>
  <c r="AV56" i="1"/>
  <c r="AW56" i="1"/>
  <c r="Y57" i="1"/>
  <c r="Z57" i="1" s="1"/>
  <c r="AZ57" i="1" s="1"/>
  <c r="AI57" i="1"/>
  <c r="AJ57" i="1"/>
  <c r="AK57" i="1"/>
  <c r="AL57" i="1"/>
  <c r="AM57" i="1"/>
  <c r="AS57" i="1"/>
  <c r="AT57" i="1"/>
  <c r="AU57" i="1"/>
  <c r="AV57" i="1"/>
  <c r="AW57" i="1"/>
  <c r="Y58" i="1"/>
  <c r="Z58" i="1" s="1"/>
  <c r="AZ58" i="1" s="1"/>
  <c r="AB58" i="1"/>
  <c r="AI58" i="1"/>
  <c r="AJ58" i="1"/>
  <c r="AK58" i="1"/>
  <c r="AL58" i="1"/>
  <c r="AM58" i="1"/>
  <c r="AS58" i="1"/>
  <c r="AT58" i="1"/>
  <c r="AU58" i="1"/>
  <c r="AV58" i="1"/>
  <c r="AW58" i="1"/>
  <c r="Y59" i="1"/>
  <c r="Z59" i="1" s="1"/>
  <c r="AZ59" i="1" s="1"/>
  <c r="AI59" i="1"/>
  <c r="AJ59" i="1"/>
  <c r="AK59" i="1"/>
  <c r="AL59" i="1"/>
  <c r="AM59" i="1"/>
  <c r="AS59" i="1"/>
  <c r="AT59" i="1"/>
  <c r="AU59" i="1"/>
  <c r="AV59" i="1"/>
  <c r="AW59" i="1"/>
  <c r="Y60" i="1"/>
  <c r="Z60" i="1" s="1"/>
  <c r="AZ60" i="1" s="1"/>
  <c r="AI60" i="1"/>
  <c r="AJ60" i="1"/>
  <c r="AK60" i="1"/>
  <c r="AL60" i="1"/>
  <c r="AM60" i="1"/>
  <c r="AS60" i="1"/>
  <c r="AT60" i="1"/>
  <c r="AU60" i="1"/>
  <c r="AV60" i="1"/>
  <c r="AW60" i="1"/>
  <c r="Y61" i="1"/>
  <c r="Z61" i="1" s="1"/>
  <c r="AB61" i="1"/>
  <c r="AI61" i="1"/>
  <c r="AJ61" i="1"/>
  <c r="AK61" i="1"/>
  <c r="AL61" i="1"/>
  <c r="AM61" i="1"/>
  <c r="AS61" i="1"/>
  <c r="AT61" i="1"/>
  <c r="AU61" i="1"/>
  <c r="AV61" i="1"/>
  <c r="AW61" i="1"/>
  <c r="Y62" i="1"/>
  <c r="Z62" i="1" s="1"/>
  <c r="AB62" i="1"/>
  <c r="AI62" i="1"/>
  <c r="AJ62" i="1"/>
  <c r="AK62" i="1"/>
  <c r="AL62" i="1"/>
  <c r="AM62" i="1"/>
  <c r="AS62" i="1"/>
  <c r="AT62" i="1"/>
  <c r="AU62" i="1"/>
  <c r="AV62" i="1"/>
  <c r="AW62" i="1"/>
  <c r="Y63" i="1"/>
  <c r="Z63" i="1" s="1"/>
  <c r="AB63" i="1"/>
  <c r="AI63" i="1"/>
  <c r="AJ63" i="1"/>
  <c r="AK63" i="1"/>
  <c r="AL63" i="1"/>
  <c r="AM63" i="1"/>
  <c r="AS63" i="1"/>
  <c r="AT63" i="1"/>
  <c r="AU63" i="1"/>
  <c r="AV63" i="1"/>
  <c r="AW63" i="1"/>
  <c r="Y64" i="1"/>
  <c r="Z64" i="1" s="1"/>
  <c r="AB64" i="1"/>
  <c r="AI64" i="1"/>
  <c r="AJ64" i="1"/>
  <c r="AK64" i="1"/>
  <c r="AL64" i="1"/>
  <c r="AM64" i="1"/>
  <c r="AS64" i="1"/>
  <c r="AT64" i="1"/>
  <c r="AU64" i="1"/>
  <c r="AV64" i="1"/>
  <c r="AW64" i="1"/>
  <c r="Y65" i="1"/>
  <c r="Z65" i="1" s="1"/>
  <c r="AB65" i="1"/>
  <c r="AI65" i="1"/>
  <c r="AJ65" i="1"/>
  <c r="AK65" i="1"/>
  <c r="AL65" i="1"/>
  <c r="AM65" i="1"/>
  <c r="AS65" i="1"/>
  <c r="AT65" i="1"/>
  <c r="AU65" i="1"/>
  <c r="AV65" i="1"/>
  <c r="AW65" i="1"/>
  <c r="Y66" i="1"/>
  <c r="Z66" i="1" s="1"/>
  <c r="AI66" i="1"/>
  <c r="AJ66" i="1"/>
  <c r="AK66" i="1"/>
  <c r="AL66" i="1"/>
  <c r="AM66" i="1"/>
  <c r="AS66" i="1"/>
  <c r="AT66" i="1"/>
  <c r="AU66" i="1"/>
  <c r="AV66" i="1"/>
  <c r="AW66" i="1"/>
  <c r="Y67" i="1"/>
  <c r="Z67" i="1" s="1"/>
  <c r="AZ67" i="1" s="1"/>
  <c r="AB67" i="1"/>
  <c r="AI67" i="1"/>
  <c r="AJ67" i="1"/>
  <c r="AK67" i="1"/>
  <c r="AL67" i="1"/>
  <c r="AM67" i="1"/>
  <c r="AS67" i="1"/>
  <c r="AT67" i="1"/>
  <c r="AU67" i="1"/>
  <c r="AV67" i="1"/>
  <c r="AW67" i="1"/>
  <c r="Y68" i="1"/>
  <c r="Z68" i="1" s="1"/>
  <c r="AB68" i="1"/>
  <c r="AI68" i="1"/>
  <c r="AJ68" i="1"/>
  <c r="AK68" i="1"/>
  <c r="AL68" i="1"/>
  <c r="AM68" i="1"/>
  <c r="AS68" i="1"/>
  <c r="AT68" i="1"/>
  <c r="AU68" i="1"/>
  <c r="AV68" i="1"/>
  <c r="AW68" i="1"/>
  <c r="Y69" i="1"/>
  <c r="Z69" i="1" s="1"/>
  <c r="AZ69" i="1" s="1"/>
  <c r="AB69" i="1"/>
  <c r="AI69" i="1"/>
  <c r="AJ69" i="1"/>
  <c r="AK69" i="1"/>
  <c r="AL69" i="1"/>
  <c r="AM69" i="1"/>
  <c r="AS69" i="1"/>
  <c r="AT69" i="1"/>
  <c r="AU69" i="1"/>
  <c r="AV69" i="1"/>
  <c r="AW69" i="1"/>
  <c r="Y70" i="1"/>
  <c r="Z70" i="1" s="1"/>
  <c r="AZ70" i="1" s="1"/>
  <c r="AB70" i="1"/>
  <c r="AI70" i="1"/>
  <c r="AJ70" i="1"/>
  <c r="AK70" i="1"/>
  <c r="AL70" i="1"/>
  <c r="AM70" i="1"/>
  <c r="AS70" i="1"/>
  <c r="AT70" i="1"/>
  <c r="AU70" i="1"/>
  <c r="AV70" i="1"/>
  <c r="AW70" i="1"/>
  <c r="Y71" i="1"/>
  <c r="Z71" i="1" s="1"/>
  <c r="AZ71" i="1" s="1"/>
  <c r="AB71" i="1"/>
  <c r="AI71" i="1"/>
  <c r="AJ71" i="1"/>
  <c r="AK71" i="1"/>
  <c r="AL71" i="1"/>
  <c r="AM71" i="1"/>
  <c r="AS71" i="1"/>
  <c r="AT71" i="1"/>
  <c r="AU71" i="1"/>
  <c r="AV71" i="1"/>
  <c r="AW71" i="1"/>
  <c r="Y72" i="1"/>
  <c r="Z72" i="1" s="1"/>
  <c r="AB72" i="1"/>
  <c r="AI72" i="1"/>
  <c r="AJ72" i="1"/>
  <c r="AK72" i="1"/>
  <c r="AL72" i="1"/>
  <c r="AM72" i="1"/>
  <c r="AS72" i="1"/>
  <c r="AT72" i="1"/>
  <c r="AU72" i="1"/>
  <c r="AV72" i="1"/>
  <c r="AW72" i="1"/>
  <c r="Y73" i="1"/>
  <c r="Z73" i="1" s="1"/>
  <c r="AZ73" i="1" s="1"/>
  <c r="AB73" i="1"/>
  <c r="AI73" i="1"/>
  <c r="AJ73" i="1"/>
  <c r="AK73" i="1"/>
  <c r="AL73" i="1"/>
  <c r="AM73" i="1"/>
  <c r="AS73" i="1"/>
  <c r="AT73" i="1"/>
  <c r="AU73" i="1"/>
  <c r="AV73" i="1"/>
  <c r="AW73" i="1"/>
  <c r="Y74" i="1"/>
  <c r="Z74" i="1" s="1"/>
  <c r="AZ74" i="1" s="1"/>
  <c r="AB74" i="1"/>
  <c r="AI74" i="1"/>
  <c r="AJ74" i="1"/>
  <c r="AK74" i="1"/>
  <c r="AL74" i="1"/>
  <c r="AM74" i="1"/>
  <c r="AS74" i="1"/>
  <c r="AT74" i="1"/>
  <c r="AU74" i="1"/>
  <c r="AV74" i="1"/>
  <c r="AW74" i="1"/>
  <c r="Y75" i="1"/>
  <c r="Z75" i="1" s="1"/>
  <c r="AZ75" i="1" s="1"/>
  <c r="AB75" i="1"/>
  <c r="AI75" i="1"/>
  <c r="AJ75" i="1"/>
  <c r="AK75" i="1"/>
  <c r="AL75" i="1"/>
  <c r="AM75" i="1"/>
  <c r="AS75" i="1"/>
  <c r="AT75" i="1"/>
  <c r="AU75" i="1"/>
  <c r="AV75" i="1"/>
  <c r="AW75" i="1"/>
  <c r="Y76" i="1"/>
  <c r="Z76" i="1" s="1"/>
  <c r="AZ76" i="1" s="1"/>
  <c r="AB76" i="1"/>
  <c r="AI76" i="1"/>
  <c r="AJ76" i="1"/>
  <c r="AK76" i="1"/>
  <c r="AL76" i="1"/>
  <c r="AM76" i="1"/>
  <c r="AS76" i="1"/>
  <c r="AT76" i="1"/>
  <c r="AU76" i="1"/>
  <c r="AV76" i="1"/>
  <c r="AW76" i="1"/>
  <c r="Y77" i="1"/>
  <c r="Z77" i="1" s="1"/>
  <c r="AZ77" i="1" s="1"/>
  <c r="AB77" i="1"/>
  <c r="AI77" i="1"/>
  <c r="AJ77" i="1"/>
  <c r="AK77" i="1"/>
  <c r="AL77" i="1"/>
  <c r="AM77" i="1"/>
  <c r="AS77" i="1"/>
  <c r="AT77" i="1"/>
  <c r="AU77" i="1"/>
  <c r="AV77" i="1"/>
  <c r="AW77" i="1"/>
  <c r="Y78" i="1"/>
  <c r="Z78" i="1" s="1"/>
  <c r="AB78" i="1"/>
  <c r="AI78" i="1"/>
  <c r="AJ78" i="1"/>
  <c r="AK78" i="1"/>
  <c r="AL78" i="1"/>
  <c r="AM78" i="1"/>
  <c r="AS78" i="1"/>
  <c r="AT78" i="1"/>
  <c r="AU78" i="1"/>
  <c r="AV78" i="1"/>
  <c r="AW78" i="1"/>
  <c r="Y79" i="1"/>
  <c r="Z79" i="1" s="1"/>
  <c r="AZ79" i="1" s="1"/>
  <c r="AB79" i="1"/>
  <c r="AI79" i="1"/>
  <c r="AJ79" i="1"/>
  <c r="AK79" i="1"/>
  <c r="AL79" i="1"/>
  <c r="AM79" i="1"/>
  <c r="AS79" i="1"/>
  <c r="AT79" i="1"/>
  <c r="AU79" i="1"/>
  <c r="AV79" i="1"/>
  <c r="AW79" i="1"/>
  <c r="Y80" i="1"/>
  <c r="Z80" i="1" s="1"/>
  <c r="AB80" i="1"/>
  <c r="AI80" i="1"/>
  <c r="AJ80" i="1"/>
  <c r="AK80" i="1"/>
  <c r="AL80" i="1"/>
  <c r="AM80" i="1"/>
  <c r="AS80" i="1"/>
  <c r="AT80" i="1"/>
  <c r="AU80" i="1"/>
  <c r="AV80" i="1"/>
  <c r="AW80" i="1"/>
  <c r="Y81" i="1"/>
  <c r="Z81" i="1" s="1"/>
  <c r="AB81" i="1"/>
  <c r="AI81" i="1"/>
  <c r="AJ81" i="1"/>
  <c r="AK81" i="1"/>
  <c r="AL81" i="1"/>
  <c r="AM81" i="1"/>
  <c r="AS81" i="1"/>
  <c r="AT81" i="1"/>
  <c r="AU81" i="1"/>
  <c r="AV81" i="1"/>
  <c r="AW81" i="1"/>
  <c r="Y82" i="1"/>
  <c r="Z82" i="1" s="1"/>
  <c r="AZ82" i="1" s="1"/>
  <c r="AB82" i="1"/>
  <c r="AI82" i="1"/>
  <c r="AJ82" i="1"/>
  <c r="AK82" i="1"/>
  <c r="AL82" i="1"/>
  <c r="AM82" i="1"/>
  <c r="AS82" i="1"/>
  <c r="AT82" i="1"/>
  <c r="AU82" i="1"/>
  <c r="AV82" i="1"/>
  <c r="AW82" i="1"/>
  <c r="Y83" i="1"/>
  <c r="Z83" i="1" s="1"/>
  <c r="AZ83" i="1" s="1"/>
  <c r="AB83" i="1"/>
  <c r="AI83" i="1"/>
  <c r="AJ83" i="1"/>
  <c r="AK83" i="1"/>
  <c r="AL83" i="1"/>
  <c r="AM83" i="1"/>
  <c r="AS83" i="1"/>
  <c r="AT83" i="1"/>
  <c r="AU83" i="1"/>
  <c r="AV83" i="1"/>
  <c r="AW83" i="1"/>
  <c r="Y84" i="1"/>
  <c r="Z84" i="1" s="1"/>
  <c r="AZ84" i="1" s="1"/>
  <c r="AB84" i="1"/>
  <c r="AI84" i="1"/>
  <c r="AJ84" i="1"/>
  <c r="AK84" i="1"/>
  <c r="AL84" i="1"/>
  <c r="AM84" i="1"/>
  <c r="AS84" i="1"/>
  <c r="AT84" i="1"/>
  <c r="AU84" i="1"/>
  <c r="AV84" i="1"/>
  <c r="AW84" i="1"/>
  <c r="Y85" i="1"/>
  <c r="Z85" i="1" s="1"/>
  <c r="AB85" i="1"/>
  <c r="AI85" i="1"/>
  <c r="AJ85" i="1"/>
  <c r="AK85" i="1"/>
  <c r="AL85" i="1"/>
  <c r="AM85" i="1"/>
  <c r="AS85" i="1"/>
  <c r="AT85" i="1"/>
  <c r="AU85" i="1"/>
  <c r="AV85" i="1"/>
  <c r="AW85" i="1"/>
  <c r="Y86" i="1"/>
  <c r="Z86" i="1" s="1"/>
  <c r="AZ86" i="1" s="1"/>
  <c r="AB86" i="1"/>
  <c r="AI86" i="1"/>
  <c r="AJ86" i="1"/>
  <c r="AK86" i="1"/>
  <c r="AL86" i="1"/>
  <c r="AM86" i="1"/>
  <c r="AS86" i="1"/>
  <c r="AT86" i="1"/>
  <c r="AU86" i="1"/>
  <c r="AV86" i="1"/>
  <c r="AW86" i="1"/>
  <c r="Y87" i="1"/>
  <c r="Z87" i="1" s="1"/>
  <c r="AZ87" i="1" s="1"/>
  <c r="AB87" i="1"/>
  <c r="AI87" i="1"/>
  <c r="AJ87" i="1"/>
  <c r="AK87" i="1"/>
  <c r="AL87" i="1"/>
  <c r="AM87" i="1"/>
  <c r="AS87" i="1"/>
  <c r="AT87" i="1"/>
  <c r="AU87" i="1"/>
  <c r="AV87" i="1"/>
  <c r="AW87" i="1"/>
  <c r="Y88" i="1"/>
  <c r="Z88" i="1" s="1"/>
  <c r="AZ88" i="1" s="1"/>
  <c r="AB88" i="1"/>
  <c r="AI88" i="1"/>
  <c r="AJ88" i="1"/>
  <c r="AK88" i="1"/>
  <c r="AL88" i="1"/>
  <c r="AM88" i="1"/>
  <c r="AS88" i="1"/>
  <c r="AT88" i="1"/>
  <c r="AU88" i="1"/>
  <c r="AV88" i="1"/>
  <c r="AW88" i="1"/>
  <c r="Y89" i="1"/>
  <c r="Z89" i="1" s="1"/>
  <c r="AI89" i="1"/>
  <c r="AJ89" i="1"/>
  <c r="AK89" i="1"/>
  <c r="AL89" i="1"/>
  <c r="AM89" i="1"/>
  <c r="AS89" i="1"/>
  <c r="AT89" i="1"/>
  <c r="AU89" i="1"/>
  <c r="AV89" i="1"/>
  <c r="AW89" i="1"/>
  <c r="Y90" i="1"/>
  <c r="Z90" i="1" s="1"/>
  <c r="AI90" i="1"/>
  <c r="AJ90" i="1"/>
  <c r="AK90" i="1"/>
  <c r="AL90" i="1"/>
  <c r="AM90" i="1"/>
  <c r="AS90" i="1"/>
  <c r="AT90" i="1"/>
  <c r="AU90" i="1"/>
  <c r="AV90" i="1"/>
  <c r="AW90" i="1"/>
  <c r="Y91" i="1"/>
  <c r="Z91" i="1" s="1"/>
  <c r="AZ91" i="1" s="1"/>
  <c r="AI91" i="1"/>
  <c r="AJ91" i="1"/>
  <c r="AK91" i="1"/>
  <c r="AL91" i="1"/>
  <c r="AM91" i="1"/>
  <c r="AS91" i="1"/>
  <c r="AT91" i="1"/>
  <c r="AU91" i="1"/>
  <c r="AV91" i="1"/>
  <c r="AW91" i="1"/>
  <c r="Y92" i="1"/>
  <c r="Z92" i="1" s="1"/>
  <c r="AB92" i="1"/>
  <c r="AI92" i="1"/>
  <c r="AJ92" i="1"/>
  <c r="AK92" i="1"/>
  <c r="AL92" i="1"/>
  <c r="AM92" i="1"/>
  <c r="AS92" i="1"/>
  <c r="AT92" i="1"/>
  <c r="AU92" i="1"/>
  <c r="AV92" i="1"/>
  <c r="AW92" i="1"/>
  <c r="Y93" i="1"/>
  <c r="Z93" i="1" s="1"/>
  <c r="AB93" i="1"/>
  <c r="AI93" i="1"/>
  <c r="AJ93" i="1"/>
  <c r="AK93" i="1"/>
  <c r="AL93" i="1"/>
  <c r="AM93" i="1"/>
  <c r="AS93" i="1"/>
  <c r="AT93" i="1"/>
  <c r="AU93" i="1"/>
  <c r="AV93" i="1"/>
  <c r="AW93" i="1"/>
  <c r="Y94" i="1"/>
  <c r="Z94" i="1" s="1"/>
  <c r="AB94" i="1" s="1"/>
  <c r="AC94" i="1" s="1"/>
  <c r="AI94" i="1"/>
  <c r="AJ94" i="1"/>
  <c r="AK94" i="1"/>
  <c r="AL94" i="1"/>
  <c r="AM94" i="1"/>
  <c r="AS94" i="1"/>
  <c r="AT94" i="1"/>
  <c r="AU94" i="1"/>
  <c r="AV94" i="1"/>
  <c r="AW94" i="1"/>
  <c r="Y95" i="1"/>
  <c r="Z95" i="1" s="1"/>
  <c r="AB95" i="1"/>
  <c r="AI95" i="1"/>
  <c r="AJ95" i="1"/>
  <c r="AK95" i="1"/>
  <c r="AL95" i="1"/>
  <c r="AM95" i="1"/>
  <c r="AS95" i="1"/>
  <c r="AT95" i="1"/>
  <c r="AU95" i="1"/>
  <c r="AV95" i="1"/>
  <c r="AW95" i="1"/>
  <c r="Y96" i="1"/>
  <c r="Z96" i="1" s="1"/>
  <c r="AB96" i="1"/>
  <c r="AI96" i="1"/>
  <c r="AJ96" i="1"/>
  <c r="AK96" i="1"/>
  <c r="AL96" i="1"/>
  <c r="AM96" i="1"/>
  <c r="AS96" i="1"/>
  <c r="AT96" i="1"/>
  <c r="AU96" i="1"/>
  <c r="AV96" i="1"/>
  <c r="AW96" i="1"/>
  <c r="Y97" i="1"/>
  <c r="Z97" i="1" s="1"/>
  <c r="AZ97" i="1" s="1"/>
  <c r="AB97" i="1"/>
  <c r="AI97" i="1"/>
  <c r="AJ97" i="1"/>
  <c r="AK97" i="1"/>
  <c r="AL97" i="1"/>
  <c r="AM97" i="1"/>
  <c r="AS97" i="1"/>
  <c r="AT97" i="1"/>
  <c r="AU97" i="1"/>
  <c r="AV97" i="1"/>
  <c r="AW97" i="1"/>
  <c r="Y98" i="1"/>
  <c r="Z98" i="1" s="1"/>
  <c r="AA98" i="1" s="1"/>
  <c r="AI98" i="1"/>
  <c r="AJ98" i="1"/>
  <c r="AK98" i="1"/>
  <c r="AL98" i="1"/>
  <c r="AM98" i="1"/>
  <c r="AS98" i="1"/>
  <c r="AT98" i="1"/>
  <c r="AU98" i="1"/>
  <c r="AV98" i="1"/>
  <c r="AW98" i="1"/>
  <c r="Y99" i="1"/>
  <c r="Z99" i="1" s="1"/>
  <c r="AI99" i="1"/>
  <c r="AJ99" i="1"/>
  <c r="AK99" i="1"/>
  <c r="AL99" i="1"/>
  <c r="AM99" i="1"/>
  <c r="AS99" i="1"/>
  <c r="AT99" i="1"/>
  <c r="AU99" i="1"/>
  <c r="AV99" i="1"/>
  <c r="AW99" i="1"/>
  <c r="Y100" i="1"/>
  <c r="Z100" i="1" s="1"/>
  <c r="AZ100" i="1" s="1"/>
  <c r="AI100" i="1"/>
  <c r="AJ100" i="1"/>
  <c r="AK100" i="1"/>
  <c r="AL100" i="1"/>
  <c r="AM100" i="1"/>
  <c r="AS100" i="1"/>
  <c r="AT100" i="1"/>
  <c r="AU100" i="1"/>
  <c r="AV100" i="1"/>
  <c r="AW100" i="1"/>
  <c r="Y101" i="1"/>
  <c r="Z101" i="1" s="1"/>
  <c r="AI101" i="1"/>
  <c r="AJ101" i="1"/>
  <c r="AK101" i="1"/>
  <c r="AL101" i="1"/>
  <c r="AM101" i="1"/>
  <c r="AS101" i="1"/>
  <c r="AT101" i="1"/>
  <c r="AU101" i="1"/>
  <c r="AV101" i="1"/>
  <c r="AW101" i="1"/>
  <c r="AI102" i="1"/>
  <c r="AJ102" i="1"/>
  <c r="AK102" i="1"/>
  <c r="AL102" i="1"/>
  <c r="AM102" i="1"/>
  <c r="AS102" i="1"/>
  <c r="AT102" i="1"/>
  <c r="AU102" i="1"/>
  <c r="AV102" i="1"/>
  <c r="AW102" i="1"/>
  <c r="AI103" i="1"/>
  <c r="AJ103" i="1"/>
  <c r="AK103" i="1"/>
  <c r="AL103" i="1"/>
  <c r="AM103" i="1"/>
  <c r="AS103" i="1"/>
  <c r="AT103" i="1"/>
  <c r="AU103" i="1"/>
  <c r="AV103" i="1"/>
  <c r="AW103" i="1"/>
  <c r="Y104" i="1"/>
  <c r="Z104" i="1" s="1"/>
  <c r="AZ104" i="1" s="1"/>
  <c r="AI104" i="1"/>
  <c r="AJ104" i="1"/>
  <c r="AK104" i="1"/>
  <c r="AL104" i="1"/>
  <c r="AM104" i="1"/>
  <c r="AS104" i="1"/>
  <c r="AT104" i="1"/>
  <c r="AU104" i="1"/>
  <c r="AV104" i="1"/>
  <c r="AW104" i="1"/>
  <c r="Y105" i="1"/>
  <c r="Z105" i="1" s="1"/>
  <c r="AI105" i="1"/>
  <c r="AJ105" i="1"/>
  <c r="AK105" i="1"/>
  <c r="AL105" i="1"/>
  <c r="AM105" i="1"/>
  <c r="AS105" i="1"/>
  <c r="AT105" i="1"/>
  <c r="AU105" i="1"/>
  <c r="AV105" i="1"/>
  <c r="AW105" i="1"/>
  <c r="Y106" i="1"/>
  <c r="Z106" i="1" s="1"/>
  <c r="AI106" i="1"/>
  <c r="AJ106" i="1"/>
  <c r="AK106" i="1"/>
  <c r="AL106" i="1"/>
  <c r="AM106" i="1"/>
  <c r="AS106" i="1"/>
  <c r="AT106" i="1"/>
  <c r="AU106" i="1"/>
  <c r="AV106" i="1"/>
  <c r="AW106" i="1"/>
  <c r="Y107" i="1"/>
  <c r="Z107" i="1" s="1"/>
  <c r="AB107" i="1" s="1"/>
  <c r="AC107" i="1" s="1"/>
  <c r="AI107" i="1"/>
  <c r="AJ107" i="1"/>
  <c r="AK107" i="1"/>
  <c r="AL107" i="1"/>
  <c r="AM107" i="1"/>
  <c r="AS107" i="1"/>
  <c r="AT107" i="1"/>
  <c r="AU107" i="1"/>
  <c r="AV107" i="1"/>
  <c r="AW107" i="1"/>
  <c r="Y108" i="1"/>
  <c r="Z108" i="1" s="1"/>
  <c r="AB108" i="1"/>
  <c r="AI108" i="1"/>
  <c r="AJ108" i="1"/>
  <c r="AK108" i="1"/>
  <c r="AL108" i="1"/>
  <c r="AM108" i="1"/>
  <c r="AS108" i="1"/>
  <c r="AT108" i="1"/>
  <c r="AU108" i="1"/>
  <c r="AV108" i="1"/>
  <c r="AW108" i="1"/>
  <c r="Y109" i="1"/>
  <c r="Z109" i="1" s="1"/>
  <c r="AB109" i="1"/>
  <c r="AI109" i="1"/>
  <c r="AJ109" i="1"/>
  <c r="AK109" i="1"/>
  <c r="AL109" i="1"/>
  <c r="AM109" i="1"/>
  <c r="AS109" i="1"/>
  <c r="AT109" i="1"/>
  <c r="AU109" i="1"/>
  <c r="AV109" i="1"/>
  <c r="AW109" i="1"/>
  <c r="Y110" i="1"/>
  <c r="Z110" i="1" s="1"/>
  <c r="AB110" i="1" s="1"/>
  <c r="AC110" i="1" s="1"/>
  <c r="AI110" i="1"/>
  <c r="AJ110" i="1"/>
  <c r="AK110" i="1"/>
  <c r="AL110" i="1"/>
  <c r="AM110" i="1"/>
  <c r="AS110" i="1"/>
  <c r="AT110" i="1"/>
  <c r="AU110" i="1"/>
  <c r="AV110" i="1"/>
  <c r="AW110" i="1"/>
  <c r="Y111" i="1"/>
  <c r="Z111" i="1" s="1"/>
  <c r="AA111" i="1" s="1"/>
  <c r="AI111" i="1"/>
  <c r="AJ111" i="1"/>
  <c r="AK111" i="1"/>
  <c r="AL111" i="1"/>
  <c r="AM111" i="1"/>
  <c r="AS111" i="1"/>
  <c r="AT111" i="1"/>
  <c r="AU111" i="1"/>
  <c r="AV111" i="1"/>
  <c r="AW111" i="1"/>
  <c r="Y112" i="1"/>
  <c r="Z112" i="1" s="1"/>
  <c r="AI112" i="1"/>
  <c r="AJ112" i="1"/>
  <c r="AK112" i="1"/>
  <c r="AL112" i="1"/>
  <c r="AM112" i="1"/>
  <c r="AS112" i="1"/>
  <c r="AT112" i="1"/>
  <c r="AU112" i="1"/>
  <c r="AV112" i="1"/>
  <c r="AW112" i="1"/>
  <c r="Y113" i="1"/>
  <c r="Z113" i="1" s="1"/>
  <c r="AI113" i="1"/>
  <c r="AJ113" i="1"/>
  <c r="AK113" i="1"/>
  <c r="AL113" i="1"/>
  <c r="AM113" i="1"/>
  <c r="AS113" i="1"/>
  <c r="AT113" i="1"/>
  <c r="AU113" i="1"/>
  <c r="AV113" i="1"/>
  <c r="AW113" i="1"/>
  <c r="Y114" i="1"/>
  <c r="Z114" i="1" s="1"/>
  <c r="AZ114" i="1" s="1"/>
  <c r="AI114" i="1"/>
  <c r="AJ114" i="1"/>
  <c r="AK114" i="1"/>
  <c r="AL114" i="1"/>
  <c r="AM114" i="1"/>
  <c r="AS114" i="1"/>
  <c r="AT114" i="1"/>
  <c r="AU114" i="1"/>
  <c r="AV114" i="1"/>
  <c r="AW114" i="1"/>
  <c r="Y115" i="1"/>
  <c r="Z115" i="1" s="1"/>
  <c r="AI115" i="1"/>
  <c r="AJ115" i="1"/>
  <c r="AK115" i="1"/>
  <c r="AL115" i="1"/>
  <c r="AM115" i="1"/>
  <c r="AS115" i="1"/>
  <c r="AT115" i="1"/>
  <c r="AU115" i="1"/>
  <c r="AV115" i="1"/>
  <c r="AW115" i="1"/>
  <c r="Y116" i="1"/>
  <c r="Z116" i="1" s="1"/>
  <c r="AZ116" i="1" s="1"/>
  <c r="AI116" i="1"/>
  <c r="AJ116" i="1"/>
  <c r="AK116" i="1"/>
  <c r="AL116" i="1"/>
  <c r="AM116" i="1"/>
  <c r="AS116" i="1"/>
  <c r="AT116" i="1"/>
  <c r="AU116" i="1"/>
  <c r="AV116" i="1"/>
  <c r="AW116" i="1"/>
  <c r="Y117" i="1"/>
  <c r="Z117" i="1" s="1"/>
  <c r="AB117" i="1"/>
  <c r="AI117" i="1"/>
  <c r="AJ117" i="1"/>
  <c r="AK117" i="1"/>
  <c r="AL117" i="1"/>
  <c r="AM117" i="1"/>
  <c r="AS117" i="1"/>
  <c r="AT117" i="1"/>
  <c r="AU117" i="1"/>
  <c r="AV117" i="1"/>
  <c r="AW117" i="1"/>
  <c r="Y118" i="1"/>
  <c r="Z118" i="1" s="1"/>
  <c r="AZ118" i="1" s="1"/>
  <c r="AB118" i="1"/>
  <c r="AI118" i="1"/>
  <c r="AJ118" i="1"/>
  <c r="AK118" i="1"/>
  <c r="AL118" i="1"/>
  <c r="AM118" i="1"/>
  <c r="AS118" i="1"/>
  <c r="AT118" i="1"/>
  <c r="AU118" i="1"/>
  <c r="AV118" i="1"/>
  <c r="AW118" i="1"/>
  <c r="Y119" i="1"/>
  <c r="Z119" i="1" s="1"/>
  <c r="AB119" i="1"/>
  <c r="AI119" i="1"/>
  <c r="AJ119" i="1"/>
  <c r="AK119" i="1"/>
  <c r="AL119" i="1"/>
  <c r="AM119" i="1"/>
  <c r="AS119" i="1"/>
  <c r="AT119" i="1"/>
  <c r="AU119" i="1"/>
  <c r="AV119" i="1"/>
  <c r="AW119" i="1"/>
  <c r="Y120" i="1"/>
  <c r="Z120" i="1" s="1"/>
  <c r="AI120" i="1"/>
  <c r="AJ120" i="1"/>
  <c r="AK120" i="1"/>
  <c r="AL120" i="1"/>
  <c r="AM120" i="1"/>
  <c r="AS120" i="1"/>
  <c r="AT120" i="1"/>
  <c r="AU120" i="1"/>
  <c r="AV120" i="1"/>
  <c r="AW120" i="1"/>
  <c r="AI121" i="1"/>
  <c r="AJ121" i="1"/>
  <c r="AK121" i="1"/>
  <c r="AL121" i="1"/>
  <c r="AM121" i="1"/>
  <c r="AS121" i="1"/>
  <c r="AT121" i="1"/>
  <c r="AU121" i="1"/>
  <c r="AV121" i="1"/>
  <c r="AW121" i="1"/>
  <c r="AI122" i="1"/>
  <c r="AJ122" i="1"/>
  <c r="AK122" i="1"/>
  <c r="AL122" i="1"/>
  <c r="AM122" i="1"/>
  <c r="AS122" i="1"/>
  <c r="AT122" i="1"/>
  <c r="AU122" i="1"/>
  <c r="AV122" i="1"/>
  <c r="AW122" i="1"/>
  <c r="AI123" i="1"/>
  <c r="AJ123" i="1"/>
  <c r="AK123" i="1"/>
  <c r="AL123" i="1"/>
  <c r="AM123" i="1"/>
  <c r="AS123" i="1"/>
  <c r="AT123" i="1"/>
  <c r="AU123" i="1"/>
  <c r="AV123" i="1"/>
  <c r="AW123" i="1"/>
  <c r="AI124" i="1"/>
  <c r="AJ124" i="1"/>
  <c r="AK124" i="1"/>
  <c r="AL124" i="1"/>
  <c r="AM124" i="1"/>
  <c r="AS124" i="1"/>
  <c r="AT124" i="1"/>
  <c r="AU124" i="1"/>
  <c r="AV124" i="1"/>
  <c r="AW124" i="1"/>
  <c r="AI125" i="1"/>
  <c r="AJ125" i="1"/>
  <c r="AK125" i="1"/>
  <c r="AL125" i="1"/>
  <c r="AM125" i="1"/>
  <c r="AS125" i="1"/>
  <c r="AT125" i="1"/>
  <c r="AU125" i="1"/>
  <c r="AV125" i="1"/>
  <c r="AW125" i="1"/>
  <c r="AI126" i="1"/>
  <c r="AJ126" i="1"/>
  <c r="AK126" i="1"/>
  <c r="AL126" i="1"/>
  <c r="AM126" i="1"/>
  <c r="AS126" i="1"/>
  <c r="AT126" i="1"/>
  <c r="AU126" i="1"/>
  <c r="AV126" i="1"/>
  <c r="AW126" i="1"/>
  <c r="AI127" i="1"/>
  <c r="AJ127" i="1"/>
  <c r="AK127" i="1"/>
  <c r="AL127" i="1"/>
  <c r="AM127" i="1"/>
  <c r="AS127" i="1"/>
  <c r="AT127" i="1"/>
  <c r="AU127" i="1"/>
  <c r="AV127" i="1"/>
  <c r="AW127" i="1"/>
  <c r="AI128" i="1"/>
  <c r="AJ128" i="1"/>
  <c r="AK128" i="1"/>
  <c r="AL128" i="1"/>
  <c r="AM128" i="1"/>
  <c r="AS128" i="1"/>
  <c r="AT128" i="1"/>
  <c r="AU128" i="1"/>
  <c r="AV128" i="1"/>
  <c r="AW128" i="1"/>
  <c r="AI129" i="1"/>
  <c r="AJ129" i="1"/>
  <c r="AK129" i="1"/>
  <c r="AL129" i="1"/>
  <c r="AM129" i="1"/>
  <c r="AS129" i="1"/>
  <c r="AT129" i="1"/>
  <c r="AU129" i="1"/>
  <c r="AV129" i="1"/>
  <c r="AW129" i="1"/>
  <c r="AI130" i="1"/>
  <c r="AJ130" i="1"/>
  <c r="AK130" i="1"/>
  <c r="AL130" i="1"/>
  <c r="AM130" i="1"/>
  <c r="AS130" i="1"/>
  <c r="AT130" i="1"/>
  <c r="AU130" i="1"/>
  <c r="AV130" i="1"/>
  <c r="AW130" i="1"/>
  <c r="AI131" i="1"/>
  <c r="AJ131" i="1"/>
  <c r="AK131" i="1"/>
  <c r="AL131" i="1"/>
  <c r="AM131" i="1"/>
  <c r="AS131" i="1"/>
  <c r="AT131" i="1"/>
  <c r="AU131" i="1"/>
  <c r="AV131" i="1"/>
  <c r="AW131" i="1"/>
  <c r="Y132" i="1"/>
  <c r="Z132" i="1" s="1"/>
  <c r="AI132" i="1"/>
  <c r="AJ132" i="1"/>
  <c r="AK132" i="1"/>
  <c r="AL132" i="1"/>
  <c r="AM132" i="1"/>
  <c r="AS132" i="1"/>
  <c r="AT132" i="1"/>
  <c r="AU132" i="1"/>
  <c r="AV132" i="1"/>
  <c r="AW132" i="1"/>
  <c r="Y133" i="1"/>
  <c r="Z133" i="1" s="1"/>
  <c r="AI133" i="1"/>
  <c r="AJ133" i="1"/>
  <c r="AK133" i="1"/>
  <c r="AL133" i="1"/>
  <c r="AM133" i="1"/>
  <c r="AS133" i="1"/>
  <c r="AT133" i="1"/>
  <c r="AU133" i="1"/>
  <c r="AV133" i="1"/>
  <c r="AW133" i="1"/>
  <c r="Y134" i="1"/>
  <c r="Z134" i="1" s="1"/>
  <c r="AI134" i="1"/>
  <c r="AJ134" i="1"/>
  <c r="AK134" i="1"/>
  <c r="AL134" i="1"/>
  <c r="AM134" i="1"/>
  <c r="AS134" i="1"/>
  <c r="AT134" i="1"/>
  <c r="AU134" i="1"/>
  <c r="AV134" i="1"/>
  <c r="AW134" i="1"/>
  <c r="Y135" i="1"/>
  <c r="Z135" i="1" s="1"/>
  <c r="AA135" i="1" s="1"/>
  <c r="AI135" i="1"/>
  <c r="AJ135" i="1"/>
  <c r="AK135" i="1"/>
  <c r="AL135" i="1"/>
  <c r="AM135" i="1"/>
  <c r="AS135" i="1"/>
  <c r="AT135" i="1"/>
  <c r="AU135" i="1"/>
  <c r="AV135" i="1"/>
  <c r="AW135" i="1"/>
  <c r="Y136" i="1"/>
  <c r="Z136" i="1" s="1"/>
  <c r="AI136" i="1"/>
  <c r="AJ136" i="1"/>
  <c r="AK136" i="1"/>
  <c r="AL136" i="1"/>
  <c r="AM136" i="1"/>
  <c r="AS136" i="1"/>
  <c r="AT136" i="1"/>
  <c r="AU136" i="1"/>
  <c r="AV136" i="1"/>
  <c r="AW136" i="1"/>
  <c r="AI137" i="1"/>
  <c r="AJ137" i="1"/>
  <c r="AK137" i="1"/>
  <c r="AL137" i="1"/>
  <c r="AM137" i="1"/>
  <c r="AS137" i="1"/>
  <c r="AT137" i="1"/>
  <c r="AU137" i="1"/>
  <c r="AV137" i="1"/>
  <c r="AW137" i="1"/>
  <c r="Y138" i="1"/>
  <c r="Z138" i="1" s="1"/>
  <c r="AI138" i="1"/>
  <c r="AJ138" i="1"/>
  <c r="AK138" i="1"/>
  <c r="AL138" i="1"/>
  <c r="AM138" i="1"/>
  <c r="AS138" i="1"/>
  <c r="AT138" i="1"/>
  <c r="AU138" i="1"/>
  <c r="AV138" i="1"/>
  <c r="AW138" i="1"/>
  <c r="Y139" i="1"/>
  <c r="Z139" i="1" s="1"/>
  <c r="AZ139" i="1" s="1"/>
  <c r="AI139" i="1"/>
  <c r="AJ139" i="1"/>
  <c r="AK139" i="1"/>
  <c r="AL139" i="1"/>
  <c r="AM139" i="1"/>
  <c r="AS139" i="1"/>
  <c r="AT139" i="1"/>
  <c r="AU139" i="1"/>
  <c r="AV139" i="1"/>
  <c r="AW139" i="1"/>
  <c r="Y140" i="1"/>
  <c r="Z140" i="1" s="1"/>
  <c r="AI140" i="1"/>
  <c r="AJ140" i="1"/>
  <c r="AK140" i="1"/>
  <c r="AL140" i="1"/>
  <c r="AM140" i="1"/>
  <c r="AS140" i="1"/>
  <c r="AT140" i="1"/>
  <c r="AU140" i="1"/>
  <c r="AV140" i="1"/>
  <c r="AW140" i="1"/>
  <c r="Y141" i="1"/>
  <c r="Z141" i="1" s="1"/>
  <c r="AI141" i="1"/>
  <c r="AJ141" i="1"/>
  <c r="AK141" i="1"/>
  <c r="AL141" i="1"/>
  <c r="AM141" i="1"/>
  <c r="AS141" i="1"/>
  <c r="AT141" i="1"/>
  <c r="AU141" i="1"/>
  <c r="AV141" i="1"/>
  <c r="AW141" i="1"/>
  <c r="Y142" i="1"/>
  <c r="Z142" i="1" s="1"/>
  <c r="AZ142" i="1" s="1"/>
  <c r="AA142" i="1"/>
  <c r="AI142" i="1"/>
  <c r="AJ142" i="1"/>
  <c r="AK142" i="1"/>
  <c r="AL142" i="1"/>
  <c r="AM142" i="1"/>
  <c r="AS142" i="1"/>
  <c r="AT142" i="1"/>
  <c r="AU142" i="1"/>
  <c r="AV142" i="1"/>
  <c r="AW142" i="1"/>
  <c r="AI143" i="1"/>
  <c r="AJ143" i="1"/>
  <c r="AK143" i="1"/>
  <c r="AL143" i="1"/>
  <c r="AM143" i="1"/>
  <c r="AS143" i="1"/>
  <c r="AT143" i="1"/>
  <c r="AU143" i="1"/>
  <c r="AV143" i="1"/>
  <c r="AW143" i="1"/>
  <c r="Y144" i="1"/>
  <c r="Z144" i="1" s="1"/>
  <c r="AZ144" i="1" s="1"/>
  <c r="AI144" i="1"/>
  <c r="AJ144" i="1"/>
  <c r="AK144" i="1"/>
  <c r="AL144" i="1"/>
  <c r="AM144" i="1"/>
  <c r="AS144" i="1"/>
  <c r="AT144" i="1"/>
  <c r="AU144" i="1"/>
  <c r="AV144" i="1"/>
  <c r="AW144" i="1"/>
  <c r="Y145" i="1"/>
  <c r="Z145" i="1" s="1"/>
  <c r="AI145" i="1"/>
  <c r="AJ145" i="1"/>
  <c r="AK145" i="1"/>
  <c r="AL145" i="1"/>
  <c r="AM145" i="1"/>
  <c r="AS145" i="1"/>
  <c r="AT145" i="1"/>
  <c r="AU145" i="1"/>
  <c r="AV145" i="1"/>
  <c r="AW145" i="1"/>
  <c r="Y146" i="1"/>
  <c r="Z146" i="1" s="1"/>
  <c r="AI146" i="1"/>
  <c r="AJ146" i="1"/>
  <c r="AK146" i="1"/>
  <c r="AL146" i="1"/>
  <c r="AM146" i="1"/>
  <c r="AS146" i="1"/>
  <c r="AT146" i="1"/>
  <c r="AU146" i="1"/>
  <c r="AV146" i="1"/>
  <c r="AW146" i="1"/>
  <c r="Y147" i="1"/>
  <c r="Z147" i="1" s="1"/>
  <c r="AZ147" i="1" s="1"/>
  <c r="AI147" i="1"/>
  <c r="AJ147" i="1"/>
  <c r="AK147" i="1"/>
  <c r="AL147" i="1"/>
  <c r="AM147" i="1"/>
  <c r="AS147" i="1"/>
  <c r="AT147" i="1"/>
  <c r="AU147" i="1"/>
  <c r="AV147" i="1"/>
  <c r="AW147" i="1"/>
  <c r="Y148" i="1"/>
  <c r="Z148" i="1" s="1"/>
  <c r="AI148" i="1"/>
  <c r="AJ148" i="1"/>
  <c r="AK148" i="1"/>
  <c r="AL148" i="1"/>
  <c r="AM148" i="1"/>
  <c r="AS148" i="1"/>
  <c r="AT148" i="1"/>
  <c r="AU148" i="1"/>
  <c r="AV148" i="1"/>
  <c r="AW148" i="1"/>
  <c r="Y149" i="1"/>
  <c r="Z149" i="1" s="1"/>
  <c r="AZ149" i="1" s="1"/>
  <c r="AI149" i="1"/>
  <c r="AJ149" i="1"/>
  <c r="AK149" i="1"/>
  <c r="AL149" i="1"/>
  <c r="AM149" i="1"/>
  <c r="AS149" i="1"/>
  <c r="AT149" i="1"/>
  <c r="AU149" i="1"/>
  <c r="AV149" i="1"/>
  <c r="AW149" i="1"/>
  <c r="Y150" i="1"/>
  <c r="Z150" i="1" s="1"/>
  <c r="AI150" i="1"/>
  <c r="AJ150" i="1"/>
  <c r="AK150" i="1"/>
  <c r="AL150" i="1"/>
  <c r="AM150" i="1"/>
  <c r="AS150" i="1"/>
  <c r="AT150" i="1"/>
  <c r="AU150" i="1"/>
  <c r="AV150" i="1"/>
  <c r="AW150" i="1"/>
  <c r="Y151" i="1"/>
  <c r="Z151" i="1" s="1"/>
  <c r="AZ151" i="1" s="1"/>
  <c r="AI151" i="1"/>
  <c r="AJ151" i="1"/>
  <c r="AK151" i="1"/>
  <c r="AL151" i="1"/>
  <c r="AM151" i="1"/>
  <c r="AS151" i="1"/>
  <c r="AT151" i="1"/>
  <c r="AU151" i="1"/>
  <c r="AV151" i="1"/>
  <c r="AW151" i="1"/>
  <c r="Y152" i="1"/>
  <c r="Z152" i="1" s="1"/>
  <c r="AI152" i="1"/>
  <c r="AJ152" i="1"/>
  <c r="AK152" i="1"/>
  <c r="AL152" i="1"/>
  <c r="AM152" i="1"/>
  <c r="AS152" i="1"/>
  <c r="AT152" i="1"/>
  <c r="AU152" i="1"/>
  <c r="AV152" i="1"/>
  <c r="AW152" i="1"/>
  <c r="Y153" i="1"/>
  <c r="Z153" i="1" s="1"/>
  <c r="AZ153" i="1" s="1"/>
  <c r="AI153" i="1"/>
  <c r="AJ153" i="1"/>
  <c r="AK153" i="1"/>
  <c r="AL153" i="1"/>
  <c r="AM153" i="1"/>
  <c r="AS153" i="1"/>
  <c r="AT153" i="1"/>
  <c r="AU153" i="1"/>
  <c r="AV153" i="1"/>
  <c r="AW153" i="1"/>
  <c r="AI154" i="1"/>
  <c r="AJ154" i="1"/>
  <c r="AK154" i="1"/>
  <c r="AL154" i="1"/>
  <c r="AM154" i="1"/>
  <c r="AS154" i="1"/>
  <c r="AT154" i="1"/>
  <c r="AU154" i="1"/>
  <c r="AV154" i="1"/>
  <c r="AW154" i="1"/>
  <c r="Y155" i="1"/>
  <c r="Z155" i="1" s="1"/>
  <c r="AI155" i="1"/>
  <c r="AJ155" i="1"/>
  <c r="AK155" i="1"/>
  <c r="AL155" i="1"/>
  <c r="AM155" i="1"/>
  <c r="AS155" i="1"/>
  <c r="AT155" i="1"/>
  <c r="AU155" i="1"/>
  <c r="AV155" i="1"/>
  <c r="AW155" i="1"/>
  <c r="Y156" i="1"/>
  <c r="Z156" i="1" s="1"/>
  <c r="AZ156" i="1" s="1"/>
  <c r="AI156" i="1"/>
  <c r="AJ156" i="1"/>
  <c r="AK156" i="1"/>
  <c r="AL156" i="1"/>
  <c r="AM156" i="1"/>
  <c r="AS156" i="1"/>
  <c r="AT156" i="1"/>
  <c r="AU156" i="1"/>
  <c r="AV156" i="1"/>
  <c r="AW156" i="1"/>
  <c r="Y157" i="1"/>
  <c r="Z157" i="1" s="1"/>
  <c r="AI157" i="1"/>
  <c r="AJ157" i="1"/>
  <c r="AK157" i="1"/>
  <c r="AL157" i="1"/>
  <c r="AM157" i="1"/>
  <c r="AS157" i="1"/>
  <c r="AT157" i="1"/>
  <c r="AU157" i="1"/>
  <c r="AV157" i="1"/>
  <c r="AW157" i="1"/>
  <c r="Y158" i="1"/>
  <c r="Z158" i="1" s="1"/>
  <c r="AI158" i="1"/>
  <c r="AJ158" i="1"/>
  <c r="AK158" i="1"/>
  <c r="AL158" i="1"/>
  <c r="AM158" i="1"/>
  <c r="AS158" i="1"/>
  <c r="AT158" i="1"/>
  <c r="AU158" i="1"/>
  <c r="AV158" i="1"/>
  <c r="AW158" i="1"/>
  <c r="Y172" i="1"/>
  <c r="Z172" i="1" s="1"/>
  <c r="AI172" i="1"/>
  <c r="AJ172" i="1"/>
  <c r="AK172" i="1"/>
  <c r="AL172" i="1"/>
  <c r="AM172" i="1"/>
  <c r="AS172" i="1"/>
  <c r="AT172" i="1"/>
  <c r="AU172" i="1"/>
  <c r="AV172" i="1"/>
  <c r="AW172" i="1"/>
  <c r="Y173" i="1"/>
  <c r="Z173" i="1" s="1"/>
  <c r="AB173" i="1" s="1"/>
  <c r="AC173" i="1" s="1"/>
  <c r="AI173" i="1"/>
  <c r="AJ173" i="1"/>
  <c r="AK173" i="1"/>
  <c r="AL173" i="1"/>
  <c r="AM173" i="1"/>
  <c r="AS173" i="1"/>
  <c r="AT173" i="1"/>
  <c r="AU173" i="1"/>
  <c r="AV173" i="1"/>
  <c r="AW173" i="1"/>
  <c r="Y174" i="1"/>
  <c r="Z174" i="1" s="1"/>
  <c r="AZ174" i="1" s="1"/>
  <c r="AI174" i="1"/>
  <c r="AJ174" i="1"/>
  <c r="AK174" i="1"/>
  <c r="AL174" i="1"/>
  <c r="AM174" i="1"/>
  <c r="AS174" i="1"/>
  <c r="AT174" i="1"/>
  <c r="AU174" i="1"/>
  <c r="AV174" i="1"/>
  <c r="AW174" i="1"/>
  <c r="Y175" i="1"/>
  <c r="Z175" i="1" s="1"/>
  <c r="AA175" i="1" s="1"/>
  <c r="AI175" i="1"/>
  <c r="AJ175" i="1"/>
  <c r="AK175" i="1"/>
  <c r="AL175" i="1"/>
  <c r="AM175" i="1"/>
  <c r="AS175" i="1"/>
  <c r="AT175" i="1"/>
  <c r="AU175" i="1"/>
  <c r="AV175" i="1"/>
  <c r="AW175" i="1"/>
  <c r="Y176" i="1"/>
  <c r="Z176" i="1" s="1"/>
  <c r="AI176" i="1"/>
  <c r="AJ176" i="1"/>
  <c r="AK176" i="1"/>
  <c r="AL176" i="1"/>
  <c r="AM176" i="1"/>
  <c r="AS176" i="1"/>
  <c r="AT176" i="1"/>
  <c r="AU176" i="1"/>
  <c r="AV176" i="1"/>
  <c r="AW176" i="1"/>
  <c r="Y177" i="1"/>
  <c r="Z177" i="1" s="1"/>
  <c r="AI177" i="1"/>
  <c r="AJ177" i="1"/>
  <c r="AK177" i="1"/>
  <c r="AL177" i="1"/>
  <c r="AM177" i="1"/>
  <c r="AS177" i="1"/>
  <c r="AT177" i="1"/>
  <c r="AU177" i="1"/>
  <c r="AV177" i="1"/>
  <c r="AW177" i="1"/>
  <c r="Y178" i="1"/>
  <c r="Z178" i="1" s="1"/>
  <c r="AI178" i="1"/>
  <c r="AJ178" i="1"/>
  <c r="AK178" i="1"/>
  <c r="AL178" i="1"/>
  <c r="AM178" i="1"/>
  <c r="AS178" i="1"/>
  <c r="AT178" i="1"/>
  <c r="AU178" i="1"/>
  <c r="AV178" i="1"/>
  <c r="AW178" i="1"/>
  <c r="Y179" i="1"/>
  <c r="Z179" i="1" s="1"/>
  <c r="AZ179" i="1" s="1"/>
  <c r="AI179" i="1"/>
  <c r="AJ179" i="1"/>
  <c r="AK179" i="1"/>
  <c r="AL179" i="1"/>
  <c r="AM179" i="1"/>
  <c r="AS179" i="1"/>
  <c r="AT179" i="1"/>
  <c r="AU179" i="1"/>
  <c r="AV179" i="1"/>
  <c r="AW179" i="1"/>
  <c r="Y180" i="1"/>
  <c r="Z180" i="1" s="1"/>
  <c r="AZ180" i="1" s="1"/>
  <c r="AI180" i="1"/>
  <c r="AJ180" i="1"/>
  <c r="AK180" i="1"/>
  <c r="AL180" i="1"/>
  <c r="AM180" i="1"/>
  <c r="AS180" i="1"/>
  <c r="AT180" i="1"/>
  <c r="AU180" i="1"/>
  <c r="AV180" i="1"/>
  <c r="AW180" i="1"/>
  <c r="Y181" i="1"/>
  <c r="Z181" i="1" s="1"/>
  <c r="AI181" i="1"/>
  <c r="AJ181" i="1"/>
  <c r="AK181" i="1"/>
  <c r="AL181" i="1"/>
  <c r="AM181" i="1"/>
  <c r="AS181" i="1"/>
  <c r="AT181" i="1"/>
  <c r="AU181" i="1"/>
  <c r="AV181" i="1"/>
  <c r="AW181" i="1"/>
  <c r="Y182" i="1"/>
  <c r="Z182" i="1" s="1"/>
  <c r="AZ182" i="1" s="1"/>
  <c r="AI182" i="1"/>
  <c r="AJ182" i="1"/>
  <c r="AK182" i="1"/>
  <c r="AL182" i="1"/>
  <c r="AM182" i="1"/>
  <c r="AS182" i="1"/>
  <c r="AT182" i="1"/>
  <c r="AU182" i="1"/>
  <c r="AV182" i="1"/>
  <c r="AW182" i="1"/>
  <c r="Y183" i="1"/>
  <c r="Z183" i="1" s="1"/>
  <c r="AI183" i="1"/>
  <c r="AJ183" i="1"/>
  <c r="AK183" i="1"/>
  <c r="AL183" i="1"/>
  <c r="AM183" i="1"/>
  <c r="AS183" i="1"/>
  <c r="AT183" i="1"/>
  <c r="AU183" i="1"/>
  <c r="AV183" i="1"/>
  <c r="AW183" i="1"/>
  <c r="Y184" i="1"/>
  <c r="Z184" i="1" s="1"/>
  <c r="AZ184" i="1" s="1"/>
  <c r="AI184" i="1"/>
  <c r="AJ184" i="1"/>
  <c r="AK184" i="1"/>
  <c r="AL184" i="1"/>
  <c r="AM184" i="1"/>
  <c r="AS184" i="1"/>
  <c r="AT184" i="1"/>
  <c r="AU184" i="1"/>
  <c r="AV184" i="1"/>
  <c r="AW184" i="1"/>
  <c r="Y185" i="1"/>
  <c r="Z185" i="1" s="1"/>
  <c r="AI185" i="1"/>
  <c r="AJ185" i="1"/>
  <c r="AK185" i="1"/>
  <c r="AL185" i="1"/>
  <c r="AM185" i="1"/>
  <c r="AS185" i="1"/>
  <c r="AT185" i="1"/>
  <c r="AU185" i="1"/>
  <c r="AV185" i="1"/>
  <c r="AW185" i="1"/>
  <c r="Y186" i="1"/>
  <c r="Z186" i="1" s="1"/>
  <c r="AI186" i="1"/>
  <c r="AJ186" i="1"/>
  <c r="AK186" i="1"/>
  <c r="AL186" i="1"/>
  <c r="AM186" i="1"/>
  <c r="AS186" i="1"/>
  <c r="AT186" i="1"/>
  <c r="AU186" i="1"/>
  <c r="AV186" i="1"/>
  <c r="AW186" i="1"/>
  <c r="Y187" i="1"/>
  <c r="Z187" i="1" s="1"/>
  <c r="AB187" i="1" s="1"/>
  <c r="AC187" i="1" s="1"/>
  <c r="AI187" i="1"/>
  <c r="AJ187" i="1"/>
  <c r="AK187" i="1"/>
  <c r="AL187" i="1"/>
  <c r="AM187" i="1"/>
  <c r="AS187" i="1"/>
  <c r="AT187" i="1"/>
  <c r="AU187" i="1"/>
  <c r="AV187" i="1"/>
  <c r="AW187" i="1"/>
  <c r="Y188" i="1"/>
  <c r="Z188" i="1" s="1"/>
  <c r="AI188" i="1"/>
  <c r="AJ188" i="1"/>
  <c r="AK188" i="1"/>
  <c r="AL188" i="1"/>
  <c r="AM188" i="1"/>
  <c r="AS188" i="1"/>
  <c r="AT188" i="1"/>
  <c r="AU188" i="1"/>
  <c r="AV188" i="1"/>
  <c r="AW188" i="1"/>
  <c r="Y189" i="1"/>
  <c r="Z189" i="1" s="1"/>
  <c r="AZ189" i="1" s="1"/>
  <c r="AI189" i="1"/>
  <c r="AJ189" i="1"/>
  <c r="AK189" i="1"/>
  <c r="AL189" i="1"/>
  <c r="AM189" i="1"/>
  <c r="AS189" i="1"/>
  <c r="AT189" i="1"/>
  <c r="AU189" i="1"/>
  <c r="AV189" i="1"/>
  <c r="AW189" i="1"/>
  <c r="Y190" i="1"/>
  <c r="Z190" i="1" s="1"/>
  <c r="AZ190" i="1" s="1"/>
  <c r="AI190" i="1"/>
  <c r="AJ190" i="1"/>
  <c r="AK190" i="1"/>
  <c r="AL190" i="1"/>
  <c r="AM190" i="1"/>
  <c r="AS190" i="1"/>
  <c r="AT190" i="1"/>
  <c r="AU190" i="1"/>
  <c r="AV190" i="1"/>
  <c r="AW190" i="1"/>
  <c r="Y191" i="1"/>
  <c r="Z191" i="1" s="1"/>
  <c r="AZ191" i="1" s="1"/>
  <c r="AI191" i="1"/>
  <c r="AJ191" i="1"/>
  <c r="AK191" i="1"/>
  <c r="AL191" i="1"/>
  <c r="AM191" i="1"/>
  <c r="AS191" i="1"/>
  <c r="AT191" i="1"/>
  <c r="AU191" i="1"/>
  <c r="AV191" i="1"/>
  <c r="AW191" i="1"/>
  <c r="Y192" i="1"/>
  <c r="Z192" i="1" s="1"/>
  <c r="AI192" i="1"/>
  <c r="AJ192" i="1"/>
  <c r="AK192" i="1"/>
  <c r="AL192" i="1"/>
  <c r="AM192" i="1"/>
  <c r="AS192" i="1"/>
  <c r="AT192" i="1"/>
  <c r="AU192" i="1"/>
  <c r="AV192" i="1"/>
  <c r="AW192" i="1"/>
  <c r="Y193" i="1"/>
  <c r="Z193" i="1" s="1"/>
  <c r="AI193" i="1"/>
  <c r="AJ193" i="1"/>
  <c r="AK193" i="1"/>
  <c r="AL193" i="1"/>
  <c r="AM193" i="1"/>
  <c r="AS193" i="1"/>
  <c r="AT193" i="1"/>
  <c r="AU193" i="1"/>
  <c r="AV193" i="1"/>
  <c r="AW193" i="1"/>
  <c r="Y194" i="1"/>
  <c r="Z194" i="1" s="1"/>
  <c r="AZ194" i="1" s="1"/>
  <c r="AI194" i="1"/>
  <c r="AJ194" i="1"/>
  <c r="AK194" i="1"/>
  <c r="AL194" i="1"/>
  <c r="AM194" i="1"/>
  <c r="AS194" i="1"/>
  <c r="AT194" i="1"/>
  <c r="AU194" i="1"/>
  <c r="AV194" i="1"/>
  <c r="AW194" i="1"/>
  <c r="Y195" i="1"/>
  <c r="Z195" i="1" s="1"/>
  <c r="AI195" i="1"/>
  <c r="AJ195" i="1"/>
  <c r="AK195" i="1"/>
  <c r="AL195" i="1"/>
  <c r="AM195" i="1"/>
  <c r="AS195" i="1"/>
  <c r="AT195" i="1"/>
  <c r="AU195" i="1"/>
  <c r="AV195" i="1"/>
  <c r="AW195" i="1"/>
  <c r="Y196" i="1"/>
  <c r="Z196" i="1" s="1"/>
  <c r="AB196" i="1" s="1"/>
  <c r="AC196" i="1" s="1"/>
  <c r="AI196" i="1"/>
  <c r="AJ196" i="1"/>
  <c r="AK196" i="1"/>
  <c r="AL196" i="1"/>
  <c r="AM196" i="1"/>
  <c r="AS196" i="1"/>
  <c r="AT196" i="1"/>
  <c r="AU196" i="1"/>
  <c r="AV196" i="1"/>
  <c r="AW196" i="1"/>
  <c r="Y197" i="1"/>
  <c r="Z197" i="1" s="1"/>
  <c r="AI197" i="1"/>
  <c r="AJ197" i="1"/>
  <c r="AK197" i="1"/>
  <c r="AL197" i="1"/>
  <c r="AM197" i="1"/>
  <c r="AS197" i="1"/>
  <c r="AT197" i="1"/>
  <c r="AU197" i="1"/>
  <c r="AV197" i="1"/>
  <c r="AW197" i="1"/>
  <c r="Y198" i="1"/>
  <c r="Z198" i="1" s="1"/>
  <c r="AB198" i="1" s="1"/>
  <c r="AC198" i="1" s="1"/>
  <c r="AI198" i="1"/>
  <c r="AJ198" i="1"/>
  <c r="AK198" i="1"/>
  <c r="AL198" i="1"/>
  <c r="AM198" i="1"/>
  <c r="AS198" i="1"/>
  <c r="AT198" i="1"/>
  <c r="AU198" i="1"/>
  <c r="AV198" i="1"/>
  <c r="AW198" i="1"/>
  <c r="Y199" i="1"/>
  <c r="Z199" i="1" s="1"/>
  <c r="AI199" i="1"/>
  <c r="AJ199" i="1"/>
  <c r="AK199" i="1"/>
  <c r="AL199" i="1"/>
  <c r="AM199" i="1"/>
  <c r="AS199" i="1"/>
  <c r="AT199" i="1"/>
  <c r="AU199" i="1"/>
  <c r="AV199" i="1"/>
  <c r="AW199" i="1"/>
  <c r="T137" i="1"/>
  <c r="S137"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T24" i="1"/>
  <c r="S24" i="1"/>
  <c r="T23" i="1"/>
  <c r="T22" i="1"/>
  <c r="S22" i="1"/>
  <c r="T21" i="1"/>
  <c r="S21" i="1"/>
  <c r="T20" i="1"/>
  <c r="S20" i="1"/>
  <c r="T19" i="1"/>
  <c r="S19" i="1"/>
  <c r="T18" i="1"/>
  <c r="S18" i="1"/>
  <c r="T17" i="1"/>
  <c r="T16" i="1"/>
  <c r="S16" i="1"/>
  <c r="T15" i="1"/>
  <c r="S15" i="1"/>
  <c r="T14" i="1"/>
  <c r="S14" i="1"/>
  <c r="T13" i="1"/>
  <c r="S13" i="1"/>
  <c r="T12" i="1"/>
  <c r="S12" i="1"/>
  <c r="T11" i="1"/>
  <c r="S11" i="1"/>
  <c r="AW10" i="1"/>
  <c r="AV10" i="1"/>
  <c r="AU10" i="1"/>
  <c r="AT10" i="1"/>
  <c r="AS10" i="1"/>
  <c r="AM10" i="1"/>
  <c r="AL10" i="1"/>
  <c r="AK10" i="1"/>
  <c r="AJ10" i="1"/>
  <c r="AI10" i="1"/>
  <c r="AB10" i="1"/>
  <c r="Y10" i="1"/>
  <c r="Z10" i="1" s="1"/>
  <c r="AZ10" i="1" s="1"/>
  <c r="AA27" i="1" l="1"/>
  <c r="AC27" i="1" s="1"/>
  <c r="AA22" i="1"/>
  <c r="AC22" i="1" s="1"/>
  <c r="AA86" i="1"/>
  <c r="AC86" i="1" s="1"/>
  <c r="AZ106" i="1"/>
  <c r="AB106" i="1"/>
  <c r="AC106" i="1" s="1"/>
  <c r="AA83" i="1"/>
  <c r="AC83" i="1" s="1"/>
  <c r="AA14" i="1"/>
  <c r="AC14" i="1" s="1"/>
  <c r="AA33" i="1"/>
  <c r="AC33" i="1" s="1"/>
  <c r="AA49" i="1"/>
  <c r="AC49" i="1" s="1"/>
  <c r="AA53" i="1"/>
  <c r="AC53" i="1" s="1"/>
  <c r="AA70" i="1"/>
  <c r="AC70" i="1" s="1"/>
  <c r="AA55" i="1"/>
  <c r="AC55" i="1" s="1"/>
  <c r="AA57" i="1"/>
  <c r="AB43" i="1"/>
  <c r="AC43" i="1" s="1"/>
  <c r="AA47" i="1"/>
  <c r="AC47" i="1" s="1"/>
  <c r="AA82" i="1"/>
  <c r="AC82" i="1" s="1"/>
  <c r="AA31" i="1"/>
  <c r="AC31" i="1" s="1"/>
  <c r="AB57" i="1"/>
  <c r="AC57" i="1" s="1"/>
  <c r="AA45" i="1"/>
  <c r="AC45" i="1" s="1"/>
  <c r="AA20" i="1"/>
  <c r="AC20" i="1" s="1"/>
  <c r="AA16" i="1"/>
  <c r="AC16" i="1" s="1"/>
  <c r="AA74" i="1"/>
  <c r="AC74" i="1" s="1"/>
  <c r="AA88" i="1"/>
  <c r="AC88" i="1" s="1"/>
  <c r="AA12" i="1"/>
  <c r="AC12" i="1" s="1"/>
  <c r="AB149" i="1"/>
  <c r="AC149" i="1" s="1"/>
  <c r="AZ173" i="1"/>
  <c r="AA156" i="1"/>
  <c r="AA91" i="1"/>
  <c r="AB100" i="1"/>
  <c r="AC100" i="1" s="1"/>
  <c r="AB91" i="1"/>
  <c r="AC91" i="1" s="1"/>
  <c r="AA100" i="1"/>
  <c r="AA139" i="1"/>
  <c r="AZ89" i="1"/>
  <c r="AB89" i="1"/>
  <c r="AC89" i="1" s="1"/>
  <c r="AA67" i="1"/>
  <c r="AC67" i="1" s="1"/>
  <c r="AA97" i="1"/>
  <c r="AC97" i="1" s="1"/>
  <c r="AB139" i="1"/>
  <c r="AC139" i="1" s="1"/>
  <c r="AA36" i="1"/>
  <c r="AC36" i="1" s="1"/>
  <c r="AA77" i="1"/>
  <c r="AC77" i="1" s="1"/>
  <c r="AA79" i="1"/>
  <c r="AC79" i="1" s="1"/>
  <c r="AA56" i="1"/>
  <c r="AC56" i="1" s="1"/>
  <c r="AA60" i="1"/>
  <c r="AA38" i="1"/>
  <c r="AC38" i="1" s="1"/>
  <c r="AA50" i="1"/>
  <c r="AC50" i="1" s="1"/>
  <c r="AA58" i="1"/>
  <c r="AC58" i="1" s="1"/>
  <c r="AB137" i="1"/>
  <c r="AC137" i="1" s="1"/>
  <c r="AB114" i="1"/>
  <c r="AC114" i="1" s="1"/>
  <c r="AA32" i="1"/>
  <c r="AC32" i="1" s="1"/>
  <c r="AA42" i="1"/>
  <c r="AC42" i="1" s="1"/>
  <c r="AA114" i="1"/>
  <c r="AA30" i="1"/>
  <c r="AC30" i="1" s="1"/>
  <c r="AB60" i="1"/>
  <c r="AC60" i="1" s="1"/>
  <c r="AA44" i="1"/>
  <c r="AC44" i="1" s="1"/>
  <c r="AB104" i="1"/>
  <c r="AC104" i="1" s="1"/>
  <c r="AA52" i="1"/>
  <c r="AC52" i="1" s="1"/>
  <c r="AA149" i="1"/>
  <c r="AA46" i="1"/>
  <c r="AC46" i="1" s="1"/>
  <c r="AA18" i="1"/>
  <c r="AC18" i="1" s="1"/>
  <c r="AA69" i="1"/>
  <c r="AC69" i="1" s="1"/>
  <c r="AA73" i="1"/>
  <c r="AC73" i="1" s="1"/>
  <c r="AA48" i="1"/>
  <c r="AC48" i="1" s="1"/>
  <c r="AB156" i="1"/>
  <c r="AC156" i="1" s="1"/>
  <c r="AA34" i="1"/>
  <c r="AC34" i="1" s="1"/>
  <c r="AA40" i="1"/>
  <c r="AC40" i="1" s="1"/>
  <c r="AA75" i="1"/>
  <c r="AC75" i="1" s="1"/>
  <c r="AB185" i="1"/>
  <c r="AC185" i="1" s="1"/>
  <c r="AA185" i="1"/>
  <c r="AZ13" i="1"/>
  <c r="AB13" i="1"/>
  <c r="AC13" i="1" s="1"/>
  <c r="AZ72" i="1"/>
  <c r="AA72" i="1"/>
  <c r="AC72" i="1" s="1"/>
  <c r="AZ110" i="1"/>
  <c r="AA61" i="1"/>
  <c r="AC61" i="1" s="1"/>
  <c r="AZ61" i="1"/>
  <c r="AZ119" i="1"/>
  <c r="AA119" i="1"/>
  <c r="AC119" i="1" s="1"/>
  <c r="AA194" i="1"/>
  <c r="AA104" i="1"/>
  <c r="AA187" i="1"/>
  <c r="AB98" i="1"/>
  <c r="AC98" i="1" s="1"/>
  <c r="AB142" i="1"/>
  <c r="AC142" i="1" s="1"/>
  <c r="AA89" i="1"/>
  <c r="AA116" i="1"/>
  <c r="AB116" i="1"/>
  <c r="AC116" i="1" s="1"/>
  <c r="AA137" i="1"/>
  <c r="AA118" i="1"/>
  <c r="AC118" i="1" s="1"/>
  <c r="AA178" i="1"/>
  <c r="AZ178" i="1"/>
  <c r="AB178" i="1"/>
  <c r="AC178" i="1" s="1"/>
  <c r="AB157" i="1"/>
  <c r="AC157" i="1" s="1"/>
  <c r="AZ157" i="1"/>
  <c r="AZ133" i="1"/>
  <c r="AB133" i="1"/>
  <c r="AC133" i="1" s="1"/>
  <c r="AA133" i="1"/>
  <c r="AZ188" i="1"/>
  <c r="AA188" i="1"/>
  <c r="AB188" i="1"/>
  <c r="AC188" i="1" s="1"/>
  <c r="AZ152" i="1"/>
  <c r="AA152" i="1"/>
  <c r="AB152" i="1"/>
  <c r="AC152" i="1" s="1"/>
  <c r="AZ109" i="1"/>
  <c r="AA109" i="1"/>
  <c r="AC109" i="1" s="1"/>
  <c r="AZ141" i="1"/>
  <c r="AB141" i="1"/>
  <c r="AC141" i="1" s="1"/>
  <c r="AA141" i="1"/>
  <c r="AZ85" i="1"/>
  <c r="AA85" i="1"/>
  <c r="AC85" i="1" s="1"/>
  <c r="AZ64" i="1"/>
  <c r="AA64" i="1"/>
  <c r="AC64" i="1" s="1"/>
  <c r="AZ62" i="1"/>
  <c r="AA62" i="1"/>
  <c r="AC62" i="1" s="1"/>
  <c r="AZ28" i="1"/>
  <c r="AA28" i="1"/>
  <c r="AC28" i="1" s="1"/>
  <c r="AA195" i="1"/>
  <c r="AB195" i="1"/>
  <c r="AC195" i="1" s="1"/>
  <c r="AZ68" i="1"/>
  <c r="AA68" i="1"/>
  <c r="AC68" i="1" s="1"/>
  <c r="AZ108" i="1"/>
  <c r="AA108" i="1"/>
  <c r="AC108" i="1" s="1"/>
  <c r="AZ93" i="1"/>
  <c r="AA93" i="1"/>
  <c r="AC93" i="1" s="1"/>
  <c r="AB202" i="1"/>
  <c r="AC202" i="1" s="1"/>
  <c r="AZ202" i="1"/>
  <c r="AB145" i="1"/>
  <c r="AC145" i="1" s="1"/>
  <c r="AA145" i="1"/>
  <c r="AZ145" i="1"/>
  <c r="AZ134" i="1"/>
  <c r="AB134" i="1"/>
  <c r="AC134" i="1" s="1"/>
  <c r="AZ105" i="1"/>
  <c r="AB105" i="1"/>
  <c r="AC105" i="1" s="1"/>
  <c r="AA105" i="1"/>
  <c r="AB147" i="1"/>
  <c r="AC147" i="1" s="1"/>
  <c r="AA59" i="1"/>
  <c r="AA21" i="1"/>
  <c r="AC21" i="1" s="1"/>
  <c r="AA23" i="1"/>
  <c r="AC23" i="1" s="1"/>
  <c r="AA147" i="1"/>
  <c r="AB59" i="1"/>
  <c r="AC59" i="1" s="1"/>
  <c r="AB151" i="1"/>
  <c r="AC151" i="1" s="1"/>
  <c r="AA17" i="1"/>
  <c r="AC17" i="1" s="1"/>
  <c r="AA198" i="1"/>
  <c r="AA76" i="1"/>
  <c r="AC76" i="1" s="1"/>
  <c r="AB179" i="1"/>
  <c r="AC179" i="1" s="1"/>
  <c r="AZ198" i="1"/>
  <c r="AA144" i="1"/>
  <c r="AB153" i="1"/>
  <c r="AC153" i="1" s="1"/>
  <c r="AB144" i="1"/>
  <c r="AC144" i="1" s="1"/>
  <c r="AA153" i="1"/>
  <c r="AA13" i="1"/>
  <c r="AA19" i="1"/>
  <c r="AC19" i="1" s="1"/>
  <c r="AA179" i="1"/>
  <c r="AZ192" i="1"/>
  <c r="AA192" i="1"/>
  <c r="AB192" i="1"/>
  <c r="AC192" i="1" s="1"/>
  <c r="AZ148" i="1"/>
  <c r="AB148" i="1"/>
  <c r="AC148" i="1" s="1"/>
  <c r="AA148" i="1"/>
  <c r="AZ117" i="1"/>
  <c r="AA117" i="1"/>
  <c r="AC117" i="1" s="1"/>
  <c r="AZ25" i="1"/>
  <c r="AA25" i="1"/>
  <c r="AC25" i="1" s="1"/>
  <c r="AZ11" i="1"/>
  <c r="AA11" i="1"/>
  <c r="AC11" i="1" s="1"/>
  <c r="AB166" i="1"/>
  <c r="AC166" i="1" s="1"/>
  <c r="AZ166" i="1"/>
  <c r="AZ155" i="1"/>
  <c r="AB155" i="1"/>
  <c r="AC155" i="1" s="1"/>
  <c r="AZ101" i="1"/>
  <c r="AB101" i="1"/>
  <c r="AC101" i="1" s="1"/>
  <c r="AA101" i="1"/>
  <c r="AZ90" i="1"/>
  <c r="AA90" i="1"/>
  <c r="AB90" i="1"/>
  <c r="AC90" i="1" s="1"/>
  <c r="AZ66" i="1"/>
  <c r="AA66" i="1"/>
  <c r="AB66" i="1"/>
  <c r="AC66" i="1" s="1"/>
  <c r="AZ176" i="1"/>
  <c r="AB176" i="1"/>
  <c r="AC176" i="1" s="1"/>
  <c r="AA176" i="1"/>
  <c r="AZ136" i="1"/>
  <c r="AB136" i="1"/>
  <c r="AC136" i="1" s="1"/>
  <c r="AA136" i="1"/>
  <c r="AZ120" i="1"/>
  <c r="AA120" i="1"/>
  <c r="AB120" i="1"/>
  <c r="AC120" i="1" s="1"/>
  <c r="AZ112" i="1"/>
  <c r="AB112" i="1"/>
  <c r="AC112" i="1" s="1"/>
  <c r="AA112" i="1"/>
  <c r="AZ150" i="1"/>
  <c r="AB150" i="1"/>
  <c r="AC150" i="1" s="1"/>
  <c r="AA150" i="1"/>
  <c r="AB201" i="1"/>
  <c r="AC201" i="1" s="1"/>
  <c r="AA201" i="1"/>
  <c r="AZ201" i="1"/>
  <c r="AZ92" i="1"/>
  <c r="AA92" i="1"/>
  <c r="AC92" i="1" s="1"/>
  <c r="AZ54" i="1"/>
  <c r="AA54" i="1"/>
  <c r="AC54" i="1" s="1"/>
  <c r="AZ26" i="1"/>
  <c r="AA26" i="1"/>
  <c r="AC26" i="1" s="1"/>
  <c r="AB143" i="1"/>
  <c r="AC143" i="1" s="1"/>
  <c r="AA143" i="1"/>
  <c r="AZ143" i="1"/>
  <c r="AZ138" i="1"/>
  <c r="AB138" i="1"/>
  <c r="AC138" i="1" s="1"/>
  <c r="AA138" i="1"/>
  <c r="AZ177" i="1"/>
  <c r="AB177" i="1"/>
  <c r="AC177" i="1" s="1"/>
  <c r="AB140" i="1"/>
  <c r="AC140" i="1" s="1"/>
  <c r="AZ140" i="1"/>
  <c r="AZ113" i="1"/>
  <c r="AB113" i="1"/>
  <c r="AC113" i="1" s="1"/>
  <c r="AA113" i="1"/>
  <c r="AA80" i="1"/>
  <c r="AC80" i="1" s="1"/>
  <c r="AZ80" i="1"/>
  <c r="AZ65" i="1"/>
  <c r="AA65" i="1"/>
  <c r="AC65" i="1" s="1"/>
  <c r="AZ199" i="1"/>
  <c r="AA199" i="1"/>
  <c r="AB199" i="1"/>
  <c r="AC199" i="1" s="1"/>
  <c r="AA181" i="1"/>
  <c r="AB181" i="1"/>
  <c r="AC181" i="1" s="1"/>
  <c r="AZ181" i="1"/>
  <c r="AZ132" i="1"/>
  <c r="AB132" i="1"/>
  <c r="AC132" i="1" s="1"/>
  <c r="AA132" i="1"/>
  <c r="AZ115" i="1"/>
  <c r="AB115" i="1"/>
  <c r="AC115" i="1" s="1"/>
  <c r="AA115" i="1"/>
  <c r="AZ95" i="1"/>
  <c r="AA95" i="1"/>
  <c r="AC95" i="1" s="1"/>
  <c r="AZ63" i="1"/>
  <c r="AA63" i="1"/>
  <c r="AC63" i="1" s="1"/>
  <c r="AZ158" i="1"/>
  <c r="AB158" i="1"/>
  <c r="AC158" i="1" s="1"/>
  <c r="AA158" i="1"/>
  <c r="AZ146" i="1"/>
  <c r="AB146" i="1"/>
  <c r="AC146" i="1" s="1"/>
  <c r="AA146" i="1"/>
  <c r="AB99" i="1"/>
  <c r="AC99" i="1" s="1"/>
  <c r="AA99" i="1"/>
  <c r="AZ99" i="1"/>
  <c r="AZ29" i="1"/>
  <c r="AB29" i="1"/>
  <c r="AC29" i="1" s="1"/>
  <c r="AA196" i="1"/>
  <c r="AZ196" i="1"/>
  <c r="AA10" i="1"/>
  <c r="AC10" i="1" s="1"/>
  <c r="AZ187" i="1"/>
  <c r="AZ185" i="1"/>
  <c r="AZ195" i="1"/>
  <c r="AB160" i="1"/>
  <c r="AC160" i="1" s="1"/>
  <c r="AZ37" i="1"/>
  <c r="AZ183" i="1"/>
  <c r="AA183" i="1"/>
  <c r="AB183" i="1"/>
  <c r="AC183" i="1" s="1"/>
  <c r="AZ197" i="1"/>
  <c r="AB197" i="1"/>
  <c r="AC197" i="1" s="1"/>
  <c r="AA197" i="1"/>
  <c r="AZ193" i="1"/>
  <c r="AA193" i="1"/>
  <c r="AB193" i="1"/>
  <c r="AC193" i="1" s="1"/>
  <c r="AB172" i="1"/>
  <c r="AC172" i="1" s="1"/>
  <c r="AZ172" i="1"/>
  <c r="AA172" i="1"/>
  <c r="AB161" i="1"/>
  <c r="AC161" i="1" s="1"/>
  <c r="AZ161" i="1"/>
  <c r="AA123" i="1"/>
  <c r="AB123" i="1"/>
  <c r="AC123" i="1" s="1"/>
  <c r="AZ123" i="1"/>
  <c r="AA131" i="1"/>
  <c r="AB131" i="1"/>
  <c r="AC131" i="1" s="1"/>
  <c r="AZ131" i="1"/>
  <c r="AB189" i="1"/>
  <c r="AC189" i="1" s="1"/>
  <c r="AB194" i="1"/>
  <c r="AC194" i="1" s="1"/>
  <c r="AB180" i="1"/>
  <c r="AC180" i="1" s="1"/>
  <c r="AA191" i="1"/>
  <c r="AB135" i="1"/>
  <c r="AC135" i="1" s="1"/>
  <c r="AZ165" i="1"/>
  <c r="AB165" i="1"/>
  <c r="AC165" i="1" s="1"/>
  <c r="AZ168" i="1"/>
  <c r="AB168" i="1"/>
  <c r="AC168" i="1" s="1"/>
  <c r="AA124" i="1"/>
  <c r="AB124" i="1"/>
  <c r="AC124" i="1" s="1"/>
  <c r="AZ124" i="1"/>
  <c r="AA151" i="1"/>
  <c r="AA182" i="1"/>
  <c r="AA35" i="1"/>
  <c r="AC35" i="1" s="1"/>
  <c r="AA39" i="1"/>
  <c r="AC39" i="1" s="1"/>
  <c r="AA190" i="1"/>
  <c r="AA189" i="1"/>
  <c r="AB174" i="1"/>
  <c r="AC174" i="1" s="1"/>
  <c r="AZ111" i="1"/>
  <c r="AB111" i="1"/>
  <c r="AC111" i="1" s="1"/>
  <c r="AZ125" i="1"/>
  <c r="AA125" i="1"/>
  <c r="AB171" i="1"/>
  <c r="AC171" i="1" s="1"/>
  <c r="AZ171" i="1"/>
  <c r="AA200" i="1"/>
  <c r="AB200" i="1"/>
  <c r="AC200" i="1" s="1"/>
  <c r="AB126" i="1"/>
  <c r="AC126" i="1" s="1"/>
  <c r="AZ126" i="1"/>
  <c r="AA24" i="1"/>
  <c r="AA41" i="1"/>
  <c r="AC41" i="1" s="1"/>
  <c r="AA87" i="1"/>
  <c r="AC87" i="1" s="1"/>
  <c r="AB190" i="1"/>
  <c r="AC190" i="1" s="1"/>
  <c r="AB184" i="1"/>
  <c r="AC184" i="1" s="1"/>
  <c r="AA184" i="1"/>
  <c r="AZ98" i="1"/>
  <c r="AA51" i="1"/>
  <c r="AC51" i="1" s="1"/>
  <c r="AZ51" i="1"/>
  <c r="AA102" i="1"/>
  <c r="AZ102" i="1"/>
  <c r="AB163" i="1"/>
  <c r="AC163" i="1" s="1"/>
  <c r="AZ163" i="1"/>
  <c r="AA127" i="1"/>
  <c r="AB127" i="1"/>
  <c r="AC127" i="1" s="1"/>
  <c r="AA180" i="1"/>
  <c r="AB175" i="1"/>
  <c r="AC175" i="1" s="1"/>
  <c r="AZ175" i="1"/>
  <c r="AA96" i="1"/>
  <c r="AC96" i="1" s="1"/>
  <c r="AZ96" i="1"/>
  <c r="AZ78" i="1"/>
  <c r="AA78" i="1"/>
  <c r="AC78" i="1" s="1"/>
  <c r="AZ15" i="1"/>
  <c r="AA15" i="1"/>
  <c r="AC15" i="1" s="1"/>
  <c r="AZ164" i="1"/>
  <c r="AA103" i="1"/>
  <c r="AB103" i="1"/>
  <c r="AC103" i="1" s="1"/>
  <c r="AZ103" i="1"/>
  <c r="AA128" i="1"/>
  <c r="AB128" i="1"/>
  <c r="AC128" i="1" s="1"/>
  <c r="AZ128" i="1"/>
  <c r="AB182" i="1"/>
  <c r="AC182" i="1" s="1"/>
  <c r="AB24" i="1"/>
  <c r="AC24" i="1" s="1"/>
  <c r="AB191" i="1"/>
  <c r="AC191" i="1" s="1"/>
  <c r="AA71" i="1"/>
  <c r="AC71" i="1" s="1"/>
  <c r="AA84" i="1"/>
  <c r="AC84" i="1" s="1"/>
  <c r="AZ135" i="1"/>
  <c r="AZ107" i="1"/>
  <c r="AA107" i="1"/>
  <c r="AZ94" i="1"/>
  <c r="AA94" i="1"/>
  <c r="AA81" i="1"/>
  <c r="AC81" i="1" s="1"/>
  <c r="AZ81" i="1"/>
  <c r="AA121" i="1"/>
  <c r="AB121" i="1"/>
  <c r="AC121" i="1" s="1"/>
  <c r="AZ121" i="1"/>
  <c r="AB129" i="1"/>
  <c r="AC129" i="1" s="1"/>
  <c r="AA129" i="1"/>
  <c r="AZ129" i="1"/>
  <c r="AZ154" i="1"/>
  <c r="AB154" i="1"/>
  <c r="AC154" i="1" s="1"/>
  <c r="AZ203" i="1"/>
  <c r="AA203" i="1"/>
  <c r="AB170" i="1"/>
  <c r="AC170" i="1" s="1"/>
  <c r="AZ170" i="1"/>
  <c r="AZ122" i="1"/>
  <c r="AA122" i="1"/>
  <c r="AB122" i="1"/>
  <c r="AC122" i="1" s="1"/>
  <c r="AZ130" i="1"/>
  <c r="AA130" i="1"/>
  <c r="AA134" i="1"/>
  <c r="AB169" i="1"/>
  <c r="AC169" i="1" s="1"/>
  <c r="AZ162" i="1"/>
  <c r="AA202" i="1"/>
  <c r="AZ167" i="1"/>
  <c r="AZ159" i="1"/>
  <c r="AZ186" i="1"/>
  <c r="AB186" i="1"/>
  <c r="AC186" i="1" s="1"/>
  <c r="AA186" i="1"/>
</calcChain>
</file>

<file path=xl/sharedStrings.xml><?xml version="1.0" encoding="utf-8"?>
<sst xmlns="http://schemas.openxmlformats.org/spreadsheetml/2006/main" count="3514" uniqueCount="1338">
  <si>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</si>
  <si>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</si>
  <si>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</si>
  <si>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</si>
  <si>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</si>
  <si>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</si>
  <si>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</si>
  <si>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</si>
  <si>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</si>
  <si>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</si>
  <si>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</si>
  <si>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</si>
  <si>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</si>
  <si>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</si>
  <si>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</si>
  <si>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</si>
  <si>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</si>
  <si>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</si>
  <si>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</si>
  <si>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</si>
  <si>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</si>
  <si>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</si>
  <si>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</si>
  <si>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</si>
  <si>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</si>
  <si>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</si>
  <si>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</si>
  <si>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</si>
  <si>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</si>
  <si>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</si>
  <si>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</si>
  <si>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</si>
  <si>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</si>
  <si>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</si>
  <si>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1. % avance en ejecución de la meta</t>
  </si>
  <si>
    <t>2. % avance en ejecución de la meta</t>
  </si>
  <si>
    <t>3. % avance en ejecución de la meta</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</si>
  <si>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</si>
  <si>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</si>
  <si>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</si>
  <si>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</si>
  <si>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</si>
  <si>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</si>
  <si>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</si>
  <si>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</si>
  <si>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</si>
  <si>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</si>
  <si>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</si>
  <si>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</si>
  <si>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</si>
  <si>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</si>
  <si>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</si>
  <si>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</si>
  <si>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</si>
  <si>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</si>
  <si>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</si>
  <si>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</si>
  <si>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</si>
  <si>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</si>
  <si>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</si>
  <si>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</si>
  <si>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</si>
  <si>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</si>
  <si>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</si>
  <si>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</si>
  <si>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</si>
  <si>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</si>
  <si>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</si>
  <si>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</si>
  <si>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</si>
  <si>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</si>
  <si>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</si>
  <si>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</si>
  <si>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</si>
  <si>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</si>
  <si>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</si>
  <si>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</si>
  <si>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</si>
  <si>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</si>
  <si>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</si>
  <si>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</si>
  <si>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</si>
  <si>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</si>
  <si>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</si>
  <si>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</si>
  <si>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</si>
  <si>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</si>
  <si>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</si>
  <si>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</si>
  <si>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</si>
  <si>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VERSIÓN: 8</t>
  </si>
  <si>
    <t>FECHA DE APROBACIÓN: 24/04/2018</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</si>
  <si>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</si>
  <si>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</si>
  <si>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</si>
  <si>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</si>
  <si>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</si>
  <si>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</si>
  <si>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</si>
  <si>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</si>
  <si>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</si>
  <si>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</si>
  <si>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</si>
  <si>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</si>
  <si>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Auditoria Interna Control Interno</t>
  </si>
  <si>
    <t>3.15</t>
  </si>
  <si>
    <t>No se cuenta  con un centro de datos remoto de respaldo.</t>
  </si>
  <si>
    <t>1 Inadecuada estimación de los tiempos asignados a las actividades y/o proyectos del PETIC
2 Rotación de personal que debe atender la ejecución del PETIC
3 Desfinanciación de uno o varios proyectos del PETIC por reasignación de recursos, autorizados por la Alta Dirección
4 Falta de competencias técnicas y administrativas por parte de los líderes de los proyectos del PETIC
5 Elaboración de un PETIC con metas o proyectos dependientes de terceros o inalcanzables en tiempo y recursos</t>
  </si>
  <si>
    <t xml:space="preserve">
1. Identificar y documentar los servicios TIC (existentes mejorados y nuevos) que se ofrecen en Canal.
2. Identificar los servicios TIC críticos para Canal. Estos servicios críticos hacen referencia al impacto en el logro de los objetivos misionales y operativos críticos de la Entidad.
3. Elaborar la propuesta del proyecto del Plan de Contingencia para los servicios identificados en el anterior numeral.
4. Presentar estudio de mercado para contingencia de centro de datos remoto al ordenador del gasto para tomar decisiones de contratación  
</t>
  </si>
  <si>
    <t>Numero de actividades programadas / 4</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</si>
  <si>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</si>
  <si>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</si>
  <si>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</si>
  <si>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</si>
  <si>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</si>
  <si>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</si>
  <si>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</si>
  <si>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</si>
  <si>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Informe Anual de Control Interno Contable - Vigencia 2016</t>
  </si>
  <si>
    <t>7.2.2.8</t>
  </si>
  <si>
    <t>Debilidad: 8. No se efectúa en forma oportuna lo señalado en el procedimiento AGRI-SA-PD-010 TOMA FÍSICA DE INVENTARIOS, ítem No. 6 “Verificar las novedades que presentó el inventario, una vez hecho el cruce entre la toma física y el aplicativo, además de las novedades reportadas por las áreas en el formato (AGRI-SA-FT-026 REPORTE DE NOVEDADES)”, por cuanto al cierre de la vigencia y a la fecha del presente informe se encuentran 156 elementos inventariados sin placa de inventario, los cuales son tipificados con Faltantes Justificados</t>
  </si>
  <si>
    <t>Gestión de Recursos y Administración de la Información</t>
  </si>
  <si>
    <t>Fallas en el Procedimiento AGRI-SA-PD-010 TOMA FÍSICA DE INVENTARIOS, no describe tiempos en la verificación de las novedades que se encuentran en la Toma Física de Inventarios.</t>
  </si>
  <si>
    <t>1. Actualizar el procedimiento AGRI-SA-PD-010 TOMA FÍSICA DE INVENTARIOS, incluir tiempos para la revisión de las novedades encontradas en la Toma Física de Inventarios.
2. Enviar a planeación el procedimiento actualizado.
3. Publicación del procedimiento en la intranet.
4. Socialización del procedimiento.
5. Realizar la verificación física de los elementos faltantes justificados (156 elementos) encontrados mediante el levantamiento de toma física de inventarios para la vigencia 2016.</t>
  </si>
  <si>
    <t>número de actividades programadas/número de actividades realizadas</t>
  </si>
  <si>
    <t>Seguimiento Comité SIG 2016-2017</t>
  </si>
  <si>
    <t>Se encontró que de los 7 subsistemas que conforman el SIG (Resol 036-2015 – art. 3), solo 4 (Calidad, ambiental, salud en el trabajo y Gestión Documental y Archivo) cuentan con personal de apoyo, por lo tanto es importante que los demás subsistemas cuenten con el personal que apoye a los líderes delegados y de esta manera lograr aumentar la implementación del SIG en el Canal.</t>
  </si>
  <si>
    <t>Planeación Estratégica</t>
  </si>
  <si>
    <t>Desconocimiento y/o  falta de claridad en cuanto a la forma de operar y la descripción de las funciones y alcances de los grupos de trabajo establecidos en la  resolución interna 036 de 2015.</t>
  </si>
  <si>
    <t>1. Conformar un (1) equipo de trabajo transversal a las siete (7) dimensiones del Modelo Integrado de Planeación y Gestión, MIPG teniendo en cuenta lo establecido en el artículo 6 de la Resolución interna 040 de 2018, en especial lo establecido en el parágrafo 4 del mismo.</t>
  </si>
  <si>
    <t>Actividades realizadas / Actividades propuestas.</t>
  </si>
  <si>
    <t>Seguimiento del reporte a la Dirección Nacional de Derechos de Autor - Utilización de Software 2016 así como el proceso de dar de baja el software en la entidad.</t>
  </si>
  <si>
    <t>1.b</t>
  </si>
  <si>
    <t>De la revisión documental se detectaron 4 equipos de cómputo que sufrieron traslado de ubicación física y/o responsable de los bienes (Funcionario a cargo de los bienes) sin que se haya reportado al área de Servicios Administrativos dicha novedad diligenciando el formato de AGRI-SA-FT-026 Reporte de novedades en el momento en que se presentaron.
La No conformidad se configura para la Coordinación de Producción - Profesional Universitario de Producción por tener en el inventario a su cargo el equipo de placa de inventario No. 800284, al no cumplir con lo indicado en el procedimiento AGRI-SA-P-012 Reintegro al almacén y/o traslado de bienes.</t>
  </si>
  <si>
    <t>Producción de Televisión</t>
  </si>
  <si>
    <t>Desconocimiento del procedimiento AGRI-SA-PD-012 REINTEGRO AL ALMACEN Y/O TRASLADO DE BIENES.</t>
  </si>
  <si>
    <t>1) Hacer una reunión entre las áreas de Sistemas,  Servicios Administrativos y Área de Producción para recordar el proceso y diligenciamiento de formatos a la hora de hacer un traslado de equipos o algún elemento del inventario.
2) Realizar una revisión semestral del inventario asignado al  Profesional de Producción con el apoyo de Servicios Administrativos
3) Capacitar a los líderes de equipos de las diferentes áreas, en el procedimiento de traslado de equipos de computo.
(una semestral)</t>
  </si>
  <si>
    <t>número de actividades realizadas/número de actividades programadas</t>
  </si>
  <si>
    <t>Se detectó que dos dongles, No. 2E46423D y 2E46727E, para el software Avid Media Composer y Suite de Adobe, fueron ingresados al aplicativo Kardex sin registrar de manera clara la descripción de los mismos, faltando el número de ID y/o serial, con lo cual se podría identificar este tipo de elementos en el Kardex al no contar con placa de inventario instalada en el dongle.</t>
  </si>
  <si>
    <t>Desconocimiento de la forma de ingreso de los elementos al aplicativo Kardex</t>
  </si>
  <si>
    <t>1. Capacitar una vez cada semestre, a los supervisores de contratos, acerca de los documentos que debe llevar al Área de Servicios Administrativos, cada vez que se adquiera un elemento y/o licencia.</t>
  </si>
  <si>
    <t xml:space="preserve">Se evidenció fallas en el control de las licencias de software, toda vez que en la verificación realizada a la custodia de las licencias a cargo del área de Sistemas, Coordinación Técnica, Coordinación de Programación y Dirección Operativa, se detectó licencias que no contaban con su respectivo certificado de licenciamiento o licencias de uso. Así mismo se evidenció como 2 dongles del programa Avid Media Composer que estando en uso no fueron reportados en la información solicitada para el seguimiento ni se encuentran ingresadas en el aplicativo Kardex. </t>
  </si>
  <si>
    <t>Desconocimiento de la forma de ingreso de los elementos al aplicativo Kardex.</t>
  </si>
  <si>
    <t>Seguimiento y verificación registro hoja de vida y declaración de bienes y rentas SIDEAP 2017</t>
  </si>
  <si>
    <t>Efectuada la revisión documental a la muestra definida para esta auditoría, se evidenció en los contratos Nos. 207, 999, 975, 903, 877, y demás contratos enunciados en el requisito No. 2, falta del registro para las fechas tanto de ingreso como de terminación de los contratos, así mismo, algunas hojas de vida presentan registros a lápiz en los espacios de fechas de terminación de contratos y otras no registran la última experiencia laboral aunque en el expediente se encuentran los soportes.</t>
  </si>
  <si>
    <t xml:space="preserve">Debilidad en los puntos de control </t>
  </si>
  <si>
    <t>Número de actividades realizada / Número de actividades programadas * 100</t>
  </si>
  <si>
    <t xml:space="preserve">Contar con la totalidad de las firmas y de los documentos debidamente diligenciados en el expediente contractual. </t>
  </si>
  <si>
    <t>Efectuada la revisión documental a la muestra definida para esta auditoría, se evidenció en los contratos Nos. 1002, 963, 764, 420, 46, 517, 261, 30, 18, 899, 763, 314, 413, 408, 1166, y demás contratos enunciados en los requisitos No. 3, No. 4 y No. 10, debilidades en los formatos de hoja de vida y de bienes y rentas presentados por contratistas, tales como: formatos hojas de vida y bienes y rentas firmados y sin fecha, otros firmados con fecha posterior a la del contrato, algunos sin firma y sin fecha. Así mismo, se observaron hojas de vida en las cuales la fecha de actualización es posterior a la fecha de firma del contrato. No obstante, en la mesa de validación de hallazgos realizada el 24 de noviembre de 2017, se evidenció que para los contratos objeto del hallazgo, la hoja de vida se encuentra registrada en SIDEAP con fecha anterior a la firma del contrato, lo que indica que los expedientes contractuales no cuentan con la debida trazabilidad que requiere el proceso contractual.</t>
  </si>
  <si>
    <t>Efectuada la revisión documental a la muestra definida para esta auditoría, se evidenció en los contratos Nos. 968, 384, 822, 93, 495, 178, 1144, 109, y demás contratos enunciados en el requisito No. 5, que los formatos de hoja de vida que reposan en éstas, no se encuentran firmados, ni con fecha de revisión por parte de la Coordinadora Jurídica, otros se encuentran firmados y registrados con fecha anterior a la de la firma del contrato, un contrato con 2 formatos de hoja de vida.</t>
  </si>
  <si>
    <t>En los expedientes de los contratos Nos. 1037, 1105, 211, 1127, 208 y demás contratos enunciados en el requisito No. 6, se evidenció que en la hoja de vida no aparecen relacionados algunos soportes de estudios académicos realizados por los contratistas, en otros casos, no se logró ubicar los soportes de estudios registrados en la hoja de vida, esto a pesar de revisar los archivos de la carpeta compartida de contratación.</t>
  </si>
  <si>
    <t>En los expedientes de los contratos Nos. 444, 975, 440, 241, 1162, 71 y demás contratos enunciados en el requisito No. 7, se evidenció que en la hoja de vida no aparecen relacionados algunos soportes laborales que reposan en la carpeta, en otros casos, no se logró ubicar los soportes de experiencia laboral registrada en la hoja de vida, a pesar de revisar archivos de la carpeta compartida de contratación.</t>
  </si>
  <si>
    <t>En la capeta del contrato No. 02, se evidenció que en el formato de bienes y rentas no se encuentra archivado.</t>
  </si>
  <si>
    <t>Las minutas de los contratos Nos. 1309 del 6 de septiembre de 2017 celebrado con José Rodríguez; Contrato No. 1231 del 1 de septiembre de 2017 celebrado con Wilson Cano y contrato No. 1226 del 1 de septiembre de 2017 celebrado con Jorge Vargas, no reposaban en los respectivos expedientes contractuales, así mismo no reposan: el certificado de registro presupuestal, las pólizas, actas de aprobación de las mismas, formulario de afiliación a la ARL, ni el certificado de afiliación, al momento de la verificación del expediente contractual en desarrollo de la auditoría.</t>
  </si>
  <si>
    <t>De los cuatrocientos expedientes contractuales revisados solo dos presentan foliación, el contrato No. 568 de Diego Dussan del 28 de abril de 2017, con 65 folios y el contrato No. 827 del 23 de junio de Juan Fernández, foliado solo hasta la página 39. Lo que indica que el 99% de los expedientes de la muestra se encuentran sin foliar, es decir 396 expedientes, y 2 expedientes no fueron revisados como se indica en el siguiente punto.</t>
  </si>
  <si>
    <t>1.  Modificar el listado de documentos para contratar AGJC-CN-FT-028,  definiendo la organización de los documentos que hacen parte del expediente contractual.
A. Borrador del listado de documentos.
B. Revisión y aprobación del listado de documentos.
C. Publicación del listado de documentos en la intranet.
D. Socialización del listado de documentos.
2. Realizar la actualización del procedimiento de planeación de la contratación- AGJC-CN-PD-001 indicando el ajuste del listado  de documentos y los parámetros  de la organización y foliación  del expediente contractual.
A. Borrador de la actualización del procedimiento.
B. Revisión la actualización del procedimiento.
C. Publicación de la actualización del procedimiento.
D. Socialización de la actualización del procedimiento.
 3. Solicitar a gestión documental la actualización de la tabla de retención documental de acuerdo al listado de documentos.</t>
  </si>
  <si>
    <t xml:space="preserve">Contar con la debida organización y foliación de los expedientes contractuales. </t>
  </si>
  <si>
    <t>Publicación de la contratación de la entidad en el SECOP 2017</t>
  </si>
  <si>
    <t>Realizada la revisión de la oportunidad en la publicación de las minutas contractuales conforme a los parámetros establecidos para el proceso de Gestión Jurídica y Contractual. Versión V.  Código: AGCO-CR-001, se pudo establecer que se presentan veintiún (21) publicaciones que superan en un (1) día, una (1) que supera en tres (3) días y dos (2) que superan en más de sesenta (60) la fecha límite.</t>
  </si>
  <si>
    <t>Fallas en el proceso de publicación del SECOP</t>
  </si>
  <si>
    <t>1. Realizar la verificación mensual de las publicaciones que se hagan en el SECOP.</t>
  </si>
  <si>
    <t>Número de revisiones realizadas / Número de revisiones programadas *100%</t>
  </si>
  <si>
    <t>Publicación de los procesos contractuales</t>
  </si>
  <si>
    <t>1. Diligenciar y entregar semanalmente un listado que tenga las siguientes características: No. De Contrato, otro si / modificación/ adición y/o prorroga, fecha de suscripción y fecha de publicación en el SECOP</t>
  </si>
  <si>
    <t>Auditoría Facturación y Cartera 2015 a 2017</t>
  </si>
  <si>
    <t>Existe diferencia entre el valor de solicitud de copias de programas y grabaciones producidos por Canal publicado en la página web http://portel.bogota.gov.co/portel/libreria/php/frame_detalle_scv.php?h_id=25005, frente al monto establecido en el tarifario de la vigencia 2017, evidenciándose falta de controles por parte del área de atención al ciudadano, quien realiza la solicitud de la publicación en la página web de la Alcaldía Mayor de Bogotá para la actualización del enlace de “servicio a la ciudadanía – trámites y servicios”.</t>
  </si>
  <si>
    <t>Servicio al Ciudadano y Defensor del Televidente (Apoyo)</t>
  </si>
  <si>
    <t>Los valores establecidos en la Resolución de Tarifas del canal, no se encuentran redondeados a la denominación  mínima  ($50) de la moneda circulante, complicándole al ciudadano, la consignación del  valor exacto de la copia del material.</t>
  </si>
  <si>
    <t xml:space="preserve">Solicitar al área de Ventas y Mercadeo que en el momento de actualizar la Resolución de Tarifas, realice  la inclusión de un artículo que permita aproximar a la moneda mínima  mas cercana ($50), el valor de los servicios prestados por el Canal. 
Publicar en la Página Web y en la Guía de Trámites la tarifa aprobada según la Resolución. </t>
  </si>
  <si>
    <t>Cantidad de acciones realizadas / Cantidad de acciones formuladas.</t>
  </si>
  <si>
    <t xml:space="preserve">Publicación de la tarifa en la página web y Guía de trámites con el valor aprobado según resolución de tarifas </t>
  </si>
  <si>
    <t>Auditoría Proceso Comercialización</t>
  </si>
  <si>
    <t>número de actividades ejecutadas / número de actividades programadas</t>
  </si>
  <si>
    <t>Se evidenciaron fallas al momento de verificar los parámetros de calidad de las cápsulas y/o programas entregados por nuestros clientes para ser emitidos en el Canal, toda vez que no se están dejando los registros sobre la identificación, tratamiento y/o autorización para la emisión de estas cápsulas</t>
  </si>
  <si>
    <t xml:space="preserve">1. El área de programación realiza el control de calidad de los programas y cápsulas a emitirlas en el Canal y se registra en formato MDCC-FT-022  previsto en el procedimiento del área, previamente enviamos un correo electrónico a los productores informando los parámetros de Calidad.                                      2.el procedimiento  EPLE-PD-014 Control al producto (Bien y/o Servicio) No conforme, no había sido socializado por el área responsable razón por la cuál el procedimiento no había sido incluido en la caracterización. </t>
  </si>
  <si>
    <t xml:space="preserve">Minimizar los casos en los que lleguen contenidos externos con fallas técnicas. </t>
  </si>
  <si>
    <t>Se evidencia falta de control para determinar el cumplimiento de los servicios ofrecidos por los clientes proveedores de canjes, toda vez que no se solicitó constancia o certificación de retiro por parte del Canal de las empanadas en lo puntos de venta de Alimentos Criollos, así mismo se presentó fallas en soportar la entrega de las boletas de Alaska al no dejar evidencia en la totalidad de los casos</t>
  </si>
  <si>
    <t xml:space="preserve">1. No se tiene certificado y/o constancia de recibido del servicio por parte de Canal Capital. </t>
  </si>
  <si>
    <t>1. Crear formato de recibido del bien y/o servicio. 
2. Incluirle formato en el SIG.
3. Publicación y socialización del formato.</t>
  </si>
  <si>
    <t>Formato creado e incluido en el Sistema de Gestión de Calidad.</t>
  </si>
  <si>
    <t>En la salida de almacén No. 29 del 1-mar-2017, se evidenció fallas administrativas al entregarse productos de consumo a personal contratista sin estar debidamente autorizados, así como la firma del formato AGRI-SA-FT-008 versión 5 de un contratista como jefe inmediato, entregado como soporte para la salida mencionada, siendo que el jefe inmediato del Prof. Universo. de Ventas y Mercadeo (ausente por maternidad) es el Director Operativo</t>
  </si>
  <si>
    <t>Desconocimiento del formato AGRI-SA-FT-008 FORMATO PEDIDO INSUMO DE PAPELERÍA versión 5</t>
  </si>
  <si>
    <t>1. Capacitar a los supervisores de contratos y/o responsables de adquisiciones, acerca del procedimiento de salida  de elementos al almacén.
2. Realizar el envió de un correo electrónico periódicamente a los supervisores de contratos, en donde se indique el procedimiento a seguir para la salida de un elemento al área de almacén.</t>
  </si>
  <si>
    <t>NUMERO DE SUPERVISORES CAPACITADOS / NUMERO DE SUPERVISORES DE LA ENTIDAD
NUMERO DE CORREOS ENVIADOS/NUMERO DE CORREOS PROGRAMADOS</t>
  </si>
  <si>
    <t xml:space="preserve">Tener las solicitudes de los insumos requeridos debidamente autorizados por los responsables de las áreas. </t>
  </si>
  <si>
    <t>No existía un formato de cotización que agrupara la información comercial y características de los servicios a prestar.</t>
  </si>
  <si>
    <t>Usar  los formatos:
MCOM-FT-014 COTIZACIÓN VENTAS PÚBLICAS
MCOM-FT-015 COTIZACIÓN VENTAS PRIVADAS
MCOM-FT-016 COTIZACIÓN NUEVOS NEGOCIOS</t>
  </si>
  <si>
    <t>número de actividades ejecutadas / número de actividades programadas *100%</t>
  </si>
  <si>
    <t>Aplicar los formatos de cotización</t>
  </si>
  <si>
    <t>Se identificó que las propuestas comerciales y/o cotizaciones enviadas por el Canal a sus futuros clientes, no cuentan o describen las principales características de los servicios a prestar, el alcance en cuanto a fechas de realización, cantidad de servicios ofertados, así como los requisitos o estándares mínimos de calidad de los programas o cápsulas a emitir y que son suministrados por el cliente, entre otros aspectos</t>
  </si>
  <si>
    <t>El memorando de solicitud contractual que reposa en la carpetas contractuales No. 311-2017, 332-2017, 629-2017, 640-2017, 301-2017, 279-2017, 297-2017, 316-2017, 331-2017, 350-2017, 494-2017, 652-2017, 623-2017, no se encuentra con radicado interno ni tampoco registra fecha de recibido en la Coordinación Jurídica</t>
  </si>
  <si>
    <t>No actualización del Manual de contratación.</t>
  </si>
  <si>
    <t>1. Actualizar el manual de contratación, supervisión e interventoría.
2. Capacitación sobre el Manual de contratación, supervisión e interventoría de Canal Capital.</t>
  </si>
  <si>
    <t>número de actividades ejecutadas/número de actividades programadas * 100%</t>
  </si>
  <si>
    <t xml:space="preserve">Actualizar el manual de acuerdo con las necesidades actuales del canal. </t>
  </si>
  <si>
    <t>Se evidenció que en 5 de los expedientes contractuales, (640-2017, 301-2017, 702-2017, 672-2017, 494-2017), el formato AGJC-CN-FT-028 Listado de documentos para contratar, no se registró la fecha de recepción en la Coordinación Jurídica</t>
  </si>
  <si>
    <t>1. Falla en el control al momento de recibir los documentos.</t>
  </si>
  <si>
    <t>1. Realizar capacitación al equipo de apoyo administrativo de la Coordinación jurídica para recordar los pasos en la recepción de documentos para la elaboración de contratos. 
2. Realizar una muestra semestral  aleatoria de 30 contratos  donde se pueda verificar que el listado de documentos cuente con la respectiva fecha.</t>
  </si>
  <si>
    <t>Tener con fecha todos los listados de documentos que hacen parte del expediente contractual.</t>
  </si>
  <si>
    <t>Se identificaron fallas en la publicación del contrato en el Sistema Electrónico de Contratación Pública SECOP, de los 17 contratos auditados, 4 (311-2017, 332-2017, 301-2017, 350-2017) fueron publicados superando los 3 días hábiles</t>
  </si>
  <si>
    <t>1. Fallas en el proceso de publicación del SECOP</t>
  </si>
  <si>
    <t>Se logró identificar que en los contratos No. 640-2017, 279-2017, 316-2017, 331-2017, 350-2017, 494-2017 no reposa en el expediente contractual la Comunicación al Supervisor AGJC-CN-FT-020, en donde se comunica al funcionario de planta la designación de supervisión y el cumplimiento de los requisitos de perfeccionamiento y legalización de los contratos a supervisar</t>
  </si>
  <si>
    <t>Debilidad en los puntos de control.</t>
  </si>
  <si>
    <t>1. Realizar la verificación trimestral de la totalidad de los documentos y foliación de los expedientes contractuales</t>
  </si>
  <si>
    <t>Verificar la totalidad de documentos debidamente diligenciados en el expediente contractual</t>
  </si>
  <si>
    <t>Se encontró que en el expediente contractual No. 279-2017, no reposa el recibo que acredita el pago de la póliza, con lo cual se corre el riesgo que las pólizas pierdan validez por no pagar la prima o valor de la misma, tal como lo indica el artículo 1068 del Código de Comercio</t>
  </si>
  <si>
    <t>1. El instructivo para Legalización de Contratos AGCO-IN-001 versión IV, se encuentra desactualizado.</t>
  </si>
  <si>
    <t xml:space="preserve">1. Solicitar a Planeación la eliminación del instructivo para Legalización de Contratos AGCO-IN-001 versión IV.
2. Actualizar el Manual de Contratación, estableciendo los requisitos de perfeccionamiento y ejecución del contrato. </t>
  </si>
  <si>
    <t>Manual de contratación actualizado.</t>
  </si>
  <si>
    <t>Si</t>
  </si>
  <si>
    <t>Se evidenció que no reposa archivado en el expediente contractual del contrato 494-2017, el informe final de supervisión remitido a la Coordinación Jurídica a través del memorando No. 1183 del 20-jun-2017, ni tampoco se encuentra publicado dicho informe en el SECOP</t>
  </si>
  <si>
    <t>Se evidenció que la entidad no se realiza la designación de manera formal de un supervisor, funcionario del Canal, para que adelante la supervisión de los contratos y convenios interadministrativos en los cuales el Canal obra como contratista</t>
  </si>
  <si>
    <t>Auditoría Contratos vigencia 2016 - 2017</t>
  </si>
  <si>
    <t>Auditoría Contratos vigencia 2016 - 2018</t>
  </si>
  <si>
    <t xml:space="preserve">Realizado el ejercicio auditor al expediente contractual No 823 de 2016, (suscrito el 23 de noviembre de 2016 con la firma ATMEDIOS, para efectos de contar con el soporte técnico, mantenimiento y actualización del sistema de graficación Vizrt de Canal Capital), se pudo establecer que de conformidad con lo establecido en la Cláusula Tercera de la minuta contractual. El plazo de ejecución de este contrato se pactó a doce meses, no obstante de conformidad con Memorando 2153 suscrito por el Director Operativo y la Coordinadora del Área técnica el 30 de diciembre de 2016, se informó que para la fecha se habían realizado giros correspondientes al 98.19% del total del presupuesto, solicitando la liberación del saldo a la fecha ($2.427.138.00), amparando esta situación en el cumplimiento de las obligaciones y la presentación de un cronograma de mantenimientos. Requerida a la Coordinadora del Área Técnica como supervisora del contrato, para efectos de obtener reporte de avance del cronograma de mantenimiento al corte del mes de marzo, esta remitió documento sin firma y sin radicado de correspondencia; situación por la cual, no es posible evidenciar en el  expediente contractual la existencia de soporte documental que dé cuenta del informe del contratista necesario para establecer el cumplimiento del objeto contractual de conformidad con el requerimiento efectuado por la OCI. </t>
  </si>
  <si>
    <t xml:space="preserve">Remitir el informe final que incluya los soportes relacionados con la ejecución del contrato incluyendo aquellos que han sido obtenidos a través de medios de comunicación digital. Estos podrían ser allegados en físico o en medio magnético. </t>
  </si>
  <si>
    <t>Número de actividades realizadas/1</t>
  </si>
  <si>
    <t xml:space="preserve">Contar con la totalidad de soportes en el expediente contractual de manera tal que se pueda evidenciar la trazabilidad que se ha tenido en la ejecución del mismo, incluidas las actividades o seguimientos que se presentan a través de medios de comunicación digital. </t>
  </si>
  <si>
    <t xml:space="preserve">Para el 97% de los expedientes analizados no se evidenció el registro de radicación en la ventanilla única de correspondencia (número y fecha) del “Memorando de solicitud de trámite contractual”, que permita establecer la fecha de la solicitud. 
En el 27% de los expedientes analizados “el código de la dependencia al final del memorando”, se encuentra errado, está escrito "200" y corresponde a "330". </t>
  </si>
  <si>
    <t>Actualizar el manual de acuerdo con las necesidades actuales del Canal.</t>
  </si>
  <si>
    <t xml:space="preserve">En el 30% de los expedientes analizados no se evidencia registro de la firma de quien debe suscribir los ESTUDIOS PREVIOS conforme al formato código AGJC-CN-PD-001- Versión 2. </t>
  </si>
  <si>
    <t>Contar con la totalidad de las firmas y de los documentos debidamente diligenciados, en el expediente contractual.</t>
  </si>
  <si>
    <t>En el 93% de los expedientes verificados no se evidencia registro de correspondencia (número) del oficio mediante el cual el futuro contratista entrega a Canal Capital la propuesta de servicios o cotización, como soporte necesario para el desarrollo de la contratación a efectuar</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</si>
  <si>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</si>
  <si>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</si>
  <si>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</si>
  <si>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</si>
  <si>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</si>
  <si>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</si>
  <si>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</si>
  <si>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</si>
  <si>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7.2.2.7</t>
  </si>
  <si>
    <t>DEBILIDAD 7. La Entidad no ha establecido mecanismos de autoevaluación que le permitan a los directos responsables medir la eficacia de los controles implementados en el proceso contable y verificar el cumplimiento de las acciones adoptadas en el plan de tratamiento de riesgos.</t>
  </si>
  <si>
    <t>Los líderes y responsables de los procesos no realizan ejercicios de autocontrol y autoevaluación eficientes a la gestión de los procesos.</t>
  </si>
  <si>
    <t>1. Elaborar un documento con lineamientos sobre mecanismos de autoevaluación.
2. Elaborar una herramienta para el registro de los resultados sobre los ejercicios de autoevaluación en los procesos.
3. Divulgar y socializar el documento y la herramienta de autoevaluación.</t>
  </si>
  <si>
    <t>De Mejora</t>
  </si>
  <si>
    <t>Actividades Ejecutadas / Actividades Planeadas</t>
  </si>
  <si>
    <t xml:space="preserve">Un documento con lineamientos sobre mecanismos de autoevaluación.
Una herramienta para el registro de los resultados sobre los ejercicios de autoevaluación en los procesos.
Documento y herramienta publicados y socializados. </t>
  </si>
  <si>
    <t>Visita de Seguimiento al Cumplimiento de la Normativa Archivística.  (Herramienta No. 1)</t>
  </si>
  <si>
    <t>1-5.5</t>
  </si>
  <si>
    <t xml:space="preserve">No se cuenta con tablas de Control de Acceso para el establecimiento de categorías adecuadas de derechos y restricciones de seguridad aplicables a los documentos. </t>
  </si>
  <si>
    <t xml:space="preserve">La entidad no cuenta con esta clasificación del acceso a la información </t>
  </si>
  <si>
    <t>1. Actualización de las tablas de retención con cada una de las áreas.
2. Con las series y subseries definir el control de acceso documental para cada una de las áreas.</t>
  </si>
  <si>
    <t>Control de acceso realizado / Control de acceso proyectados</t>
  </si>
  <si>
    <t>Enviar actualización TRD al Archivo Distrital para su convalidación .
Socialización de las TRD una vez convalidadas.
Tener tabla de acceso documental y publicarla en la página de la entidad.</t>
  </si>
  <si>
    <t>1-5.6</t>
  </si>
  <si>
    <t>En el área Jurídica no se cuenta con Inventarios  actualizados  desde el año 2015, razón por la que no se han hecho transferencias primarias, de igual manera se identificó que parte de los expedientes no obedecen a lo establecido en la Archivística de la Dependencia.</t>
  </si>
  <si>
    <t>El área jurídica no maneja el FUID para el inventario del área.</t>
  </si>
  <si>
    <t>1. Realizar una capacitación al gestor documental del área jurídica para el manejo de inventario documental, organización y foliado de los expedientes.
2. Realizar en el segundo semestre del año 2018 la transferencia primaria del área jurídica.</t>
  </si>
  <si>
    <t>Capacitación ejecutada / Capacitación programada</t>
  </si>
  <si>
    <t>Realizar capacitaciones y acompañamientos pertinentes en el levantamiento de la información. 
Revisión de los documentos a transferir , para luego legalizar los documentos a transferir al archivo central</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</si>
  <si>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</si>
  <si>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</si>
  <si>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</si>
  <si>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</si>
  <si>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</si>
  <si>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</si>
  <si>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1-9.2</t>
  </si>
  <si>
    <t xml:space="preserve">No se ha ejecutado intervención al Fondo Documental Acumulado (FDA) de acuerdo a las Tablas de Valoración Documental (TVD). </t>
  </si>
  <si>
    <t>falta de personal, para apoyar en la intervención de los documentos que hacen parte del fondo documental , por otra parte la falta de un espacio adecuado para realizar dicha intervención</t>
  </si>
  <si>
    <t>1. Identificar  en las áreas los tipos documentales que no están dentro de la tabla de retención documental.
2. Organizar el fondo documental acumulado que se encuentre.
3. Realizar acta del fondo documental acumulado de la entidad</t>
  </si>
  <si>
    <t>Cantidades de áreas ejecutadas / Total de las áreas de la entidad</t>
  </si>
  <si>
    <t>Identificar el Fondo Acumulado documental del Canal</t>
  </si>
  <si>
    <t>1-17</t>
  </si>
  <si>
    <t xml:space="preserve">La entidad no ha realizado transferencias secundarias a la Dirección Distrital de Archivo de Bogotá en cumplimiento con el Decreto 1515 de 2013, compilado en el Decreto 1080 de 2015 Art. 2.8.2.9.4 Parágrafo 2, Artículo 2.8.2.9.5 y 2.8.2.11.1 partiendo de los instrumentos archivísticos convalidados por la CDA. </t>
  </si>
  <si>
    <t>Faltaba la aprobación por parte del Archivo Distrital de Bogotá para realizar la transferencia secundaria.</t>
  </si>
  <si>
    <t xml:space="preserve">1. Actas de comités técnico sobre el desarrollo del convenio  Interadministrativo 4213000-797 de 2017 con  el Archivo de Bogotá.
2. Informes que se generan periódicamente sobre desarrollo convenio Interadministrativo 4213000-797 de 2017. </t>
  </si>
  <si>
    <t>Comité Técnico e informes programados /  Actas de comité e informes entregados.</t>
  </si>
  <si>
    <t xml:space="preserve">Informes y Actas de comité técnico que se han generado durante la ejecución del convenio. </t>
  </si>
  <si>
    <t>1-19</t>
  </si>
  <si>
    <t>Ajuste del Plan de Emergencias con un Plan Operativo de Normalización que contemple acciones en caso de siniestros según Acuerdo 050 de 2000.</t>
  </si>
  <si>
    <t>No se ha realizado el Plan de emergencia de la Entidad en caso de un siniestro debido a que no se cuenta con el recurso disponible.</t>
  </si>
  <si>
    <t>1. elaborar el Plan de emergencia de la entidad contemplando acciones a realizar en caso de un siniestro que afecte la documentación</t>
  </si>
  <si>
    <t>1. Documento: Plan de emergencias documental</t>
  </si>
  <si>
    <t>Aprobación del plan de emergencia</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</si>
  <si>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</si>
  <si>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</si>
  <si>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</si>
  <si>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</si>
  <si>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1. Realizar un cronograma para la identificación del flujo documental de cada oficina.
2. Se realizará un Diagnóstico por cada oficina en compañía del área de sistemas, con el objetivo de conocer el proceso de tramite documental que tiene la entidad.
3. Levantamiento del diagrama documental en compañía con la oficina de sistemas, luego de esta actividad realizar la propuesta del diagrama documental. 
4. Estar atentos a la recepción de cotizaciones para una herramienta tecnológica.</t>
  </si>
  <si>
    <t>Actividades programadas / Actividades Realizadas</t>
  </si>
  <si>
    <t>2-6.3</t>
  </si>
  <si>
    <t xml:space="preserve">Se evidencia la necesidad de ajustar el cronograma de transferencias primarias de Archivo.  </t>
  </si>
  <si>
    <t xml:space="preserve">Falta de personal para realizar estas actividades </t>
  </si>
  <si>
    <t>Se realizara el ajuste del cronograma de transferencias primarias  para el año 2018</t>
  </si>
  <si>
    <t>Transferencias primarias ejecutadas / Transferencias primarias programadas</t>
  </si>
  <si>
    <t>Cronograma ajustado  para dar aplicación del mismo.</t>
  </si>
  <si>
    <t>2-8.9</t>
  </si>
  <si>
    <t>La entidad no ha solicitado monitoreo de condiciones ambientales y carga microbiana al Archivo de Bogotá.</t>
  </si>
  <si>
    <t xml:space="preserve">En el 2017 no se realizó monitoreo de condiciones ambientales. </t>
  </si>
  <si>
    <t>Solicitar por medio de comunicación al Archivo de Bogotá el monitoreo de condiciones ambientales.</t>
  </si>
  <si>
    <t>100*90%8</t>
  </si>
  <si>
    <t>Diagnóstico del Archivo Distrital.</t>
  </si>
  <si>
    <t>1-5.3 - Recomendación</t>
  </si>
  <si>
    <t xml:space="preserve">Actualización del Programa de Gestión Documental, ampliando la descripción de cada actividad a desarrollar y tener en cuenta la transferencia secundaria. </t>
  </si>
  <si>
    <t>Actualizar Programa de Gestión Documental.</t>
  </si>
  <si>
    <t>1 documento Actualizado</t>
  </si>
  <si>
    <t xml:space="preserve">Actualizar Programa de Gestión Documental. 
Aprobación del Programa de Gestión Documental.
</t>
  </si>
  <si>
    <t>1-5.8 - Recomendación</t>
  </si>
  <si>
    <t>Se recomienda que en el instrumento de Banco Terminológico Banco Terminológico de tipos, series y sub-series documentales se incluyan las series y sub-series misionales .</t>
  </si>
  <si>
    <t>Esta actividad se había realizado en los meses de enero y febrero del presente año, basados en el informe que envió el archivo Distrital, se realizaran los ajustes pertinentes.</t>
  </si>
  <si>
    <t>Se revisara  y actualizará cada una de las Series y Subseries documentales del Canal Capital bajo la estructura presentada por el Archivo General de la Nación</t>
  </si>
  <si>
    <t>1 documento Actualizado : series y subseries para el Banco Terminológico</t>
  </si>
  <si>
    <t>Incluir series y sub-series documentales se incluyan las series y sub-series misionales  en el Banco Terminológico.</t>
  </si>
  <si>
    <t>1-6 -. Recomendación del Área de Control Interno</t>
  </si>
  <si>
    <t>Ajuste de documento Préstamo y consulta Documental en el que se incluyan procedimientos o metodologías para préstamo y acceso a los documentos en cualquier soporte</t>
  </si>
  <si>
    <t>Actualizar Procedimiento de préstamo y consulta  AGRI-GD-PD-004</t>
  </si>
  <si>
    <t>Este documento será modificado teniendo en cuenta que el archivo distrital sugirió ajustar el documento de préstamo y consulta frente al formato aprobado</t>
  </si>
  <si>
    <t>1 procedimiento Actualizado</t>
  </si>
  <si>
    <t xml:space="preserve">Publicación del procedimiento  en la Intranet del Canal. </t>
  </si>
  <si>
    <t>2-8.8 - Recomendación Control Interno</t>
  </si>
  <si>
    <t>No se evidencia información de variables de monitoreo ambiental realizado por la entidad para la dependencia de Archivo ubicada en la Sede Principal (Av. El Dorado No. 66 - 63, piso 5)</t>
  </si>
  <si>
    <t>No se cuenta con información  del monitoreo  ambiental en el 2017.</t>
  </si>
  <si>
    <t>Solicitar al archivo de Bogotá, la respectiva visita y préstamo de implementos que permitir tener estas variables que se generan en la bodega del canal capital.
Realizar la compra de medidores de monitoreo ambiental, de acuerdo con los recursos disponibles.</t>
  </si>
  <si>
    <t xml:space="preserve"> 1 Documento diagnóstico de monitoreo ambiental</t>
  </si>
  <si>
    <t xml:space="preserve">Solicitud de Comunicación oficial al archivo de Bogotá. </t>
  </si>
  <si>
    <t>Visita de Seguimiento al Cumplimiento de la Normativa Archivística. (Otras Recomendaciones)</t>
  </si>
  <si>
    <t>R-4</t>
  </si>
  <si>
    <t xml:space="preserve">Se evidencia la necesidad de ajustar el cronograma de transferencias primarias de Archivo de acuerdo con la capacidad operativa del área de gestión documental. </t>
  </si>
  <si>
    <t>R-5</t>
  </si>
  <si>
    <t xml:space="preserve">Falta la elaboración de un documento técnico o inclusión de lineamientos para reconstrucción de expedientes en caso de pérdida o daño de soporte que garanticen la recuperación total de la información según Acuerdo 007 de 2014. </t>
  </si>
  <si>
    <t>No se cuenta con un lineamiento para la reconstrucción de expedientes en caso de perdida</t>
  </si>
  <si>
    <t>1. Solicitar concepto de tasación por pérdidas documental al Archivo Distrital.
2. 1. Solicitar concepto de tasación por pérdidas documental al Archivo General de la Nación .</t>
  </si>
  <si>
    <t>conceptos recibidos / conceptos solicitados</t>
  </si>
  <si>
    <t>Solicitud de comunicación oficial al archivo Distrital de Bogotá. 
Diseñar una propuesta de documento de lineamientos para la reconstrucción de expedientes.</t>
  </si>
  <si>
    <t>R-6</t>
  </si>
  <si>
    <t xml:space="preserve">Se insta a presentar los términos de referencia de procesos de contratación cuyo objeto esté referido a las actividades de gestión documental a la Dirección Distrital de Archivo de Bogotá, en cumplimiento con el artículo 24 del Decreto 514 de 2006. </t>
  </si>
  <si>
    <t>Revisar el proceso de contratación en cumplimiento del Decreto 514 de 2006</t>
  </si>
  <si>
    <t>Realizar mesa de trabajo con el área jurídica para brindar orientación y asesoría con relación a requisitos normativos y técnicos para al contratación</t>
  </si>
  <si>
    <t>Mesa trabajo realizada / Mesa trabajo proyectada</t>
  </si>
  <si>
    <t>Se realizara mesas de trabajo para mejorar el proceso de contratación y de ser necesario se realizara su actualización.</t>
  </si>
  <si>
    <t>Informe Derechos de Autor Vigencia 2017</t>
  </si>
  <si>
    <t>7.2.</t>
  </si>
  <si>
    <t>El 15% de la muestra seleccionada de equipos de cómputo del Canal, no poseen la activación de las licencias correspondientes al producto Microsoft Office.</t>
  </si>
  <si>
    <t>En la carpeta sistemas/instaladores se encontraba el software del paquete Microsoft office y un código de licencia que no tiene soporte en la plataforma, pero permitía realizar la activación, al no ser un software con soporte el programa elimina la activación y se mantiene en funcionamiento sin licencia.</t>
  </si>
  <si>
    <t xml:space="preserve"> Realizar la verificación del software instalado (1 vez por semestre).</t>
  </si>
  <si>
    <t>numero de equipos de computo verificados (software)/total de equipos de computo del canal</t>
  </si>
  <si>
    <t>Mantener actualizado y correctamente licenciado el software de los equipos terminales</t>
  </si>
  <si>
    <t>7.3.</t>
  </si>
  <si>
    <t>El 35% de la muestra seleccionada de equipos de cómputo del Canal no requieren las credenciales de acceso del administrador (usuario y contraseña) para realizar actualizaciones desinstalaciones o instalación de programas. (Estos usuarios cuentan con privilegios de administrador en sus cuentas).</t>
  </si>
  <si>
    <t>El directorio activo de Canal Capital,  con el cual se administran los usuarios y sus privilegios tiene políticas pre establecidas para los usuarios activos, sin embargo alguno equipos por sus funciones sustantivas requieren  elevar el perfil de usuario, actividad que se realiza manualmente.</t>
  </si>
  <si>
    <t>1. Realizar un cronograma de actividades que defina la revisión periódica de usuarios y permisos. (Fase 1: Directorio Activo, Fase 2: Privilegios por usuario en sitio).
2. Realizar la actividad conforme al cronograma 1 vez por semestre.</t>
  </si>
  <si>
    <t>Número de equipos de cómputo verificados/Número total de equipos de cómputo del Canal.</t>
  </si>
  <si>
    <t>Mantener actualizado los componentes de seguridad y acceso a la información de usuarios</t>
  </si>
  <si>
    <t>7.4.</t>
  </si>
  <si>
    <t xml:space="preserve">Para los elementos que están en proceso de baja en la entidad no fue posible su verificación adecuada debido a la falta de espacio en su almacenamiento. </t>
  </si>
  <si>
    <t xml:space="preserve">El Canal no cuenta con el espacio suficiente para almacenar, todos los bienes dados de baja en la entidad. </t>
  </si>
  <si>
    <t xml:space="preserve">1. identificar los bienes que deben darse de Baja.
2. Contar con los Documentos (concepto Técnico) para dar de Baja los bienes de la Entidad.
3. Se debe realizar un comité de Inventarios 
4. Elaborar Resolución  y actualizar el Inventario
5. Elaborar Acta de Reunión 
</t>
  </si>
  <si>
    <t xml:space="preserve">No de elementos de Baja/ No de elementos que deben darse de Baja </t>
  </si>
  <si>
    <t xml:space="preserve">Mantener Actualizado el Sistema de Inventarios, con los Procesos de Baja de la Entidad </t>
  </si>
  <si>
    <t>Reunión de Avance Oficina de Control Interno correspondiente al mes de abril</t>
  </si>
  <si>
    <t xml:space="preserve">Se establece la necesidad de realizar una verificación a los Procedimientos y Formatos correspondientes al proceso de evaluación, control y seguimiento. </t>
  </si>
  <si>
    <t>Control, Seguimiento y Evaluación</t>
  </si>
  <si>
    <t>Necesidad de actualización de actividades y formatos definidos en los procedimientos debido a los cambios normativos que se han venido presentando.</t>
  </si>
  <si>
    <t>Procedimientos y Formatos actualizados y publicados/Procedimientos y Formatos establecidos</t>
  </si>
  <si>
    <t xml:space="preserve">Procedimientos y Formatos actualizados y publicados </t>
  </si>
  <si>
    <t xml:space="preserve">Jefe Oficina de Control Interno </t>
  </si>
  <si>
    <t>Profesional(es) y/o Tecnólogo Oficina de Control Interno</t>
  </si>
  <si>
    <t xml:space="preserve"> Auditoría Proceso Planeación Estratégica.</t>
  </si>
  <si>
    <t>La normatividad que se cita en los Procedimientos y Manuales del proceso de Planeación Estratégica se encuentra desactualizada (Caracterización del Proceso de  Planeación Estratégica, Manual para el  control de documentos del   Sistema Integrado de Gestión, Manual del Sistema Integrado de Gestión, Procedimiento Control de Documentos, Procedimiento Formulación y Seguimiento del Plan de Acción Anual, Procedimiento Formulación, Registro y Actualización de  Proyectos de Inversión, Procedimiento Revisión por la Dirección, Procedimiento Control al Producto (Bien y/o servicio) no conforme, Manual  Metodológico para la administración del Riesgo).</t>
  </si>
  <si>
    <t>Al hacer la revisión de los procedimientos y manuales asociados al proceso de Planeación estratégica, se evidenció en la sección del normograma que se requería actualizar, puesto que hacía falta incluir una norma vigente desde septiembre de 2017.
Cabe anotar que de acuerdo al procedimiento vigente, se hace una revisión anual al normograma, la cual se surtió en el mes de agosto de 2017.</t>
  </si>
  <si>
    <t>1. Actualizar el procedimiento EPLE-PD-008 IDENTIFICACIÓN Y VERIFICACIÓN DE REQUISITOS LEGALES, ajustando la periodicidad de las revisiones de la normatividad en los documentos de cada proceso.
2. Actualizar el componente de normograma en los procedimientos asociados al proceso de planeación estratégica.
3. Solicitar a los demás procesos de la entidad hacer la revisión del componente normativo asociado a sus documentos.
4. Actualizar y publicar el documento "Normograma Institucional" con los ajustes que hagan los responsables de los procesos tras la revisión respectiva de los mismos.</t>
  </si>
  <si>
    <t>(No. de acciones ejecutadas / No. de acciones formuladas) * 100%</t>
  </si>
  <si>
    <t>1. Procedimiento  EPLE-PD-008 IDENTIFICACIÓN Y VERIFICACIÓN DE REQUISITOS LEGALES actualizado.
2. Procedimientos asociados al proceso de planeación estratégica actualizados en el componente normativo.
3. Envío de solicitud de revisión del componente normativo a los líderes de procesos.
4. Documento "Normograma Institucional" ajustado y publicado con los cambios requeridos por los responsables de los procesos de la entidad.</t>
  </si>
  <si>
    <t>Profesional Universitario de Planeación</t>
  </si>
  <si>
    <t>Incumplimiento en el encabezado de los documentos (Procedimiento Control de Documentos, Procedimiento Formulación y Seguimiento del Plan de Acción Anual, Procedimiento Proyecto fondo para el desarrollo de la televisión y los contenidos (FONTV), Procedimiento Formulación, Registro y Actualización de  Proyectos de Inversión, Procedimiento Formulación, Evaluación y  Seguimiento al  Plan  Anual de  Adquisiciones, Procedimiento Revisión por la Dirección y Procedimiento Control al Producto (Bien y/o servicio) no conforme) del proceso de Planeación Estratégica respecto a: Logotipo o emblema oficial de Canal Capital, logotipo de la Alcaldía Mayor de Bogotá.</t>
  </si>
  <si>
    <t>Al hacer la revisión de los procedimientos y manuales asociados al proceso de Planeación estratégica, se evidenció que los encabezados de los documentos no corresponden a la imagen institucional vigente.</t>
  </si>
  <si>
    <t>1. Actualizar el documento  EPLE-MN-002 MANUAL PARA EL CONTROL DE DOCUMENTOS DEL SISTEMA INTEGRADO DE GESTIÓN, indicando que los documentos deben ser ajustados de imagen institucional sin afectar su versionamiento.
2. Actualizar los encabezados en los documentos asociados al proceso de planeación estratégica con la imagen institucional actual.
3. Solicitar a los demás procesos de la entidad hacer la revisión general a sus documentos y solicitar las actualizaciones que lo requieran.</t>
  </si>
  <si>
    <t>1. Documento  EPLE-MN-002 MANUAL PARA EL CONTROL DE DOCUMENTOS DEL SISTEMA INTEGRADO DE GESTIÓN actualizado.
2. Procedimientos asociados al proceso de planeación estratégica actualizados con la imagen institucional.
3. Envío de solicitud de revisión general de los documentos a los líderes de procesos.</t>
  </si>
  <si>
    <t>Al hacer la revisión de los procedimientos y manuales asociados al proceso de Planeación estratégica, se evidenció que los códigos no habían sido actualizados correctamente.</t>
  </si>
  <si>
    <t>1. Actualizar dentro de los  documentos asociados al proceso de planeación estratégica los códigos que hacen referencia a los documentos asociados a los mismos.
2. Solicitar a los demás procesos de la entidad hacer la revisión general a sus documentos y solicitar las actualizaciones que lo requieran.</t>
  </si>
  <si>
    <t>1. Procedimientos asociados al proceso de planeación estratégica actualizados con la codificación vigente.
2. Envío de solicitud de revisión general de los documentos a los líderes de procesos.</t>
  </si>
  <si>
    <t>Se evidenciaron formatos que se citan en el Procedimiento Formulación y Seguimiento del Plan de Acción Anual, código EPLE-PD-001 que no se encuentran publicados en la intranet.</t>
  </si>
  <si>
    <t>Al hacer la revisión del procedimiento indicado, se evidencia que el mismo relaciona un formato que había sido eliminado del SIG y que aún se encontraba referenciado.</t>
  </si>
  <si>
    <t>1. Actualizar dentro de los  documentos asociados al proceso de planeación estratégica los formatos requeridos dentro del mismo.
2. Solicitar a los demás procesos de la entidad hacer la revisión general a sus documentos y solicitar las actualizaciones que lo requieran.</t>
  </si>
  <si>
    <t>1. Procedimientos asociados al proceso de planeación estratégica actualizados con los documentos asociados revisados.
2. Envío de solicitud de revisión general de los documentos a los líderes de procesos.</t>
  </si>
  <si>
    <t>Se evidenciaron documentos del listado maestro de los años 2009 y 2010 que se encuentran desactualizados (logotipo, normatividad citada y formatos citados): Caracterización proceso gestión de contratación, Caracterización proceso Gestión Jurídica, Políticas de control, Programa de Inducción y Reinducción, Instructivo para el manejo de la videoteca, Instructivo para la elaboración de acuerdos de gestión, Instructivo para el buzón de sugerencias.</t>
  </si>
  <si>
    <t>Al hacer la revisión del listado maestro de documentos y de los documentos publicados en la intranet de la entidad, se encuentra que hay documentos de responsabilidad de diferentes áreas que no se han revisado ni actualizado recientemente.</t>
  </si>
  <si>
    <t>1. Envío de solicitud de revisión general de los documentos a los líderes de procesos.
2. Siete (7) documentos revisados y actualizados.</t>
  </si>
  <si>
    <t>Se observó que no se está dando cumplimiento a los productos establecidos en el Procedimiento Formulación y Seguimiento del Plan de Acción Anual.</t>
  </si>
  <si>
    <t>Al hacer la revisión del procedimiento indicado, se evidencia que en las actividades del mismo se hacía mención a registros diferentes a los empleados en la ejecución del procedimiento.</t>
  </si>
  <si>
    <t>1. Actualizar dentro de los  documentos asociados al proceso de planeación estratégica los formatos y registros de soporte requeridos dentro del mismo.
2. Solicitar a los demás procesos de la entidad hacer la revisión general a sus documentos y solicitar las actualizaciones que lo requieran.</t>
  </si>
  <si>
    <t>1. Procedimientos asociados al proceso de planeación estratégica actualizados con los documentos y registros de soporte asociados revisados.
2. Envío de solicitud de revisión general de los documentos a los líderes de procesos.</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</si>
  <si>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</si>
  <si>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</si>
  <si>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</si>
  <si>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</si>
  <si>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</si>
  <si>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Se evidenció diferencia entre la información registrada en la ficha EBI-D de los proyectos de inversión 10, 79 y 80 para los valores aprobados registrados para la vigencia 2017 y los establecidos en el Informe de Ejecución del Presupuesto de Gastos e Inversiones a diciembre 2017.</t>
  </si>
  <si>
    <t>Al hacer la actualización en SEGPLAN, la misma se hizo sobre la ejecución y no para programación y no se verificó con los soportes de planeación.</t>
  </si>
  <si>
    <t xml:space="preserve">1. Implementar el Sistema de Planeación desarrollado por la Dirección de Planeación de la Secretaría de Cultura Recreación y Deporte.
2. Establecer revisiones preliminares dentro del equipo de planeación con el fin de no centralizar las validaciones previas al cargue del reporte de la información reportada. </t>
  </si>
  <si>
    <t>1. Sistema de Planeación desarrollado por la Dirección de Planeación de la Secretaría de Cultura Recreación y Deporte implementado para el Canal. 
2. Revisiones realizadas por el equipo de planeación frente a la información a cargar en SEGPLAN.</t>
  </si>
  <si>
    <t>Se observó que para el proyecto de inversión No. 10 “Televisión pública para la cultura ciudadana, la educación y la información”, de conformidad con las Resoluciones de la ANTV para la vigencia 2017 se aprobaron 585 capítulos, sin embargo, se reportó en Segplan 586.</t>
  </si>
  <si>
    <t>Al hacer la revisión de la información reportada en el sistema SEGPLAN, se identificó que, por aproximación de valores en números decimales, se registró y reportó un capítulo adicional a los aprobados en las resoluciones de ANTV.
Cabe anotar que el error fue detectado inmediatamente y se hicieron las respectivas correcciones.</t>
  </si>
  <si>
    <t>Se evidenció incumplimiento de la actividad No. 27 respecto al contenido de las carpetas de los contratos del Procedimiento Proyecto Fondo para el Desarrollo de la Televisión y los Contenidos (FONTV), código EPLE-PD-003.</t>
  </si>
  <si>
    <t>Coordinación Jurídica</t>
  </si>
  <si>
    <t xml:space="preserve">Coordinadora Jurídica </t>
  </si>
  <si>
    <t>Se observó que la matriz para priorizar las necesidades de infraestructura establecida en la Metodología para la Identificación y Atención de Necesidades de Infraestructura Física, no se está utilizando por la Subdirección Administrativa.</t>
  </si>
  <si>
    <t>Gestión de Recursos y Administración de la Información (Apoyo)
Planeación Estratégica (Estratégico)</t>
  </si>
  <si>
    <t>Debido a que no se realizó un efectivo empalme en el cambio de Subdirector Administrativo, no se tuvo conocimiento de la aplicación de la metodología para la Identificación y Atención de Necesidades de Infraestructura Física.</t>
  </si>
  <si>
    <t>Revisar y evaluar la matriz por parte de la Subdirección Administrativa y adaptarla a las necesidades actuales del Canal para su utilización.</t>
  </si>
  <si>
    <t>Implementar la metodología</t>
  </si>
  <si>
    <t>La política de administración de riesgo no cumple con el contenido establecido en la Guía para la Administración del Riesgo de diciembre de 2014 versión 3 expedida por el Departamento Administrativo de la Función Pública.</t>
  </si>
  <si>
    <t>Al hacer la revisión de la política de administración de riesgo de la entidad, se evidencia que se requiere hacer revisión y actualización de la misma, en concordancia con elementos de la Guía para la Administración del Riesgo del DAFP.</t>
  </si>
  <si>
    <t>1. Revisar y actualizar el documento EPLE-PO-001 POLÍTICA DE ADMINISTRACIÓN DEL RIESGO y EPLE-MN-003 MANUAL METODOLÓGICO PARA LA ADMINISTRACIÓN DEL RIESGO, en concordancia con los  elementos de la Guía para la Administración del Riesgo del DAFP.</t>
  </si>
  <si>
    <t>1. Documento  EPLE-PO-001 POLÍTICA DE ADMINISTRACIÓN DEL RIESGO revisado y actualizado en lo pertinente.
2. Documento   EPLE-MN-003 MANUAL METODOLÓGICO PARA LA ADMINISTRACIÓN DEL RIESGO revisado y actualizado en lo pertinente.</t>
  </si>
  <si>
    <t>Respecto a la gestión de riesgos institucionales se evidenciaron las siguientes debilidades: inexistencia de un cronograma para la actualización de las matrices de riesgo, deficiencia en las actividades de socialización asociadas a la Gestión del Riesgo y análisis de riesgos adicionales de la entidad que podrían afectar la continuidad del negocio.</t>
  </si>
  <si>
    <t>Al hacer la revisión de las matrices de riesgos de los procesos de la entidad, se identifica que aún hay procesos en la entidad pendientes por la actualización de sus riesgos, y que además se debe garantizar que las demás hagan periódicamente su revisión, ajustes e identificación de nuevas y potenciales situaciones de riesgo.</t>
  </si>
  <si>
    <t>1. Elaborar un cronograma de actividades para la revisión de riesgos a los procesos de la entidad, para el segundo semestre del año.
2. Realizar mesas de trabajo para la socialización de riesgos con los responsables de cada uno de los procesos, invitando a su revisión y actualización.</t>
  </si>
  <si>
    <t>1. Un (1) cronograma para la socialización de los riesgos con los procesos de la entidad, su revisión y actualización, para el segundo semestre del año.
2. Mesas de trabajo realizadas y sus soportes.</t>
  </si>
  <si>
    <t>Se evidenció incumplimiento de las responsabilidades generales de la Alta Dirección respecto a las revisiones a los informes de autoevaluación de riesgo y control sobre la matriz de riesgos institucional, por lo menos una vez al año, establecidas en el Manual Metodológico para la Administración del Riesgo.</t>
  </si>
  <si>
    <t xml:space="preserve">Se evidenció que no se han realizado ejercicios de autoevaluación a la Gestión de Riesgos por proceso y se requiere que los mismos sean presentados a la alta dirección para su análisis y toma de decisiones. </t>
  </si>
  <si>
    <t xml:space="preserve">1. Elaborar un documento con lineamientos sobre mecanismos de autoevaluación.
2. Elaborar una herramienta para el registro de los resultados sobre los ejercicios de autoevaluación en los procesos.
3. Divulgar y socializar el documento y la herramienta de autoevaluación.
4. Solicitar a los líderes de proceso la realización de un ejercicio de autoevaluación y revisión de los riesgos.
5. Consolidar resultados del ejercicio realizado y hacer la presentación a la alta dirección </t>
  </si>
  <si>
    <t>1. Un documento con lineamientos sobre mecanismos de autoevaluación.
2. Una herramienta para el registro de los resultados sobre los ejercicios de autoevaluación en los procesos.
3. Documento y herramienta publicados y socializados.
4. Informe consolidado con resultados del ejercicio de autoevaluación.</t>
  </si>
  <si>
    <t>Se observó formato de solicitud de adición y/o prórroga para el contrato No. 335-2017 suscrito con Arrow Media Teck SAS que no se encuentra suscrita por el Director Operativo.</t>
  </si>
  <si>
    <t>Se observó que para el contrato No. 326-2017 suscrito con Bernardo Duque Pineda a pesar de que la cláusula sexta - forma de pago estableció dos pagos, se evidenció que se realizó un pago por el valor total del contrato, sin que se evidencie documento de modificación de las cláusulas contractuales publicado en el Secop.</t>
  </si>
  <si>
    <t>Se evidenció una debilidad por parte de supervisor en el conocimiento de sus obligaciones, al certificar un pago de forma diferente a lo estipulado en el contrato.</t>
  </si>
  <si>
    <t>Realizar circular mediante la cual se recuerde a los supervisores y personal de apoyo a la supervisión de contratos sobre las obligaciones que deben ejercer durante la ejecución de los contratos.</t>
  </si>
  <si>
    <t>Realizar la circular y efectuar la respectiva socialización.</t>
  </si>
  <si>
    <t xml:space="preserve">Informe de Auditoria Gestión de Recursos y Administración de la Información. 2017 </t>
  </si>
  <si>
    <t xml:space="preserve">Se evidencian debilidades en el aplicativo kardex respecto a la asignación de los códigos de los bienes ya que estos no se pueden integrar al SIIGO, así como para el manejo y control de los bienes de consumo controlado que tiene el Canal. </t>
  </si>
  <si>
    <t>Debilidades en el aplicativo Kardex de almacén.</t>
  </si>
  <si>
    <t>1. Solicitar al contratista soporte del Kardex la implementación de los módulos de interacción en el aplicativo kardex de almacén que permitan incluir los códigos Siigo, así como las placas de control de los elementos de consumo controlado de Canal Capital.
2. Realizar las pruebas de funcionamiento y operatividad del desarrollo requerido antes de su implementación con el área de Servicios Administrativos.
3. Puesta en marcha de los módulos implementados para el desarrollo del proceso en el aplicativo kardex de almacén.</t>
  </si>
  <si>
    <t>Cuando se realiza la anulación de un documento, el formato de anulaciones no cuenta con un campo para indicar la razón por la cual el documento es anulado</t>
  </si>
  <si>
    <t>En las entradas de almacén Nos. 2, 19, 37 y 45 de 2017, no se evidencia en la casilla de observaciones, que se indique el número del pago al cual corresponde la entrada de almacén.</t>
  </si>
  <si>
    <t>Desconocimiento de la forma de ingreso de los elementos al aplicativo kardex.</t>
  </si>
  <si>
    <t>1. capacitar una vez cada semestre, al personal que realiza los ingresos al almacén, acerca de la inclusión del número de pago de conformidad con lo establecido en el certificado pago a contratistas.</t>
  </si>
  <si>
    <t xml:space="preserve">Para las entradas de almacén No. 7 del 24 de febrero de 2017, la fecha del acta de recibo a satisfacción por parte del supervisor está firmada el 17 de febrero de 2017. 7 días antes en el del recibo real del elemento Canal. En la entrada de almacén No. 40 del 10 de julio de 2017 la fecha del acta de recibo a satisfacción por parte del supervisor esta es firmada el día 30 de abril de 2017; 40 días antes del recibo real del elemento Canal. En la entrada de almacén No. 73 del 25 de octubre de 2017, la fecha del acta de recibo a satisfacción por parte del supervisor está firmada el día 5 de septiembre de 2017; 50 días antes del recibo real del elemento Canal; Lo que indica debilidades en el procedimiento de ingreso de los bienes que adquiere el Canal. </t>
  </si>
  <si>
    <t>Gestión de Recursos y Administración de la Información
Prestación/Emisión Servicio de Televisión</t>
  </si>
  <si>
    <t>Debilidades en el procedimiento AGRI-SA-PD-002
Ingreso a Almacén, debido a que no describe los tiempos en los cuales debe tramitarse la entrada al almacén por parte del Supervisor del contrato.</t>
  </si>
  <si>
    <t>1. Actualizar el procedimiento AGRI-SA-PD-002- Ingreso a Almacén, incluir tiempos para el tramite de la entrada al almacén por parte del Supervisor del Contrato.
2. Enviar a planeación el procedimiento actualizado.
3. Publicación del procedimiento en la intranet.
4. Socialización del procedimiento.</t>
  </si>
  <si>
    <t>Se evidenció en el formato de acta de recibo a satisfacción que hace parte de los soportes de la entrada de almacén No. 7; que el acta es firmada por el supervisor el 17 de febrero de 2017 y la factura soporte tiene fecha del 7 de marzo de 2017, dieciocho (18) días después de la fecha del acta, situación que contraviene lo establecido en la misma acta de recibo a satisfacción; la cual indica textualmente “hacen parte integral de la presente certificación, factura presentada por el contratista con el sello tramite de correspondencia, cuando a ello haya lugar”. De lo anterior se infiere que al momento de firmar el supervisor el acta de recibo a satisfacción la factura del proveedor debe tener la radicación de correspondencia del Canal y por ende su fecha de elaboración debe ser anterior o igual a la del acta de supervisión. Situación que no se observa para este caso como tampoco en las actas de las entradas de almacén Nos. 30, 40 y 73 de 2017.</t>
  </si>
  <si>
    <t>Al cotejar la información de la entrada de almacén con lo facturado y recibido a satisfacción por parte del supervisor, se evidencia una diferencia de $13.180.952, la cual se explica en la casilla de observaciones de la entrada así: “el valor de la presente entrada difiere con lo facturado en relación a los servicios de instalación en, valor $13.180.952”.</t>
  </si>
  <si>
    <t>Desconocimiento de la Política Financiera de Canal Capital, en la cual se establecen los costos que deben ser incluidos como un mayor valor del bien en el momento del ingreso del almacén.</t>
  </si>
  <si>
    <t xml:space="preserve">1. Solicitar Capacitación al área de contabilidad en la política financiera de Canal Capital.
2. Citar comité de inventarios y solicitar el reconocimiento de los valores de servicio de instalación del activo en los inventarios de la entidad. </t>
  </si>
  <si>
    <t xml:space="preserve">Se evidenció que el formato AGRI-SAS-PD-008 denominado salida de elementos no se encuentra actualizado en su encabezado, ver anexo No. 1; como como lo dispone el "Manual para el Control de documentos del Sistema Integrado de Gestión" código EPLE-MN-002, versión 3 del 11-07-2016, que en los literales a y g del numeral 3.8.11 establece: Encabezado (obligatorio): TODOS los documentos que hacen parte del Sistema Integrado de Gestión deben contener:
a) Logotipo o emblema oficial de Canal Capital (lado superior izquierdo)
b) Logotipo de la Alcaldía Mayor de Bogotá".
</t>
  </si>
  <si>
    <t>Falta de actualización de los formatos en el Sistema Integrado de Gestión.</t>
  </si>
  <si>
    <t>1. Actualizar el procedimiento  
AGRI-SA-PD-008 SALIDA DE ELEMENTOS, incluir logos oficiales de Canal Capital.
2. Enviar a planeación el procedimiento actualizado.
3. Publicación del procedimiento en la intranet.
4. Socialización del procedimiento.</t>
  </si>
  <si>
    <t>Se evidencio que el formato AGRI-SA-PD-012 Reintegro a almacén y/o traslado de bienes, en la parte del glosario en la columna de termino tiene la definición de reintegro de bienes, la cual indica “… a cargo de los funcionarios y contratistas de la Superintendencia de Notariado y Registro…” (Negrilla fuera de texto) texto que evidencia falta de revisión al momento de realizar las verificaciones a los procedimientos que se publican en el Canal.</t>
  </si>
  <si>
    <t>1. Actualizar el procedimiento   
 AGRI-SA-PD-012 REINTEGRO AL ALMACÉN Y O TRASLADO DE BIENES,  incluir que el procedimiento aplica para los funcionarios y contratistas de Canal Capital.
2. Enviar a planeación el procedimiento actualizado.
3. Publicación del procedimiento en la intranet.
4. Socialización del procedimiento.</t>
  </si>
  <si>
    <t>Fallas en el Procedimiento AGRI-SA-PD-010 TOMA FÍSICA DE INVENTARIOS, incluir los tiempos en la verificación de las novedades que se encuentran en la Toma Física de Inventarios.</t>
  </si>
  <si>
    <t>1. Actualizar el procedimiento AGRI-SA-PD-010 TOMA FÍSICA DE INVENTARIOS, incluyendo  los tipos de informes que deben ser incluidos en el informe Toma Física de Inventarios.
2. Enviar a planeación el procedimiento actualizado.
3. Publicación del procedimiento en la intranet.
4. Socialización del procedimiento.</t>
  </si>
  <si>
    <t>De los 115 elementos definidos en la muestra 11 de ellos no se lograron ubicar, estos se consultaron nuevamente en el aplicativo kardex para saber si se habían trasladado y no registran cambios, lo anterior sugiere que se han llevado a cabo traslados de los elementos y estos no se han informado a Almacén, de igual manera que los controles establecidos por el proceso presentan debilidad en cuanto al lugar donde se encuentran los equipos del Canal.</t>
  </si>
  <si>
    <t>Debilidades en el Procedimiento  AGRI-SA-PD-012 REINTEGRO AL ALMACÉN Y O TRASLADO DE BIENES, debido a que no se incluyen los tiempos para la radicación de los reportes de novedades al área de Servicios Administrativos.</t>
  </si>
  <si>
    <t>1. Actualizar el procedimiento   
 AGRI-SA-PD-012 REINTEGRO AL ALMACÉN Y O TRASLADO DE BIENES,  incluir los tiempos de radicación del formato AGRISA-FT-026
REPORTE DE NOVEDADES, por las áreas que realizan los movimientos.
2. Enviar a planeación el procedimiento actualizado.
3. Publicación del procedimiento en la intranet.
4. Socialización del procedimiento.</t>
  </si>
  <si>
    <t xml:space="preserve">En prueba de auditoría aleatoria al inventario, se evidenció que de los 115 elementos definidos en la muestra 8 de ellos se encontraron en ubicación diferente a la registrada en el inventario del aplicativo kardex, al consultar los traslados de 2018 no se observó que estos elementos presentaran ese registro.  Así mismo, se encontraron en el laboratorio 5 monitores que, de acuerdo a lo manifestado por la persona responsable, estos monitores funcionan y los tienen ahí porque no son modelos recientes y los funcionarios no los utilizan.
</t>
  </si>
  <si>
    <t>En prueba de auditoría aleatoria al inventario se encontraron 15 licencias de office 2007, 3 licencias adobe producción Premium cs5 idioma español  plataforma Mac Windows, 1 licenciamiento PTRG network monitor  para 100 1000 sensores el cual no se usa desde 2006, 1 licencia Symantec Backup exec 2012 option library, 8 licencias de google vault for work, 1 licencia xilisoft video converter platinum, paquete de 220 licencias de una solución antivirus McAfee mfe complete ep grant number 8467492-nai sku cebtfm-aa fecha de expiración 20/03/2016 las cuales se encuentran vencidas y de acuerdo a lo manifestado por el profesional universitario de sistemas al momento de la auditoría se van a enviar a servicios administrativos para dar de baja. Así mismo, se encontró un Live U grip placa 1002342 el cual se encuentra dañado hace más o menos 1 mes, de acuerdo a lo manifestado por la persona que se encuentra el en IN OUT al momento de la auditoria.</t>
  </si>
  <si>
    <t>Desconocimiento del procedimiento AGRI-SA-PD-009 BAJA DE BIENES, por parte de los responsables de los activos.</t>
  </si>
  <si>
    <t>1. Capacitar a los supervisores de contratos y/o responsables de adquisiciones, acerca del procedimiento de baja de elementos al almacén.
2. Realizar el envío de un correo electrónico semestralmente a los supervisores de contratos, en donde se indique el procedimiento a seguir para la Baja de bienes del inventario.</t>
  </si>
  <si>
    <t>En prueba de auditoría aleatoria al inventario se encontraron 3 elementos sin placa: 2 Macbook air de 13 pulgadas seriales Nos: c17qk6adg940 y No. c1mqn6t8g940; el primero de ellos ubicado en la oficina del Secretario General y el Segundo en la oficina del director del sistema informativo, el 3 elemento es un live up grip lu-grp-00 ubicado en el in out. De igual manera se encontraron 3 elementos con la placa borrosa los cuales se identificaron por el No. de serial.</t>
  </si>
  <si>
    <t>Debilidades en la plaquetización de los equipos y/o elementos de propiedad, planta y equipo.</t>
  </si>
  <si>
    <t>1. Revisar en la toma física de inventarios anual y en la toma física periódica, la cual se debe hacer mínimo una vez al año antes de cada toma física de cierre de vigencia, cada una de las placas de inventario, de los elementos que adquiera el Canal y/o elementos que ya se encuentran en la entidad.
2. Identificar aquellos elementos cuyo número de placa de inventario no sea identificable.
3. Imprimir las placas de inventario borrosas.
4. Instalar las placas en los equipos identificados.
5. Adquirir etiquetas de seguridad que permitan proteger la impresión de la placa de inventario.
6. Adquirir una impresora de códigos de barras moderna que permita tener placas claras, duraderas y  en perfectas condiciones para su uso diario.</t>
  </si>
  <si>
    <t>Desconocimiento del procedimiento AGRI-SA-PD-009 BAJA DE BIENES, ya que no se indican las causas por la cual se va a dar de baja un bien.</t>
  </si>
  <si>
    <t>1. Actualizar el procedimiento   
AGRI-SA-PD-009 BAJA DE BIENES,  incluir: la causa por la cual el bien esta para dar de baja (obsolescencia, daño, hurto, etc.),
Indicar la ubicación del bien, debe ir firmada por quien ha recibido los bienes y los tiene a cargo.
2. Enviar a planeación el procedimiento actualizado.
3. Publicación del procedimiento en la intranet.
4. Socialización del procedimiento.</t>
  </si>
  <si>
    <t>Al realizar la toma física se evidenció la existencia de elementos que fueron entregados por diferentes áreas del Canal y que a la fecha no se han identificado por diferentes situaciones, esto de acuerdo a lo manifestado por el técnico de servicios administrativos, quien se encuentra realizando este proceso y solicitara al área técnica y a sistemas apoyo para la completa identificación y verificación del estado de estos elementos. Sin embargo, se verifico que el área técnica mediante memorando 376 del 26 de febrero de 2017 da respuesta a solicitud sobre él envió de concepto técnico para elementos que iniciaran proceso de baja</t>
  </si>
  <si>
    <t>1. Capacitar a los supervisores de contratos y/o responsables de adquisiciones, acerca del procedimiento de baja de elementos al almacén una vez semestralmente.
2. Realizar el envío de un correo electrónico semestralmente a los supervisores de contratos, en donde se indique el procedimiento a seguir para la Baja de bienes del inventario cada dos meses.</t>
  </si>
  <si>
    <t>Auditoría Sistema de Gestión de la Seguridad y Salud en el Trabajo SG-SST</t>
  </si>
  <si>
    <t>Se evidenció que los siguientes documentos no cumplen en su encabezado con el logotipo o emblema oficial de Canal Capital: 
a. Procedimiento Gestión de la Seguridad y Salud en el Trabajo, código AGTH-PD-09, versión VIII, fecha de vigencia 07/07/2015.
b. Programa de Seguridad y Salud en el Trabajo, código: AGTH-PR-002, versión V, fecha de aprobación 27/05/13.</t>
  </si>
  <si>
    <t>Falta de revisión anual a los documentos referentes al SGSST</t>
  </si>
  <si>
    <t>1. Actualizar y/o reemplazar  los documentos en mención. 2 Realizar una revisión anual de la totalidad de documentos asociados.</t>
  </si>
  <si>
    <t>Actividades ejecutadas -------------*100 Actividades programadas</t>
  </si>
  <si>
    <t>Documentos actualizados en la intranet</t>
  </si>
  <si>
    <t xml:space="preserve">Profesional de Recursos Humanos </t>
  </si>
  <si>
    <t xml:space="preserve">La información (representante legal, misión, visión, coordinación del Sistema de Gestión de Seguridad y Salud en el Trabajo y Comité de Convivencia Laboral) relacionada en el Programa de Seguridad y Salud en el Trabajo se encuentra desactualizada. </t>
  </si>
  <si>
    <t>Falto revisión anual a los documentos referentes al SGSST</t>
  </si>
  <si>
    <t xml:space="preserve">1. Actualizar y/o reemplazar  los documentos en mención. 2 Realizar una revisión anual de la totalidad de documentos asociados </t>
  </si>
  <si>
    <t>Se evidenció en el procedimiento de selección, adquisición, entrega y reposición de elementos de protección personal (EPP), en la actividad No. 2, que se establece como insumo de entrada “AGTH-FT-044 - MATRIZ DE PELIGROS, VALORACIÓN DE RIESGOS Y DETERMINACIÓN DE CONTROLES” y como producto de salida “AGTH-FT-047 MATRIZ DE ELEMENTOS DE PROTECCIÓN PERSONAL - EPP's”, indicando en la descripción de la actividad que se deben identificar los EPP´s más adecuados al cargo, en función del riesgo identificado presentes en la operación y/o procesos.
Al efectuar comparación entre las dos matrices referenciadas anteriormente se observó que algunos EPP y áreas identificadas en la Matriz de peligros, valoración de riesgos y determinación de controles no se tuvieron en cuenta en la Matriz de elementos de protección personal - EPP 's.</t>
  </si>
  <si>
    <t xml:space="preserve">Por multiplicidad de información referente a un mismo tema en varios documentos se concluye en incongruencias entre documentos </t>
  </si>
  <si>
    <t>1. Actualización de la matriz de peligros, valoración de riesgos y determinación de controles.                               2. Unificar la matriz de EPP con la matriz de peligros, valoración de riesgos y determinación de controles.</t>
  </si>
  <si>
    <t>Matriz actualizada</t>
  </si>
  <si>
    <t>Se evidenció que el formato “Entrega individual de elementos de protección personal” no se diligencia con la totalidad de datos que se establecen en el mismo, adicionalmente se observó que la persona que recibe los elementos es la misma que realiza la entrega.</t>
  </si>
  <si>
    <t>Falta de uniformidad en los criterios de diligenciamiento del formato en mención.</t>
  </si>
  <si>
    <t>1. Realizar reunión con el profesional de Seguridad y Salud en el Trabajo encargado del diligenciamiento del formato y la Profesional de Recursos Humanos encargada del proceso para definir los criterios de diligenciamiento del formato. 2. Realizar una revisión semestral del diligenciamiento de formato</t>
  </si>
  <si>
    <t xml:space="preserve">Actas de reunión  </t>
  </si>
  <si>
    <t>La actividad número 4 del procedimiento establece como responsable al Jefe inmediato/Supervisor de solicitar al profesional de Seguridad y Salud en el Trabajo (SST) mediante correo electrónico, los elementos de protección personal requeridos para el desempeño de la labor de cada uno de sus colaboradores. Sin embargo, se evidenció que la solicitud de estos elementos no se realizó por parte de los responsables establecidos en el procedimiento.</t>
  </si>
  <si>
    <t>No se tenia conocimiento del procedimiento por parte de los supervisores de contrato encargados de hacer la solicitud de EPP  y no se estaba realizando la verificación de los responsables en hacer las solicitudes</t>
  </si>
  <si>
    <t>1. divulgar el procedimiento a los supervisores de contrato. 2. Realizar verificación de la persona que solicita el EPP</t>
  </si>
  <si>
    <t>1. Acta de divulgación
2. Correos de solicitud verificados</t>
  </si>
  <si>
    <t>Se evidenció que la mayoría de elementos de protección personal se entregan a contratistas, así mismo en los contratos no se establece en las obligaciones ningún aspecto relacionado con elementos de protección personal, ni se evidencia claridad en los documentos internos de la entidad en relación con el mismo.</t>
  </si>
  <si>
    <t>No se tenia claridad sobre la obligación que le correspondía al Canal sobre este tema.</t>
  </si>
  <si>
    <t>1. Acta de reunión con la oficina jurídica definiendo la obligatoriedad del uso y reposición de elementos de protección personal por parte de los contratistas en las minutas de los contratos. 2. incluir dentro de la minuta de los contratos la obligación referente al suministro de elementos de protección personal.</t>
  </si>
  <si>
    <t>1. Acta de reunión  
2. obligación en las minutas del contrato</t>
  </si>
  <si>
    <t xml:space="preserve">Se evidenció que el Plan de Emergencias registra información que no se encuentra actualizada.  </t>
  </si>
  <si>
    <t>El documento en mención se diligencio referenciado a nombre y no a cargos y debido a la rotación de contratistas esto genero desactualización de la información.</t>
  </si>
  <si>
    <t>1. Actualizar el plan de emergencias del canal y socializarlo</t>
  </si>
  <si>
    <t>Plan de emergencias actualizado y listado de socialización</t>
  </si>
  <si>
    <t>Se evidenció que el profesional de SST, de acuerdo con el Plan Emergencias es el jefe de brigada, es la “persona encargada de recolectar todos los datos referentes al accidente y a los lesionados e informa a la ARL respectiva. Apoya la coordinación de comunicaciones a las instituciones involucradas”. Sin embargo, la normatividad establece que los auditores no deben auditar su propio trabajo.</t>
  </si>
  <si>
    <t>No se contemplo el conflicto de intereses en la designación del auditor</t>
  </si>
  <si>
    <t>1. Actualizar el plan de emergencia 
2. Realizar seguimientos semestrales por parte del COPASST a las actividades programadas.</t>
  </si>
  <si>
    <t>Plan de emergencias actualizado, actas de seguimiento del COPASST</t>
  </si>
  <si>
    <t xml:space="preserve">En la verificación de elementos del botiquín y EPP:
 El alcohol 350 ml, alcohol 700 ml y el preservativo se entregaron por vencimiento a la persona encargada del PIGA, sin embargo, no se dejó soporte de la entrega de los elementos. 
</t>
  </si>
  <si>
    <t>No se contemplo la necesidad de dejar evidencia en la salida de insumos vencidos de los botiquines.</t>
  </si>
  <si>
    <t>1. Hacer solicitud vía correo electrónico al referente ambiental, para que los insumos vencidos de botiquín sean tenidos en cuenta en la actualización del PIGA.                                             2. realizar acta con el profesional ambiental a cargo del PIGA cada vez que sea necesario sacar insumos vencidos de los botiquines.   3. Realizar inspecciones bimestrales de los botiquines.</t>
  </si>
  <si>
    <t>Correo electrónico, acta de reunión, formatos de inspecciones</t>
  </si>
  <si>
    <t>Se evidenciaron diferencias entre los elementos verificados y los relacionados en el inventario EPP y botiquín, además de ítems repetidos.</t>
  </si>
  <si>
    <t>Dentro del inventario no se tuvo en cuenta el registro de salida de insumos vencidos y no se corroboro la duplicidad de información</t>
  </si>
  <si>
    <t>1. Actualizar el inventario de insumos de botiquín y de EPP.   
2. Realizar inspecciones bimestrales a los botiquines</t>
  </si>
  <si>
    <t>Formatos de inspecciones</t>
  </si>
  <si>
    <t>En la verificación de extintores se observó lo siguiente:
a. El número de extintores relacionados en el Plan de Emergencias no corresponde con el  número indicado en la verificación adelantada por Control Interno.
b. Algunos extintores no se encuentran señalizados ni se encuentran debidamente identificado el sitio de ubicación de estos equipos.
c. Algunos de los extintores del Canal en la verificación adelantada por Control Interno no tenían el sello de seguridad.
d. La palanca de descarga de uno de los extintores se encontraba en una posición que no coincide con la ilustrada en la norma.</t>
  </si>
  <si>
    <t>En el plan de emergencia no quedaron registrados la totalidad de extintores del Canal y no se realizaron inspecciones periódicas para verificar el estado de los mismos.</t>
  </si>
  <si>
    <t>1. Realizar actualización del plan de emergencias relacionando la totalidad de extintores.                                                                                                                             2.realizar inspección  trimestralmente a la totalidad de extintores para identificar condiciones de mejora de los mismos.</t>
  </si>
  <si>
    <t>Plan de emergencias actualizado - Formatos de inspección de extintores</t>
  </si>
  <si>
    <t>En la verificación adelantada por la Oficina de Control Interno el 17 de agosto de 2018 se le preguntó a uno de los vigilantes si conocía el plan de seguridad del Canal, indicando que no, a pesar de manifestar que tenía conocimiento de las salidas de emergencia, rutas de evacuación y puntos de encuentro. Por lo anterior, es importante que se socialice con el personal de seguridad del Canal el Plan de Seguridad con la finalidad de que se dé cumplimiento integralmente a las funciones en caso de emergencia antes, durante y después.</t>
  </si>
  <si>
    <t xml:space="preserve">No se tuvo en cuenta la rotación de vigilantes por cambios en las empresas que prestan el servicio de vigilancia. </t>
  </si>
  <si>
    <t>1. Realizar socialización del plan de seguridad a los vigilante del Canal con una periodicidad semestral.</t>
  </si>
  <si>
    <t>Acta de reunión de divulgación del plan de seguridad</t>
  </si>
  <si>
    <t>Se evidenció incumplimiento en la ejecución de las actividades programadas en el cronograma de actividades y plan de trabajo estructurado para la vigencia 2018, como:
1. Actualización del manual del SG-SST
2. Organización de los niveles de responsabilidad, funciones y obligaciones de SST
3. Determinación de los objetivos, metas e indicadores del SG-SST
4. Elaboración matriz de capacitación, inducción y entrenamiento de SST
5. Realizar inducciones de los diferentes temas de SST
6. Validación del procedimiento de reporte de peligros (comportamientos inadecuados y condiciones inseguras)
7. Revisión de las políticas, reglamento, plan de trabajo en compañía del COPASST
8. Codificación de los documentos del SG-SST
9. Documentar el procedimiento de gestión del cambio
10. Organizar y divulgar los niveles de responsabilidad, funciones y obligaciones de los comités
11. Organizar y divulgar los niveles de responsabilidad, funciones y obligaciones de la brigada de emergencias
12. Capacitación brigada de emergencias
13. Elaboración del procedimiento de inspecciones de seguridad
14. Adelantar todas las gestiones correspondientes al comité de convivencia laboral
15. Desarrollar el manual de contratistas y proveedores
16. Estrategia de comunicaciones de notas saludables.</t>
  </si>
  <si>
    <t xml:space="preserve">Para los plazos definidos  en el plan de trabajo anual no se contemplaron las revisiones y tramites internos de la entidad que pudiesen retrasar el cumplimiento de las fechas definidas. </t>
  </si>
  <si>
    <t>1. Definir las fechas de cumplimiento de  las actividades para el plan de trabajo anual 2019 contemplando las variables que no se tuvieron en cuenta para el plan de trabajo 2018.  2. Realizar un seguimiento semestral a la ejecución del plan de trabajo anual</t>
  </si>
  <si>
    <t>Plan de trabajo anual 2019.</t>
  </si>
  <si>
    <t>Se registran actividades programadas en el cronograma de actividades y plan de trabajo para la vigencia 2018 que no se han ejecutado conforme los documentos mencionados como son:
 *Documentar ficha técnica por indicadores.</t>
  </si>
  <si>
    <t>Inexistencia de las fichas técnicas</t>
  </si>
  <si>
    <t>Documentar la ficha técnica de los indicadores</t>
  </si>
  <si>
    <t>Fichas técnica de los indicadores</t>
  </si>
  <si>
    <t xml:space="preserve">Sobre los productos que se derivan de la ejecución de actividades como Identificar las posibles sustancias cancerígenas (tomando como referencia la clasificación de la iarc - agencia internacional para la investigación del cáncer) de las diferentes mercancías peligrosas que se manipulan (laboratorios, mantenimiento, jardinería, servicios generales, etc.), actualizar listado trabajadores que realizan tareas de alto riesgo, documentar matriz de indicadores, definir tiempos y responsable y Levantamiento perfil sociodemográfico contratistas no se puede definir ejecución debido a que:
1. Los documentos no cuentan con una fecha de creación que permita evidenciar su concordancia con la programación establecida. 
2. Los documentos no cuentan con un control de cambios en los que se puedan consignar las actualizaciones y/o modificaciones requeridas. </t>
  </si>
  <si>
    <t>Ejecución de actividades en documentos no controlados</t>
  </si>
  <si>
    <t>Formalizar documentos  matriz de indicadores y matriz de sustancias químicas</t>
  </si>
  <si>
    <t>Documentos formalizados matriz de indicadores y matriz de sustancias químicas</t>
  </si>
  <si>
    <t>La matriz de indicadores mínimos del SG-SST cuenta con indicadores de resultado, sin embargo, faltan indicadores de estructura y proceso.</t>
  </si>
  <si>
    <t>Inexistencia de indicadores de estructura y proceso.</t>
  </si>
  <si>
    <t>1. Diseñar los indicadores de estructura y proceso.                                        
2. Medir los indicadores diseñados.</t>
  </si>
  <si>
    <t>Indicadores de estructura y  proceso</t>
  </si>
  <si>
    <t xml:space="preserve">Informe de Auditoria Nuevos Negocios. 2017 </t>
  </si>
  <si>
    <t>Al verificar la documentación puesta en conocimiento de la OCI, así como el reporte del área de nuevos negocios entorno a la planeación estratégica se pudo establecer que Canal Capital no ha realizado la incorporación de la temática de nuevos negocios en la planeación estratégica de la entidad, incumpliéndose lo establecido por la Junta Administradora Regional mediante en el Acuerdo 004 de2016.</t>
  </si>
  <si>
    <t>Nuevos Negocios empezó en 2016 como nueva área y está en proceso de inclusión al Sistema Integrado de Gestión.</t>
  </si>
  <si>
    <t>Incluir a Nuevos Negocios en el Sistema Integrado de Gestión.
1. Incluir a Nuevos Negocios en el proceso de comercialización y hacerlo visible dentro de la caracterización respectiva.
2. Definir indicadores y riesgos del proceso.
3. Actualizar la caracterización del proceso de comercialización indicando que la venta de BTL va ligada a la producción audiovisual en la mayoría de los casos.</t>
  </si>
  <si>
    <t>Actividades realizadas / Actividades programadas.</t>
  </si>
  <si>
    <t>Coordinadora de Nuevos Negocios</t>
  </si>
  <si>
    <t>Falta de inicio del trámite de inclusión de indicadores de gestión que actualmente se llevan en Nuevos Negocios.</t>
  </si>
  <si>
    <t>Oficializar los indicadores de gestión con periodicidad trimestral de Nuevos Negocios.</t>
  </si>
  <si>
    <t>Al verificar la información puesta a disposición de la OCI se pudo establecer que la entidad no ha realizado estudio o implementado otro tipo de metodologías que permitan determinar la cantidad de personal necesario para la eficiente realización de las tareas que se originan con ocasión de las nuevas funciones asignadas por la Junta Administradora Regional mediante el Acuerdo 004 de 2016, así como de las demás áreas de la entidad con las cuales interactúa.</t>
  </si>
  <si>
    <t>Teniendo en cuenta que Nuevos Negocios ha venido desarrollando sus actividades de forma progresiva, por ser un procedimiento experimental, la misma experiencia ha arrojado la información relacionada con la cantidad de personal que requiere cada contrato, por lo que no se ha requerido hasta la fecha, una metodología que establezca el personal necesario.</t>
  </si>
  <si>
    <t>1. Documentar la metodología que permita establecer la cantidad de personal requerido para cada contrato (por ejemplo, mínimo un ejecutivo de cuenta y un productor logístico dedicado ciento por ciento a los proyectos).
2. Implementar la metodología.</t>
  </si>
  <si>
    <t>Un (1) documento de metodología implementado.</t>
  </si>
  <si>
    <t>De conformidad con los documentos puestos en conocimiento de la OCI, se pudo establecer que con ocasión de la gestión de nuevos negocios la entidad no realiza un seguimiento o evaluación al final de la prestación del servicio. Situación por la cual no es posible evidenciar el mejoramiento continuo y posiblemente no identificar acciones de mejora.</t>
  </si>
  <si>
    <t>El seguimiento a la gestión de Nuevos Negocios no es posterior sino durante la ejecución de cada contrato, de allí que no se haga necesaria la evaluación final interna. Adicionalmente, nuestros clientes nos evalúan permanentemente; a ellos les entregamos un informe de ejecución final y ellos a su vez nos evalúan en su informe final de ejecución del contrato.</t>
  </si>
  <si>
    <t>Reuniones semestrales de retroalimentación de presentación de las acciones de mejoramiento de los eventos.</t>
  </si>
  <si>
    <t>Actas de reunión/2</t>
  </si>
  <si>
    <t>Reunión semestral de retroalimentación</t>
  </si>
  <si>
    <t>No contar con una estrategia o concepto que le permita al Canal dar cuenta de la gestión de Nuevos Negocios en época de ley de garantías.</t>
  </si>
  <si>
    <t>Incluir en el procedimiento las fechas máximas para suscribir contratos interadministrativos  y con proveedores cuando se acerque el periodo de Ley de Garantías.</t>
  </si>
  <si>
    <t>Un (1) procedimiento actualizado</t>
  </si>
  <si>
    <t>De conformidad con el análisis de la información puesta en conocimiento de la OCI no es posible establecer la forma como la entidad establece los gastos de administración o el FEE asociado a la gestión de los contratos que se suscriben en el Marco de los nuevos negocios establecidos en el Acuerdo 004 de 2016, no se evidencia la existencia de una metodología para establecer el porcentaje que la entidad debe cobrar.</t>
  </si>
  <si>
    <t>No existe un instructivo que permita dejar la trazabilidad del ejercicio donde se establezcan los gastos de administración o el Fee asociado a la gestión de los contratos.</t>
  </si>
  <si>
    <t>1. Documentar un instructivo para incluir los costos y gastos incurridos para la determinación del Fee.
2. Adoptar el instructivo</t>
  </si>
  <si>
    <t>Un (1) instructivo/1</t>
  </si>
  <si>
    <t>Un (1) Instructivo</t>
  </si>
  <si>
    <t xml:space="preserve">Con relación al FEE que es planteado en las propuestas y negociaciones previas para la suscripción de los contratos de los nuevos negocios de la entidad, de conformidad con los documentos puestos en conocimiento de la OCI, no se pudo establecer su registro en el marco de las minutas de siete (7) de los once (11) contratos analizados, </t>
  </si>
  <si>
    <t>Muchos de los clientes solicitan excluir el Fee de la minuta.</t>
  </si>
  <si>
    <t>Modificar el procedimiento para incluir el Fee en los contratos.</t>
  </si>
  <si>
    <t xml:space="preserve">De conformidad con los expedientes contractuales puestos en conocimiento de la OCI se pudo establecer que solamente en cuatro (4) de los once (11) contratos de la muestra se evidencia copia de informes de supervisión, aunque con observaciones, situación que hace imposible determinar de manera parcial o total el cumplimiento de las obligaciones y compromisos a cargo de las partes de la relación contractual.
Si bien es cierto la actuación de Canal Capital en el marco de los contratos objeto de este análisis corresponde a la de ejecutor, es pertinente que en el expediente contractual que reposa en la entidad se cuente con la copia de estos documentos debidamente avalados por el supervisor que para el efecto ha sido designado. 
</t>
  </si>
  <si>
    <t>Los contratos interadministrativos no exigían los informes de supervisión, de allí que no se evidenciaran en los expedientes de la muestra.</t>
  </si>
  <si>
    <t>Remitir a la Coordinación Jurídica para su archivo, los informes de supervisión o ejecución de los contratos.</t>
  </si>
  <si>
    <t>Informes de supervisión o ejecución finales/No. de contratos de Nuevos Negocios</t>
  </si>
  <si>
    <t xml:space="preserve">Expedientes de Nuevos Negocios actualizados. </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</si>
  <si>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</si>
  <si>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</si>
  <si>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</si>
  <si>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</si>
  <si>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</si>
  <si>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Al verificar la forma de calcular y presentar el FEE para la facturación realizada, así como para los cuadros de ejecución de los contratos interadministrativos de la muestra aleatoria, se observó que durante el 2017 el valor de FEE se calcula y presenta incluyendo el IVA. Calculo que no es correcto pues efectuado de esta manera el valor del FEE se encuentra sobrevalorado.</t>
  </si>
  <si>
    <t>No existe instructivo alguno que permita establecer cómo se debe llevar el control al interior de Nuevos Negocios en relación con la forma de presentar el ingreso discriminando el Fee y el IVA del Fee.</t>
  </si>
  <si>
    <t>Incluir en los cuadros de control la Desagregación del Fee más IVA, el IVA del Fee y el  Fee sin IVA.</t>
  </si>
  <si>
    <t>Cuadros de control desagregados/No. de contratos interadministrativos</t>
  </si>
  <si>
    <t>100% de los cuadros de control con el fee desagregado</t>
  </si>
  <si>
    <t>Al revisar los documentos contractuales y de ejecución suministrados por el área de nuevos negocios, no es posible determinar cómo se incorporan los costos y gastos efectuados por el área de nuevos negocios para garantizar el cumplimiento de los contratos celebrados.</t>
  </si>
  <si>
    <t>Por ser un proyecto en construcción no se había elaborado un instructivo que permita dejar la trazabilidad del ejercicio donde se establecen los gastos de administración o el Fee asociado a la gestión de los contratos.</t>
  </si>
  <si>
    <t>Un (1) Instructivo/1</t>
  </si>
  <si>
    <t>El no tener en cuenta los costos promedios de la contratación de personal del área, el costeo e incorporación de las actividades que desarrollan las áreas que dan soporte a la gestión y el costeo e incorporación de los costos indirectos en los cuales incurre el Canal Capital para que los contratistas de nuevos negocios, así como los de los grupos de apoyo puedan realizar su actividad, puede afectar directamente el valor del FEE que se ha cobrado en los contratos firmados, al punto de tener un FEE sobrevalorado.</t>
  </si>
  <si>
    <t>Cumplimiento de lo dispuesto en el artículo 4 del Decreto 371 de 2010 en los procesos de Participación Ciudadana y Control Social.</t>
  </si>
  <si>
    <t>Se evidenció que el siguiente documento no cumple en su encabezado con el logotipo o emblema oficial de Canal Capital: 
a. Procedimiento Participación ciudadana, código EPLE-PD-012, versión 1, fecha de vigencia 18-11-2015.</t>
  </si>
  <si>
    <t xml:space="preserve">Desarticulación de la documentación vigente  con los lineamientos y estrategias de participación ciudadana establecidos por los organismos rectores del tema </t>
  </si>
  <si>
    <t>Elaborar la política y la estrategia de participación ciudadana de Canal Capital teniendo en cuenta los diferentes escenarios y mecanismos de interacción con los grupos de valor y atendiendo los lineamientos del sector cultura y de los organismos rectores del tema</t>
  </si>
  <si>
    <t xml:space="preserve"># de documentos elaborados y socializados/#de documentos planeados  </t>
  </si>
  <si>
    <t>2 Documentos elaborados y socializados</t>
  </si>
  <si>
    <t xml:space="preserve">Profesional universitario de planeación </t>
  </si>
  <si>
    <t>Se evidenció que las políticas de operación del Procedimiento de Participación Ciudadana, código: EPLE-PD-012 se encuentran desactualizadas.</t>
  </si>
  <si>
    <t xml:space="preserve">Desactualización del normograma del Procedimiento Participación ciudadana, código EPLE-PD-012, versión 1, fecha de vigencia 18-11-2015. </t>
  </si>
  <si>
    <t>Incumplimiento de las Actividades No.1 al No.3, No.7 al No.11, toda vez que no se cuenta con los productos establecidos en el procedimiento.</t>
  </si>
  <si>
    <t>La publicación de la Convocatoria Pública 02 – 2018 en la página web, no cuenta con el objetivo determinado, con el fin de verificar el proceso de selección a la que pertenece, así como tampoco se evidencian convocatorias que requieren de la opinión de los ciudadanos y otras partes interesadas.</t>
  </si>
  <si>
    <t xml:space="preserve">La convocatoria #2 no tiene la descripción del objeto.
Por otra parte se evidencia que las convocatorias publicadas no se cuenta con mecanismo de opinión de los ciudadanos o las partes interesadas </t>
  </si>
  <si>
    <t>1. Ajustar en la convocatoria pública 02 de 2018 la descripción del objeto.
2. Requerir a las áreas solicitantes de publicación en la página web que incluyan en cuerpo del correo el objeto de las mismas.
3. Publicar un banner en el inicio de la página donde se comunique que se abre la convocatoria y que se invite a la ciudadanía a consultarla y generar sus opiniones sobre las mismas a través del chat  o del correo del Canal.</t>
  </si>
  <si>
    <t xml:space="preserve">1. Ajuste realizado en la página web. 
2. Requerimiento de publicación en página web recibidos con el objeto incluido.
3. Número de banners de convocatorias publicados/ total de convocatorias públicas </t>
  </si>
  <si>
    <t>1. 100% del ajuste en la página.
2. 100% de requerimientos con el objeto 
3. 100% de convocatorias públicas con banner</t>
  </si>
  <si>
    <t>Coordinadora de prensa y comunicaciones</t>
  </si>
  <si>
    <t xml:space="preserve">Coordinadora de prensa y comunicaciones y web master </t>
  </si>
  <si>
    <t>Los siguientes numerales no cuentan con las condiciones de publicación requeridas en la normatividad aplicable:
 2.1. “Publicación de datos abiertos”</t>
  </si>
  <si>
    <t>No se contempló dentro del plan de trabajo para el año 2018,  pero se tenía planeado realizar en el primer semestre del 2019.</t>
  </si>
  <si>
    <t>No de actividades ejecutadas/No actividades por ejecutar</t>
  </si>
  <si>
    <t>Verificar que la publicación de Datos Abiertos sea la estipulada en lo dispuesto en el artículo 4 del decreto 371 de 2010.</t>
  </si>
  <si>
    <t>Los siguientes numerales no cuentan con las condiciones de publicación requeridas en la normatividad aplicable:
  2.4. “Preguntas y respuestas frecuentes”</t>
  </si>
  <si>
    <t xml:space="preserve">Se tienen preguntas tipo, la cuales se actualizarán dependiendo de la demanda de preguntas frecuentes. </t>
  </si>
  <si>
    <t xml:space="preserve">1.Se realizará un análisis del total de peticiones y preguntas hechas por la ciudadanía en el año 2018, 
2. Teniendo en cuenta esta información, se actualizará en la página web de Canal Capital el vínculo de preguntas y respuestas frecuentes.  </t>
  </si>
  <si>
    <t xml:space="preserve">Preguntas tipo formuladas a partir del análisis de requerimientos de información / preguntas tipo publicadas actualmente en la página web. </t>
  </si>
  <si>
    <t xml:space="preserve">Preguntas tipo acordes a los requerimientos de la ciudadanía </t>
  </si>
  <si>
    <t xml:space="preserve">Secretario General </t>
  </si>
  <si>
    <t xml:space="preserve">Auxiliar de Atención al Ciudadano </t>
  </si>
  <si>
    <t xml:space="preserve">No </t>
  </si>
  <si>
    <t>Los siguientes numerales no cuentan con las condiciones de publicación requeridas en la normatividad aplicable:
 6.3. Programas y proyectos en ejecución (proyectos de inversión)
 6.4. “Metas, objetivos e indicadores de gestión y/o desempeño”
 6.5. “Participación en la formulación de políticas”</t>
  </si>
  <si>
    <t>Se evidenció que se requiere actualizar la información publicada en las secciones 6.3, 6.4 y 6.5 del botón de transparencia  en cumplimiento de las condiciones de publicación requeridas por la ley.</t>
  </si>
  <si>
    <t>Revisar y actualizar la información publicada en las secciones  6.3, 6.4 y 6.5 del botón de transparencia.</t>
  </si>
  <si>
    <t>Información actualizada en las secciones 6.3, 6.4 y 6.5 del botón de transparencia</t>
  </si>
  <si>
    <t>Información aplicable a los numerales citados, actualizada al 100%</t>
  </si>
  <si>
    <t>Canal Capital no realiza ejercicios de audiencias públicas diferentes a las realizadas en el Sector de Cultura, Recreación y Deporte.</t>
  </si>
  <si>
    <t xml:space="preserve">Canal Capital realiza ejercicios de rendición de cuentas siguiendo los lineamientos de la cabeza del sector y adaptándose a la metodología que ellos realicen  </t>
  </si>
  <si>
    <t xml:space="preserve">Realizar el ejercicio de rendición de cuentas de acuerdo con los nuevos lineamientos que adoptará la Secretaría de Cultura </t>
  </si>
  <si>
    <t>un ejercicio de rendición de cuentas</t>
  </si>
  <si>
    <t>Canal Capital no ha promovido la consolidación de veedurías ciudadanas u otras redes de control que puedan ejercer control social sobre el desarrollo de sus proyectos.</t>
  </si>
  <si>
    <t>Desconocimiento de los mecanismos de control social sobre los proyectos.</t>
  </si>
  <si>
    <t>1. Consultar ante la veeduría cuáles son los mecanismos que se pueden utilizar en el canal para el ejercicio de control social sobre los proyectos.
2. Socializar ante el comité directivo la respuesta brindada por la veeduría con los mecanismos que pueden aplicar para Canal Capital.</t>
  </si>
  <si>
    <t>Una comunicación enviada a la Veeduría.
Presentación de socialización en comité directivo.</t>
  </si>
  <si>
    <t>Comunicación enviada.
Presentación enviada a los integrantes del comité directivo.</t>
  </si>
  <si>
    <t xml:space="preserve">Canal Capital no publica la información del ejercicio de rendición de cuentas de manera oportuna a la comunidad. </t>
  </si>
  <si>
    <t xml:space="preserve">No se recibió oportunamente la información a publicar y por ello la presentación de la rendición de cuentas se publicó de manera extemporánea. </t>
  </si>
  <si>
    <t xml:space="preserve">1. Publicar la convocatoria a la audiencia pública de rendición de cuentas de manera oportuna.
2. Una vez realizada la rendición de cuentas se solicitará la información correspondiente para su publicación en la página web del Canal. </t>
  </si>
  <si>
    <t xml:space="preserve">1. Invitación en página web.
2. Archivos generados para la rendición de cuentas publicados en el botón de transparencia (archivos, audios, presentaciones, o lo que se construya en el marco del ejercicio).   </t>
  </si>
  <si>
    <t>Invitación y archivos publicados.</t>
  </si>
  <si>
    <t>Auditoría al Servicio a la Ciudadanía y Defensor del Televidente</t>
  </si>
  <si>
    <t>Se encuentra desactualizada la normatividad (numeral 13) de la Caracterización del proceso Servicio a la Ciudadanía y Defensor del Televidente, código: AAUT-CR-001.</t>
  </si>
  <si>
    <t>Servicio al Ciudadano y Defensor del Televidente</t>
  </si>
  <si>
    <t>No se había realizado la revisión a la caracterización del proceso.</t>
  </si>
  <si>
    <t xml:space="preserve">1. Realizar la actualización de la Caracterización del proceso de Servicio a la Ciudadanía. 
2. Realizar la debida publicación en comunicaciones internas. </t>
  </si>
  <si>
    <t>Número de actividades ejecutadas/ Número de actividades programadas.</t>
  </si>
  <si>
    <t>2-1</t>
  </si>
  <si>
    <t xml:space="preserve">No es clara la información en el procedimiento  de las peticiones que se radican y las que no. </t>
  </si>
  <si>
    <t>1. Actualización del procedimiento de Atención y Respuesta a Requerimientos de la Ciudadanía, código: AAUT-PD-001, versión 8. 
2. Publicación y socialización del procedimiento.</t>
  </si>
  <si>
    <t>2-2</t>
  </si>
  <si>
    <t>No se contemplo la extemporaneidad de los informes.</t>
  </si>
  <si>
    <t>1. Realizar un mecanismo de alerta en Google Calendar el cual de un aviso 8 días antes de la presentación de los informes mensuales.</t>
  </si>
  <si>
    <t>Mecanismo de alerta en Google Calendar mes a mes y anual 100 % agendado.</t>
  </si>
  <si>
    <t>2-3</t>
  </si>
  <si>
    <t>Desconocimiento del procedimiento frente al proceso que debe llevarse a cabo frente a solicitudes de copia de material.</t>
  </si>
  <si>
    <t xml:space="preserve">
Número de actividades ejecutadas/ Número de actividades programadas.</t>
  </si>
  <si>
    <t>2-4</t>
  </si>
  <si>
    <t>No es posible conocer la opinión del ciudadano  dado que los mismos en ocasiones se apropian del formato AAUT-FT-001 no es posible la verificación del requerimiento y firmas de las áreas que aprueban el material.</t>
  </si>
  <si>
    <t>1. Actualización y socialización del procedimiento de Atención y Respuesta a Requerimientos de la Ciudadanía, código: AAUT-PD-001, versión 8. 
2. Envío de Formato AAUT-FT-012 Encuesta de satisfacción al cliente por correo electrónico o por el chat en línea.
3. Modificación del formato AAUT-FT-001.
4. Publicaciones y socializaciones del procedimiento y formato AAUT-FT-001.</t>
  </si>
  <si>
    <t xml:space="preserve">No se realiza la adecuada gestión de archivo de las PQRS ingresadas a Canal Capital. </t>
  </si>
  <si>
    <t>El archivo documental no se estaba organizando conforme a las tablas de retención</t>
  </si>
  <si>
    <t>1. Organizar el Archivo documental, conforme a las tablas de retención.</t>
  </si>
  <si>
    <t>Organización del archivo documental al 100 %</t>
  </si>
  <si>
    <t>Canal Capital no cuenta a la fecha con “Política de Servicio a la Ciudadanía”, contraviniendo lo establecido en el Manual de Servicio a la Ciudadanía, código: AAUT-MN-001, versión 4.</t>
  </si>
  <si>
    <t>Desconocimiento de la implementación de la política en la entidad.</t>
  </si>
  <si>
    <t>1. Realizar la Política de Servicio a la Ciudadanía en Canal Capital. 
2. Publicarla y Socializarla.</t>
  </si>
  <si>
    <t>Los siguientes formatos no se encuentran articulados al Procedimiento de Atención y Respuesta a Requerimientos de la Ciudadanía, código: AAUT-PD-001, versión 8, ni son utilizados como evidencia de la ejecución de una actividad:
• Evaluación del Proceso de Atención a PQRS, Código: AAUT-FT-004, versión 
• Buzón de Sugerencias (PQRS), código: AAUT-FT-007, versión 1.</t>
  </si>
  <si>
    <t>Desactualización de formatos por lo tanto no se encuentra una articulación con el procedimiento Atención y respuesta a Requerimientos de la Ciudadanía.</t>
  </si>
  <si>
    <t xml:space="preserve">1. Eliminación del formato Evaluación del Proceso de Atención a PQRS, Código: AAUT-FT-004.
2. Articular el formato Buzón de Sugerencias (PQRS), código: AAUT-FT-007, versión 1 procedimiento de Atención y Respuesta a Requerimientos de la Ciudadanía, código: AAUT-PD-001, versión 8. </t>
  </si>
  <si>
    <t xml:space="preserve">Se presentan inconsistencias en el cumplimiento del literal 1 del Decreto 371 de 2010, teniendo en cuenta los siguientes aspectos:
 Nueve (9) peticiones ingresadas al canal obtuvieron una respuesta Incompleta y/o No satisfactoria para el ciudadano que requiere información. </t>
  </si>
  <si>
    <t>Desconocimiento por parte de las áreas de los términos de calidad y oportunidad determinados en la normatividad</t>
  </si>
  <si>
    <t>1. Realizar un memorando  a las áreas que presentan inconsistencia en respuestas a peticiones ciudadanas, dándoles a conocer en el mismo los términos de calidad y oportunidad determinados por la normatividad vigente.</t>
  </si>
  <si>
    <t>Memorando enviado por correo electrónico a las áreas que presentes inconsistencias en calidad y oportunidad de respuesta a peticiones ciudadanas.</t>
  </si>
  <si>
    <t>6.1</t>
  </si>
  <si>
    <t>Se presentan inconsistencias en el cumplimiento del literal 1 del Decreto 371 de 2010, teniendo en cuenta los siguientes aspectos:
 Incumplimiento de los artículos No.8 y No.13 del Decreto 197 de 2014, toda vez que no se encuentran soportes de formación permanente en materia de servicio al ciudadano, estándares de servicio y otros encaminados a las buenas prácticas y buen servicio.</t>
  </si>
  <si>
    <t>No remisión de soportes de capacitación a la hoja de vida.</t>
  </si>
  <si>
    <t xml:space="preserve">
1. Realizar solicitud al área de Recursos humanos para inclusión de capacitaciones en materia de servicio al ciudadano en el Plan Anual de Capacitaciones.
2. Ingresar soportes en la hoja de vida de la persona encargada de la oficina de Atención al Ciudadano frente a capacitaciones  al servicio y buenas practicas en materia de servicio.</t>
  </si>
  <si>
    <t xml:space="preserve">Numero de Actividades / Actividades realizadas </t>
  </si>
  <si>
    <t>Canal Capital no cuenta con la publicación de los informes anuales del Defensor del Ciudadano en el botón de transparencia (numeral 1.1), de conformidad con lo establecido en el “Esquema de publicación de información”.</t>
  </si>
  <si>
    <t>No remisión de los informes para publicación.</t>
  </si>
  <si>
    <t>1. Realizar la debida publicación de los informes de Defensor al Ciudadano a la fecha.</t>
  </si>
  <si>
    <t>8-1</t>
  </si>
  <si>
    <t>Diseño y Creación de Contenidos</t>
  </si>
  <si>
    <t>Segmentación técnica en la actividad de alistamiento para emisión</t>
  </si>
  <si>
    <t xml:space="preserve">Coordinadora de Programación </t>
  </si>
  <si>
    <t>8-2</t>
  </si>
  <si>
    <t>Desconocimiento de la norma en mención</t>
  </si>
  <si>
    <t># de acciones formuladas /#de acciones cumplidas</t>
  </si>
  <si>
    <t>8-3</t>
  </si>
  <si>
    <t>Desconocimiento de la remisión de información anual de los mecanismos para la recepción  de PQRS</t>
  </si>
  <si>
    <t xml:space="preserve">1. Enviar oficio informando los mecanismos que tiene la entidad para la recepción de peticiones, los primeros 15 días hábiles de cada vigencia. </t>
  </si>
  <si>
    <t>Realización y envío de oficio anual</t>
  </si>
  <si>
    <t>8-4</t>
  </si>
  <si>
    <t>Elaborar la pieza autopromocional que contenga la información relacionada con  los mecanismos de recepción de observaciones y emitirla de acuerdo con la norma en mención.</t>
  </si>
  <si>
    <t>Coordinadora de Programación</t>
  </si>
  <si>
    <t xml:space="preserve">No se evidencia la publicación de los informes del Defensor del Televidente en el botón de transparencia (numeral 1.1.), de conformidad con lo establecido en el “Esquema de publicación de información”. </t>
  </si>
  <si>
    <t>No hay obligatoriedad en la publicación de dicho informe</t>
  </si>
  <si>
    <r>
      <rPr>
        <sz val="10"/>
        <color rgb="FF000000"/>
        <rFont val="Tahoma"/>
        <family val="2"/>
      </rPr>
      <t>1. Revisar semestralmente la totalidad de firmas de todos los documentos del expediente contractual.</t>
    </r>
  </si>
  <si>
    <r>
      <t xml:space="preserve">1. Registrar todas las solicitudes de copias por el SDQS.
</t>
    </r>
    <r>
      <rPr>
        <sz val="10"/>
        <color rgb="FFFF0000"/>
        <rFont val="Tahoma"/>
        <family val="2"/>
      </rPr>
      <t xml:space="preserve">
</t>
    </r>
    <r>
      <rPr>
        <sz val="10"/>
        <rFont val="Tahoma"/>
        <family val="2"/>
      </rPr>
      <t>2.Actualización del  procedimiento de Atención y Respuesta a Requerimientos de la Ciudadanía, código: AAUT-PD-001, versión 8.</t>
    </r>
    <r>
      <rPr>
        <sz val="10"/>
        <color rgb="FFFF0000"/>
        <rFont val="Tahoma"/>
        <family val="2"/>
      </rPr>
      <t xml:space="preserve">
</t>
    </r>
    <r>
      <rPr>
        <sz val="10"/>
        <rFont val="Tahoma"/>
        <family val="2"/>
      </rPr>
      <t xml:space="preserve">
3. Publicación y socialización del procedimiento.</t>
    </r>
    <r>
      <rPr>
        <sz val="10"/>
        <color rgb="FFFF0000"/>
        <rFont val="Tahoma"/>
        <family val="2"/>
      </rPr>
      <t xml:space="preserve">  </t>
    </r>
  </si>
  <si>
    <t>PRIMER SEGUIMIENTO DE 2019</t>
  </si>
  <si>
    <t>SEGUNDO SEGUIMIENTO DE 2019</t>
  </si>
  <si>
    <t>TERCER SEGUIMIENTO DE 2019</t>
  </si>
  <si>
    <t xml:space="preserve">1. Socializar con las diferentes áreas del Canal, el comunicado de forma bimensual, mediante correos electrónicos. 
2. Revisar la totalidad de las firmas de todos los documentos del expediente contractual, previa publicación en el portal único de contratación SECOP. </t>
  </si>
  <si>
    <t xml:space="preserve">1. Socializar con las diferentes áreas del Canal, el comunicado de forma bimensual, mediante correos electrónicos. 
2. Revisar la totalidad de las firmas de todos los documentos del expediente contractual, previa publicación en el portal único de contratación SECOP. </t>
  </si>
  <si>
    <t>1.  Realizar la verificación trimestral de la totalidad de documentos y foliación de los expedientes contractuales.</t>
  </si>
  <si>
    <r>
      <t xml:space="preserve">Realizada </t>
    </r>
    <r>
      <rPr>
        <sz val="10"/>
        <rFont val="Tahoma"/>
        <family val="2"/>
      </rPr>
      <t>la</t>
    </r>
    <r>
      <rPr>
        <sz val="10"/>
        <color rgb="FF000000"/>
        <rFont val="Tahoma"/>
        <family val="2"/>
      </rPr>
      <t xml:space="preserve"> auditoría a los Contratos Nos. 823, 883, 887 y 502 de 2016 se pudo evidenciar falencias respecto del diligenciamiento del documento de Notificación al  Supervisor, ya que revisados los expedientes contractuales no se evidencia la fecha efectiva de surtimiento de esta actividad, aspecto que es indispensable para el desarrollo del ejercicio de esta actividad. Esta situación contradice lo establecido en el numeral 6º del Procedimiento: “Contratación Directa” CÓDIGO: AGJC-CN-PD-005, mediante el cual se establece que una vez aprobadas las garantías, se procederá a elaborar y remitir comunicación dirigida al Supervisor informándole la fecha de inicio del contrato, en razón del cumplimiento de los requisitos de ejecución. Esta situación pone de presente la existencia de falencias en la aplicación de este instrumento.</t>
    </r>
  </si>
  <si>
    <t xml:space="preserve">1. Debilidad en los puntos de control </t>
  </si>
  <si>
    <r>
      <t xml:space="preserve">1. Contar con la totalidad de las firmas y de los documentos debidamente diligenciados, en el expediente contractual.
</t>
    </r>
    <r>
      <rPr>
        <b/>
        <sz val="9"/>
        <color theme="1"/>
        <rFont val="Arial"/>
        <family val="2"/>
      </rPr>
      <t/>
    </r>
  </si>
  <si>
    <t>Si bien es cierto Canal Capital posee un régimen de contratación especial, en el acápite de “Contenidos de los Estudios Previos de Conveniencia Y Oportunidad” del “Instructivo para Elaboración de Estudios de Conveniencia”  Código: AGCO-IN-002 en su versión No. 3 se contempla en el literal “g”  la temática de Análisis de riesgos; este documento no establece, ni referencia claramente una metodología que permita a las áreas gestionar los riesgos de los diferentes procesos de contratación procurando disminuir la probabilidad de ocurrencia de los mismos.</t>
  </si>
  <si>
    <t xml:space="preserve">1. Riesgos que se presentan en materia contractual </t>
  </si>
  <si>
    <t>1. Solicitar dos (2) mesas de trabajo con la Oficina de Control Interno, Planeación,  Dirección Operativa, con la finalidad de identificar los riesgos en los procesos contractuales.</t>
  </si>
  <si>
    <t>1. Poder identificar los riesgos en los diferentes procesos contractuales que se llevan a cabo en el Canal</t>
  </si>
  <si>
    <t xml:space="preserve">2. Solicitar acompañamiento de la Veeduría </t>
  </si>
  <si>
    <t>2. Que con el acompañamiento de la Veeduría se pueda estructurar la política de riesgos del canal.</t>
  </si>
  <si>
    <t>3. Estructurar la metodología para verificar los riesgos que se presentan en cada contrato. (Generar Política de Riesgos)</t>
  </si>
  <si>
    <t xml:space="preserve">3. Definir una política de riesgos, la cual  permita mejorar aspectos como la planeación generando así un mayor nivel de certeza para la toma de decisiones, en los diferentes procesos contractuales. </t>
  </si>
  <si>
    <t xml:space="preserve">En el marco de los expedientes contractuales No 756 y 823 de 2016 de conformidad con lo establecido en el procedimiento “Administración de correspondencia externa (ingreso), (Formato AGRI-GD-PD-006 del proceso de “Gestión de recursos y administración de la información”,”), no es posible evidenciar la existencia de soporte documental que dé cuenta de la radicación de la propuesta que dio origen a éstos proyectos. </t>
  </si>
  <si>
    <t>1. No actualización del Manual de contratación.
2. No contar con el debido procedimiento</t>
  </si>
  <si>
    <t>1. Actualizar el manual de contratación, supervisión e interventoría, con la finalidad de suprimir la presentación de la propuesta a los contratos de prestación de servicios profesionales y de apoyo a la gestión.</t>
  </si>
  <si>
    <t>1. Que el Manual de Contratación, Supervisión e Interventoría del Canal, se encuentre acorde con las necesidades y procedimientos que se presentan en la actualidad.</t>
  </si>
  <si>
    <t>2. Realizar un nuevo procedimiento para la causal de contratación denominada "Iniciativa Privada" donde se establece la radicación obligatoria de los documentos allegados al canal.</t>
  </si>
  <si>
    <t xml:space="preserve">2. Establecer procedimientos para la recepción de documentos, con la finalidad que  en el expediente contractual repose toda la trazabilidad del proceso. </t>
  </si>
  <si>
    <t xml:space="preserve">1. Falta de evidencia en el expediente contractual de la documentación que hace parte de los soportes de ejecución de contrato, incluyendo la allegada por medio de comunicación digital. </t>
  </si>
  <si>
    <t>1. No actualización del Manual de contratación.</t>
  </si>
  <si>
    <t xml:space="preserve">1. Actualizar el manual de contratación, supervisión e interventoría, con la finalidad de suprimir el memorando. </t>
  </si>
  <si>
    <r>
      <t xml:space="preserve">1. No actualización del Manual de contratación.
</t>
    </r>
    <r>
      <rPr>
        <b/>
        <sz val="9"/>
        <color theme="1"/>
        <rFont val="Arial"/>
        <family val="2"/>
      </rPr>
      <t/>
    </r>
  </si>
  <si>
    <t xml:space="preserve">Para el 17% de los expedientes verificados, en el formato de Hoja de Vida del SIDEAP, no se evidencia en el ítem de certificación de la información la firma por parte del Jefe de personal o de contratos. </t>
  </si>
  <si>
    <t>1.  Realizar la verificación trimestral de la totalidad de documentos y foliación de los expedientes contractuales</t>
  </si>
  <si>
    <t>1. Revisión y actualización de los procedimientos y caracterización del proceso de Control Seguimiento y Evaluación.
2. Revisión de los formatos del proceso de Control Seguimiento y Evaluación.</t>
  </si>
  <si>
    <t>1. Solicitar a los líderes de los procesos de la entidad hacer la revisión general a sus documentos y solicitar las actualizaciones que lo requieran; dando prioridad a los siete (7) documentos  identificados en el presente hallazgo.</t>
  </si>
  <si>
    <t>1. Realizar la verificación trimestral de la totalidad de documentos
2. Foliación de los expedientes contractuales.</t>
  </si>
  <si>
    <r>
      <t xml:space="preserve">Se evidencia el incumplimiento de los Acuerdos 002 y 003 de 2011 de la ANTV en el siguiente artículo:
</t>
    </r>
    <r>
      <rPr>
        <b/>
        <sz val="10"/>
        <color theme="1"/>
        <rFont val="Tahoma"/>
        <family val="2"/>
      </rPr>
      <t> Artículo 39:</t>
    </r>
    <r>
      <rPr>
        <sz val="10"/>
        <color theme="1"/>
        <rFont val="Tahoma"/>
        <family val="2"/>
      </rPr>
      <t xml:space="preserve"> Para enero, febrero, marzo, abril, mayo y junio no se efectuó la información diaria de los mecanismos de recepción de observaciones. 
No se cumplió con el horario establecido para la informar a la ciudadanía sobre los mecanismos de recepción de observaciones en febrero, marzo, abril, junio, julio y agosto. </t>
    </r>
  </si>
  <si>
    <r>
      <t xml:space="preserve">Se evidencia el incumplimiento de los Acuerdos 002 y 003 de 2011 de la ANTV en el siguiente artículo:
</t>
    </r>
    <r>
      <rPr>
        <b/>
        <sz val="10"/>
        <color theme="1"/>
        <rFont val="Tahoma"/>
        <family val="2"/>
      </rPr>
      <t xml:space="preserve"> Artículo 38: </t>
    </r>
    <r>
      <rPr>
        <sz val="10"/>
        <color theme="1"/>
        <rFont val="Tahoma"/>
        <family val="2"/>
      </rPr>
      <t xml:space="preserve">Canal Capital no informa de manera anual los mecanismos a utilizar en cada vigencia para la recepción de PQRS sobre la programación a la Comisión Nacional de Televisión (Ahora ANTV). </t>
    </r>
  </si>
  <si>
    <r>
      <t xml:space="preserve">Se evidencia el incumplimiento de los Acuerdos 002 y 003 de 2011 de la ANTV en el siguiente artículo:
</t>
    </r>
    <r>
      <rPr>
        <b/>
        <sz val="10"/>
        <color theme="1"/>
        <rFont val="Tahoma"/>
        <family val="2"/>
      </rPr>
      <t> Parágrafo Artículo 37:</t>
    </r>
    <r>
      <rPr>
        <sz val="10"/>
        <color theme="1"/>
        <rFont val="Tahoma"/>
        <family val="2"/>
      </rPr>
      <t xml:space="preserve"> Se solicitó modificación del Espacio del Defensor del Televidente sin contar con la aprobación de la Defensora del Televidente delegada. </t>
    </r>
  </si>
  <si>
    <r>
      <t xml:space="preserve">Se evidencia el incumplimiento de los Acuerdos 002 y 003 de 2011 de la ANTV en el siguiente artículo:
</t>
    </r>
    <r>
      <rPr>
        <b/>
        <sz val="10"/>
        <color theme="1"/>
        <rFont val="Tahoma"/>
        <family val="2"/>
      </rPr>
      <t> Artículo 36:</t>
    </r>
    <r>
      <rPr>
        <sz val="10"/>
        <color theme="1"/>
        <rFont val="Tahoma"/>
        <family val="2"/>
      </rPr>
      <t xml:space="preserve"> Los meses de febrero a agosto no cumplen con el tiempo mínimo requerido de (30) minutos establecido en el Acuerdo 002 de 2011. </t>
    </r>
  </si>
  <si>
    <r>
      <t xml:space="preserve">Se evidencia incumplimiento del Procedimiento de Atención y Respuesta a Requerimientos de la Ciudadanía, código: AAUT-PD-001, versión 8, en la siguiente actividad:
</t>
    </r>
    <r>
      <rPr>
        <b/>
        <sz val="10"/>
        <color theme="1"/>
        <rFont val="Tahoma"/>
        <family val="2"/>
      </rPr>
      <t xml:space="preserve">
 Actividad número 11:</t>
    </r>
    <r>
      <rPr>
        <sz val="10"/>
        <color theme="1"/>
        <rFont val="Tahoma"/>
        <family val="2"/>
      </rPr>
      <t xml:space="preserve"> Se presentan diferencias de las solicitudes de copia de material entre lo reportado por el área de Atención al Ciudadano, base de datos (Formulario Google) y reporte del Sistema Distrital de Quejas y Soluciones – Bogotá Te Escucha. 
a. Tres (3) peticiones de copia de material no se encuentran en la base de datos del SDQS. 
b. Cinco (5) peticiones no se encuentran incluidos en la base de datos del área de Atención al Ciudadano. </t>
    </r>
  </si>
  <si>
    <r>
      <t xml:space="preserve">Se evidencia incumplimiento del Procedimiento de Atención y Respuesta a Requerimientos de la Ciudadanía, código: AAUT-PD-001, versión 8, en la siguiente actividad:
</t>
    </r>
    <r>
      <rPr>
        <b/>
        <sz val="10"/>
        <color theme="1"/>
        <rFont val="Tahoma"/>
        <family val="2"/>
      </rPr>
      <t> Actividad número 8:</t>
    </r>
    <r>
      <rPr>
        <sz val="10"/>
        <color theme="1"/>
        <rFont val="Tahoma"/>
        <family val="2"/>
      </rPr>
      <t xml:space="preserve"> Los informes remitidos de los meses febrero, marzo, abril, julio y agosto a las entidades competentes fueron enviados con extemporaneidad. </t>
    </r>
  </si>
  <si>
    <r>
      <t xml:space="preserve">Se evidencia incumplimiento del Procedimiento de Atención y Respuesta a Requerimientos de la Ciudadanía, código: AAUT-PD-001, versión 8, en la siguiente actividad:
</t>
    </r>
    <r>
      <rPr>
        <b/>
        <sz val="10"/>
        <color theme="1"/>
        <rFont val="Tahoma"/>
        <family val="2"/>
      </rPr>
      <t> Actividad número 2:</t>
    </r>
    <r>
      <rPr>
        <sz val="10"/>
        <color theme="1"/>
        <rFont val="Tahoma"/>
        <family val="2"/>
      </rPr>
      <t xml:space="preserve"> 126 PQRS pertenecientes a los meses de enero, febrero, mayo, julio y agosto no fueron radicadas en correspondencia de Canal Capital.</t>
    </r>
  </si>
  <si>
    <t>De conformidad con los documentos puestos en conocimiento de la OCI, se pudo establecer Canal Capital plantea como ventaja competitiva el hecho de ser una empresa industrial y comercial del estado, situación por la cual puede suscribir contratos interadministrativos directos con las otras entidades estatales, sin necesidad de ir a convocatoria pública.
No obstante, no se cuenta con una estrategia o concepto que le permita a la entidad dar cuenta de la gestión de nuevos negocios en época de ley de garantías, ya que tal época, esta condición no sería una ventaja sino una desventaja frente a la competencia del canal (privados).</t>
  </si>
  <si>
    <t>Se evidenció que los formatos y manuales citados en los siguientes procedimientos no corresponden a los publicados en la intranet de la entidad:
a. Procedimiento Control de Documentos.
b. Procedimiento Formulación y Seguimiento del Plan de Acción Anual.
c. Procedimiento Control al Producto (Bien y/o servicio) no conforme.</t>
  </si>
  <si>
    <t>Se evidenció que las propuestas comerciales y/o cotizaciones, no están estandarizadas en la forma de presentarlas, encontrándose diferentes maneras de realizarlas (correo electrónico, oficios, presentaciones), así como diferentes formatos o modelos de cotización/oferta con información totalmente diferente; también se identificaron fallas en la generación del consecutivo de las mismas, algunas no cuentan con numeración, no se conocen los diferentes alcances, con lo cual se puede guardar la trazabilidad de las ofertas de mejor manera.</t>
  </si>
  <si>
    <t>1. Fecha seguimiento</t>
  </si>
  <si>
    <t>1. Evidencias o soportes ejecución acción de mejora</t>
  </si>
  <si>
    <t>1. Actividades realizadas  a la fecha</t>
  </si>
  <si>
    <t>1. Resultado del indicador</t>
  </si>
  <si>
    <t>1. Alerta</t>
  </si>
  <si>
    <t>1. Auditor que realizó el seguimiento</t>
  </si>
  <si>
    <t>(Nombre)</t>
  </si>
  <si>
    <t>2. Fecha seguimiento</t>
  </si>
  <si>
    <t>2. Evidencias o soportes ejecución acción de mejora</t>
  </si>
  <si>
    <t>2. Actividades realizadas  a la fecha</t>
  </si>
  <si>
    <t>2. Resultado del indicador</t>
  </si>
  <si>
    <t>2. Alerta</t>
  </si>
  <si>
    <t>2. Auditor que realizó el seguimiento</t>
  </si>
  <si>
    <t>3. Fecha seguimiento</t>
  </si>
  <si>
    <t>3. Evidencias o soportes ejecución acción de mejora</t>
  </si>
  <si>
    <t>3. Actividades realizadas  a la fecha</t>
  </si>
  <si>
    <t>3. Resultado del indicador</t>
  </si>
  <si>
    <t>3. Alerta</t>
  </si>
  <si>
    <t>3. Auditor que realizó el seguimiento</t>
  </si>
  <si>
    <t>Se evidencio que el informe de la toma física de inventarios no presenta la siguiente información:
a. Cuales elementos son de consumo, consumo controlado y devolutivo que se tengan en bodega, así como, los que están en servicio de propiedad y a cargo de la entidad.
b. Listado definitivo de bienes inservibles, servibles no utilizables, obsoletos y de aquellos que requieren reparación 
c. Traslados realizados entre dependencias y funcionarios.</t>
  </si>
  <si>
    <t>Solicitada la relación detallada de elementos para dar de baja a 31 de diciembre de 2017 se evidencio que esta no cumple con los parámetros que indicados en la actividad No. 1 del procedimiento a saber:
a. No indica la causa por la cual el bien esta para dar de baja (obsolescencia, daño, hurto, etc.).
b. Tampoco indica la ubicación del bien.
c. No se encuentra firmada por quien ha recibido los bienes y los tiene a cargo</t>
  </si>
  <si>
    <t xml:space="preserve"> Al verificar el informe puesto a disposición de la OCI se pudo establecer que la entidad no cuenta con metas e indicadores que permitan evidenciar el avance en la implementación de los siguientes compromisos establecidos por la Junta Administradora Regional mediante el Acuerdo 004:
• Asesoría e implementación en materia de publicidad, comercialización, mercadeo de espacios (en medios ATL, BTL y digitales) manejo de imagen, posicionamiento institucional y de marca en medios de comunicación.
• Divulgación y/o distribución de contenidos audiovisuales
• Preproducción, producción y postproducción de material audiovisual, contenidos digitales, convergentes, multiplataforma y multimedia.
• Apoyo logístico y/o de capacitación para la preproducción, producción y postproducción de eventos.
• Evaluación y análisis de información propia o de terceros como resultado del procesamiento de datos de plataformas BIG DATA o similares.</t>
  </si>
  <si>
    <r>
      <t xml:space="preserve">Se evidencia incumplimiento del Procedimiento de Atención y Respuesta a Requerimientos de la Ciudadanía, código: AAUT-PD-001, versión 8, en la siguiente actividad:
</t>
    </r>
    <r>
      <rPr>
        <b/>
        <sz val="10"/>
        <color theme="1"/>
        <rFont val="Tahoma"/>
        <family val="2"/>
      </rPr>
      <t> Actividad número 16:</t>
    </r>
    <r>
      <rPr>
        <sz val="10"/>
        <color theme="1"/>
        <rFont val="Tahoma"/>
        <family val="2"/>
      </rPr>
      <t xml:space="preserve"> La totalidad de peticiones no cuenta con el formato AAUT-FT-001, no cuentan con el documento de condiciones de uso de material y no se remite el formato AAUT-FT-012 encuesta de satisfacción al cliente con la entrega del material copiado. </t>
    </r>
  </si>
  <si>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</si>
  <si>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</si>
  <si>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</si>
  <si>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</si>
  <si>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</si>
  <si>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</si>
  <si>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</si>
  <si>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</si>
  <si>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</si>
  <si>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</si>
  <si>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</si>
  <si>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</si>
  <si>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</si>
  <si>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</si>
  <si>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</si>
  <si>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</si>
  <si>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</si>
  <si>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</si>
  <si>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</si>
  <si>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</si>
  <si>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</si>
  <si>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</si>
  <si>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</si>
  <si>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</si>
  <si>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</si>
  <si>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</si>
  <si>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</si>
  <si>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</si>
  <si>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</si>
  <si>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</si>
  <si>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</si>
  <si>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</si>
  <si>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</si>
  <si>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</si>
  <si>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</si>
  <si>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</si>
  <si>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</si>
  <si>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</si>
  <si>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</si>
  <si>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</si>
  <si>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</si>
  <si>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</si>
  <si>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</si>
  <si>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</si>
  <si>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</si>
  <si>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</si>
  <si>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</si>
  <si>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</si>
  <si>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</si>
  <si>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</si>
  <si>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</si>
  <si>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</si>
  <si>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</si>
  <si>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</si>
  <si>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</si>
  <si>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</si>
  <si>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</si>
  <si>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Fechas 2018</t>
  </si>
  <si>
    <t>Fechas 2019</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</si>
  <si>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</si>
  <si>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</si>
  <si>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</si>
  <si>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 xml:space="preserve">Actualizar el Plan de Comunicaciones con los requisitos del manual del distrito Capital  </t>
  </si>
  <si>
    <t xml:space="preserve">Un plan de comunicaciones actualizado </t>
  </si>
  <si>
    <t>Coordinación de prensa y comunicaciones</t>
  </si>
  <si>
    <t>Coordinador de prensa y comunicaciones</t>
  </si>
  <si>
    <t>Se evidenció que los siguientes documentos no cumplen en su encabezado con el logotipo o emblema oficial de Canal Capital caracterización proceso de comunicaciones código EGCM-CR-001, Código EGCM-CR-001, política de comunicaciones código EGCM-PO-001.</t>
  </si>
  <si>
    <t xml:space="preserve">Se encontró que los documentos mencionados no cuentan en su encabezado con el emblema oficial del plan de desarrollo.
</t>
  </si>
  <si>
    <t>Solicitar al área de planeación la modificación de los encabezados en los  documentos</t>
  </si>
  <si>
    <t>2 documentos actualizados</t>
  </si>
  <si>
    <t xml:space="preserve">Se evidenció que los siguientes documentos no cumplen en su encabezado con el logotipo o emblema oficial del plan de desarrollo caracterización proceso de comunicaciones, Código EGCM-CR-001, política de comunicaciones código EGCM-PO-001, manual de comunicaciones para la crisis, código EGCM-MN-001, plan de comunicaciones código EGCM-PL-001. </t>
  </si>
  <si>
    <t xml:space="preserve">Se encontró que 3 de los 4 documentos mencionados no cuentan en su encabezado con el emblema oficial del plan de desarrollo.
Se aclara que la caracterización sí cuenta con esta actualización </t>
  </si>
  <si>
    <t xml:space="preserve">Solicitar al área de planeación la modificación de los encabezados en los 3 documentos: política de comunicaciones código EGCM-PO-001, manual de comunicaciones para la crisis, código EGCM-MN-001, plan de comunicaciones código EGCM-PL-001. </t>
  </si>
  <si>
    <t xml:space="preserve">3 documentos actualizados </t>
  </si>
  <si>
    <t>Se evidencia incumplimiento del numeral 4 del anexo 1 de la Resolución 3564 de 2015 debido a que se encuentra desactualizada la normatividad aplicable al Canal.</t>
  </si>
  <si>
    <t xml:space="preserve">Se observa que la información publicada en el botón de transparencia en la sección de normatividad  no cumple con la totalidad de los requisitos establecidos en la Resolución 3564 de 2015. </t>
  </si>
  <si>
    <t xml:space="preserve">1. Revisar los requisitos de la Resolución 3564 de 2015 en lo relacionado con normatividad y realizar las actualizaciones correspondientes.  
2. Realizar revisiones periódicas de la información consignada en el numeral mencionado dentro del botón de transparencia. </t>
  </si>
  <si>
    <t xml:space="preserve">1. Una (1) sección de normatividad actualizada en página web según los requisitos de la Resolución 3564 de 2015. 
2. Dos (2) revisiones al año de la información contenida en el numeral señalado.  </t>
  </si>
  <si>
    <t>5</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</si>
  <si>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</si>
  <si>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</si>
  <si>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 xml:space="preserve">Actualizar el Manual de Comunicaciones para la crisis con los requisitos del manual del distrito Capital  </t>
  </si>
  <si>
    <t xml:space="preserve">Un Manual de comunicaciones para la crisis actualizado </t>
  </si>
  <si>
    <t>Al revisar el documento vigente se evidencia que el mismo fue actualizado a su versión 4 el 6 de nov/2018 en esta actualización se eliminó el punto 10 y 11 del procedimiento ya que no se está realizando la evaluación
por campaña sino en general de comunicaciones internas.</t>
  </si>
  <si>
    <t>Actualización del Procedimiento Administración de medios y canales internos, código: EGCM-PD-004</t>
  </si>
  <si>
    <t>Un procedimiento actualizado</t>
  </si>
  <si>
    <t xml:space="preserve">Se encuentra que el informe de redes presentado no cuenta con una estructura que halla sido formalizada en el sistema de calidad </t>
  </si>
  <si>
    <t>Adoptar un formato para la presentación del informe mensual del comportamiento de redes  y actualizar el procedimiento</t>
  </si>
  <si>
    <t>Un formato de informe de redes adoptado
Un procedimiento actualizado</t>
  </si>
  <si>
    <r>
      <t xml:space="preserve">Los siguientes numerales no cuentan con las condiciones de publicación requeridas en el anexo 1 de la Resolución 3564 de 2015, 
3.3 Procesos y procedimientos 
3.4 Organigrama, 4 Normatividad  
7.5 Información para la población Vulnerable.                                                                     </t>
    </r>
    <r>
      <rPr>
        <b/>
        <sz val="9"/>
        <color theme="1"/>
        <rFont val="Tahoma"/>
        <family val="2"/>
      </rPr>
      <t/>
    </r>
  </si>
  <si>
    <t xml:space="preserve">Se observa que la información publicada en el botón de transparencia en las secciones mencionadas no cumple con la totalidad de los requisitos establecidos en la Resolución 3564 de 2015. </t>
  </si>
  <si>
    <t xml:space="preserve">1. Revisar los requisitos de la Resolución 3564 de 2015 en los puntos indicados y realizar las actualizaciones correspondientes. 
2. Realizar revisiones periódicas de la información consignada en los numerales mencionados dentro del botón de transparencia. </t>
  </si>
  <si>
    <t xml:space="preserve">1. Cuatro (4) numerales actualizados según los requisitos de la Resolución 3564 de 2015. 
2. Dos (2) revisiones al año de la información contenida en los numerales señalados.  </t>
  </si>
  <si>
    <t>Los siguientes numerales no cuentan con las condiciones de publicación requeridas en el anexo 1 de la Resolución 3564 de 2015; 
3.5 directorio de información de servicios públicos, empleados y contratistas 
7.6 defensa judicial
8.2 publicación de la ejecución de contratos.</t>
  </si>
  <si>
    <t>Desactualización de la información publicada en la pagina web</t>
  </si>
  <si>
    <t xml:space="preserve">1. Reunión con Web Master con la finalidad que hipervincule la información que se encuentra en el link de información contractual al link de ejecución de los contratos.
2. Actualizar junto a la Oficina de Prensa y Comunicaciones la información en lo que respecta al Directorio de información de servicios públicos, empleados y contratistas, Defensa judicial </t>
  </si>
  <si>
    <t xml:space="preserve">Los siguientes numerales no cuentan con las condiciones de publicación requeridas en el anexo 1 de la Resolución 3564 de 2015; 
10.10 Informe de peticiones, quejas y reclamos denuncias, y solicitantes de acceso a la información </t>
  </si>
  <si>
    <t xml:space="preserve">No se cuenta con la articulación entre el Esquema de publicación y la pagina web. </t>
  </si>
  <si>
    <t xml:space="preserve">1. Solicitar a las áreas de Planeación y Gestión Documental el debido ajuste en el esquema de publicación. 
2. Solicitarle el ajuste de la información al Web máster. </t>
  </si>
  <si>
    <t xml:space="preserve">Número de actividades ejecutadas/número de actividades programas </t>
  </si>
  <si>
    <t>Los siguientes numerales no cuentan con las condiciones de publicación requeridas en el anexo 1 de la Resolución 3564 de 2015, 
10.2 activos de información.</t>
  </si>
  <si>
    <t xml:space="preserve">En la nación y en el Distrito no se tiene establecido un formato estándar para la publicación de este información.
En el momento en el que se realizo el levantamiento del índice de información reservada y clasificada no se tenia un modelo o formato establecido por el distrito. </t>
  </si>
  <si>
    <t>Este procesos de realizara por las siguientes fases:
1. Realizar la actualización del documento de Activos de la Información.
2. Publicación del documento de Activos de Información en la pagina Web y en los portales www.datos.gov.co y www.datosabiertos.bogotagov.co, por parte del área de sistemas y el Web Master.</t>
  </si>
  <si>
    <t>Número de acciones generadas / Número de Acciones programadas</t>
  </si>
  <si>
    <t>Actualización de los documentos</t>
  </si>
  <si>
    <t>8-5</t>
  </si>
  <si>
    <t>Los siguientes numerales no cuentan con las condiciones de publicación requeridas en el anexo 1 de la Resolución 3564 de 2015; 
10.3 Índice de información reservada y clasificada.</t>
  </si>
  <si>
    <t>Este procesos se realizara por las siguientes fases:
1. Realizar la actualización del documento del Índice de información reservada y clasificada.
2. Publicación del documento de Índice de información reservada y clasificada en la pagina Web y en los portales www.datos.gov.co y www.datosabiertos.bogotagov.co por parte del área de sistemas y el Web Master.</t>
  </si>
  <si>
    <t>9-1</t>
  </si>
  <si>
    <t>Dentro de la verificación de los documentos del área de comunicaciones en lo referente a las actividades de redes sociales transmedia y administración del sitio web  se observó; 
 *No se observaron procedimientos formatos manual, políticas y/o demás documentos.
* No se evidenció tiempo de establecido para la permanencia en las publicaciones y actualización de los banners publicados en la página web del Canal.</t>
  </si>
  <si>
    <t>Se evidencia que no se encuentra documentados lineamientos respecto a las redes sociales, transmedia y administración del sitio web</t>
  </si>
  <si>
    <t>Crear para el área un manual digital donde se establezcan lineamientos respecto a las redes sociales, transmedia y administración del sitio web</t>
  </si>
  <si>
    <t>Un manual digital</t>
  </si>
  <si>
    <t>9-2</t>
  </si>
  <si>
    <t xml:space="preserve">Dentro de la verificación de los documentos del área de comunicaciones en lo referente a las actividades de redes sociales transmedia y administración del sitio web  se observó; 
* No se evidenció información cualitativa en los informes de audiencias y monetizaciones
</t>
  </si>
  <si>
    <t>Diseño y Creación de Contenidos (Misional)</t>
  </si>
  <si>
    <t>La información se suministra a la Gerencia para su conocimiento</t>
  </si>
  <si>
    <t xml:space="preserve">Elaborar una guía de las variables de medición.
Incluir en el informe mensual que se entrega  a la Gerencia una descripción breve y detallada del comportamiento general de las audiencias durante el tiempo analizado. </t>
  </si>
  <si>
    <t>N° acciones de mejora / O productos propuestos</t>
  </si>
  <si>
    <t>Informe de Auditoría final - Gestión contractual</t>
  </si>
  <si>
    <t>Se evidencio que el documento “Caracterización de gestión contractual” no cumple en su encabezado con el logotipo o emblema oficial de Canal Capital</t>
  </si>
  <si>
    <t xml:space="preserve">actualizar el formato AGCO-CR-001 CARACTERIZACIÓN GESTIÓN DE CONTRATACIÓN.
Publicar formato 
Socializar formato 
</t>
  </si>
  <si>
    <t xml:space="preserve">formato actualizado/actualización de formato*100 </t>
  </si>
  <si>
    <t xml:space="preserve">Publicación de formato AGCO-CR-001 CARACTERIZACIÓN GESTIÓN DE CONTRATACIÓN actualizado </t>
  </si>
  <si>
    <t xml:space="preserve">Documento Manual de Contratación AGJC-CN-MN-001 no se encuentra ajustado a lo contemplado a lineamientos de Colombia Compra Eficiente. No se evidencia referencia a las guías de Colombia Compra Eficiente sobre estudio de sector  y análisis y cobertura de riesgos. </t>
  </si>
  <si>
    <t xml:space="preserve">No actualización del Manual de Contratación. </t>
  </si>
  <si>
    <t xml:space="preserve">Actualizar el manual de contratación incluyendo un acápite de los análisis del sector
Publicar el manual de contratación. 
Socializar el manual de contratación. </t>
  </si>
  <si>
    <t>numero de actividades ejecutadas/numero de actividades programadas*100</t>
  </si>
  <si>
    <t xml:space="preserve">Actualización, publicación y socialización del manual de contratación </t>
  </si>
  <si>
    <t xml:space="preserve">Se evidencia, y en consonancia con el anterior numeral, que en la etapa de planeación contractual no se evidencia metodología para  la identificación los riesgos del proceso contractual. Tampoco cumplimiento del literal 4 del numeral 4.1.2.1 del Manual de contratación. No hay referencia al Manual para la identificación y cobertura de riesgos de Colombia Compra eficiente. </t>
  </si>
  <si>
    <t xml:space="preserve">Se evidencia que documentos “procedimiento para Convocatoria Publica AGJC-CN-PD-003”, “procedimiento de Contratación Directa AGJC-CN-PD-005”, “Procedimiento Licitación Pública” y  “Procedimiento de elaboración de Estudios Previos” no se ajustan al Manual de Contratación. Por ejemplo el procedimiento de estudios previos no referencia el Plan Anual de Adquisiciones. </t>
  </si>
  <si>
    <t>Desactualización de los formatos asociados al manual de contratación.</t>
  </si>
  <si>
    <t>Actualizar los formatos asociados al manual de contratación.
Publicar los formatos
Socialización de los formatos</t>
  </si>
  <si>
    <t xml:space="preserve">Formatos actualizados y socializados </t>
  </si>
  <si>
    <t>Se evidencio de la revisión documental que el proceso de gestión contractual tiene debilidades en la etapa precontractual, puntualmente en la elaboración de estudio de mercado. Soporte de lo anterior es evidenciado en lo encontrado en el contrato 351de 2018.</t>
  </si>
  <si>
    <t>Desconocimiento del Manual de Contratación</t>
  </si>
  <si>
    <t>Emitir circular respecto de la elaboración del estudio de mercado.</t>
  </si>
  <si>
    <t xml:space="preserve">Expedición de la circular </t>
  </si>
  <si>
    <t>En consonancia con la anterior observación, se evidencio de la revisión documental que el proceso de gestión contractual tiene debilidades en la etapa precontractual, puntualmente en la elaboración de estudio de previo. Soporte de lo anterior es evidenciado en lo encontrado en los contratos: 050,  350, 351, 322, 352, 359, 365, 381, 743 y 744 de 2018.</t>
  </si>
  <si>
    <t xml:space="preserve">Realizar Una (1) Capacitación a las áreas técnicas, recordando la importancia de la  información que se suministra para la elaboración del estudio previo. </t>
  </si>
  <si>
    <t>Un (1) acta de  reunión</t>
  </si>
  <si>
    <t xml:space="preserve">Se evidencio que, en el proceso de contratación directa para la selección de contratos de prestación de servicios profesionales, se requiere “Certificado de Idoneidad”. Sin embargo, dicho documento no se encuentra normalizado ni mencionado en el manual de contratación o en el procedimiento de contratación directa. </t>
  </si>
  <si>
    <t>Actualizar el manual de contratación incluyendo un acápite de los análisis del sector
Publicar el manual de contratación. 
Socializar el manual de contratación. 
Normalización del formato denominado " Certificado de Idoneidad"</t>
  </si>
  <si>
    <t>Actualización, publicación y socialización del manual de contratación y la normalización del documento " Certificado e Idoneidad"</t>
  </si>
  <si>
    <t xml:space="preserve">Se evidencio debilidad en el seguimiento a los contratos por parte de la supervisión. Por ejemplo, No hay elaboración de Actas de recibo final y los informes finales de los contratos no reflejan la ejecución sino que se limita a reproducir las obligaciones contractuales, dejando de aplicar lo ordenado por el Titulo de Supervisión del Manual de Contratación. </t>
  </si>
  <si>
    <t>Modificar el formato de informe final 
 Publicación del formato
Socialización del formato</t>
  </si>
  <si>
    <t>Actualización, publicación y socialización del formato informe final</t>
  </si>
  <si>
    <t xml:space="preserve">Se evidencia una concentración alta de las supervisiones designadas a la  Dirección Operativa, dando un total de 77% de los contratos celebrados en la vigencia 2018 con corte a agosto. </t>
  </si>
  <si>
    <t xml:space="preserve">Realizar Una (1) Capacitación a la Dirección Operativa, en la cual se explique la importancia de los apoyos a la supervisión </t>
  </si>
  <si>
    <t xml:space="preserve">No se pudo evidenciar retroalimentación de la ejecución contractual, exitosa o no, a las unidades de negocio encargadas de la actividad contractual.  </t>
  </si>
  <si>
    <t xml:space="preserve">Efectuar dos (2) Reuniones con la dirección operativa, nuevos negocios y el área administrativa  del canal con la finalidad de retroalimentar los procesos contractuales surtidos mediante convocatoria publica. </t>
  </si>
  <si>
    <t xml:space="preserve">Reuniones con la dirección operativa y la subdirección administrativa </t>
  </si>
  <si>
    <t>Se evidencio en la totalidad de las carpetas contractuales revisada que no se encuentran soportes de ejecución, de supervisión y de pagos.</t>
  </si>
  <si>
    <t xml:space="preserve">Debilidades en los puntos de control </t>
  </si>
  <si>
    <t>Realizar la revisión semestral de los expedientes contractuales con la finalidad de verificar que el mismo se encuentre completo</t>
  </si>
  <si>
    <t xml:space="preserve">Dos (2) actas donde se relacione la verificación de los expedientes contractuales </t>
  </si>
  <si>
    <t xml:space="preserve">Se evidencio en el expediente contractual 411 de 2018 que no se encontró Resolución de Apertura, Resolución de delegación de gasto, Acta de audiencia de adjudicación ni informe final de evaluación. </t>
  </si>
  <si>
    <t>Revisión semestral de los expedientes contractuales con la finalidad de verificar que el mismo se encuentre completo</t>
  </si>
  <si>
    <t xml:space="preserve">En el proceso contractual de la carpeta 423 de 2018 se evidencio que la escogencia del contratista no se ajustó a lo contemplado por el Manual de Contratación numeral 4.2.1.2. </t>
  </si>
  <si>
    <t>Emitir concepto de conformidad con los documentos expedidos por la Superintendencia Financiera y Fasecolda.</t>
  </si>
  <si>
    <t xml:space="preserve">Expedición del Concepto por parte de la Secretaría General - Coordinación Jurídica </t>
  </si>
  <si>
    <t xml:space="preserve">Se evidencia en el contrato 351 de 2018, la no aplicación del manual de contratación en la parte precontractual ni contractual, toda vez que no se designó supervisión del mismo ni se elaboró estudio de sector. </t>
  </si>
  <si>
    <t>Realizar una  (1) Capacitación a las áreas técnicas del Canal respecto a la importancia de la elaboración de estudios de mercado.</t>
  </si>
  <si>
    <t xml:space="preserve">Informe Cumplimiento de las Normas en Materia de Derechos de Autor sobre Software, vigencia 2018. </t>
  </si>
  <si>
    <t xml:space="preserve">De los 19 equipos revisados, solo un equipo evidencio no estar conforme a la política de seguridad. Es decir, verificación de usuario y contraseña de administrador para modificar o instalar software. </t>
  </si>
  <si>
    <t xml:space="preserve">Un equipo portátil del IN-OUT que se encuentra fuera del dominio y con privilegios de administrador debido a que por lo particular de sus funciones no debe estar dentro de las políticas de bloqueo automático, restricción de usuario, entre otras características de seguridad propias de las GPO del directorio activo.  </t>
  </si>
  <si>
    <t>1. Realizar 4 revisiones (Bimestral a partir de Abril 2019) de acuerdo al cronograma de revisión que incluya estado de licenciamiento, actualizaciones de antivirus y control de permisos de usuario para los ETD (equipo terminal de datos) que estén fuera del servidor de dominio.
2. Capacitaciones (2) al año para el área técnica frente a disposiciones de derechos de autor y revisión periódica del estado de los ETD (equipo terminal de datos).</t>
  </si>
  <si>
    <t>1. No revisiones ejecutadas / No revisiones programadas.
2. No capacitaciones ejecutadas / No capacitaciones programadas.</t>
  </si>
  <si>
    <t>Profesional Universitario de Sistemas.
Coordinación Técnica</t>
  </si>
  <si>
    <t>Oficial de Seguridad de la Información</t>
  </si>
  <si>
    <t xml:space="preserve">El 100% de los equipos revisados reflejo cumplimiento de las normas de software. El 10.92% (dos equipos) registraron licencias caducadas. </t>
  </si>
  <si>
    <t xml:space="preserve">En el proceso de renovación tecnológica se dejo en funcionamiento dos equipos del área financiera con Microsoft office sin activar con el fin de mantener la operación  mientras se realiza el cambio de maquina sin perder activaciones del software. </t>
  </si>
  <si>
    <t xml:space="preserve">1. Realizar la asignación de las licencias correspondientes a los equipos que registran las licencias caducadas. </t>
  </si>
  <si>
    <t>Realizar la asignación a los dos equipos con licencias caducadas.</t>
  </si>
  <si>
    <t>No está centralizado el inventario de Software en el control de una sola área. La información contenida en archivo de inventario, fue reportada por Sistemas y por el área técnica de la Dirección Operativa.</t>
  </si>
  <si>
    <t>Gestión de Recursos y Administración de la Información (Apoyo)
Emisión de Contenidos (Misional)</t>
  </si>
  <si>
    <t xml:space="preserve">1. Crear una base de datos única que relacione la información acerca del licenciamiento de la entidad a cargo del área de sistemas y el área técnica.
</t>
  </si>
  <si>
    <t>Creación Base de Datos</t>
  </si>
  <si>
    <t>Coordinador Área Técnica
Profesional Universitario de Sistemas</t>
  </si>
  <si>
    <t>Oficial de Seguridad de la Información
Ingeniero de Soporte Área Técnica</t>
  </si>
  <si>
    <t xml:space="preserve">Se evidencio falta de claridad para la ubicación de los equipos a pesar de estar determinada su ubicación en el inventario. </t>
  </si>
  <si>
    <t>1. Realizar dos (2) revisiones al año con  el área de sistemas y el área técnica el inventario que tiene en el sistema Kardex el área de servicios administrativos.</t>
  </si>
  <si>
    <t>1. No revisiones ejecutadas / No revisiones programadas.</t>
  </si>
  <si>
    <t>Coordinador Área Técnica
Profesional Universitario de Sistemas
Servicios Administrativos</t>
  </si>
  <si>
    <t>Informe de Auditoría Sistema informativo - 2018</t>
  </si>
  <si>
    <t>Al realizar una verificación de la actual estructura organizacional del Canal definida en el artículo 2 del acuerdo 002 de 2001 de Canal Capital, teniendo en cuenta que al consultarla no es posible establecer en qué parte se encuentra el Sistema Informativo.</t>
  </si>
  <si>
    <t>Producción de Televisión (Misional)</t>
  </si>
  <si>
    <t>Aunque no corresponde directamente al Sistema Informativo, se considera que la causa surge por falta de actualización del acuerdo 002 que da la estructura organizacional del Canal</t>
  </si>
  <si>
    <t>Directora Operativa</t>
  </si>
  <si>
    <t>Al verificar la estructura presentada, no se evidencia la interacción entre los diferentes programas, como tampoco la identificación de los roles de cada uno de los contratistas del área (Programas, Equipos), ya que, al verificar algunos contratos de prestación de servicios de personas relacionadas en la estructura, se evidenciaron diferencias entre los perfiles establecidos en los contratos y los definidos en la estructura interna presentada.</t>
  </si>
  <si>
    <t xml:space="preserve"> - Realizar una reunión periódica (semestral) con los líderes de cada proyecto para que conozcan las líneas de trabajo de los otros programas.
- Modificar el organigrama del Sistema Informativo con miras a los nuevo programas del 2019. 
- Ajustar las obligaciones de los contratistas acorde a las diferentes labores que se deben ejecutar en los programas.</t>
  </si>
  <si>
    <t>Conforme la encuesta realizada por control interno se evidenció que gran parte de las personas conocen la articulación entre el sistema informativo con el área digital, no obstante, ese mismo grupo desconoce la plataforma estratégica del Canal y los lineamientos del sistema informativo. Lo anterior a pesar de haber recibido capacitación en estos temas.</t>
  </si>
  <si>
    <t>Falta de difusión y acciones de manera permanente desde la áreas de Planeación, Comunicaciones y Sistema Informativo para recordar la Plataforma Estratégica entre los colaboradores en general y los lineamientos en mención entre los periodistas.</t>
  </si>
  <si>
    <t>Al Verificar el mecanismo con el cual se encuentran adoptados los objetivos y estrategias del sistema informativo se evidenció que estos se encuentran definidos, pero no debidamente adoptados.</t>
  </si>
  <si>
    <t xml:space="preserve">Adoptar un mecanismo  en el  cual se aborden los objetivos  ty estrategias del Sistema Informativo. </t>
  </si>
  <si>
    <t>Mecanismo adoptado</t>
  </si>
  <si>
    <t>Dejar evidencia de la adopción y revisión de los objetivos y estrategias del sistema informativo.</t>
  </si>
  <si>
    <t>Al verificar los criterios de selección y forma de contratación del personal, para la definición de los programas, los mecanismos de medición y seguimiento de los mismos, se observó que, a pesar de contar con criterios, estos no se encuentran debidamente documentados, es decir, debe existir un mecanismo (manual, procedimiento, etc.) en cual se formalicen y registren estos criterios para ser incluidos en el sistema integrado de gestión del canal.</t>
  </si>
  <si>
    <t>Al revisar la definición del contenido editorial de los programas, se observó que el Canal cuenta con una línea editorial, la cual no se encuentra incluida en la plataforma estratégica del Canal, de igual manera al indagar a los contratistas del sistema informativo sobre la misma se evidenció que gran parte de ellos no la conocen.</t>
  </si>
  <si>
    <t>Acta de asistencia a la reunión inicial y encuesta aplicada</t>
  </si>
  <si>
    <t xml:space="preserve">Al solicitar las fichas técnicas o documentos equivalentes de los programas se evidenció que el Sistema Informativo utiliza el formato diseñado por la ANTV. Por lo anterior es importante implementar una ficha técnica propia para cada uno de los programas de Sistema Informativo, pues con ella se deja la trazabilidad y soporte de los mismos. </t>
  </si>
  <si>
    <t xml:space="preserve">Hasta el momento se utilizó dicho formato para la formulación de los proyectos teniendo como base los criterios de una entidad técnica como la ANTV. </t>
  </si>
  <si>
    <t>Adaptar la ficha que actualmente se utiliza en los proyectos con la ANTV de acuerdo con las necesidades de los programas del Sistema Informativo</t>
  </si>
  <si>
    <t xml:space="preserve">Formato de ficha adaptado. </t>
  </si>
  <si>
    <t>Al finalizar el 2019 todos los programas ejecutados por el Sistema Informativo deben haberse formulado siguiendo el formato adaptado de ANTV</t>
  </si>
  <si>
    <t xml:space="preserve">Jefe de Redacción </t>
  </si>
  <si>
    <t>Al verificar la metodología para el registro control y conservación de los programas, de acuerdo a la información suministrada por el sistema informativo se evidencio que la continuidad de los mismos se lleva en el sistema Inceptión. Sin embargo, no se evidencio algún procedimiento en el cual se encuentre lo anteriormente enunciado.</t>
  </si>
  <si>
    <t>Un procedimiento</t>
  </si>
  <si>
    <t>Al revisar la matriz DOFA se evidenciaron varias estrategias para superar las debilidades y amenazas definidas por el sistema informativo, de las cuales el área no cuenta con un plan de trabajo para su realización.</t>
  </si>
  <si>
    <t xml:space="preserve">El DOFA fue elaborado para la formulación de los objetivos 2018 teniendo en cuenta la realidad de momento y  diversos aspectos que involucran  a otras áreas y cuyas acciones para mejorar no dependen del Sistema Informativo. </t>
  </si>
  <si>
    <t>Matriz DOFA actualizada.
Presentar el plan con acciones de mejora.</t>
  </si>
  <si>
    <t>Al solicitar la información correspondiente a los derechos de rectificación, esta información no fue recibida por lo cual tampoco fue posible hacer la verificación. Sin embargo, se realizó una revisión de los procedimientos establecidos en el Canal y no se evidencio un procedimiento o criterio en el que se hiciera referencia al tema del derecho a la rectificación y su trámite interno.</t>
  </si>
  <si>
    <t>En su momento se informó al área de control interno que desde el Sistema Informativo se proyectan las respuestas a dichos requerimientos. Sin embargo, son las áreas de  Atención al Ciudadano y jurídica las  encargadas de dar respuesta a derechos de petición y rectificación.</t>
  </si>
  <si>
    <t>Mesas de trabajo mensuales (Actas)</t>
  </si>
  <si>
    <t>Propuesta de manejo derechos de rectificación</t>
  </si>
  <si>
    <t xml:space="preserve">Al solicitar los lineamientos definidos para la realización de los consejos de redacción se evidenció que estos se llevan a cabo de diferentes formas, pero no se cuenta con un mecanismo que indique los criterios mínimos que se deben tener en cuenta para su realización. </t>
  </si>
  <si>
    <t>Implementar en la herramienta drive de apoyo a la supervisión generar evidencia de la realización de los consejos de redacción</t>
  </si>
  <si>
    <t>Dejar una evidencia de la realización de consejos de redacción.</t>
  </si>
  <si>
    <t>Finalizada la vigencia tener una evidencia de los temas propuestos en consejos de redacción.</t>
  </si>
  <si>
    <t>Director Sistema Informativo / Jefe de Redacción</t>
  </si>
  <si>
    <t>De acuerdo a lo observado en la encuesta realizada sobre  lo definido en el manual de producción  para la preparación y producción del sistema informativo, se evidenció que gran parte de las personas que participaron en la encuesta no lo conocen.</t>
  </si>
  <si>
    <t>Falta de difusión y acciones de manera permanente desde la áreas encargada, Comunicaciones y Sistema Informativo para dar a conocer el manual de producción entre los colaboradores en general.</t>
  </si>
  <si>
    <t>Incluir en la reunión general del equipo de trabajo un espacio para la difusión del manual de producción.</t>
  </si>
  <si>
    <t>Divulgación de manual de producción</t>
  </si>
  <si>
    <t>Acta de asistencia ala reunión como soporte.</t>
  </si>
  <si>
    <t xml:space="preserve">Se evidenció que el sistema no tiene debidamente implementados los lineamientos que definan cuales son los requerimientos mínimos para los contenidos que se van a emitir a través de las plataformas digitales. </t>
  </si>
  <si>
    <t>Los requerimientos mínimos corresponden en su contenido a la línea editorial del canal, en cuantos a los parámetros técnicos es de entender que si son aptos para televisión aplican para plataformas digitales.</t>
  </si>
  <si>
    <t xml:space="preserve">Realizar dos (2) mesas de trabajo en la cual se tengan en cuenta los contenidos que son aptos para las plataformas digitales, restricciones y contenidos que requieren aprobación del Director del Sistema </t>
  </si>
  <si>
    <t>Inclusión de la articulación del Sistema Informativo con las plataformas Digitales en el Manual de Producción</t>
  </si>
  <si>
    <t>Director Sistema Informativo / Jefe de Redacción / Jefe Digital</t>
  </si>
  <si>
    <t xml:space="preserve">Jizeth González </t>
  </si>
  <si>
    <t xml:space="preserve">No se ha dado aplicación al formato, toda vez que el Canal no ha efectuado canjes a la fecha. </t>
  </si>
  <si>
    <t>Jizeth González</t>
  </si>
  <si>
    <t>Observaciones</t>
  </si>
  <si>
    <t>(Información del análisis del estado de la acción)</t>
  </si>
  <si>
    <t>(Escriba el nombre del Auditor que cierra la observación y/o hallazgo)</t>
  </si>
  <si>
    <t xml:space="preserve">Pendientes los soportes de cumplimiento a la ejecución del inventario pendiente del seguimiento anterior. </t>
  </si>
  <si>
    <r>
      <t xml:space="preserve">Reporte Producción: </t>
    </r>
    <r>
      <rPr>
        <sz val="10"/>
        <rFont val="Tahoma"/>
        <family val="2"/>
      </rPr>
      <t xml:space="preserve">Con respecto a la solicitud informo que para este primer semestre se coordino con la oficina de Servicios Administrativo la revisión del inventario así:
14 de Mayo: Inventario MOVILES - Inventario correspondiente a Janeth
21 de Mayo: Inventario ESTUDIOS - Inventario correspondiente a Mónica Sarmiento
Por otro lado, adjunto un acta en la que se les recuerda a los productores el proceso para hacer el traslado  de los equipos.
</t>
    </r>
    <r>
      <rPr>
        <b/>
        <sz val="10"/>
        <rFont val="Tahoma"/>
        <family val="2"/>
      </rPr>
      <t xml:space="preserve">Análisis OCI: </t>
    </r>
    <r>
      <rPr>
        <sz val="10"/>
        <rFont val="Tahoma"/>
        <family val="2"/>
      </rPr>
      <t xml:space="preserve">Teniendo en cuenta el seguimiento de cierre de la vigencia 2018, la meta establecida por el área y los soportes remitidos a la fecha de corte dentro de los cuales se observa una jornada de capacitación sobre el procedimiento de traslado de equipos a lo productores, para el seguimiento de la presente vigencia se mantiene la acción con calificación </t>
    </r>
    <r>
      <rPr>
        <b/>
        <sz val="10"/>
        <rFont val="Tahoma"/>
        <family val="2"/>
      </rPr>
      <t xml:space="preserve">"Terminada Extemporánea" </t>
    </r>
    <r>
      <rPr>
        <sz val="10"/>
        <rFont val="Tahoma"/>
        <family val="2"/>
      </rPr>
      <t xml:space="preserve">y estado </t>
    </r>
    <r>
      <rPr>
        <b/>
        <sz val="10"/>
        <rFont val="Tahoma"/>
        <family val="2"/>
      </rPr>
      <t>"Abierta"</t>
    </r>
    <r>
      <rPr>
        <sz val="10"/>
        <rFont val="Tahoma"/>
        <family val="2"/>
      </rPr>
      <t xml:space="preserve"> toda vez que aún no se ha adelantado el inventario faltante.</t>
    </r>
  </si>
  <si>
    <t>1. Realizar una reunión para la socialización de los parámetros de calidad para la entrega de programas y/o cápsulas al área de programación donde se incluyan los requerimientos técnicos (audio y video).               2. Socializar el formato MDCC-FT-022 Control de Calidad a las áreas comerciales del Canal.                                                       3. Actualizar  el procedimiento EPLE-PD-005 GESTIÓN Y CONTROL DE CALIDAD DE PROGRAMAS y revisar en la caracterización de productos (bienes y/o servicios) lo relacionado con las actividades de control de calidad.</t>
  </si>
  <si>
    <t xml:space="preserve">Se evidencia el cumplimiento de las acciones de conformidad con lo establecido en el Plan. </t>
  </si>
  <si>
    <t>Seguimiento y validación de tiempo acumulado por semana en el área de Control de calidad</t>
  </si>
  <si>
    <t>1. Enero Control de Calidad
2. Febrero Control de Calidad
3. Marzo Control de Calidad
4. Certificados Emisión Vocera y Promo, Marzo 2019
5. Cert Emisión Vocera y Promo Febrero
6. Certificado emisión Vocera y PQRS Enero</t>
  </si>
  <si>
    <t>1. Memorando 411 - 14-02-2019
2. Memorando 412 - 14-02-2019</t>
  </si>
  <si>
    <r>
      <t xml:space="preserve">Reporte Programación: </t>
    </r>
    <r>
      <rPr>
        <sz val="10"/>
        <rFont val="Tahoma"/>
        <family val="2"/>
      </rPr>
      <t xml:space="preserve">La dirección operativa emitió un memorando donde se solicita el cumplimiento a lo establecido en los acuerdos 002 y 003 de 2011 y envió la copia de los acuerdos para informar a las jefes de área. 
</t>
    </r>
    <r>
      <rPr>
        <b/>
        <sz val="10"/>
        <rFont val="Tahoma"/>
        <family val="2"/>
      </rPr>
      <t xml:space="preserve">Análisis OCI: </t>
    </r>
    <r>
      <rPr>
        <sz val="10"/>
        <rFont val="Tahoma"/>
        <family val="2"/>
      </rPr>
      <t xml:space="preserve">Se observan los Memorandos No. 411 y No. 412 del 14 de febrero de 2019 remitidos por la Dirección Operativa, en los cuales se solicita la colaboración de las Coordinaciones de Producción y Programación para dar cumplimiento a lo establecido en los Acuerdos 002 y 003 de 2011 por medio de los cuales se reglamenta la radiodifusión de contenidos en el servicio público de Televisión abierta.
Teniendo en cuenta la acción establecida en el Plan, así como las fechas de ejecución planteadas se califica con estado </t>
    </r>
    <r>
      <rPr>
        <b/>
        <sz val="10"/>
        <rFont val="Tahoma"/>
        <family val="2"/>
      </rPr>
      <t xml:space="preserve">"Terminada". </t>
    </r>
    <r>
      <rPr>
        <sz val="10"/>
        <rFont val="Tahoma"/>
        <family val="2"/>
      </rPr>
      <t xml:space="preserve"> </t>
    </r>
  </si>
  <si>
    <t xml:space="preserve">Se adelantaron las acciones programadas dentro de los tiempos establecidos. </t>
  </si>
  <si>
    <t>1. Cert Emisión vocera y promo Febrero
2. Certificado emisión Vocera y PQRS Enero
3. Certificados Emisión vocera y promo, Marzo 2019</t>
  </si>
  <si>
    <t>1. Memorando 395 del 13 de febrero de 2019</t>
  </si>
  <si>
    <r>
      <t xml:space="preserve">Reporte Programación: </t>
    </r>
    <r>
      <rPr>
        <sz val="10"/>
        <rFont val="Tahoma"/>
        <family val="2"/>
      </rPr>
      <t>Se solicitó al área de comunicaciones que suprimiera del botón de transparencia el requerimiento de publicar informes del defensor del Televidente.</t>
    </r>
    <r>
      <rPr>
        <b/>
        <sz val="10"/>
        <rFont val="Tahoma"/>
        <family val="2"/>
      </rPr>
      <t xml:space="preserve">
Análisis OCI: </t>
    </r>
    <r>
      <rPr>
        <sz val="10"/>
        <rFont val="Tahoma"/>
        <family val="2"/>
      </rPr>
      <t xml:space="preserve">Se verifica el Memorando No.395 del 13 de febrero de 2019, por el cual la Dirección Operativa solicita el retiro de la publicación de los informes del Defensor del Televidente del Esquema de Publicación en virtud del hallazgo de la Auditoría de Servicio a la Ciudadanía y Defensor del Televidente de la vigencia 2018. Posteriormente, se procede a la verificación del Botón de Transparencia observando que el documento fue debidamente modificado.
Teniendo en cuenta lo anterior y las fechas establecidas para la ejecución, se califica con estado </t>
    </r>
    <r>
      <rPr>
        <b/>
        <sz val="10"/>
        <rFont val="Tahoma"/>
        <family val="2"/>
      </rPr>
      <t>"Terminada".</t>
    </r>
    <r>
      <rPr>
        <sz val="10"/>
        <rFont val="Tahoma"/>
        <family val="2"/>
      </rPr>
      <t xml:space="preserve"> </t>
    </r>
  </si>
  <si>
    <t>1. Presentación audiencias FEBRERO 2019
2. Presentación audiencias MARZO 2019
3. Pantallazo publicación instructivo MDCC-IN-003-PROTOCOLO DE MEDICIÓN DE AUDIENCIAS</t>
  </si>
  <si>
    <t>1. Correos de alerta que envía Google Calendar según las fechas programadas.</t>
  </si>
  <si>
    <r>
      <t xml:space="preserve">Reporte At. Ciudadano: </t>
    </r>
    <r>
      <rPr>
        <sz val="10"/>
        <rFont val="Tahoma"/>
        <family val="2"/>
      </rPr>
      <t xml:space="preserve">Se realizó en Google Calendar la alerta para presentación de informes de pqrs.
</t>
    </r>
    <r>
      <rPr>
        <b/>
        <sz val="10"/>
        <rFont val="Tahoma"/>
        <family val="2"/>
      </rPr>
      <t xml:space="preserve">Análisis OCI: </t>
    </r>
    <r>
      <rPr>
        <sz val="10"/>
        <rFont val="Tahoma"/>
        <family val="2"/>
      </rPr>
      <t xml:space="preserve">Se verifican los soportes remitidos en los cuales se observan las notificaciones arrojadas por el programa "Google Calendar" para los meses de abril y mayo; sin embargo, no es posible evidenciar que se encuentre el año debidamente programado que le de cumplimiento a la meta establecida en el Plan. 
Teniendo en cuenta la meta establecida en el Plan, así como las fechas de ejecución propuestas se califica con estado </t>
    </r>
    <r>
      <rPr>
        <b/>
        <sz val="10"/>
        <rFont val="Tahoma"/>
        <family val="2"/>
      </rPr>
      <t>"En Proceso"</t>
    </r>
    <r>
      <rPr>
        <sz val="10"/>
        <rFont val="Tahoma"/>
        <family val="2"/>
      </rPr>
      <t xml:space="preserve">. </t>
    </r>
  </si>
  <si>
    <t>1. PDF de solicitud de copias radicados y el Manual de Servicio a la Ciudadanía actualizado.</t>
  </si>
  <si>
    <t>1. Correos y pantallazos donde se evidencia la gestión del envío de la encuesta de satisfacción y la publicación del formato actualizado.</t>
  </si>
  <si>
    <t>1. Acta de transferencia, inventario documental y acta de reunión.</t>
  </si>
  <si>
    <t>días de lunes a viernes /duración mínima del espacio a la semana</t>
  </si>
  <si>
    <t>1. Boletines con los que se socializan la publicación de los informes de pqrs de enero, febrero y marzo
2. Correos donde se evidencian las publicaciones en la página web  
3. Correos de respuesta de la veeduría al cargue de los informes en la página de la Red Distrital de Quejas
4. Correos donde se evidencia el envío de los informes al personal de planta, adicional se adjuntan los informes en PDF.</t>
  </si>
  <si>
    <t>1. Oficio 000071 del 24 de enero de 2019</t>
  </si>
  <si>
    <r>
      <t xml:space="preserve">Reporte At. Ciudadano: </t>
    </r>
    <r>
      <rPr>
        <sz val="10"/>
        <rFont val="Tahoma"/>
        <family val="2"/>
      </rPr>
      <t xml:space="preserve">Se envío el 24 de enero de 2019 el oficio No 000071 a la ANTV informando los mecanismos para el recibo de observaciones sobre la programación.
</t>
    </r>
    <r>
      <rPr>
        <b/>
        <sz val="10"/>
        <rFont val="Tahoma"/>
        <family val="2"/>
      </rPr>
      <t xml:space="preserve">Análisis OCI: </t>
    </r>
    <r>
      <rPr>
        <sz val="10"/>
        <rFont val="Tahoma"/>
        <family val="2"/>
      </rPr>
      <t xml:space="preserve">Se evidencia Oficio 000071 del 24 de enero de 2019 con radicado E2019900002052 de la ANTV con el cual se informan los mecanismos para el recibo de observaciones sobre la programación (Canales de atención). Teniendo en cuenta lo anterior, se califica con estado </t>
    </r>
    <r>
      <rPr>
        <b/>
        <sz val="10"/>
        <rFont val="Tahoma"/>
        <family val="2"/>
      </rPr>
      <t>"Terminada"</t>
    </r>
    <r>
      <rPr>
        <sz val="10"/>
        <rFont val="Tahoma"/>
        <family val="2"/>
      </rPr>
      <t>.</t>
    </r>
  </si>
  <si>
    <t>1.  correo con solicitud y soporte de Google Calendar</t>
  </si>
  <si>
    <t xml:space="preserve">Se dio cumplimiento de manera adecuada a lo establecido por el área. </t>
  </si>
  <si>
    <t>Días transcurridos /días en los que se emitió la pieza en los horarios indicados</t>
  </si>
  <si>
    <t>La Dirección Operativa solicitará al área de Comunicaciones que suprima del  “Esquema de publicación de información” del botón de transparencia el requerimiento de publicar informes del defensor del Televidente</t>
  </si>
  <si>
    <t>En relación con la interacción de los programas, se origina por el manejo de temáticas diferentes entre ellos. Con respecto a los roles, durante la ejecución del contrato y de acuerdo a las dinámicas de en vivo que se desarrollan, los contratistas apoyan la ejecución de algunas labores.</t>
  </si>
  <si>
    <t>- La revisión de los contratos  y obligaciones frente a los necesidades del Sistema Informativo comparado  con el nuevo organigrama.
- Actas de reunión semestrales  con líderes</t>
  </si>
  <si>
    <t xml:space="preserve">Finalizado el primer semestre del año, los perfiles definidos en los contratos deben coincidir con el organigrama del Sistema Informativo. </t>
  </si>
  <si>
    <t>Realizar  una reunión para explicarle el proceso de articulación, la plataforma estratégica del canal y los lineamientos del sistema informativo para el 2019.
-Aplicar  encuesta al equipo para constatar que recibió la charla con los aspectos mencionados. 
- Realizar reunión con la áreas involucradas para proponer acciones de comunicación que  impacten a los colaboradores.  
- Hacer una comunicación a las áreas encargadas para solicitar el acompañamientos y diseño de los procesos de divulgación.</t>
  </si>
  <si>
    <t>Acta de asistencia a reunión inicial en la que socializan los diferentes aspectos.
Resultados Encuesta evaluación. 
Acta de reunión con las área involucradas en la que se evidencia la propuesta de acciones desde el Sistema Informativo. 
Carta dirigida a las área encargadas e involucradas.
Carta a la talento humano y Subdirección administrativa solicitando procesos de divulgación.</t>
  </si>
  <si>
    <t>En el transcurso d los primeros 4 meses del año se deberán cumplir con las reuniones del personal y la aplicación de la encuesta, así como enviar una comunicación las área en cargadas (comunicaciones, talento humano, subdirección administrativa y planeación) solicitando la difusión y solicitar una reunión para coordinar la difusión.
Hacer una reunión plenaria con el equipo del sistema informativo para explicar los aspectos considerados.</t>
  </si>
  <si>
    <t>Durante la presentación en los diferentes procesos se demostró que los objetivos se adoptaron para la vigencia 2018, Sin embargo, se hizo claridad sobre la falta de soportes (en algunos casos) que evidencien el proceso.</t>
  </si>
  <si>
    <t>Falta de definición de los perfiles para el Sistema Informativo de manera formal</t>
  </si>
  <si>
    <t xml:space="preserve"> - Elaborar un documento en el que se establecen los perfiles del personal requerido para el Sistema Informativo, de acuerdo a las necesidades y estructura actual, con publicación interna.
- Realizar una Mesa de trabajo con el área jurídica para validación de los perfiles de cara a los procesos contractuales del Canal, para que los mismos puedan ser incluidos dentro del Manual de Contratación de la entidad</t>
  </si>
  <si>
    <t xml:space="preserve">Documentos con perfiles del personal del Sistema Informativo.
Actas de mesas de trabajo con el área jurídica.
</t>
  </si>
  <si>
    <t>Entrega de perfiles ajustados para su inclusión en el manual de contratación.</t>
  </si>
  <si>
    <t>No se ha  realizado actualización de la plataforma estratégica de la entidad</t>
  </si>
  <si>
    <t>Solicitar al área de Planeación de manera formal la inclusión de la línea editorial dentro de la Plataforma Estratégica y verificarla.
Realizar una  reunión en la cual se socialice la línea editorial e incluirla dentro de la encuesta que se aplicará 1:1</t>
  </si>
  <si>
    <t xml:space="preserve">Envío de correo a Planeación con la solicitud formal.
Realización de reunión inicial.
</t>
  </si>
  <si>
    <t>No se consideró necesaria la generación de un procedimiento para el uso del programa Inception o el sistema que maneje el canal.</t>
  </si>
  <si>
    <t>Creación de un procedimiento para el uso de la plataforma Inception o el sistema que maneje el canal.</t>
  </si>
  <si>
    <t>Procedimiento adoptado y difundido</t>
  </si>
  <si>
    <t>Revisar la matriz DOFA para su actualización  y se  propondrán acciones de mejora sobre los aspectos que dependen directamente del Sistema Informativo.
Generar acciones de mejora documentadas en un plan de acción, de acuerdo a las capacidades del sistema informativo.</t>
  </si>
  <si>
    <t>Revisión y actualización DOFA</t>
  </si>
  <si>
    <t xml:space="preserve">Realizar mesas de trabajo (mensual) con la Oficina Jurídica y la Oficina de Atención, para darle tratamiento efectivos a los derechos de petición y proponer alternativas para el manejo de los derechos de rectificación. 
 </t>
  </si>
  <si>
    <t xml:space="preserve">Los consejos de redacción no tiene unos parámetros definidos, teniendo en cuenta que pueden cambiar dependiendo de las condiciones de cada días, es decir, puede que se cuente con todo el personal o que se deba hacer vía telefónica, eso hace difícil crear un parámetro </t>
  </si>
  <si>
    <r>
      <t xml:space="preserve">Reporte Programación: </t>
    </r>
    <r>
      <rPr>
        <sz val="10"/>
        <rFont val="Tahoma"/>
        <family val="2"/>
      </rPr>
      <t xml:space="preserve">Se elaboró una Guía con las variables de medición y se creo una carpeta en drive donde se alojan los informes entregados mensualmente a gerencia donde se incluye una descripción detallada del comportamiento de las audiencias. </t>
    </r>
    <r>
      <rPr>
        <b/>
        <sz val="10"/>
        <rFont val="Tahoma"/>
        <family val="2"/>
      </rPr>
      <t xml:space="preserve">
Análisis OCI: </t>
    </r>
    <r>
      <rPr>
        <sz val="10"/>
        <rFont val="Tahoma"/>
        <family val="2"/>
      </rPr>
      <t xml:space="preserve">Verificados los soportes remitidos por el área se observa la creación del instructivo con código MDCC-IN-003 "PROTOCOLO DE MEDICIÓN DE AUDIENCIAS
CANAL CAPITAL", el cual se encuentra debidamente publicado en la intranet del Canal, de igual manera se observa en los informes pertenecientes a los meses de Febrero y Marzo una descripción general del comportamiento de audiencias. 
Teniendo en cuenta que la acción se viene desarrollando de conformidad con lo establecido en el Plan, así como las fechas de ejecución; se califica la acción con estado </t>
    </r>
    <r>
      <rPr>
        <b/>
        <sz val="10"/>
        <rFont val="Tahoma"/>
        <family val="2"/>
      </rPr>
      <t>"En Proceso"</t>
    </r>
  </si>
  <si>
    <t>desactualización de los documentos publicados en intranet</t>
  </si>
  <si>
    <t>La gestión tecnológica de la entidad esta dividida en las áreas técnica y de sistemas quienes tienen la administración del hardware y software de sus áreas, aun así cumpliendo una política única de uso y seguridad de la información.</t>
  </si>
  <si>
    <t xml:space="preserve">El área de sistemas estaba realizando el proceso de renovación tecnológica y reasignación de equipos de computo, lo cual insidio en la  información del kardex.  </t>
  </si>
  <si>
    <t>1. Análisis - Seguimiento OCI</t>
  </si>
  <si>
    <t>2. Análisis - Seguimiento OCI</t>
  </si>
  <si>
    <t>3. Análisis - Seguimiento OCI</t>
  </si>
  <si>
    <r>
      <t xml:space="preserve">Reporte Programación: </t>
    </r>
    <r>
      <rPr>
        <sz val="10"/>
        <rFont val="Tahoma"/>
        <family val="2"/>
      </rPr>
      <t xml:space="preserve">Se solicito el cambio de la acción por medio de un memorando donde se informa que teniendo en cuenta que la acción planteada inicialmente no da solución efectiva al hallazgo planteado en lo correspondiente al área de Programación por tanto se propone realizar una actualización al procedimiento MDCC-PD-005 GESTIÓN Y CONTROL DE CALIDAD DE PROGRAMAS y revisar en la caracterización de productos (bienes y/o servicios) lo relacionado con las actividades de control de calidad. Se realizó la actualización del procedimiento MDCC-PD-005 y se realizaron los respectivos ajustes en el instructivo MDCC-IN-002.
</t>
    </r>
    <r>
      <rPr>
        <b/>
        <sz val="10"/>
        <rFont val="Tahoma"/>
        <family val="2"/>
      </rPr>
      <t xml:space="preserve">Análisis OCI: </t>
    </r>
    <r>
      <rPr>
        <sz val="10"/>
        <rFont val="Tahoma"/>
        <family val="2"/>
      </rPr>
      <t xml:space="preserve">Una vez verificados los soportes remitidos por el área se evidencia que la acción "Actualizar  el procedimiento EPLE-PD-005 GESTIÓN Y CONTROL DE CALIDAD DE PROGRAMAS y revisar en la caracterización de productos (bienes y/o servicios) lo relacionado con las actividades de control de calidad", modificada por la OCI posterior a la solicitud mediante memorando No.454 del 19 de febrero de 2019 fue cumplida previo a la solicitud de modificación, el procedimiento y la caracterización fueron actualizados en febrero, publicados en la intranet del Canal y socializados mediante Boletín interno No.5 de 2019.
Teniendo en cuenta lo anterior se califica con estado </t>
    </r>
    <r>
      <rPr>
        <b/>
        <sz val="10"/>
        <rFont val="Tahoma"/>
        <family val="2"/>
      </rPr>
      <t>"Terminada Extemporánea"</t>
    </r>
    <r>
      <rPr>
        <sz val="10"/>
        <rFont val="Tahoma"/>
        <family val="2"/>
      </rPr>
      <t>.</t>
    </r>
  </si>
  <si>
    <r>
      <t xml:space="preserve">Reporte Ventas y Mercadeo: </t>
    </r>
    <r>
      <rPr>
        <sz val="10"/>
        <rFont val="Tahoma"/>
        <family val="2"/>
      </rPr>
      <t xml:space="preserve">Hasta la fecha no se ha reportado una solicitud de canje al área de Ventas y Mercadeo.
</t>
    </r>
    <r>
      <rPr>
        <b/>
        <sz val="10"/>
        <rFont val="Tahoma"/>
        <family val="2"/>
      </rPr>
      <t xml:space="preserve">Análisis OCI: </t>
    </r>
    <r>
      <rPr>
        <sz val="10"/>
        <rFont val="Tahoma"/>
        <family val="2"/>
      </rPr>
      <t xml:space="preserve">Teniendo en cuenta que desde el segundo seguimiento de la vigencia 2018 la acción venía con estado </t>
    </r>
    <r>
      <rPr>
        <b/>
        <sz val="10"/>
        <rFont val="Tahoma"/>
        <family val="2"/>
      </rPr>
      <t xml:space="preserve">"Terminada" </t>
    </r>
    <r>
      <rPr>
        <sz val="10"/>
        <rFont val="Tahoma"/>
        <family val="2"/>
      </rPr>
      <t xml:space="preserve">al verificar la existencia del formato "MCOM-FT-025 ACTA DE RECIBIDO DE SERVICIO O PRODUCTO DE CANJE", se mantiene el estado </t>
    </r>
    <r>
      <rPr>
        <b/>
        <sz val="10"/>
        <rFont val="Tahoma"/>
        <family val="2"/>
      </rPr>
      <t xml:space="preserve">"Abierta" </t>
    </r>
    <r>
      <rPr>
        <sz val="10"/>
        <rFont val="Tahoma"/>
        <family val="2"/>
      </rPr>
      <t xml:space="preserve">a la fecha de corte del seguimiento, toda vez que a la fecha como lo reporta el área no se ha efectuado la aplicación del mismo. </t>
    </r>
  </si>
  <si>
    <t>1. Solicitar las credenciales de ingreso (usuario y contraseña) al portal Web http://datosabiertos.bogota.gov.co/user/login para la publicación de Datos abiertos por parte de Canal Capital.
2. Brindar acompañamiento y seguimiento al Web máster de Canal Capital en el proceso de publicación de Datos Abiertos en el portal http://datosabiertos.bogota.gov.co/organization/canal-capital</t>
  </si>
  <si>
    <r>
      <t xml:space="preserve">Reporte At. Ciudadano: </t>
    </r>
    <r>
      <rPr>
        <sz val="10"/>
        <rFont val="Tahoma"/>
        <family val="2"/>
      </rPr>
      <t xml:space="preserve">No se ha realizado ningún avance frente a la acción formulada.
</t>
    </r>
    <r>
      <rPr>
        <b/>
        <sz val="10"/>
        <rFont val="Tahoma"/>
        <family val="2"/>
      </rPr>
      <t xml:space="preserve">Análisis OCI: </t>
    </r>
    <r>
      <rPr>
        <sz val="10"/>
        <rFont val="Tahoma"/>
        <family val="2"/>
      </rPr>
      <t xml:space="preserve">Teniendo en cuenta el reporte del área, se califica con alerta </t>
    </r>
    <r>
      <rPr>
        <b/>
        <sz val="10"/>
        <rFont val="Tahoma"/>
        <family val="2"/>
      </rPr>
      <t>"Sin Iniciar"</t>
    </r>
    <r>
      <rPr>
        <sz val="10"/>
        <rFont val="Tahoma"/>
        <family val="2"/>
      </rPr>
      <t xml:space="preserve">, se recomienda efectuar la revisión de las fechas de ejecución de las acciones con el fin de que se les de cumplimiento dentro de lo establecido. </t>
    </r>
  </si>
  <si>
    <r>
      <t xml:space="preserve">Reporte At. Ciudadano: </t>
    </r>
    <r>
      <rPr>
        <sz val="10"/>
        <rFont val="Tahoma"/>
        <family val="2"/>
      </rPr>
      <t xml:space="preserve">Se realizó transferencia primaria del archivo de gestión y reunión con el área de Gestión Documental para actualización de TRD. Se viene organizando el archivo según lo acordado para la actualización de la TRD para no reprocesar cuando se convalide la actualización de la TRD.
</t>
    </r>
    <r>
      <rPr>
        <b/>
        <sz val="10"/>
        <rFont val="Tahoma"/>
        <family val="2"/>
      </rPr>
      <t xml:space="preserve">Análisis OCI: </t>
    </r>
    <r>
      <rPr>
        <sz val="10"/>
        <rFont val="Tahoma"/>
        <family val="2"/>
      </rPr>
      <t xml:space="preserve">Se verifican los soportes remitidos por el área observando que la Oficina de Atención al Ciudadano realizó transferencia primaria al área de Gestión Documental el 31 de enero de 2019 mediante Acta No.2 de 2019. Sin embargo, en el FUID remitido se realizó el inventario de carpetas sin serie, ni subseries. 
Por lo anterior y teniendo en cuenta la fecha de terminación de la acción se califica con estado </t>
    </r>
    <r>
      <rPr>
        <b/>
        <sz val="10"/>
        <rFont val="Tahoma"/>
        <family val="2"/>
      </rPr>
      <t>"En Proceso"</t>
    </r>
    <r>
      <rPr>
        <sz val="10"/>
        <rFont val="Tahoma"/>
        <family val="2"/>
      </rPr>
      <t xml:space="preserve">. Se recomienda al área revisar la TRD con el fin de gestionar la documentación de manera adecuada. </t>
    </r>
  </si>
  <si>
    <r>
      <t xml:space="preserve">Reporte At. Ciudadano: </t>
    </r>
    <r>
      <rPr>
        <sz val="10"/>
        <rFont val="Tahoma"/>
        <family val="2"/>
      </rPr>
      <t xml:space="preserve">Se cuenta con un borrador de la actualización del procedimiento. Adicional se eliminó el formato AAUT-FT-004.
</t>
    </r>
    <r>
      <rPr>
        <b/>
        <sz val="10"/>
        <rFont val="Tahoma"/>
        <family val="2"/>
      </rPr>
      <t xml:space="preserve">Análisis OCI: </t>
    </r>
    <r>
      <rPr>
        <sz val="10"/>
        <rFont val="Tahoma"/>
        <family val="2"/>
      </rPr>
      <t xml:space="preserve">Se observó documento en Excel "AAUT-PD-001 ATENCIÓN Y RESPUESTA A REQUERIMIENTOS DE LA CIUDADANIA" con el cual el área reporta que se vienen adelantando las actualizaciones; sin embargo, frente al procedimiento no se observan evidencias adicionales que soporten la revisión del documento, adicionalmente se evidencia que mediante cadena de correos con el área de Planeación se dio trámite a la eliminación del Formato "Evaluación del Proceso de Atención a PQRS, Código: AAUT-FT-004". 
Teniendo en cuenta lo anterior, así como las fechas de ejecución de las acciones propuestas, se califica con estado </t>
    </r>
    <r>
      <rPr>
        <b/>
        <sz val="10"/>
        <rFont val="Tahoma"/>
        <family val="2"/>
      </rPr>
      <t>"En Proceso"</t>
    </r>
    <r>
      <rPr>
        <sz val="10"/>
        <rFont val="Tahoma"/>
        <family val="2"/>
      </rPr>
      <t>.</t>
    </r>
  </si>
  <si>
    <t>1.  Actas de reunión y los correos de respuesta del señor Carlos Muñoz y de la Doctora Ximena Márquez con los que se concretan las reuniones.</t>
  </si>
  <si>
    <t>1.  Listado de asistencia al taller de lenguaje claro
2. Boletín de socialización del curso virtual de Servicio al Ciudadano 
3. Certificado de curso de Lenguaje Claro.</t>
  </si>
  <si>
    <r>
      <t xml:space="preserve">Reporte At. Ciudadano: </t>
    </r>
    <r>
      <rPr>
        <sz val="10"/>
        <rFont val="Tahoma"/>
        <family val="2"/>
      </rPr>
      <t xml:space="preserve">Se han realizado 3 informes mensuales de PQRS correspondientes a los meses enero, febrero y marzo, subidos a la página de la Veeduría, publicados en la página web del canal, enviados  por correo electrónico al personal de plata y socializados por comunicaciones internas dentro de los primeros quince días de cada mes.
</t>
    </r>
    <r>
      <rPr>
        <b/>
        <sz val="10"/>
        <rFont val="Tahoma"/>
        <family val="2"/>
      </rPr>
      <t xml:space="preserve">
Análisis OCI: </t>
    </r>
    <r>
      <rPr>
        <sz val="10"/>
        <rFont val="Tahoma"/>
        <family val="2"/>
      </rPr>
      <t xml:space="preserve">Se verifican los soportes remitidos evidenciando que estos no corresponden con el desarrollo de la acción suscrita en el Plan de Mejoramiento, la cual establece </t>
    </r>
    <r>
      <rPr>
        <i/>
        <sz val="10"/>
        <rFont val="Tahoma"/>
        <family val="2"/>
      </rPr>
      <t xml:space="preserve">"Realizar la debida publicación de los informes de Defensor al Ciudadano a la fecha". </t>
    </r>
    <r>
      <rPr>
        <sz val="10"/>
        <rFont val="Tahoma"/>
        <family val="2"/>
      </rPr>
      <t xml:space="preserve">Por lo anterior, se califica con alerta </t>
    </r>
    <r>
      <rPr>
        <b/>
        <sz val="10"/>
        <rFont val="Tahoma"/>
        <family val="2"/>
      </rPr>
      <t>"Sin Iniciar"</t>
    </r>
    <r>
      <rPr>
        <sz val="10"/>
        <rFont val="Tahoma"/>
        <family val="2"/>
      </rPr>
      <t xml:space="preserve">.
Se recomienda al área realizar la revisión de las acciones planteadas con el fin de dar inicio a la ejecución de las actividades que le den cumplimiento en los plazos establecidos. </t>
    </r>
  </si>
  <si>
    <t xml:space="preserve">La Dirección Operativa emitirá una comunicación dirigida a las áreas competentes en la que comunica la obligatoriedad del cumplimiento de lo establecido en la norma en mención </t>
  </si>
  <si>
    <r>
      <t>Reporte At. Ciudadano:</t>
    </r>
    <r>
      <rPr>
        <sz val="10"/>
        <rFont val="Tahoma"/>
        <family val="2"/>
      </rPr>
      <t xml:space="preserve"> Se están realizando diferentes cursos respecto al servicio a la ciudadanía: como son Curso de Lenguaje Claro del DNP, Servicio al Ciudadano de la Función Pública y Comunicación Telefónica del SENA, tan pronto se cuente con los certificados se enviaran al área de Recursos Humanos para su respectivo ingreso a la hoja de vida. 
Respecto a las capacitaciones aunque no se realizó solicitud al área de recursos humanos, en el plan anual ya se encuentran contempladas algunas capacitaciones sobre servicio al ciudadano, adicional se difundió por el boletín de la entidad el curso virtual de servicio al ciudadano de la Función pública y se realizo un taller sobre Lenguaje Claro contando con la participación de un funcionario por cada área del Canal.</t>
    </r>
    <r>
      <rPr>
        <b/>
        <sz val="10"/>
        <rFont val="Tahoma"/>
        <family val="2"/>
      </rPr>
      <t xml:space="preserve">
Análisis OCI: </t>
    </r>
    <r>
      <rPr>
        <sz val="10"/>
        <rFont val="Tahoma"/>
        <family val="2"/>
      </rPr>
      <t xml:space="preserve">Se procede a la verificación de los soportes remitidos dentro de los cuales se evidencia la constancia de participación de la Auxiliar de Atención al Ciudadano en el curso virtual de Lenguaje Claro; Sin embargo, en cumplimiento de las acciones suscritas no se han adelantado las actividades pendientes, revisado el Plan de Capacitaciones publicado en la intranet del Canal no se observan capacitaciones sobre Servicio a la Ciudadanía como se reportó por el área. Por lo tanto, teniendo en cuenta los avances registrados, se califica con estado </t>
    </r>
    <r>
      <rPr>
        <b/>
        <sz val="10"/>
        <rFont val="Tahoma"/>
        <family val="2"/>
      </rPr>
      <t>"En Proceso"</t>
    </r>
    <r>
      <rPr>
        <sz val="10"/>
        <rFont val="Tahoma"/>
        <family val="2"/>
      </rPr>
      <t xml:space="preserve"> y se recomienda al área adelantar las actividades pendientes que le permitan cumplir a cabalidad con lo suscrito en el Plan en las fechas establecidas. 
De igual manera, es importante recordar que en los casos en que se requieran modificaciones a las acciones se deben tener en cuenta los lineamientos establecidos en la Circular Interna No.020 del 6 de noviembre de 2018 "Formulación, Modificación y Seguimiento a Planes de Mejoramiento". </t>
    </r>
  </si>
  <si>
    <r>
      <t xml:space="preserve">Reporte G. Documental: </t>
    </r>
    <r>
      <rPr>
        <sz val="10"/>
        <rFont val="Tahoma"/>
        <family val="2"/>
      </rPr>
      <t>Se realizo la publicación de las Tablas de Control de Acceso en la Intranet el 10 de enero de 2019.</t>
    </r>
    <r>
      <rPr>
        <b/>
        <sz val="10"/>
        <rFont val="Tahoma"/>
        <family val="2"/>
      </rPr>
      <t xml:space="preserve">
Análisis OCI: </t>
    </r>
    <r>
      <rPr>
        <sz val="10"/>
        <rFont val="Tahoma"/>
        <family val="2"/>
      </rPr>
      <t xml:space="preserve">Se revisan los soportes remitidos por el área observando que se creó el instructivo "AGRI-GD-IN-002 INSTRUMENTO TABLAS DE CONTROL DE ACCESO PARA DOCUMENTOS" y se publicó en la intranet del Canal el 10 de enero de 2019 por el área de Planeación.
Frente a la actividad </t>
    </r>
    <r>
      <rPr>
        <i/>
        <sz val="10"/>
        <rFont val="Tahoma"/>
        <family val="2"/>
      </rPr>
      <t>" Actualización de las tablas de retención con cada una de las áreas"</t>
    </r>
    <r>
      <rPr>
        <sz val="10"/>
        <rFont val="Tahoma"/>
        <family val="2"/>
      </rPr>
      <t xml:space="preserve">, no se reportan avances por el área de gestión Documental. 
Teniendo en cuenta que la fecha de terminación de las actividades era el 31 de marzo de 2019 y que no se cumple a cabalidad con las metas propuestas, se califica con alerta </t>
    </r>
    <r>
      <rPr>
        <b/>
        <sz val="10"/>
        <rFont val="Tahoma"/>
        <family val="2"/>
      </rPr>
      <t>"Incumplida"</t>
    </r>
    <r>
      <rPr>
        <sz val="10"/>
        <rFont val="Tahoma"/>
        <family val="2"/>
      </rPr>
      <t>.</t>
    </r>
  </si>
  <si>
    <t>Se adelantaron las acciones pendientes con lo que se le da cumplimiento a las metas propuestas.</t>
  </si>
  <si>
    <r>
      <t xml:space="preserve">Reporte G. Documental: </t>
    </r>
    <r>
      <rPr>
        <sz val="10"/>
        <rFont val="Tahoma"/>
        <family val="2"/>
      </rPr>
      <t xml:space="preserve">Se recibió la transferencia 2015 del área Jurídica el 29 de marzo de 2019 realizando punteo y verificación de la información. Así mismo  se envió correo con las observaciones al área Jurídica para el ajuste y finalizar su transferencia. El 05 de abril 2019 se realizó y firmo acta de transferencia con los ajustes mencionados anteriormente.
</t>
    </r>
    <r>
      <rPr>
        <b/>
        <sz val="10"/>
        <rFont val="Tahoma"/>
        <family val="2"/>
      </rPr>
      <t xml:space="preserve">Análisis OCI: </t>
    </r>
    <r>
      <rPr>
        <sz val="10"/>
        <rFont val="Tahoma"/>
        <family val="2"/>
      </rPr>
      <t xml:space="preserve">Se verifican los soportes remitidos por el área observando el seguimiento a la transferencia programada con la Coordinación Jurídica de conformidad con el memorando 603 del 7 de marzo de 2019, de igual manera se evidencia que la transferencia se legalizó mediante Acta No.7 del 12 de abril de 2019 entre el Gestor Documental del Grupo Jurídico y el grupo de Gestión Documental. Por lo cual, teniendo en cuenta la fecha de finalización de las acciones y el cumplimiento de las metas propuestas, se califica con estado </t>
    </r>
    <r>
      <rPr>
        <b/>
        <sz val="10"/>
        <rFont val="Tahoma"/>
        <family val="2"/>
      </rPr>
      <t>"Terminada Extemporánea"</t>
    </r>
    <r>
      <rPr>
        <sz val="10"/>
        <rFont val="Tahoma"/>
        <family val="2"/>
      </rPr>
      <t xml:space="preserve">. </t>
    </r>
  </si>
  <si>
    <r>
      <t xml:space="preserve">Reporte G. Documental: </t>
    </r>
    <r>
      <rPr>
        <sz val="10"/>
        <rFont val="Tahoma"/>
        <family val="2"/>
      </rPr>
      <t xml:space="preserve">Se realizo, publico y socializo el Modelo y guía de los documentos electrónicos. 
</t>
    </r>
    <r>
      <rPr>
        <b/>
        <sz val="10"/>
        <rFont val="Tahoma"/>
        <family val="2"/>
      </rPr>
      <t xml:space="preserve">Análisis OCI: </t>
    </r>
    <r>
      <rPr>
        <sz val="10"/>
        <rFont val="Tahoma"/>
        <family val="2"/>
      </rPr>
      <t>Se procede a la revisión de los soportes remitidos por el área en los cuales se observa la publicación del documento "AGRI-GD-MN-005 MANUAL DEL MODELO DE GESTIÓN DE DOCUMENTOS ELECTRÓNICOS" y socialización mediante Boletín No.9 del 6 de marzo de 2019; sin embargo en dicho documento no se contempla el</t>
    </r>
    <r>
      <rPr>
        <i/>
        <sz val="10"/>
        <rFont val="Tahoma"/>
        <family val="2"/>
      </rPr>
      <t xml:space="preserve"> "Diagnóstico de documento electrónico"</t>
    </r>
    <r>
      <rPr>
        <sz val="10"/>
        <rFont val="Tahoma"/>
        <family val="2"/>
      </rPr>
      <t xml:space="preserve"> insumo del modelo publicado, de conformidad con lo establecido en la meta de la acción.  
Se reitera al área la importancia de tener en cuenta lo propuesto durante la suscripción de las acciones y su posterior ejecución. Teniendo en cuenta que a la fecha de corte del seguimiento no se presenta el documento establecido por el área y que la fecha e terminación de la actividad fue 31 de octubre de 2018, se califica con alerta </t>
    </r>
    <r>
      <rPr>
        <b/>
        <sz val="10"/>
        <rFont val="Tahoma"/>
        <family val="2"/>
      </rPr>
      <t>"Incumplida"</t>
    </r>
    <r>
      <rPr>
        <sz val="10"/>
        <rFont val="Tahoma"/>
        <family val="2"/>
      </rPr>
      <t xml:space="preserve">, se recomienda al área efectuar la verificación de las acciones, así como las actividades pendientes, con el fin de darle cabal cumplimiento a lo establecido en el Plan. </t>
    </r>
  </si>
  <si>
    <t xml:space="preserve">1-Levantamiento de cronograma.
2-Levantamiento de Diagnostico 
3-Levantamiento de Diagrama 
4-recepcion de propuestas </t>
  </si>
  <si>
    <r>
      <t xml:space="preserve">Reporte G. Documental: </t>
    </r>
    <r>
      <rPr>
        <sz val="10"/>
        <rFont val="Tahoma"/>
        <family val="2"/>
      </rPr>
      <t>Se realizo reunión y cotización de Software para la gestión documental. Pendiente consecución de recursos financieros para adquisición.</t>
    </r>
    <r>
      <rPr>
        <b/>
        <sz val="10"/>
        <rFont val="Tahoma"/>
        <family val="2"/>
      </rPr>
      <t xml:space="preserve">
Análisis OCI: </t>
    </r>
    <r>
      <rPr>
        <sz val="10"/>
        <rFont val="Tahoma"/>
        <family val="2"/>
      </rPr>
      <t xml:space="preserve">Teniendo en cuenta la solicitud de reformulación de acciones del Plan de Mejoramiento por Procesos realizada por el área mediante memorando 3113 del 30 de noviembre de 2018, se procede a verificar el cumplimiento de lo propuesto evidenciando que a la fecha de seguimiento solo se ha realizado la solicitud de cotizaciones del programa de gestión documental; frente a las demás actividades propuestas no se reportan soportes que permitan evidenciar el cumplimiento de lo suscrito. 
Teniendo en cuenta lo anterior, se califica con alerta </t>
    </r>
    <r>
      <rPr>
        <b/>
        <sz val="10"/>
        <rFont val="Tahoma"/>
        <family val="2"/>
      </rPr>
      <t>"Sin Iniciar"</t>
    </r>
    <r>
      <rPr>
        <sz val="10"/>
        <rFont val="Tahoma"/>
        <family val="2"/>
      </rPr>
      <t xml:space="preserve"> y se recomienda al área verificar las fechas de terminación de las acciones, con el fin de adelantar las actividades pendientes que permitan darle cabal cumplimiento a lo planteado.</t>
    </r>
  </si>
  <si>
    <r>
      <t xml:space="preserve">Reporte G. Documental: </t>
    </r>
    <r>
      <rPr>
        <sz val="10"/>
        <rFont val="Tahoma"/>
        <family val="2"/>
      </rPr>
      <t>Se realizó monitoreo por parte del Archivo Distrital.</t>
    </r>
    <r>
      <rPr>
        <b/>
        <sz val="10"/>
        <rFont val="Tahoma"/>
        <family val="2"/>
      </rPr>
      <t xml:space="preserve">
Análisis OCI: </t>
    </r>
    <r>
      <rPr>
        <sz val="10"/>
        <rFont val="Tahoma"/>
        <family val="2"/>
      </rPr>
      <t xml:space="preserve">Se evidencia la reiteración del monitoreo de las condiciones ambientales mediante Oficio 000047 del 18 de enero de 2019, así como el borrador del Oficio de saneamiento remitido por la Dirección Distrital de archivo en el que se indica que para febrero 1 y 4 de 2019 se realizaría el monitoreo requerido por el Canal, así como el acta de entrega de equipos para dicho fin. 
Se reconocen los avances del área en la ejecución de las actividades propuestas; sin embargo, teniendo en cuenta la meta </t>
    </r>
    <r>
      <rPr>
        <i/>
        <sz val="10"/>
        <rFont val="Tahoma"/>
        <family val="2"/>
      </rPr>
      <t>"Diagnóstico del Archivo Distrital"</t>
    </r>
    <r>
      <rPr>
        <sz val="10"/>
        <rFont val="Tahoma"/>
        <family val="2"/>
      </rPr>
      <t xml:space="preserve">, así como las fechas de terminación se califica con alerta </t>
    </r>
    <r>
      <rPr>
        <b/>
        <sz val="10"/>
        <rFont val="Tahoma"/>
        <family val="2"/>
      </rPr>
      <t xml:space="preserve">"Incumplida" </t>
    </r>
    <r>
      <rPr>
        <sz val="10"/>
        <rFont val="Tahoma"/>
        <family val="2"/>
      </rPr>
      <t xml:space="preserve">al no contar con el producto a la fecha de seguimiento. </t>
    </r>
  </si>
  <si>
    <t>Revisar el Decreto 2609 de 2012, Decreto 103 de 2015 y Decreto 1080 de 2015 y detallar las actividades en el Programa de Gestión Documental.</t>
  </si>
  <si>
    <t>Se adelantaron las acciones pendientes con lo que se le da cumplimiento a la meta propuesta.</t>
  </si>
  <si>
    <r>
      <t xml:space="preserve">Reporte G. Documental: </t>
    </r>
    <r>
      <rPr>
        <sz val="10"/>
        <rFont val="Tahoma"/>
        <family val="2"/>
      </rPr>
      <t>Se realizó el ajuste e inclusión series, subseries y tipos documentales al Banco.</t>
    </r>
    <r>
      <rPr>
        <b/>
        <sz val="10"/>
        <rFont val="Tahoma"/>
        <family val="2"/>
      </rPr>
      <t xml:space="preserve">
Análisis OCI: </t>
    </r>
    <r>
      <rPr>
        <sz val="10"/>
        <rFont val="Tahoma"/>
        <family val="2"/>
      </rPr>
      <t xml:space="preserve">Se procede a la verificación de los soportes remitidos por el área en los cuales se evidencia la publicación del documento "AGRI-GD-IN-001 INSTRUMENTO ARCHIVÍSTICO - BANCO TERMINOLÓGICO" el 11 de diciembre de 2018, frente a lo cual se procede a la verificación, observando que el documento se encuentra debidamente publicado en la Intranet de Canal Capital. Teniendo en cuenta lo anterior, se califica con estado </t>
    </r>
    <r>
      <rPr>
        <b/>
        <sz val="10"/>
        <rFont val="Tahoma"/>
        <family val="2"/>
      </rPr>
      <t>"Terminada Extemporánea"</t>
    </r>
    <r>
      <rPr>
        <sz val="10"/>
        <rFont val="Tahoma"/>
        <family val="2"/>
      </rPr>
      <t>. Se recomienda al área adelantar actividades de socialización del documento a los colaboradores y trabajadores del Canal, por ser un documento de interés general.</t>
    </r>
  </si>
  <si>
    <r>
      <t xml:space="preserve">Reporte G. Documental: </t>
    </r>
    <r>
      <rPr>
        <sz val="10"/>
        <rFont val="Tahoma"/>
        <family val="2"/>
      </rPr>
      <t>Se realizó monitoreo por parte del Archivo Distrital.</t>
    </r>
    <r>
      <rPr>
        <b/>
        <sz val="10"/>
        <rFont val="Tahoma"/>
        <family val="2"/>
      </rPr>
      <t xml:space="preserve">
Análisis OCI: </t>
    </r>
    <r>
      <rPr>
        <sz val="10"/>
        <rFont val="Tahoma"/>
        <family val="2"/>
      </rPr>
      <t>Se evidencia la reiteración del monitoreo de las condiciones ambientales mediante Oficio 000047 del 18 de enero de 2019, así como el borrador del Oficio de saneamiento remitido por la Dirección Distrital de archivo en el que se indica que para febrero 1 y 4 de 2019 se realizaría el monitoreo requerido por el Canal, así como el acta de entrega de equipos para dicho fin. 
Teniendo en cuenta que a la fecha de seguimiento la acción planteada "</t>
    </r>
    <r>
      <rPr>
        <i/>
        <sz val="10"/>
        <rFont val="Tahoma"/>
        <family val="2"/>
      </rPr>
      <t xml:space="preserve">Realizar la compra de medidores de monitoreo ambiental, de acuerdo con los recursos disponibles" </t>
    </r>
    <r>
      <rPr>
        <sz val="10"/>
        <rFont val="Tahoma"/>
        <family val="2"/>
      </rPr>
      <t xml:space="preserve">no se ha realizado y que la fecha de terminación era 30 de mayo de 2018, se califica con alerta </t>
    </r>
    <r>
      <rPr>
        <b/>
        <sz val="10"/>
        <rFont val="Tahoma"/>
        <family val="2"/>
      </rPr>
      <t xml:space="preserve">"Incumplida". </t>
    </r>
    <r>
      <rPr>
        <sz val="10"/>
        <rFont val="Tahoma"/>
        <family val="2"/>
      </rPr>
      <t xml:space="preserve">Se recomienda al área adelantar las actividades pendientes con el fin de darle cumplimiento a lo establecido en el Plan. </t>
    </r>
  </si>
  <si>
    <t xml:space="preserve">Pendiente adelantar actividades de socialización del documento actualizado. </t>
  </si>
  <si>
    <r>
      <t xml:space="preserve">Reporte G. Documental: </t>
    </r>
    <r>
      <rPr>
        <sz val="10"/>
        <rFont val="Tahoma"/>
        <family val="2"/>
      </rPr>
      <t xml:space="preserve">Se realizó solicitud al archivo distrital para su aval en la contratación del custodio documental.
</t>
    </r>
    <r>
      <rPr>
        <b/>
        <sz val="10"/>
        <rFont val="Tahoma"/>
        <family val="2"/>
      </rPr>
      <t xml:space="preserve">Análisis OCI: </t>
    </r>
    <r>
      <rPr>
        <sz val="10"/>
        <rFont val="Tahoma"/>
        <family val="2"/>
      </rPr>
      <t xml:space="preserve">Se verifican los soportes de solicitud de acompañamiento y asesoría en la selección del custodio documental, así como los documentos "ANEXO TÉCNICO CARPETAS Y CAJA PARA ARCHIVO" y "REQUERIMIENTOS TÉCNICOS PARA LA CUSTODIA Y ALMACENAMIENTO"; sin embargo, frente a la acción propuesta </t>
    </r>
    <r>
      <rPr>
        <i/>
        <sz val="10"/>
        <rFont val="Tahoma"/>
        <family val="2"/>
      </rPr>
      <t xml:space="preserve">"Realizar mesa de trabajo con el área jurídica para brindar orientación y asesoría con relación a requisitos normativos y técnicos para al contratación" </t>
    </r>
    <r>
      <rPr>
        <sz val="10"/>
        <rFont val="Tahoma"/>
        <family val="2"/>
      </rPr>
      <t xml:space="preserve">no se remiten soportes que permitan evidenciar el cumplimiento de lo suscrito en el plan. 
Teniendo en cuenta lo anterior, así como las fechas de terminación de la acción se califica con alerta </t>
    </r>
    <r>
      <rPr>
        <b/>
        <sz val="10"/>
        <rFont val="Tahoma"/>
        <family val="2"/>
      </rPr>
      <t>"Incumplida"</t>
    </r>
    <r>
      <rPr>
        <sz val="10"/>
        <rFont val="Tahoma"/>
        <family val="2"/>
      </rPr>
      <t xml:space="preserve">. Se recomienda al área adelantar las actividades pendientes que le permitan dar cabal cumplimiento a lo planteado. </t>
    </r>
  </si>
  <si>
    <t>Leonardo Ibarra</t>
  </si>
  <si>
    <r>
      <t xml:space="preserve">Reporte G. Documental: </t>
    </r>
    <r>
      <rPr>
        <sz val="10"/>
        <rFont val="Tahoma"/>
        <family val="2"/>
      </rPr>
      <t xml:space="preserve">Se realizaron mesas de trabajo con el archivo Distrital para la intervención del Fondo documental.
</t>
    </r>
    <r>
      <rPr>
        <b/>
        <sz val="10"/>
        <rFont val="Tahoma"/>
        <family val="2"/>
      </rPr>
      <t xml:space="preserve">Análisis OCI: </t>
    </r>
    <r>
      <rPr>
        <sz val="10"/>
        <rFont val="Tahoma"/>
        <family val="2"/>
      </rPr>
      <t xml:space="preserve">En el marco del convenio interadministrativo 4213000-797 de 2017, Canal Capital venía adelantando actividades de organización del material audiovisual que se tiene en el Archivo Distrital, en el desarrollo de esto se realizaron mesas de trabajo y solicitud de conceptos técnicos sobre las Tablas de Valoración documental que les permitan intervenir el fondo documental acumulado; sin embargo, teniendo en cuenta que a la fecha no se han ejecutado las actividades planteadas, así como la fecha de terminación de las acciones propuestas, se califica con alerta de </t>
    </r>
    <r>
      <rPr>
        <b/>
        <sz val="10"/>
        <rFont val="Tahoma"/>
        <family val="2"/>
      </rPr>
      <t xml:space="preserve">"Incumplida" </t>
    </r>
    <r>
      <rPr>
        <sz val="10"/>
        <rFont val="Tahoma"/>
        <family val="2"/>
      </rPr>
      <t xml:space="preserve">y se recomienda al área que se adelanten las revisiones pertinentes al estado del convenio interadministrativo, así como la ejecución de las actividades pendientes y sus respectivos soportes con el fin de establecer el cumplimiento de estas. </t>
    </r>
  </si>
  <si>
    <t>1. Un acta de reunión de fecha 25 de abril de 2019</t>
  </si>
  <si>
    <t xml:space="preserve">1. Un acta de reunión de fecha agosto 27 de 2018 y el borrador del listado de documentos que será modificado. </t>
  </si>
  <si>
    <t>1. Dos actas de reunión de fechas 3 de diciembre de 2018 y 9 de abril de 2019. 
2. Dos actas de muestras aleatorias de 30 contratos de fechas 28 de noviembre de 2018 y 10 de abril de 2019.</t>
  </si>
  <si>
    <t>1. Dos actas de reunión de fechas 25 de octubre de 2018 y 12 de abril de 2019</t>
  </si>
  <si>
    <t>1. Oficio de solicitud a la veeduría 
2. Oficio Respuesta de la Veeduría 
3. Acta de reunión con la Veeduría</t>
  </si>
  <si>
    <t>1. Acta de reunión del 12 de abril de 2019</t>
  </si>
  <si>
    <t xml:space="preserve">1.  Evidencia del manual de contratación en el cual se dejo inmerso el procedimiento de iniciativa privada. </t>
  </si>
  <si>
    <t>1. Circular No. 008 de 2019
2. Correo de socialización de la circular.</t>
  </si>
  <si>
    <t>1. acta de reunión del 30 de abril de 2019.</t>
  </si>
  <si>
    <t xml:space="preserve">1. Copia de los conceptos emitidos por estas entidades. </t>
  </si>
  <si>
    <t xml:space="preserve">Henry Beltrán </t>
  </si>
  <si>
    <t>1. 1-1.7 inventario discriminado
2. 20190423MTTVDAJUSTESCANALCAPITAL
3. Correo de Bogotá es TIC - Evidencia de reunión
4. Correo de Bogotá es TIC - Informe actualización Tablas de Valoración Documental
5. Informe actualización TVD
6. Oficio No 439 Concepto TVD
7. Oficio No 440 Concepto TVD.
8. Respuesta a solicitud de concepto sobre actualización TVD
9. Respuesta concepto técnico sobre actualización TRD</t>
  </si>
  <si>
    <r>
      <t xml:space="preserve">Reporte G. Documental: </t>
    </r>
    <r>
      <rPr>
        <sz val="10"/>
        <rFont val="Tahoma"/>
        <family val="2"/>
      </rPr>
      <t xml:space="preserve">Se realizaron mesas de trabajo con el archivo Distrital para la intervención del Fondo documental.
</t>
    </r>
    <r>
      <rPr>
        <b/>
        <sz val="10"/>
        <rFont val="Tahoma"/>
        <family val="2"/>
      </rPr>
      <t xml:space="preserve">Análisis OCI: </t>
    </r>
    <r>
      <rPr>
        <sz val="10"/>
        <rFont val="Tahoma"/>
        <family val="2"/>
      </rPr>
      <t xml:space="preserve">Se remite por parte del área el borrador del acta de la reunión sostenida con el Archivo Distrital el 23 de abril de 2019 en la cual se aclaran inquietudes sobre las Tablas de Valoración Documental, así como conceptos sobre estas y un inventario discriminado que se viene actualizando con la intervención del fondo documental acumulado. Teniendo en cuenta la fecha de terminación, así como los avances presentados en el tercer seguimiento de la vigencia 2018 de la actividad se mantiene la calificación con estado </t>
    </r>
    <r>
      <rPr>
        <b/>
        <sz val="10"/>
        <rFont val="Tahoma"/>
        <family val="2"/>
      </rPr>
      <t>"En Proceso"</t>
    </r>
    <r>
      <rPr>
        <sz val="10"/>
        <rFont val="Tahoma"/>
        <family val="2"/>
      </rPr>
      <t xml:space="preserve">. </t>
    </r>
  </si>
  <si>
    <t>Actualizar el procedimiento de producción de la dirección operativa para incluir el Sistema Informativo como parte de esa dirección y Actualizar dicha información en el intranet del Canal</t>
  </si>
  <si>
    <t>* Revisar si dentro de los procedimientos de la Dirección operativa el Sistema Informativo se encuentra incluido.
* Actualizar en los procedimientos de producción correspondiente a la Dirección operativa, incluyendo el Sistema Informativo como parte integral de esta dirección.
* Socializar al personal y a la entidad las actualizaciones realizadas.</t>
  </si>
  <si>
    <t xml:space="preserve">Actualización en la página web del canal </t>
  </si>
  <si>
    <t>1. Acta de reunión con líderes de equipos</t>
  </si>
  <si>
    <t>1. Dirección Operativa No. Solicitud 3 - Invitación La Industria Cambió
2. Dirección Operativa No. Solicitud 3 - Correo de Bogotá es TIC - Solicitud Agendamiento Reunión
3. Dirección Operativa No. Solicitud 3  - Listado Asistencia</t>
  </si>
  <si>
    <r>
      <t xml:space="preserve">Análisis OCI: </t>
    </r>
    <r>
      <rPr>
        <sz val="10"/>
        <color theme="1"/>
        <rFont val="Tahoma"/>
        <family val="2"/>
      </rPr>
      <t xml:space="preserve">No se remiten soportes por parte del área que permitan determinar los avances en la ejecución de la acción, por lo tanto se califica la acción con alerta </t>
    </r>
    <r>
      <rPr>
        <b/>
        <sz val="10"/>
        <color theme="1"/>
        <rFont val="Tahoma"/>
        <family val="2"/>
      </rPr>
      <t>"Sin Iniciar"</t>
    </r>
    <r>
      <rPr>
        <sz val="10"/>
        <color theme="1"/>
        <rFont val="Tahoma"/>
        <family val="2"/>
      </rPr>
      <t xml:space="preserve">. Se recomienda al área adelantar las actividades establecidas con el fin de darle cabal cumplimiento a lo suscrito en el plan dentro de las fechas de ejecución propuestas. </t>
    </r>
  </si>
  <si>
    <t>1. Dirección Operativa No. Solicitud  6 - Correo de Bogotá es TIC - Solicitud Inclusión Línea Editorial</t>
  </si>
  <si>
    <r>
      <t xml:space="preserve">Reporte S. Informativo: </t>
    </r>
    <r>
      <rPr>
        <sz val="10"/>
        <color theme="1"/>
        <rFont val="Tahoma"/>
        <family val="2"/>
      </rPr>
      <t xml:space="preserve">Se hizo la solicitud de inclusión al área de planeación de la línea editorial del canal en la intranet del canal. Se socializó con el personal durante la reunión general la línea editorial de canal capital. 
</t>
    </r>
    <r>
      <rPr>
        <b/>
        <sz val="10"/>
        <color theme="1"/>
        <rFont val="Tahoma"/>
        <family val="2"/>
      </rPr>
      <t xml:space="preserve">Análisis OCI: </t>
    </r>
    <r>
      <rPr>
        <sz val="10"/>
        <color theme="1"/>
        <rFont val="Tahoma"/>
        <family val="2"/>
      </rPr>
      <t xml:space="preserve">Se evidencia un correo electrónico remitido por parte del área de Sistema Informativo a Planeación el 30 de abril de 2019, en el cual se solicita la inclusión de la línea editorial en la Plataforma Estratégica, frente al cual no se observa respuesta. 
Teniendo en cuenta las acciones propuestas, así como los tiempos de ejecución establecidos, se califica con estado </t>
    </r>
    <r>
      <rPr>
        <b/>
        <sz val="10"/>
        <color theme="1"/>
        <rFont val="Tahoma"/>
        <family val="2"/>
      </rPr>
      <t xml:space="preserve">"En Proceso" </t>
    </r>
    <r>
      <rPr>
        <sz val="10"/>
        <color theme="1"/>
        <rFont val="Tahoma"/>
        <family val="2"/>
      </rPr>
      <t xml:space="preserve">y se recomienda al área adelantar las actividades pendientes que permitan darle cabal cumplimiento a lo propuesto en el plan. </t>
    </r>
  </si>
  <si>
    <t>1. Dirección Operativa No. Solicitud 7 - FORMULACIÓN DE PROYECTO</t>
  </si>
  <si>
    <t>1. Dirección Operativa No. Solicitud 13 - Correo de Bogotá es TIC - Manual de Producción</t>
  </si>
  <si>
    <t>1. Dirección Operativa No. Solicitud 12 - Apoyo a la supervisión de contratos Sistema Informativo Marzo a Abril</t>
  </si>
  <si>
    <r>
      <t xml:space="preserve">Reporte S. Informativo: </t>
    </r>
    <r>
      <rPr>
        <sz val="10"/>
        <color theme="1"/>
        <rFont val="Tahoma"/>
        <family val="2"/>
      </rPr>
      <t xml:space="preserve">Se solicito a la coordinación de producción hacer la socialización del manual de producción. Se está a la espera de la actualización del documento para hacer la reunión con el equipo general.
</t>
    </r>
    <r>
      <rPr>
        <b/>
        <sz val="10"/>
        <color theme="1"/>
        <rFont val="Tahoma"/>
        <family val="2"/>
      </rPr>
      <t xml:space="preserve">Análisis OCI: </t>
    </r>
    <r>
      <rPr>
        <sz val="10"/>
        <color theme="1"/>
        <rFont val="Tahoma"/>
        <family val="2"/>
      </rPr>
      <t xml:space="preserve">Se evidencia el correo de solicitud de socialización del Manual de Producción del Canal a la Coordinación de Programación el 30 de abril de 2019; sin embargo, a la fecha no se cuenta con soportes que den cuenta del cumplimiento de lo establecido en el plan. 
Teniendo en cuenta lo anterior, se califica con estado </t>
    </r>
    <r>
      <rPr>
        <b/>
        <sz val="10"/>
        <color theme="1"/>
        <rFont val="Tahoma"/>
        <family val="2"/>
      </rPr>
      <t xml:space="preserve">"En Proceso" </t>
    </r>
    <r>
      <rPr>
        <sz val="10"/>
        <color theme="1"/>
        <rFont val="Tahoma"/>
        <family val="2"/>
      </rPr>
      <t xml:space="preserve"> y se recomienda al área adelantar las actividades pendientes, así como la revisión de los tiempos de ejecución determinados, con el fin de darle cabal cumplimiento a lo suscrito. </t>
    </r>
  </si>
  <si>
    <t>1. Acta del 19/02/2019 sobre revisión anual de documentos   SG-SST. 
2. Correos de solicitud de la creación, actualización y eliminación de documentos referentes al SG-SST.</t>
  </si>
  <si>
    <t>1. Matriz actualizada 
2. Correo de publicación en la intranet</t>
  </si>
  <si>
    <t>1. Acta de reunión definiendo criterios de diligenciamiento del 14/11/2018.
2. Acta de reunión revisión del diligenciamiento del formato del 25/04/2019.</t>
  </si>
  <si>
    <t>1. Plan de emergencia actualizado versión 6 del 03/12/2018
2. Listado de asistencia a socialización del 29 y 30 de enero de 2019.</t>
  </si>
  <si>
    <t>1. Plan de emergencia actualizado versión 6 del 03/12/2018.
2.  Formatos de inspección de botiquines.</t>
  </si>
  <si>
    <t>1. Plan de emergencia actualizado versión 6 del 03/12/2018.
2.  Formatos de inspección de extintores.</t>
  </si>
  <si>
    <t>1. Correo solicitud de usuario.
2. Correo concertación publicación datos abiertos</t>
  </si>
  <si>
    <t>1. registro en imagen de la activación del software en 2 equipos.</t>
  </si>
  <si>
    <t>1. Acta de reunión de capacitación del 21/12/2018.</t>
  </si>
  <si>
    <r>
      <t>Se evidencia incumplimiento del Procedimiento Administración de medios y canales internos, código: EGCM-PD-004, versión 3, en la siguiente actividad:
</t>
    </r>
    <r>
      <rPr>
        <b/>
        <sz val="10"/>
        <color theme="1"/>
        <rFont val="Tahoma"/>
        <family val="2"/>
      </rPr>
      <t xml:space="preserve"> Actividad número 11:</t>
    </r>
    <r>
      <rPr>
        <sz val="10"/>
        <color theme="1"/>
        <rFont val="Tahoma"/>
        <family val="2"/>
      </rPr>
      <t xml:space="preserve"> Elaborar informe con resultados de la medición de las campañas y medios </t>
    </r>
  </si>
  <si>
    <r>
      <t>Se evidencia incumplimiento del Procedimiento gestión de comunicación externa, código: EGCM-PD-005, versión 3, en la siguiente actividad:
</t>
    </r>
    <r>
      <rPr>
        <b/>
        <sz val="10"/>
        <color theme="1"/>
        <rFont val="Tahoma"/>
        <family val="2"/>
      </rPr>
      <t xml:space="preserve"> Actividad número 11:</t>
    </r>
    <r>
      <rPr>
        <sz val="10"/>
        <color theme="1"/>
        <rFont val="Tahoma"/>
        <family val="2"/>
      </rPr>
      <t xml:space="preserve"> Elaborar informe con el comportamiento de redes sociales</t>
    </r>
  </si>
  <si>
    <t>1. Memorando 0482 del 22.02.2019                                                        2. Consolidado de Avalúo de Activos 2018                                                    3. Acta Comité técnico de sostenibilidad Contable 26 de marzo</t>
  </si>
  <si>
    <t>Mónica Virgüéz</t>
  </si>
  <si>
    <t xml:space="preserve">1.  Borrador herramienta de autoevaluación institucional </t>
  </si>
  <si>
    <t>1. Correo Publicación CCSE-CR-001 CARACTERIZACIÓN DEL PROCESO DE CONTROL, SEGUIMIENTO Y EVALUACIÓN.
2. Publicación en la intranet - Caracterización.
3. Caracterización del Proceso: Control, seguimiento y evaluación en archivo pdf.</t>
  </si>
  <si>
    <t>No se remiten soportes para el periodo de seguimiento.</t>
  </si>
  <si>
    <t xml:space="preserve">1. Correos de comunicación de las modificaciones realizadas a los documentos descritos. </t>
  </si>
  <si>
    <t>1. Actas de reunión revisión metas SEGPLAN equipo de planeación 
2. Acta de reunión Subdirección Administrativa revisión metas proyecto 80</t>
  </si>
  <si>
    <t xml:space="preserve">1. Plan de trabajo gestión de Riesgos de Canal Capital </t>
  </si>
  <si>
    <t xml:space="preserve">1. Plan de trabajo riesgos 
2. Actas de reunión 
3. Matrices preliminares  </t>
  </si>
  <si>
    <t>1. Actas de reunión caracterización de usuarios 
2. Documento (borrador) caracterización de usuarios</t>
  </si>
  <si>
    <t>1. Solicitudes y publicación convocatorias 2018-2019 (Evidencia 129)</t>
  </si>
  <si>
    <t>1. Pantallazo actualización componentes 6.3 y enlace actualización del componente 6.4: https://www.canalcapital.gov.co/content/metas-objetivos-e-indicadores-gestion-yo-desempeno</t>
  </si>
  <si>
    <t>1. Rendición de cuentas (Evidencia 133)</t>
  </si>
  <si>
    <r>
      <rPr>
        <b/>
        <sz val="10"/>
        <color theme="1"/>
        <rFont val="Tahoma"/>
        <family val="2"/>
      </rPr>
      <t>Reporte Prensa y Comunicaciones:</t>
    </r>
    <r>
      <rPr>
        <sz val="10"/>
        <color theme="1"/>
        <rFont val="Tahoma"/>
        <family val="2"/>
      </rPr>
      <t xml:space="preserve"> El 6 de marzo de 2019 se realizó el ejercicio de rendición de cuentas del sector de Cultura, Recreación y Deporte. Se realizó una encuesta virtual en la página de Canal Capital para saber los temas en los que la ciudadanía quería tener mayor conocimiento y se informó sobre el encuentro tanto en la pagina, como en comunicaciones internas y redes sociales del Canal. Se realizó una transmisión en streaming desde la página del Canal.
</t>
    </r>
    <r>
      <rPr>
        <b/>
        <sz val="10"/>
        <color theme="1"/>
        <rFont val="Tahoma"/>
        <family val="2"/>
      </rPr>
      <t xml:space="preserve">Análisis OCI: </t>
    </r>
    <r>
      <rPr>
        <sz val="10"/>
        <color theme="1"/>
        <rFont val="Tahoma"/>
        <family val="2"/>
      </rPr>
      <t xml:space="preserve">De acuerdo con lo evidenciado en los soportes remitidos, Canal Capital realizó el ejercicio de rendición de cuentas, conforme a lo planteado en la acción de mejora y dentro de las fechas programadas (6 de marzo). Por lo anterior, se califica como </t>
    </r>
    <r>
      <rPr>
        <b/>
        <sz val="10"/>
        <color theme="1"/>
        <rFont val="Tahoma"/>
        <family val="2"/>
      </rPr>
      <t>"Terminada"</t>
    </r>
  </si>
  <si>
    <t>1. Pantallazo de publicación del informe de rendición de cuentas en la página web. 
2. Correo institucional invitando a la rendición de cuentas del sector. 
3. Banner publicado en la página web invitando a participar en la audiencia de rendición de cuentas
4. Presentación rendición de cuentas e informe de rendición de cuentas 2018</t>
  </si>
  <si>
    <r>
      <rPr>
        <b/>
        <sz val="10"/>
        <color theme="1"/>
        <rFont val="Tahoma"/>
        <family val="2"/>
      </rPr>
      <t>Reporte Prensa y Comunicaciones:</t>
    </r>
    <r>
      <rPr>
        <sz val="10"/>
        <color theme="1"/>
        <rFont val="Tahoma"/>
        <family val="2"/>
      </rPr>
      <t xml:space="preserve"> El manual del distrito se está actualizando y se tiene como plazo de publicación el 15 de junio de este año por esto se está esperando a que se realice la publicación del nuevo para modificar el manual interno del Canal.
</t>
    </r>
    <r>
      <rPr>
        <b/>
        <sz val="10"/>
        <color theme="1"/>
        <rFont val="Tahoma"/>
        <family val="2"/>
      </rPr>
      <t xml:space="preserve">
Análisis OCI: </t>
    </r>
    <r>
      <rPr>
        <sz val="10"/>
        <color theme="1"/>
        <rFont val="Tahoma"/>
        <family val="2"/>
      </rPr>
      <t xml:space="preserve">Para el cuatrimestre I-2019, no se evidencia avance para esta acción. Se reporta </t>
    </r>
    <r>
      <rPr>
        <b/>
        <sz val="10"/>
        <color theme="1"/>
        <rFont val="Tahoma"/>
        <family val="2"/>
      </rPr>
      <t xml:space="preserve">"Sin iniciar" </t>
    </r>
    <r>
      <rPr>
        <sz val="10"/>
        <color theme="1"/>
        <rFont val="Tahoma"/>
        <family val="2"/>
      </rPr>
      <t>y se recomienda tener en cuenta la fecha de terminación programada para la acción, de acuerdo con el avance reportado por el área responsable.</t>
    </r>
  </si>
  <si>
    <t>1. Documentos de Comunicaciones actualizados con los encabezados (Evidencia 166-167).</t>
  </si>
  <si>
    <r>
      <rPr>
        <b/>
        <sz val="10"/>
        <color theme="1"/>
        <rFont val="Tahoma"/>
        <family val="2"/>
      </rPr>
      <t>Reporte Prensa y Comunicaciones:</t>
    </r>
    <r>
      <rPr>
        <sz val="10"/>
        <color theme="1"/>
        <rFont val="Tahoma"/>
        <family val="2"/>
      </rPr>
      <t xml:space="preserve"> Se realizó la solicitud a Planeación de realizar la modificación de los logos en día 1 de febrero de 2019, y la modificación quedó realizada y divulgada al interior del Canal. 
</t>
    </r>
    <r>
      <rPr>
        <b/>
        <sz val="10"/>
        <color theme="1"/>
        <rFont val="Tahoma"/>
        <family val="2"/>
      </rPr>
      <t xml:space="preserve">
Análisis OCI: </t>
    </r>
    <r>
      <rPr>
        <sz val="10"/>
        <color theme="1"/>
        <rFont val="Tahoma"/>
        <family val="2"/>
      </rPr>
      <t xml:space="preserve"> De acuerdo con lo evidenciado en los soportes remitidos y en la intranet del Canal, se realizó la actualización de los documentos, conforme a lo planteado en la acción de mejora y dentro de las fechas programadas. Se evidencia actualización y divulgación en el Canal, el 11 de febrero, para los documentos:
• Política de comunicaciones código EGCM-PO-001.
• Manual de comunicaciones para la crisis, código EGCM-MN-001.
• Plan de comunicaciones código EGCM-PL-001.
El documento "Caracterización de Proceso Gestión de las Comunicaciones" Código EGCM-CR-001, versión 7 del 0611/2018,  cumple con el encabezado del Plan de Desarrollo.
Por lo anterior, se califica como </t>
    </r>
    <r>
      <rPr>
        <b/>
        <sz val="10"/>
        <color theme="1"/>
        <rFont val="Tahoma"/>
        <family val="2"/>
      </rPr>
      <t>"Terminada"</t>
    </r>
  </si>
  <si>
    <r>
      <rPr>
        <b/>
        <sz val="10"/>
        <color theme="1"/>
        <rFont val="Tahoma"/>
        <family val="2"/>
      </rPr>
      <t>Reporte Prensa y Comunicaciones:</t>
    </r>
    <r>
      <rPr>
        <sz val="10"/>
        <color theme="1"/>
        <rFont val="Tahoma"/>
        <family val="2"/>
      </rPr>
      <t xml:space="preserve"> Se realizó la solicitud a Planeación de realizar la modificación de los logos en día 1 de febrero de 2019, y la modificación quedó realizada y divulgada al interior del Canal. 
</t>
    </r>
    <r>
      <rPr>
        <b/>
        <sz val="10"/>
        <color theme="1"/>
        <rFont val="Tahoma"/>
        <family val="2"/>
      </rPr>
      <t xml:space="preserve">
Análisis OCI: </t>
    </r>
    <r>
      <rPr>
        <sz val="10"/>
        <color theme="1"/>
        <rFont val="Tahoma"/>
        <family val="2"/>
      </rPr>
      <t xml:space="preserve"> De acuerdo con lo evidenciado en los soportes remitidos y en la intranet del Canal, se realizó la actualización de los documentos, conforme a lo planteado en la acción de mejora y dentro de las fechas programadas. Se evidencia actualización y divulgación en el Canal, el 11 de febrero, para los documentos:
• Política de comunicaciones código EGCM-PO-001.
• Manual de comunicaciones para la crisis, código EGCM-MN-001.
• Plan de comunicaciones código EGCM-PL-001.
El documento "Caracterización de Proceso Gestión de las Comunicaciones" Código EGCM-CR-001, versión 7 del 0611/2018,  cumple con el encabezado del Plan de Desarrollo.
Por lo anterior, se califica como </t>
    </r>
    <r>
      <rPr>
        <b/>
        <sz val="10"/>
        <color theme="1"/>
        <rFont val="Tahoma"/>
        <family val="2"/>
      </rPr>
      <t>"Terminada".</t>
    </r>
  </si>
  <si>
    <t>1. Actualización Procedimiento: Administración de medios y canales internos (Evidencia 170).</t>
  </si>
  <si>
    <t>1. Protocolo de medición de audiencias (Evidencia 171).
2. Creación carpeta en drive: Presentaciones de Audiencias/2019  (Evidencia 171).</t>
  </si>
  <si>
    <r>
      <rPr>
        <b/>
        <sz val="10"/>
        <color theme="1"/>
        <rFont val="Tahoma"/>
        <family val="2"/>
      </rPr>
      <t xml:space="preserve">Reporte Prensa y Comunicaciones: </t>
    </r>
    <r>
      <rPr>
        <sz val="10"/>
        <color theme="1"/>
        <rFont val="Tahoma"/>
        <family val="2"/>
      </rPr>
      <t xml:space="preserve">Se realizó un protocolo de medición de audiencias el cual fue montado en la intranet el 27 de febrero. También se creó el drive en donde se cuelgan todas las presentaciones mensuales. 
</t>
    </r>
    <r>
      <rPr>
        <b/>
        <sz val="10"/>
        <color theme="1"/>
        <rFont val="Tahoma"/>
        <family val="2"/>
      </rPr>
      <t xml:space="preserve">Análisis OCI: </t>
    </r>
    <r>
      <rPr>
        <sz val="10"/>
        <color theme="1"/>
        <rFont val="Tahoma"/>
        <family val="2"/>
      </rPr>
      <t>Se verifican los soportes remitidos por el área y en la intranet, la publicación del Protocolo, el cual se encuentra asociado al Proceso "Diseño y Creación de contenidos"/instructivos. No se evidencia el avance del Formato para el Informe de redes, por lo anterior, se califica la acción como</t>
    </r>
    <r>
      <rPr>
        <b/>
        <sz val="10"/>
        <color theme="1"/>
        <rFont val="Tahoma"/>
        <family val="2"/>
      </rPr>
      <t xml:space="preserve"> "En Proceso"</t>
    </r>
    <r>
      <rPr>
        <sz val="10"/>
        <color theme="1"/>
        <rFont val="Tahoma"/>
        <family val="2"/>
      </rPr>
      <t>.  Es importante que el área revise las actividades que planteó frente a los soportes de avance remitidos, para determinar si requiere realizar modificaciones a la acción planteada, para proceder de acuerdo con la Circular interna 020 de 2018.</t>
    </r>
  </si>
  <si>
    <t>1. Manual de uso digital  (Evidencia 177).</t>
  </si>
  <si>
    <r>
      <rPr>
        <b/>
        <sz val="10"/>
        <color theme="1"/>
        <rFont val="Tahoma"/>
        <family val="2"/>
      </rPr>
      <t xml:space="preserve">Reporte Prensa y Comunicaciones: </t>
    </r>
    <r>
      <rPr>
        <sz val="10"/>
        <color theme="1"/>
        <rFont val="Tahoma"/>
        <family val="2"/>
      </rPr>
      <t xml:space="preserve">El manual digital se realizó y en el boletín número 13 de Canal Capital se socializó su publicación.
</t>
    </r>
    <r>
      <rPr>
        <b/>
        <sz val="10"/>
        <color theme="1"/>
        <rFont val="Tahoma"/>
        <family val="2"/>
      </rPr>
      <t>Análisis OCI:</t>
    </r>
    <r>
      <rPr>
        <sz val="10"/>
        <color theme="1"/>
        <rFont val="Tahoma"/>
        <family val="2"/>
      </rPr>
      <t xml:space="preserve"> Se califica como </t>
    </r>
    <r>
      <rPr>
        <b/>
        <sz val="10"/>
        <color theme="1"/>
        <rFont val="Tahoma"/>
        <family val="2"/>
      </rPr>
      <t>"Terminada"</t>
    </r>
    <r>
      <rPr>
        <sz val="10"/>
        <color theme="1"/>
        <rFont val="Tahoma"/>
        <family val="2"/>
      </rPr>
      <t>, de acuerdo con el soporte remitido, en el que se evidencia la realización y publicación del Manual de uso digital, código EGCM-MN-002 del 20/03/2019. Se verifica en la intranet.</t>
    </r>
  </si>
  <si>
    <r>
      <t xml:space="preserve">Reporte Coordinación Jurídica: </t>
    </r>
    <r>
      <rPr>
        <sz val="10"/>
        <rFont val="Tahoma"/>
        <family val="2"/>
      </rPr>
      <t xml:space="preserve">1.Se realizaron las respectivas socializaciones de la circular No. 006 de 2018 y adicionalmente se realizo la circular No. 010 de 2019. 2. En ley año 2018, los abogados de la Coordinación Jurídica realizaron la verificación  de los expedientes contractuales de 2017, verificando que todos los documentos contaran con las firmas.  Adicionalmente en diciembre de 2018, se realizo una nueva revisión con el equipo de gestión documental de la coordinación jurídica el cual estableció que un 98% de los documentos de los expedientes de 2017 cuenta con la totalidad de firmas. 
</t>
    </r>
    <r>
      <rPr>
        <b/>
        <sz val="10"/>
        <rFont val="Tahoma"/>
        <family val="2"/>
      </rPr>
      <t xml:space="preserve">Análisis OCI: </t>
    </r>
    <r>
      <rPr>
        <sz val="10"/>
        <rFont val="Tahoma"/>
        <family val="2"/>
      </rPr>
      <t xml:space="preserve">Verificado los soportes remitidos, se observa el cumplimiento a la actividad formulada. Sin embargo la Circular 010 de 2019 y su socialización se dio por fuera del tiempo de la acción. Por lo anterior se califica la acción como </t>
    </r>
    <r>
      <rPr>
        <b/>
        <sz val="10"/>
        <rFont val="Tahoma"/>
        <family val="2"/>
      </rPr>
      <t>"Terminada Extemporánea"</t>
    </r>
  </si>
  <si>
    <t>1. Actas de reunión de los meses de enero, febrero, marzo y abril de 2019 con el respectivo listado de documentos el cual cuenta con las características No. De contrato, otro si, modificación, adición y/o prórroga, fecha de suscripción y fecha de publicación en el Secop</t>
  </si>
  <si>
    <t xml:space="preserve">1. Cuadro con las características requeridas. </t>
  </si>
  <si>
    <t xml:space="preserve">1.  Diapositivas de los temas expuestos en la capacitación.
2. Citación a las capacitaciones
3. Lista de asistencia a las capacitaciones
4. Registro fotográfico de las capacitaciones
5. Correos de socialización de la publicación del nuevo manual y la resolución No. 031 de 2019.
6. Copia de la resolución No. 031 de 2019. 
7. Correos de socialización de las diapositivas. </t>
  </si>
  <si>
    <t>1. Adjunto un archivo con los correos en los que planeación informa que ya se publico el procedimiento y el instructivo en la intranet. 
2. Adjunto diapositivas con las que se informo de la actualización de estos dos formatos en la intranet 
3.Adjunto memorando donde se solicita el cambio de la acción para el hallazgo numero 3.</t>
  </si>
  <si>
    <t xml:space="preserve">1. Correo electrónico donde se envía el archivo para eliminación
1.1.. copia del recibido del formato en planeación. 
2. Evidencia del manual de contratación donde se establecen los requisitos de perfeccionamiento y ejecución. </t>
  </si>
  <si>
    <r>
      <t xml:space="preserve">Reporte Coordinación Jurídica: </t>
    </r>
    <r>
      <rPr>
        <sz val="10"/>
        <rFont val="Tahoma"/>
        <family val="2"/>
      </rPr>
      <t xml:space="preserve">se realizó la actualización del manual de contratación, supervisión e interventoría el cual entrara a regir el próximo 1 de junio de 2019. 
</t>
    </r>
    <r>
      <rPr>
        <b/>
        <sz val="10"/>
        <rFont val="Tahoma"/>
        <family val="2"/>
      </rPr>
      <t xml:space="preserve">Análisis OCI: </t>
    </r>
    <r>
      <rPr>
        <sz val="10"/>
        <rFont val="Tahoma"/>
        <family val="2"/>
      </rPr>
      <t xml:space="preserve">Posterior a la verificación de la documentación aportada se verifico el cumplimiento de la acción propuesta. También se menciona que no se reportaron las dos actividades propuestas pero los documentos dan cuenta de las dos. También se informa que las actividades se adelantaron por fuera del plazo inicialmente propuesto. Por lo tango se califica la acción como </t>
    </r>
    <r>
      <rPr>
        <b/>
        <sz val="10"/>
        <rFont val="Tahoma"/>
        <family val="2"/>
      </rPr>
      <t>"Terminada Extemporánea"</t>
    </r>
  </si>
  <si>
    <t>1. Se evidencia en el nuevo manual de contratación que ya no se contará con el memorando sino un documento de condiciones mínimas para contratar</t>
  </si>
  <si>
    <t>1. Se evidencia el acta de reunión de fecha 25 de abril de 2019
2. Correo electrónico donde el web master comunica que se realizó el ajuste.
3. Pantallazo de los hipervínculos.</t>
  </si>
  <si>
    <t xml:space="preserve">1. Correos electrónicos de la actualización del formato
2. La socialización se realizará en el boletín del miércoles 8 de mayo de 2019. </t>
  </si>
  <si>
    <t>1.  manual de contratación en el cual se dejo inmerso el acápite de estudios de mercado.</t>
  </si>
  <si>
    <t>1. 1-1.9 Correo de Bogotá es TIC - Plan de Emergencias y Banco terminológico
2. Correo de Bogotá es TIC - Publicación - Documentos de gestión documental
3. Doc. PLAN DE EMERGENCIA CANAL CAPITAL NOV20
4. publicación Intranet GD</t>
  </si>
  <si>
    <t>1. Diapositivas del manual de contratación, supervisión e interventoría.</t>
  </si>
  <si>
    <t>1. Anexo técnico Carpetas y cajas 
2. Correo de Bogotá es TIC - Radicado No 112 de 2019
3. Radicado No 112.  Respuesta radicado 000019 del 11 de enero de 2019 acompañamiento visita técnica
4. Requerimientos Técnicos Canal Capital 2019
5. Solicitud de Cotización</t>
  </si>
  <si>
    <t>1. soportes del aplicativo en los cuales se evidencia la inclusión de la casilla para el registro de la placa Siigo y la puesta en marcha de la misma.</t>
  </si>
  <si>
    <t>1. correo del 08/01/2019 solicitud a planeación modificación procedimiento AGRI-SA-PD-010 
2. Actualización procedimiento AGRI-SA-PD-010 TOMA FISICA DE INVENTARIOS.. 19/02/2019.
3.  Publicación procedimiento actualizado boletín No. 7 del 20/02/2019.</t>
  </si>
  <si>
    <r>
      <t xml:space="preserve">Reporte Secretaria General: </t>
    </r>
    <r>
      <rPr>
        <sz val="10"/>
        <rFont val="Tahoma"/>
        <family val="2"/>
      </rPr>
      <t xml:space="preserve">Se expidió la Circular 006 de 2019 con asunto: Conformación del equipo de trabajo transversal del Modelo Integrado de Planeación y Gestión, MIPG. La misma se socializó vía correo electrónico desde la Secretaría General y a través del boletín de comunicaciones internas.
</t>
    </r>
    <r>
      <rPr>
        <b/>
        <sz val="10"/>
        <rFont val="Tahoma"/>
        <family val="2"/>
      </rPr>
      <t xml:space="preserve">Análisis OCI:  </t>
    </r>
    <r>
      <rPr>
        <sz val="10"/>
        <rFont val="Tahoma"/>
        <family val="2"/>
      </rPr>
      <t>Verificada la documentación aportada, se evidencia la expedición de la circular precitada. También se registra la socialización vía correo electrónico en dos oportunidades (1. A nivel directivo y 2. por comunicaciones internas boletín #12). Se recomienda verificar la diferencia de lenguaje entre la acción formulada y la circular 006 de 2019, en particular los términos "técnico" y "transversal". 
Así las cosas y teniendo presente la recomendación,  la acción se califica con estado "</t>
    </r>
    <r>
      <rPr>
        <b/>
        <sz val="10"/>
        <rFont val="Tahoma"/>
        <family val="2"/>
      </rPr>
      <t>Terminada</t>
    </r>
    <r>
      <rPr>
        <sz val="10"/>
        <rFont val="Tahoma"/>
        <family val="2"/>
      </rPr>
      <t>".</t>
    </r>
  </si>
  <si>
    <t>1. Se realizo entrega de la carpeta con la información organizada al área de jurídica.</t>
  </si>
  <si>
    <t>1. Memorando 482 del 22/09/2019.
2. Matriz Excel consolidado de avalúo de activos.</t>
  </si>
  <si>
    <t>1. correo del 04/01/2019 solicitud a planeación modificación procedimiento AGRI-SA-PD-012. 
2. Actualización procedimiento AGRI-SA-PD-012 REINTEGRO AL ALMACEN O TRASLADO DE BIENES. 19/02/2019.
3.  Publicación procedimiento actualizado boletín No. 7 del 20/02/2019.</t>
  </si>
  <si>
    <t>1. Acta de reunión divulgación del procedimiento de entrega de  EPP del 05/12/2018.
2.Acta de reunión divulgación del procedimiento de entrega de  EPP del 19/02/2019.</t>
  </si>
  <si>
    <t>1. Acta de reunión  Talento humano Jurídica del 15/11/2018.
2. Minuta de contrato 034 del 14/01/2019(obligación general 13).</t>
  </si>
  <si>
    <t>1. Plan de emergencia actualizado versión 6 del 03/12/2018.
2. Acta de reunión seguimiento COPASST del 21/03/2019.</t>
  </si>
  <si>
    <t>1. Correo electrónico del 16/11/2018 solicitud al PIGA.
2.  Acta del 16/11/2018 entrega elementos vencidos.
3. Formatos de inspección de botiquines.</t>
  </si>
  <si>
    <t xml:space="preserve">1. Acta del 28/09/2018 socialización plan seguridad personal vigilancia. 
2. Acta del 31/01/2019 socialización plan seguridad personal vigilancia. </t>
  </si>
  <si>
    <t>1. Formulación plan de trabajo SG-SST de 2019.
2. Acta de reunión seguimiento al plan del  30/04/2019.</t>
  </si>
  <si>
    <r>
      <rPr>
        <b/>
        <sz val="10"/>
        <rFont val="Tahoma"/>
        <family val="2"/>
      </rPr>
      <t>Reporte Prensa y Comunicaciones:</t>
    </r>
    <r>
      <rPr>
        <sz val="10"/>
        <rFont val="Tahoma"/>
        <family val="2"/>
      </rPr>
      <t xml:space="preserve"> El primer ajuste se realizó el día 27 de diciembre de 2018 apenas se evidenció el error. 
Cada convocatoria publicada durante el 2019 se ha publicado con el objeto y un banner en la página para evidenciar su apertura. 
</t>
    </r>
    <r>
      <rPr>
        <b/>
        <sz val="10"/>
        <rFont val="Tahoma"/>
        <family val="2"/>
      </rPr>
      <t xml:space="preserve">Análisis OCI: </t>
    </r>
    <r>
      <rPr>
        <sz val="10"/>
        <rFont val="Tahoma"/>
        <family val="2"/>
      </rPr>
      <t xml:space="preserve">Una vez verificados los soportes remitidos por Prensa y comunicaciones, se evidencia cumplimiento de las tres acciones. Sin embargo la segunda y tercera se califican </t>
    </r>
    <r>
      <rPr>
        <b/>
        <sz val="10"/>
        <rFont val="Tahoma"/>
        <family val="2"/>
      </rPr>
      <t>"En proceso"</t>
    </r>
    <r>
      <rPr>
        <sz val="10"/>
        <rFont val="Tahoma"/>
        <family val="2"/>
      </rPr>
      <t>,  debido a la fecha de terminación programada (Junio 2019). Los requerimientos de publicación y banner publicados (3 convocatorias del 2019), han cumplido con lo establecido: Incluir el Objeto de la convocatoria.</t>
    </r>
  </si>
  <si>
    <r>
      <rPr>
        <b/>
        <sz val="10"/>
        <color theme="1"/>
        <rFont val="Tahoma"/>
        <family val="2"/>
      </rPr>
      <t xml:space="preserve">Reporte S. Informativo: </t>
    </r>
    <r>
      <rPr>
        <sz val="10"/>
        <color theme="1"/>
        <rFont val="Tahoma"/>
        <family val="2"/>
      </rPr>
      <t xml:space="preserve">Se hizo una primera reunión con los líderes de cada programa para socializar las líneas de trabajo y temáticas.
</t>
    </r>
    <r>
      <rPr>
        <b/>
        <sz val="10"/>
        <color theme="1"/>
        <rFont val="Tahoma"/>
        <family val="2"/>
      </rPr>
      <t xml:space="preserve">Análisis OCI: </t>
    </r>
    <r>
      <rPr>
        <sz val="10"/>
        <color theme="1"/>
        <rFont val="Tahoma"/>
        <family val="2"/>
      </rPr>
      <t xml:space="preserve">Se remite por parte del área un acta de reunión del 21 de febrero de 2019, en la cual se reúnen las cabezas de grupo con el fin de socializar los programas que hacen parte de la parrilla de programación del Canal, en cumplimiento de la primer acción propuesta; sin embargo, frente a las demás acciones suscritas no se remiten soportes que den cuenta de su ejecución. Teniendo en cuenta las acciones propuestas, así como las fechas de planteadas para su cumplimiento, se califica con estado </t>
    </r>
    <r>
      <rPr>
        <b/>
        <sz val="10"/>
        <color theme="1"/>
        <rFont val="Tahoma"/>
        <family val="2"/>
      </rPr>
      <t xml:space="preserve">"En Proceso" </t>
    </r>
    <r>
      <rPr>
        <sz val="10"/>
        <color theme="1"/>
        <rFont val="Tahoma"/>
        <family val="2"/>
      </rPr>
      <t xml:space="preserve">y se recomienda al área adelantar las actividades pendientes que permitan alcanzar la meta propuesta en el plan. </t>
    </r>
  </si>
  <si>
    <r>
      <rPr>
        <b/>
        <sz val="10"/>
        <color theme="1"/>
        <rFont val="Tahoma"/>
        <family val="2"/>
      </rPr>
      <t xml:space="preserve">Reporte Prensa y Comunicaciones: </t>
    </r>
    <r>
      <rPr>
        <sz val="10"/>
        <color theme="1"/>
        <rFont val="Tahoma"/>
        <family val="2"/>
      </rPr>
      <t xml:space="preserve">El documento fue actualizado el día 7 de noviembre de 2018 eliminando los puntos 10 y 11 ya que no se realizan en el área de comunicaciones. 
</t>
    </r>
    <r>
      <rPr>
        <b/>
        <sz val="10"/>
        <color theme="1"/>
        <rFont val="Tahoma"/>
        <family val="2"/>
      </rPr>
      <t>Análisis OCI:</t>
    </r>
    <r>
      <rPr>
        <sz val="10"/>
        <color theme="1"/>
        <rFont val="Tahoma"/>
        <family val="2"/>
      </rPr>
      <t xml:space="preserve"> Se revisan soportes de la acción realizada y se verifica en la intranet, la actualización del procedimiento, el cual se encuentra en su versión 4 del 06/11/2018. Por lo cual se califica</t>
    </r>
    <r>
      <rPr>
        <b/>
        <sz val="10"/>
        <color theme="1"/>
        <rFont val="Tahoma"/>
        <family val="2"/>
      </rPr>
      <t xml:space="preserve"> "Terminada"</t>
    </r>
    <r>
      <rPr>
        <sz val="10"/>
        <color theme="1"/>
        <rFont val="Tahoma"/>
        <family val="2"/>
      </rPr>
      <t xml:space="preserve">. </t>
    </r>
  </si>
  <si>
    <t>1. 171220_Info-Clasificada-Reservada-PGN
2. Activos de Información 2018
3. Índice de Información Clasificada y Reservada - 2018
4. Índice-de-información-Clasificada-Reservada
5. Matriz-IGIP-Registro-Activos-Información</t>
  </si>
  <si>
    <t>1. Correo electrónico de socialización de la circular No. 013 de 2019.
Circular No. 013 de 2019</t>
  </si>
  <si>
    <t>1. archivo Excel inventarios de sistemas área técnica.</t>
  </si>
  <si>
    <t>1. Correos de socialización de la circular No. 006 de 2018 
2. Circular No. 006 de 2018
3. Circular No. 010 de 2019
4. Correo de socialización de la circular No. 010 de 2019.
2. Acta de reunión de marzo 23 de 2018 
2.1. Acta de reunión del 6 de diciembre de 2018.</t>
  </si>
  <si>
    <t>1. Reunión de fecha 29 de abril de 2019.</t>
  </si>
  <si>
    <t>1. Procedimiento EPLE-PD-008 IDENTIFICACIÓN Y VERIFICACIÓN DE REQUISITOS LEGALES actualizado. 
2. Divulgación del procedimiento actualizado a través de correo institucional 
3. Solicitud actualización normograma en la página web 
4. Borrador procedimiento EPLE-PD-003 PROYECTO FONDO PARA EL DESARROLLO DE LA TELEVISION Y CONTENIDOS 
5. Pantallazo normograma actualizado en la intranet.</t>
  </si>
  <si>
    <t xml:space="preserve">1. Eliminación de procedimiento EPLE-PD-013 - REVISIÓN POR LA DIRECCIÓN
2. Correo de socialización del procedimiento MDCC-PD-005 GESTIÓN Y CONTROL DE CALIDAD DE PROGRAMAS
3. Correo de socialización formato MDCC-FT-022 ENTREGA, CONTROL DE CALIDAD Y CONTENIDOS DE PROGRAMAS 
4. Correo de socialización de la caracterización.  </t>
  </si>
  <si>
    <t>1. Actualización procedimiento AGRI-SA-PD-008 SALIDA DE ELEMENTOS. 05/09/2018.
2.   Publicación procedimiento actualizado boletín No. 44 del 07/09/2019.</t>
  </si>
  <si>
    <t>1. Informe de inventarios 2018.
2. Soporte verificación toma física.
3. Copia contrato suministro 261 de 2018.</t>
  </si>
  <si>
    <t>No se cuenta con evidencias que den cuenta del avance de las acciones propuestas.</t>
  </si>
  <si>
    <r>
      <t xml:space="preserve">Reporte Técnica: </t>
    </r>
    <r>
      <rPr>
        <sz val="10"/>
        <rFont val="Tahoma"/>
        <family val="2"/>
      </rPr>
      <t>Se realizó la organización del informe final, resaltando las obligaciones dentro de la información ya adjunta dentro del contrato. Como acción de mejora a partir de ahora en adelante una vez finalice un contrato dentro de los informes finales se relacionaran los soportes de acuerdo a cada obligación de manera organizada.</t>
    </r>
    <r>
      <rPr>
        <b/>
        <sz val="10"/>
        <rFont val="Tahoma"/>
        <family val="2"/>
      </rPr>
      <t xml:space="preserve">
Análisis OCI: </t>
    </r>
    <r>
      <rPr>
        <sz val="10"/>
        <rFont val="Tahoma"/>
        <family val="2"/>
      </rPr>
      <t>Se realiza la solicitud del expediente contractual No. 823 de 2016 suscrito con ATMEDIOS a la Coordinación Jurídica con el fin de verificar lo reportado por el área; se procede a la revisión de la carpeta observando que los soportes del informe parcial fueron ordenados por obligaciones; sin embargo, respecto al informe final no se relacionan evidencias que soporten la ejecución de las obligaciones pactadas. Teniendo en cuenta la acción establecida</t>
    </r>
    <r>
      <rPr>
        <i/>
        <sz val="10"/>
        <rFont val="Tahoma"/>
        <family val="2"/>
      </rPr>
      <t xml:space="preserve"> "Remitir el </t>
    </r>
    <r>
      <rPr>
        <b/>
        <i/>
        <sz val="10"/>
        <rFont val="Tahoma"/>
        <family val="2"/>
      </rPr>
      <t xml:space="preserve">informe final </t>
    </r>
    <r>
      <rPr>
        <i/>
        <sz val="10"/>
        <rFont val="Tahoma"/>
        <family val="2"/>
      </rPr>
      <t>que incluya los soportes relacionados con la ejecución del contrato incluyendo aquellos que han sido obtenidos a través de medios de comunicación digital. Estos podrían ser allegados en físico o en medio magnético"</t>
    </r>
    <r>
      <rPr>
        <sz val="10"/>
        <rFont val="Tahoma"/>
        <family val="2"/>
      </rPr>
      <t xml:space="preserve"> (negrilla fuera de texto). 
Con el fin de establecer el cumplimiento de la acción de mejora reportada por el área, se procedió a la revisión de los contratos No.1491-2017 y No.859-2017 suscritos con ATMEDIOS evidenciando que no se da cumplimiento ni a lo suscrito ni a lo reportado, por lo cual se mantiene la calificación del seguimiento de la vigencia anterior, con alerta </t>
    </r>
    <r>
      <rPr>
        <b/>
        <sz val="10"/>
        <rFont val="Tahoma"/>
        <family val="2"/>
      </rPr>
      <t>"Incumplida"</t>
    </r>
    <r>
      <rPr>
        <sz val="10"/>
        <rFont val="Tahoma"/>
        <family val="2"/>
      </rPr>
      <t xml:space="preserve">.
Se reitera la invitación al área para revisar los soportes que deben reposar en el expediente, se efectúen los ajustes necesarios y se de cumplimiento a la acción planteada, con el fin de alcanzar la meta propuesta. </t>
    </r>
  </si>
  <si>
    <t xml:space="preserve">Verificar la continuidad del uso de la matriz diseñada para control de calidad. </t>
  </si>
  <si>
    <r>
      <rPr>
        <b/>
        <sz val="10"/>
        <rFont val="Tahoma"/>
        <family val="2"/>
      </rPr>
      <t>Reporte Serv. Administrativos:</t>
    </r>
    <r>
      <rPr>
        <sz val="10"/>
        <rFont val="Tahoma"/>
        <family val="2"/>
      </rPr>
      <t xml:space="preserve"> 1)Se realiza capacitación en el tema de entrada salidas y traslados en el almacén en el sistema Kardex se anexan actas y presentación. 2) Se realiza envío de correo electrónico.
</t>
    </r>
    <r>
      <rPr>
        <b/>
        <sz val="10"/>
        <rFont val="Tahoma"/>
        <family val="2"/>
      </rPr>
      <t>Análisis OCI:</t>
    </r>
    <r>
      <rPr>
        <sz val="10"/>
        <rFont val="Tahoma"/>
        <family val="2"/>
      </rPr>
      <t xml:space="preserve"> De acuerdo a la información suministrada por el área de servicios Administrativos, se evidencio acta de capacitación del 21/12/2018 sobre salidas de almacén. Sin embrago, no se evidenció soporte alguno de la segunda actividad formulada</t>
    </r>
    <r>
      <rPr>
        <i/>
        <sz val="10"/>
        <rFont val="Tahoma"/>
        <family val="2"/>
      </rPr>
      <t xml:space="preserve"> "Realizar el envió de un correo electrónico periódicamente a los supervisores de contratos, en donde se indique el procedimiento a seguir para la salida de un elemento al área de almacén". </t>
    </r>
    <r>
      <rPr>
        <sz val="10"/>
        <rFont val="Tahoma"/>
        <family val="2"/>
      </rPr>
      <t xml:space="preserve">Por lo cual la acción se califica incumplida pues ya venció el plazo para su realización. Se califica como </t>
    </r>
    <r>
      <rPr>
        <b/>
        <sz val="10"/>
        <rFont val="Tahoma"/>
        <family val="2"/>
      </rPr>
      <t>"Incumplida"</t>
    </r>
    <r>
      <rPr>
        <sz val="10"/>
        <rFont val="Tahoma"/>
        <family val="2"/>
      </rPr>
      <t xml:space="preserve"> </t>
    </r>
  </si>
  <si>
    <r>
      <rPr>
        <b/>
        <sz val="10"/>
        <rFont val="Tahoma"/>
        <family val="2"/>
      </rPr>
      <t>Reporte Talento Humano:</t>
    </r>
    <r>
      <rPr>
        <sz val="10"/>
        <rFont val="Tahoma"/>
        <family val="2"/>
      </rPr>
      <t xml:space="preserve"> Se realizo revisión de la documentación del SG-SST, se actualizaron los documentos en mención y el día 19-02-2019 se realizó revisión anual de toda la documentación, se registra acta de reunión para dar cierre a esta observación.
</t>
    </r>
    <r>
      <rPr>
        <b/>
        <sz val="10"/>
        <rFont val="Tahoma"/>
        <family val="2"/>
      </rPr>
      <t xml:space="preserve">
Análisis OCI: </t>
    </r>
    <r>
      <rPr>
        <sz val="10"/>
        <rFont val="Tahoma"/>
        <family val="2"/>
      </rPr>
      <t xml:space="preserve">Se evidenció que mediante acta del 19/02/2019 el área realiza reunión de verificación de documentos cargados en la intranet referentes al SG-SST, determinando cuales se deben eliminar, cuales actualizar y cuales eliminar, solicitando estas acciones a planeación mediante 2 correos durante el último bimestre de 2018 y uno del 10/01/2019. dado lo anterior la acción se califica como </t>
    </r>
    <r>
      <rPr>
        <b/>
        <sz val="10"/>
        <rFont val="Tahoma"/>
        <family val="2"/>
      </rPr>
      <t>"Terminada"</t>
    </r>
  </si>
  <si>
    <t xml:space="preserve">Pendiente actividades de socialización en la personas que deben conocer este manual. </t>
  </si>
  <si>
    <r>
      <rPr>
        <b/>
        <sz val="10"/>
        <rFont val="Tahoma"/>
        <family val="2"/>
      </rPr>
      <t xml:space="preserve">Análisis OCI: </t>
    </r>
    <r>
      <rPr>
        <sz val="10"/>
        <rFont val="Tahoma"/>
        <family val="2"/>
      </rPr>
      <t xml:space="preserve">El área responsable no remitió soportes para el seguimiento y por tanto se califica como </t>
    </r>
    <r>
      <rPr>
        <b/>
        <sz val="10"/>
        <rFont val="Tahoma"/>
        <family val="2"/>
      </rPr>
      <t>"Sin iniciar"</t>
    </r>
    <r>
      <rPr>
        <sz val="10"/>
        <rFont val="Tahoma"/>
        <family val="2"/>
      </rPr>
      <t xml:space="preserve">. Se recomienda al área iniciar la ejecución de las actividades propuestas. </t>
    </r>
  </si>
  <si>
    <r>
      <t xml:space="preserve">Reporte G. Documental: </t>
    </r>
    <r>
      <rPr>
        <sz val="10"/>
        <rFont val="Tahoma"/>
        <family val="2"/>
      </rPr>
      <t xml:space="preserve">Se realizo el ajuste del plan de emergencias.
</t>
    </r>
    <r>
      <rPr>
        <b/>
        <sz val="10"/>
        <rFont val="Tahoma"/>
        <family val="2"/>
      </rPr>
      <t xml:space="preserve">Análisis OCI: </t>
    </r>
    <r>
      <rPr>
        <sz val="10"/>
        <rFont val="Tahoma"/>
        <family val="2"/>
      </rPr>
      <t xml:space="preserve">Se revisan los soportes remitidos por el área en los cuales se evidencia el borrador del Plan de Emergencias; se observa que este se encuentra debidamente publicado en la Intranet de Canal Capital con fecha del 11/12/2018. Teniendo en cuenta lo anterior, se califica la acción con estado </t>
    </r>
    <r>
      <rPr>
        <b/>
        <sz val="10"/>
        <rFont val="Tahoma"/>
        <family val="2"/>
      </rPr>
      <t>"Terminada Extemporánea"</t>
    </r>
    <r>
      <rPr>
        <sz val="10"/>
        <rFont val="Tahoma"/>
        <family val="2"/>
      </rPr>
      <t>.</t>
    </r>
  </si>
  <si>
    <r>
      <t xml:space="preserve">Reporte G. Documental: </t>
    </r>
    <r>
      <rPr>
        <sz val="10"/>
        <rFont val="Tahoma"/>
        <family val="2"/>
      </rPr>
      <t xml:space="preserve">Se realizó la actualización del programa de gestión Documental.
</t>
    </r>
    <r>
      <rPr>
        <b/>
        <sz val="10"/>
        <rFont val="Tahoma"/>
        <family val="2"/>
      </rPr>
      <t xml:space="preserve">Análisis OCI: </t>
    </r>
    <r>
      <rPr>
        <sz val="10"/>
        <rFont val="Tahoma"/>
        <family val="2"/>
      </rPr>
      <t xml:space="preserve">Una vez revisados los soportes remitidos por el área se observa que el "AGRI-GD-PR-001 PROGRAMA DE GESTIÓN DOCUMENTAL - PGD" fue aprobado mediante Acta No.002 de 2018 en Reunión extraordinaria del Comité Institucional de gestión y Desempeño del 28 de septiembre de 2018; posteriormente, se verificó su publicación tanto en la Intranet del Canal como en la Página Web. Teniendo en cuenta lo anterior, así como las fechas de ejecución de la acción, se califica con estado </t>
    </r>
    <r>
      <rPr>
        <b/>
        <sz val="10"/>
        <rFont val="Tahoma"/>
        <family val="2"/>
      </rPr>
      <t xml:space="preserve">"Terminada Extemporánea". </t>
    </r>
  </si>
  <si>
    <r>
      <t xml:space="preserve">Reporte G. Documental: </t>
    </r>
    <r>
      <rPr>
        <sz val="10"/>
        <rFont val="Tahoma"/>
        <family val="2"/>
      </rPr>
      <t>Se realizo el ajuste al procedimiento de préstamo y consulta.</t>
    </r>
    <r>
      <rPr>
        <b/>
        <sz val="10"/>
        <rFont val="Tahoma"/>
        <family val="2"/>
      </rPr>
      <t xml:space="preserve">
Análisis OCI: </t>
    </r>
    <r>
      <rPr>
        <sz val="10"/>
        <rFont val="Tahoma"/>
        <family val="2"/>
      </rPr>
      <t xml:space="preserve">Una vez verificados los soportes remitidos por el área se evidenció que el procedimiento "AGRI-GD-PD-004 PRÉSTAMO Y CONSULTA DOCUMENTAL" fue actualizado y aprobado el 6 de febrero de 2019; posteriormente fue publicado en la Intranet del Canal. Por lo anterior, se califica con estado </t>
    </r>
    <r>
      <rPr>
        <b/>
        <sz val="10"/>
        <rFont val="Tahoma"/>
        <family val="2"/>
      </rPr>
      <t xml:space="preserve">"Terminada Extemporánea" </t>
    </r>
    <r>
      <rPr>
        <sz val="10"/>
        <rFont val="Tahoma"/>
        <family val="2"/>
      </rPr>
      <t>y se recomienda al área adelantar las actividades de socialización del documento a los colaboradores y trabajadores del Canal, toda vez que el documento debe ser ejecutado por toda la entidad.</t>
    </r>
  </si>
  <si>
    <r>
      <t xml:space="preserve">Reporte G. Documental: </t>
    </r>
    <r>
      <rPr>
        <sz val="10"/>
        <rFont val="Tahoma"/>
        <family val="2"/>
      </rPr>
      <t xml:space="preserve">Se realizó el documento técnico o inclusión de lineamientos para reconstrucción de expedientes en caso de pérdida o daño de soporte que garanticen la recuperación total de la información según Acuerdo 007 de 2014.
</t>
    </r>
    <r>
      <rPr>
        <b/>
        <sz val="10"/>
        <rFont val="Tahoma"/>
        <family val="2"/>
      </rPr>
      <t xml:space="preserve">Análisis OCI: </t>
    </r>
    <r>
      <rPr>
        <sz val="10"/>
        <rFont val="Tahoma"/>
        <family val="2"/>
      </rPr>
      <t xml:space="preserve">Se verifican los soportes remitidos por el área evidenciando que el documento "AGRI-GD-MN-004 MANUAL DE LINEAMIENTOS PARA LA PÉRDIDA O RECONSTRUCCIÓN DE EXPEDIENTES" fue debidamente creado, aprobado y publicado en la Intranet del Canal el 10 de enero de 2019. Se recomienda al área adelantar actividades de socialización del Manual a los colaboradores y trabajadores del Canal, con el fin de asegurar su aplicación en caso de que sea necesario.  
Teniendo en cuenta lo anterior, se califica con estado </t>
    </r>
    <r>
      <rPr>
        <b/>
        <sz val="10"/>
        <rFont val="Tahoma"/>
        <family val="2"/>
      </rPr>
      <t>"Terminada Extemporánea"</t>
    </r>
    <r>
      <rPr>
        <sz val="10"/>
        <rFont val="Tahoma"/>
        <family val="2"/>
      </rPr>
      <t xml:space="preserve">. </t>
    </r>
  </si>
  <si>
    <r>
      <t xml:space="preserve">Reporte At. Ciudadano: </t>
    </r>
    <r>
      <rPr>
        <sz val="10"/>
        <rFont val="Tahoma"/>
        <family val="2"/>
      </rPr>
      <t xml:space="preserve">Se realizó la actualización con la tarifa actual para el valor de copias de material audiovisual en la Guía de Trámites, adicional se envío por parte de la funcionaria de Ventas y Mercadeo el borrador de la actualización de la Resolución de tarifas. Se envío correo a Ventas y Mercadeo para la actualización de la resolución en donde me informan que por solicitud de Gerencia hay que reevaluar el estudio de mercado que apoya la Resolución para su aprobación.
</t>
    </r>
    <r>
      <rPr>
        <b/>
        <sz val="10"/>
        <rFont val="Tahoma"/>
        <family val="2"/>
      </rPr>
      <t xml:space="preserve">Análisis OCI: </t>
    </r>
    <r>
      <rPr>
        <sz val="10"/>
        <rFont val="Tahoma"/>
        <family val="2"/>
      </rPr>
      <t xml:space="preserve">Se remite el borrador de la Resolución de Tarifas que se viene adelantando por el área de Ventas y Mercadeo en la cual se evidencia la inclusión del artículo que </t>
    </r>
    <r>
      <rPr>
        <i/>
        <sz val="10"/>
        <rFont val="Tahoma"/>
        <family val="2"/>
      </rPr>
      <t>"permita aproximar a la moneda mínima  mas cercana ($50), el valor de los servicios prestados por el Canal"</t>
    </r>
    <r>
      <rPr>
        <sz val="10"/>
        <rFont val="Tahoma"/>
        <family val="2"/>
      </rPr>
      <t>, así como la actualización de la OPA de material audiovisual en la Guía de Trámites y Servicios; Sin embargo, al no contar con la adopción de la Resolución, no es posible darle cumplimiento a la actividad de "Publicación de la tarifa en la página web y Guía de trámites con el valor aprobado según resolución de tarifas".
Teniendo en cuenta lo anterior, así como la fecha de terminación establecida para el cumplimiento de la acción, se califica con una alerta de</t>
    </r>
    <r>
      <rPr>
        <b/>
        <sz val="10"/>
        <rFont val="Tahoma"/>
        <family val="2"/>
      </rPr>
      <t xml:space="preserve"> "Incumplida". </t>
    </r>
  </si>
  <si>
    <r>
      <t xml:space="preserve">Reporte G. Documental: </t>
    </r>
    <r>
      <rPr>
        <sz val="10"/>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t>
    </r>
    <r>
      <rPr>
        <b/>
        <sz val="10"/>
        <rFont val="Tahoma"/>
        <family val="2"/>
      </rPr>
      <t xml:space="preserve">Análisis OCI: </t>
    </r>
    <r>
      <rPr>
        <sz val="10"/>
        <rFont val="Tahoma"/>
        <family val="2"/>
      </rPr>
      <t xml:space="preserve">Se remite documento "Índice-de-información-Clasificada-Reservada", sin soportes adicionales, por lo cual, teniendo en cuenta las acciones propuestas se procede a la verificación del Botón de Transparencia del Canal en el que se observa que el documento en mención se encuentra publicado en el numeral 10.2; sin embargo, frente a las actividades de actualización y publicación en la pagina Web y en los portales www.datos.gov.co y www.datosabiertos.bogota.gov.co de conformidad con lo establecido en la acción, no se remiten soportes que permitan establecer el cumplimiento de lo planteado.
Teniendo en cuenta lo anterior, se califica la acción en estado </t>
    </r>
    <r>
      <rPr>
        <b/>
        <sz val="10"/>
        <rFont val="Tahoma"/>
        <family val="2"/>
      </rPr>
      <t>"En Proceso"</t>
    </r>
    <r>
      <rPr>
        <sz val="10"/>
        <rFont val="Tahoma"/>
        <family val="2"/>
      </rPr>
      <t xml:space="preserve"> y se recomienda al área adelantar las actividades pendientes que permitan darle cabal cumplimiento a lo suscrito. Coordinar con el área de comunicaciones para incluir la respectiva información el los portales de datos abiertos existentes.</t>
    </r>
  </si>
  <si>
    <t>Pendiente verificar la ejecución del cronograma diseñado.</t>
  </si>
  <si>
    <r>
      <t xml:space="preserve">Reporte G. Documental: </t>
    </r>
    <r>
      <rPr>
        <sz val="10"/>
        <rFont val="Tahoma"/>
        <family val="2"/>
      </rPr>
      <t>Se realizó memorando de transferencia documental primaria 2019.</t>
    </r>
    <r>
      <rPr>
        <b/>
        <sz val="10"/>
        <rFont val="Tahoma"/>
        <family val="2"/>
      </rPr>
      <t xml:space="preserve">
Análisis OCI: </t>
    </r>
    <r>
      <rPr>
        <sz val="10"/>
        <rFont val="Tahoma"/>
        <family val="2"/>
      </rPr>
      <t xml:space="preserve">Se verifican los soportes remitidos por el área dentro de los cuales se observa el memorando 0082 del 18 de enero de 2019 con el cual se da a conocer el cronograma de transferencias primarias para la vigencia. Teniendo en cuenta la meta planteada, así como las fechas de ejecución se califica como </t>
    </r>
    <r>
      <rPr>
        <b/>
        <sz val="10"/>
        <rFont val="Tahoma"/>
        <family val="2"/>
      </rPr>
      <t xml:space="preserve">"Terminada" </t>
    </r>
    <r>
      <rPr>
        <sz val="10"/>
        <rFont val="Tahoma"/>
        <family val="2"/>
      </rPr>
      <t xml:space="preserve">con estado </t>
    </r>
    <r>
      <rPr>
        <b/>
        <sz val="10"/>
        <rFont val="Tahoma"/>
        <family val="2"/>
      </rPr>
      <t>"Abierta"</t>
    </r>
    <r>
      <rPr>
        <sz val="10"/>
        <rFont val="Tahoma"/>
        <family val="2"/>
      </rPr>
      <t xml:space="preserve">, con el fin de verificar la implementación del mismo a la fecha de terminación. </t>
    </r>
  </si>
  <si>
    <r>
      <t xml:space="preserve">Reporte At. Ciudadano: </t>
    </r>
    <r>
      <rPr>
        <sz val="10"/>
        <rFont val="Tahoma"/>
        <family val="2"/>
      </rPr>
      <t xml:space="preserve">Se cuenta con un borrador de la actualización del procedimiento.
</t>
    </r>
    <r>
      <rPr>
        <b/>
        <sz val="10"/>
        <rFont val="Tahoma"/>
        <family val="2"/>
      </rPr>
      <t xml:space="preserve">Análisis OCI: </t>
    </r>
    <r>
      <rPr>
        <sz val="10"/>
        <rFont val="Tahoma"/>
        <family val="2"/>
      </rPr>
      <t xml:space="preserve">Se remite documento en Excel "AAUT-PD-001 ATENCIÓN Y RESPUESTA A REQUERIMIENTOS DE LA CIUDADANIA" con el cual el área reporta que se vienen adelantando las actualizaciones; a pesar de que no se observan evidencias adicionales que soporten la revisión del documento y teniendo en cuenta las acciones propuestas; a la fecha de seguimiento la acción se califica con estado </t>
    </r>
    <r>
      <rPr>
        <b/>
        <sz val="10"/>
        <rFont val="Tahoma"/>
        <family val="2"/>
      </rPr>
      <t xml:space="preserve">"En Proceso" </t>
    </r>
    <r>
      <rPr>
        <sz val="10"/>
        <rFont val="Tahoma"/>
        <family val="2"/>
      </rPr>
      <t xml:space="preserve">y se recomienda al área adelantar las actividades pendientes que permitan darle cumplimiento a lo planteado en las fechas establecidas. </t>
    </r>
  </si>
  <si>
    <r>
      <t xml:space="preserve">Reporte At. Ciudadano: </t>
    </r>
    <r>
      <rPr>
        <sz val="10"/>
        <rFont val="Tahoma"/>
        <family val="2"/>
      </rPr>
      <t xml:space="preserve">Se articulo el Manual de Servicio a la Ciudadanía con el Manual para Gestión de Peticiones de la Alcaldía con el fin de tener claridad en las peticiones que deben radicarse en el sistema, sin embargo las solicitudes de copias se vienen radicando en el Share Point (aplicativo de correspondencia de la entidad), se cuenta con un borrador de la actualización del procedimiento.
</t>
    </r>
    <r>
      <rPr>
        <b/>
        <sz val="10"/>
        <rFont val="Tahoma"/>
        <family val="2"/>
      </rPr>
      <t xml:space="preserve">Análisis OCI: </t>
    </r>
    <r>
      <rPr>
        <sz val="10"/>
        <rFont val="Tahoma"/>
        <family val="2"/>
      </rPr>
      <t>Se procede a la revisión de soportes remitidos por el área, en los cuales se puede observar un cuadro en el que se registran las solicitudes de copias, no en el SDQS como se establece en la acción; sin embargo, al realizar la comparación de lo radicado versus lo registrado en el cuadro, se evidencian diferencias en la información, toda vez que en el cuadro no se registra la totalidad de solicitudes de copia que ingresan. Por otra parte, el área remite documento en Excel "AAUT-PD-001 ATENCIÓN Y RESPUESTA A REQUERIMIENTOS DE LA CIUDADANIA" con el cual reporta que se vienen adelantando las actualizaciones; a pesar de que no se observan evidencias adicionales que soporten la revisión del documento y teniendo en cuenta las acciones propuestas; a la fecha de seguimiento la acción se califica con estado</t>
    </r>
    <r>
      <rPr>
        <b/>
        <sz val="10"/>
        <rFont val="Tahoma"/>
        <family val="2"/>
      </rPr>
      <t xml:space="preserve"> "En Proceso"</t>
    </r>
    <r>
      <rPr>
        <sz val="10"/>
        <rFont val="Tahoma"/>
        <family val="2"/>
      </rPr>
      <t xml:space="preserve"> y se recomienda al área adelantar las actividades pendientes que permitan darle cumplimiento a lo planteado en las fechas establecidas. 
Así mismo, se recomienda al área efectuar la revisión de las acciones planteadas, con el fin de identificar aquellas que requieran modificaciones, teniendo en cuenta los lineamientos establecidos en la Circular Interna No.020 del 6 de noviembre de 2018 "Formulación, Modificación y Seguimiento a Planes de Mejoramiento". </t>
    </r>
  </si>
  <si>
    <r>
      <t xml:space="preserve">Reporte Programación: </t>
    </r>
    <r>
      <rPr>
        <sz val="10"/>
        <rFont val="Tahoma"/>
        <family val="2"/>
      </rPr>
      <t xml:space="preserve">Se elaboró una pieza auto promocional en la que se informa al publico los  mecanismos de recepción de observaciones y se emite de acuerdo con la norma en mención.
</t>
    </r>
    <r>
      <rPr>
        <b/>
        <sz val="10"/>
        <rFont val="Tahoma"/>
        <family val="2"/>
      </rPr>
      <t xml:space="preserve">Análisis OCI: </t>
    </r>
    <r>
      <rPr>
        <sz val="10"/>
        <rFont val="Tahoma"/>
        <family val="2"/>
      </rPr>
      <t xml:space="preserve">Se remite pieza promocional con duración de 0:00:45 segundos diseñada para informar a la ciudadanía los canales de atención con los que cuenta el canal. Verificados los certificados de emisión que soportan la actividad, se observó que la pieza cuenta con una duración de 0:00:44 segundos de emisión y que esta aún es emitida fuera del horario establecido en los Acuerdos para algunos días que corresponden a lo reportado para enero, febrero y marzo. 
Teniendo en cuenta lo anterior, así como las fechas de ejecución establecidas se califica en estado </t>
    </r>
    <r>
      <rPr>
        <b/>
        <sz val="10"/>
        <rFont val="Tahoma"/>
        <family val="2"/>
      </rPr>
      <t xml:space="preserve">"En Proceso" </t>
    </r>
    <r>
      <rPr>
        <sz val="10"/>
        <rFont val="Tahoma"/>
        <family val="2"/>
      </rPr>
      <t xml:space="preserve">toda vez que a la fecha de seguimiento se presentó incumplimiento de lo establecido en el indicador y meta del plan. Se recomienda al área efectuar la emisión de la pieza en los horarios determinados por los Acuerdos. </t>
    </r>
  </si>
  <si>
    <r>
      <rPr>
        <b/>
        <sz val="10"/>
        <rFont val="Tahoma"/>
        <family val="2"/>
      </rPr>
      <t>Reporte Serv. Administrativos:</t>
    </r>
    <r>
      <rPr>
        <sz val="10"/>
        <rFont val="Tahoma"/>
        <family val="2"/>
      </rPr>
      <t xml:space="preserve"> 1. Una vez conocido el hallazgo se procedió a informar al área encargada la cual emitió el procedimiento AGRI-SA-PD-010 TOMA FISICA DE INVENTARIOS en formato editable con el fin de lograr actualizarlo  y que actualmente ya se encuentra en la plataforma de comunicaciones internas. .
27/12/2018 Se realiza socialización de la toma física de inventarios de los elementos de consumo y se anexan las actas de los meses de Octubre Noviembre y Diciembre, adicional para la toma física de inventarios de elementos de propiedad planta y equipo se socializó el cronograma ante el comité de inventarios.
</t>
    </r>
    <r>
      <rPr>
        <b/>
        <sz val="10"/>
        <rFont val="Tahoma"/>
        <family val="2"/>
      </rPr>
      <t>Análisis OCI:</t>
    </r>
    <r>
      <rPr>
        <sz val="10"/>
        <rFont val="Tahoma"/>
        <family val="2"/>
      </rPr>
      <t xml:space="preserve"> De acuerdo a la información suministrada por el área se observó que mediante correo del 08/01/2019 se envió a planeación la modificación al procedimiento AGRI-SA-PD-010 TOMA FISICA DE INVENTARIOS. versión 13, el cual es actualizado el 19/02/2019 por Planeación y publicado el 20/02/2019 en la intranet, boletín No. 7. De otra parte frente a la acción "Realizar la verificación física de los elementos faltantes justificados (156 elementos) encontrados mediante el levantamiento de toma física de inventarios para la vigencia 2016", se adjunta acta de verificación de inventarios de bodega efectuada el 30/11/2018 cuyo resultado es sin diferencias. Sin embargo, la acción indica que es sobre el inventario general de la entidad no solo de un área; Razón por la cual esta última acción continua incumplida y como el plazo para la terminación de la acción venció el 13/05/2017 en general la acción continúa con alerta </t>
    </r>
    <r>
      <rPr>
        <b/>
        <sz val="10"/>
        <rFont val="Tahoma"/>
        <family val="2"/>
      </rPr>
      <t xml:space="preserve">"Incumplida". </t>
    </r>
  </si>
  <si>
    <r>
      <rPr>
        <b/>
        <sz val="10"/>
        <rFont val="Tahoma"/>
        <family val="2"/>
      </rPr>
      <t>Reporte Serv. Administrativos:</t>
    </r>
    <r>
      <rPr>
        <sz val="10"/>
        <rFont val="Tahoma"/>
        <family val="2"/>
      </rPr>
      <t xml:space="preserve">  27/12/2018 1. Los bienes que se encuentran en proceso de baja ya se identifican mediante una plaqueta que indica "Canal Capital - proceso de baja 2018 y su respectivo consecutivo" 
2. Actualmente cuenta con los conceptos técnicos emitidos por las áreas encargadas como: Área técnica memorando 376 de 2017 ,1118 de 2018 ,2926 de 2018 , 2972 de 2018 Área de sistemas memorando 228 de 2017,999 de 2018 ,1318 de 2018 ,2806 de 2018.Área de servicios administrativos  memorando 978 de 2018 .
3. Se realizaron tres reuniones en Agosto , Octubre  y Noviembre.
4. Después de haber realizado las diferentes reuniones de comité de inventarios de Canal Capital, servicios administrativos procedió realizar la respectiva resolución de baja la cual se detuvo en la oficina jurídica de la entidad basándose en un procedimiento que para Canal Capital no aplicaba. No obstante y teniendo encuentra las dos posiciones (jurídica ,administrativa ) se realizo el respectivo aviso. 
5. La Resolución del proceso de baja 2018 ya se encuentra suscrita por el Gerente General de la Entidad.
</t>
    </r>
    <r>
      <rPr>
        <b/>
        <sz val="10"/>
        <rFont val="Tahoma"/>
        <family val="2"/>
      </rPr>
      <t>Análisis OCI:</t>
    </r>
    <r>
      <rPr>
        <sz val="10"/>
        <rFont val="Tahoma"/>
        <family val="2"/>
      </rPr>
      <t xml:space="preserve"> De acuerdo a la información suministrada por el área se evidenció que mediante memorandos y comunicaciones de las áreas de sistemas y técnica del Canal, se soportan los conceptos técnicos para los elementos que se van a dar de baja, de igual manera el 22/11/2018 se reúne el comité de inventarios con el fin de definir la baja de estos inventarios, posteriormente mediante acta del 03/04/2019 se realizo reunión de seguimiento para los bienes a dar de baja, finalmente mediante la Resolución 040 del 12/04/2019. Por lo anterior la acción se califica </t>
    </r>
    <r>
      <rPr>
        <b/>
        <sz val="10"/>
        <rFont val="Tahoma"/>
        <family val="2"/>
      </rPr>
      <t>"Terminada Extemporánea"</t>
    </r>
    <r>
      <rPr>
        <sz val="10"/>
        <rFont val="Tahoma"/>
        <family val="2"/>
      </rPr>
      <t>.</t>
    </r>
  </si>
  <si>
    <t>No se cuenta con evidencias claras y concretas que den cuenta del avance de las acciones propuestas.</t>
  </si>
  <si>
    <r>
      <rPr>
        <b/>
        <sz val="10"/>
        <rFont val="Tahoma"/>
        <family val="2"/>
      </rPr>
      <t>Reporte Serv. Administrativos:</t>
    </r>
    <r>
      <rPr>
        <sz val="10"/>
        <rFont val="Tahoma"/>
        <family val="2"/>
      </rPr>
      <t xml:space="preserve"> Actualizar el procedimiento  AGRI-SA-PD-008 SALIDA DE ELEMENTOS de acuerdo con las observación realizadas.
</t>
    </r>
    <r>
      <rPr>
        <b/>
        <sz val="10"/>
        <rFont val="Tahoma"/>
        <family val="2"/>
      </rPr>
      <t>Análisis OCI:</t>
    </r>
    <r>
      <rPr>
        <sz val="10"/>
        <rFont val="Tahoma"/>
        <family val="2"/>
      </rPr>
      <t xml:space="preserve"> De acuerdo a la información suministrada por el área se observó que el procedimiento  AGRI-SA-PD-008 SALIDA DE ELEMENTOS es actualizado en cuanto los logos el 05/09/2018 en su versión 9. publicada en la intranet el 07/09/2019 en el Boletín No. 44. mediante acta de reunión del 21/12/2018 se hace capacitación y socialización del procedimiento de salidas de almacén. Dado lo anterior la acción se califica como </t>
    </r>
    <r>
      <rPr>
        <b/>
        <sz val="10"/>
        <rFont val="Tahoma"/>
        <family val="2"/>
      </rPr>
      <t>"Terminada Extemporánea"</t>
    </r>
    <r>
      <rPr>
        <sz val="10"/>
        <rFont val="Tahoma"/>
        <family val="2"/>
      </rPr>
      <t>.</t>
    </r>
  </si>
  <si>
    <r>
      <rPr>
        <b/>
        <sz val="10"/>
        <rFont val="Tahoma"/>
        <family val="2"/>
      </rPr>
      <t>Reporte Talento Humano</t>
    </r>
    <r>
      <rPr>
        <sz val="10"/>
        <rFont val="Tahoma"/>
        <family val="2"/>
      </rPr>
      <t xml:space="preserve">: Actualización de matriz de peligros y unificación de matrices.
</t>
    </r>
    <r>
      <rPr>
        <b/>
        <sz val="10"/>
        <rFont val="Tahoma"/>
        <family val="2"/>
      </rPr>
      <t>Análisis OCI:</t>
    </r>
    <r>
      <rPr>
        <sz val="10"/>
        <rFont val="Tahoma"/>
        <family val="2"/>
      </rPr>
      <t xml:space="preserve"> Mediante correo del 22/11/2018 talento humano se realizó solicitud a planeación de la actualización de la matriz de peligros y unificación de matrices valoración de riesgos y determinación de controles; la cual, es actualizada por planeación el 5/12/2018. Se califica la acción con estado </t>
    </r>
    <r>
      <rPr>
        <b/>
        <sz val="10"/>
        <rFont val="Tahoma"/>
        <family val="2"/>
      </rPr>
      <t>"Terminada"</t>
    </r>
    <r>
      <rPr>
        <sz val="10"/>
        <rFont val="Tahoma"/>
        <family val="2"/>
      </rPr>
      <t>.</t>
    </r>
  </si>
  <si>
    <t xml:space="preserve">Se adelantó la debida actualización de los datos de publicación de la matriz por lo cual se da por cerrada la acción. </t>
  </si>
  <si>
    <r>
      <rPr>
        <b/>
        <sz val="10"/>
        <rFont val="Tahoma"/>
        <family val="2"/>
      </rPr>
      <t>Reporte Talento Humano:</t>
    </r>
    <r>
      <rPr>
        <sz val="10"/>
        <rFont val="Tahoma"/>
        <family val="2"/>
      </rPr>
      <t xml:space="preserve"> Se realizó divulgación el 5 de diciembre de 2018 a las coordinadoras del área técnica, producción y programación, posteriormente y atendiendo la observación se realizó divulgación al resto de supervisores de contrato el día 19 de febrero de 2019.
</t>
    </r>
    <r>
      <rPr>
        <b/>
        <sz val="10"/>
        <rFont val="Tahoma"/>
        <family val="2"/>
      </rPr>
      <t xml:space="preserve">Análisis OCI: </t>
    </r>
    <r>
      <rPr>
        <sz val="10"/>
        <rFont val="Tahoma"/>
        <family val="2"/>
      </rPr>
      <t xml:space="preserve"> De acuerdo a la información enviada por Talento Humano, se evidenció que el 05/12/2018 se realizó divulgación del procedimiento de entrega de  EPP a las coordinadoras del área técnica, producción y programación; de igual manera el 19/02/2019 esta actividad se llevo a cabo con el resto de supervisores, tal y como consta en las actas enviadas. De otra parte no se evidencio soporte del cumplimiento de la acción No. 2 </t>
    </r>
    <r>
      <rPr>
        <i/>
        <sz val="10"/>
        <rFont val="Tahoma"/>
        <family val="2"/>
      </rPr>
      <t>"Realizar verificación de la persona que solicita el EPP".</t>
    </r>
    <r>
      <rPr>
        <sz val="10"/>
        <rFont val="Tahoma"/>
        <family val="2"/>
      </rPr>
      <t xml:space="preserve"> Dado que la fecha de terminación ya paso la acción se califica como </t>
    </r>
    <r>
      <rPr>
        <b/>
        <sz val="10"/>
        <rFont val="Tahoma"/>
        <family val="2"/>
      </rPr>
      <t>"Incumplida".</t>
    </r>
  </si>
  <si>
    <r>
      <rPr>
        <b/>
        <sz val="10"/>
        <rFont val="Tahoma"/>
        <family val="2"/>
      </rPr>
      <t>Reporte sistemas:</t>
    </r>
    <r>
      <rPr>
        <sz val="10"/>
        <rFont val="Tahoma"/>
        <family val="2"/>
      </rPr>
      <t xml:space="preserve">  se realizo la solicitud de usuario y contraseña para datos abiertos. Se concertó las actividades y datos a publicar con la oficina de Planeación, Control Interno, Subdirección administrativa, prensa y comunicaciones.
</t>
    </r>
    <r>
      <rPr>
        <b/>
        <sz val="10"/>
        <rFont val="Tahoma"/>
        <family val="2"/>
      </rPr>
      <t xml:space="preserve">Análisis OCI:  </t>
    </r>
    <r>
      <rPr>
        <sz val="10"/>
        <rFont val="Tahoma"/>
        <family val="2"/>
      </rPr>
      <t xml:space="preserve">Mediante correo del 14/03/2018 se solicita la creación del usuario para el portal de datos abiertos del Canal. no obstante el 1/03/2019 de catastro informan que no es posible hacer el registro pues ya existe una persona creada en el aplicativo, Mauris y ellos solicitan se le informe si ese usuario queda o se elimina; no se envían más soportes. Respecto a la segunda acción solo hay un correo del 19/03/2019 de José William que indica la citación a reunión. Sin embargo, las evidencias no permiten establecer claramente el cumplimiento de la acción, de igual manera se debe dejar trazabilidad de la acciones adelantadas pues a la fecha del presente seguimiento no se da cuenta de la publicación de información en datos abiertos, que sería el fin último de la acción, para eliminar la causa de la acción. Razón por la cual la acción queda </t>
    </r>
    <r>
      <rPr>
        <b/>
        <sz val="10"/>
        <rFont val="Tahoma"/>
        <family val="2"/>
      </rPr>
      <t>"En Proceso"</t>
    </r>
    <r>
      <rPr>
        <sz val="10"/>
        <rFont val="Tahoma"/>
        <family val="2"/>
      </rPr>
      <t>.</t>
    </r>
  </si>
  <si>
    <r>
      <rPr>
        <b/>
        <sz val="10"/>
        <color theme="1"/>
        <rFont val="Tahoma"/>
        <family val="2"/>
      </rPr>
      <t>Reporte Serv. Administrativos:</t>
    </r>
    <r>
      <rPr>
        <sz val="10"/>
        <color theme="1"/>
        <rFont val="Tahoma"/>
        <family val="2"/>
      </rPr>
      <t xml:space="preserve">  Se realizará el cronograma para toma física de inventarios 2019, de conformidad con lo estipulado en el manual de procedimientos administrativos y contables para los entes públicos.
</t>
    </r>
    <r>
      <rPr>
        <b/>
        <sz val="10"/>
        <color theme="1"/>
        <rFont val="Tahoma"/>
        <family val="2"/>
      </rPr>
      <t xml:space="preserve">Análisis OCI: </t>
    </r>
    <r>
      <rPr>
        <sz val="10"/>
        <color theme="1"/>
        <rFont val="Tahoma"/>
        <family val="2"/>
      </rPr>
      <t xml:space="preserve">Conforme la información enviada por el área como soporte del avance al 30/04/2019, se evidencia que las acciones propuestas no se han llevado a cabo, de igual manera que no se tiene claro cual es la actividad a realizar ya que la acción formulada por el área dice </t>
    </r>
    <r>
      <rPr>
        <i/>
        <sz val="10"/>
        <color theme="1"/>
        <rFont val="Tahoma"/>
        <family val="2"/>
      </rPr>
      <t xml:space="preserve">" Realizar dos (2) revisiones al año con  el área de sistemas y el área técnica el inventario que tiene en el sistema Kardex el área de servicios administrativos". </t>
    </r>
    <r>
      <rPr>
        <sz val="10"/>
        <color theme="1"/>
        <rFont val="Tahoma"/>
        <family val="2"/>
      </rPr>
      <t xml:space="preserve">Por lo anterior, la acción se califica </t>
    </r>
    <r>
      <rPr>
        <b/>
        <sz val="10"/>
        <color theme="1"/>
        <rFont val="Tahoma"/>
        <family val="2"/>
      </rPr>
      <t>"Sin Iniciar"</t>
    </r>
    <r>
      <rPr>
        <sz val="10"/>
        <color theme="1"/>
        <rFont val="Tahoma"/>
        <family val="2"/>
      </rPr>
      <t xml:space="preserve"> y se recomienda enfocar la realización de las acciones conforme lo formulado en el Plan. 
</t>
    </r>
    <r>
      <rPr>
        <b/>
        <sz val="9"/>
        <color theme="1"/>
        <rFont val="Tahoma"/>
        <family val="2"/>
      </rPr>
      <t/>
    </r>
  </si>
  <si>
    <r>
      <rPr>
        <b/>
        <sz val="10"/>
        <rFont val="Tahoma"/>
        <family val="2"/>
      </rPr>
      <t>Reporte Talento Humano:</t>
    </r>
    <r>
      <rPr>
        <sz val="10"/>
        <rFont val="Tahoma"/>
        <family val="2"/>
      </rPr>
      <t xml:space="preserve"> Actualización del plan de emergencias y socialización del mismo.</t>
    </r>
    <r>
      <rPr>
        <b/>
        <sz val="10"/>
        <rFont val="Tahoma"/>
        <family val="2"/>
      </rPr>
      <t xml:space="preserve">
Análisis OCI: </t>
    </r>
    <r>
      <rPr>
        <sz val="10"/>
        <rFont val="Tahoma"/>
        <family val="2"/>
      </rPr>
      <t xml:space="preserve">Se evidenció la actualización del 03/12/2018, versión 6 al plan de emergencias del Canal, y su publicación el la Intranet en la misma fecha, respecto a su socialización se evidenció los listados de asistencia los días 29 y 30 de enero de 2019 firmados por los funcionarios del Canal. Por lo anterior, la acción se califica como </t>
    </r>
    <r>
      <rPr>
        <b/>
        <sz val="10"/>
        <rFont val="Tahoma"/>
        <family val="2"/>
      </rPr>
      <t>"Terminada"</t>
    </r>
  </si>
  <si>
    <r>
      <t xml:space="preserve">Reporte S. informativo: </t>
    </r>
    <r>
      <rPr>
        <sz val="10"/>
        <color theme="1"/>
        <rFont val="Tahoma"/>
        <family val="2"/>
      </rPr>
      <t xml:space="preserve">Se hizo una reunión general con el equipo del canal capital, en donde se abordaron los temas. Se planteo una segunda reunión, teniendo en cuenta que algunos aspectos propios del sistema informativo no se abordaron en dicha reunión. 
Se solicitó a las áreas encargadas una reunión para diseñar los métodos de encuesta y evaluación de los temas expuestos en las reuniones.
</t>
    </r>
    <r>
      <rPr>
        <b/>
        <sz val="10"/>
        <color theme="1"/>
        <rFont val="Tahoma"/>
        <family val="2"/>
      </rPr>
      <t xml:space="preserve">Análisis OCI: </t>
    </r>
    <r>
      <rPr>
        <sz val="10"/>
        <color theme="1"/>
        <rFont val="Tahoma"/>
        <family val="2"/>
      </rPr>
      <t xml:space="preserve">Se verifican los soportes remitidos en los cuales se observa la invitación a la jornada "La industria cambió y los retos de Canal Capital en 2019", listados de asistencia los cuales no referencian la jornada a la que pertenecen, así como imágenes pertenecientes a la gestión del canal en el año 2018; sin embargo, teniendo en cuenta la acción "Realizar  una reunión para explicarle el proceso de articulación, la plataforma estratégica del canal y los lineamientos del sistema informativo para el 2019", no se cumplió a cabalidad, toda vez que no se evidencia mención de la plataforma estratégica en dicha reunión. Adicionalmente, frente a las demás acciones planteadas no se reportan soportes que permitan evidenciar su ejecución. 
Teniendo en cuenta lo anterior, se califica con estado </t>
    </r>
    <r>
      <rPr>
        <b/>
        <sz val="10"/>
        <color theme="1"/>
        <rFont val="Tahoma"/>
        <family val="2"/>
      </rPr>
      <t xml:space="preserve">"En Proceso" </t>
    </r>
    <r>
      <rPr>
        <sz val="10"/>
        <color theme="1"/>
        <rFont val="Tahoma"/>
        <family val="2"/>
      </rPr>
      <t xml:space="preserve">y se recomienda al área adelantar las actividades pendientes que permitan darle cabal cumplimiento a lo propuesto en el plan, dentro de las fechas de ejecución establecidas, así como verificar lo formulado y hacer los ajustes pertinentes teniendo en cuenta los lineamientos de la Circular Interna No.020 de 2018 "Formulación, Modificación y Seguimiento a Planes de Mejoramiento". </t>
    </r>
  </si>
  <si>
    <r>
      <t xml:space="preserve">Reporte At. Ciudadano: </t>
    </r>
    <r>
      <rPr>
        <sz val="10"/>
        <rFont val="Tahoma"/>
        <family val="2"/>
      </rPr>
      <t>Respecto a esta acción se envío correo al área de gestión documental para programar una reunión con el fin de actualizar el esquema de publicación sin embargo por temas de compromiso laborales el área de gestión documental no pudo asistir, se programo reunión para el 25 de abril sin embargo no se presentó nadie de Gestión Documental, se reprogramo la reunión nuevamente para el 13 de mayo.</t>
    </r>
    <r>
      <rPr>
        <b/>
        <sz val="10"/>
        <rFont val="Tahoma"/>
        <family val="2"/>
      </rPr>
      <t xml:space="preserve">
Análisis OCI: </t>
    </r>
    <r>
      <rPr>
        <sz val="10"/>
        <rFont val="Tahoma"/>
        <family val="2"/>
      </rPr>
      <t xml:space="preserve">Se verifican los soportes remitidos por el área en los que se observan las citaciones a la reunión con el grupo de Gestión Documental; teniendo en cuenta que a la fecha de corte no se han adelantado las acciones establecidas de conformidad con el reporte del área, se califica con alerta </t>
    </r>
    <r>
      <rPr>
        <b/>
        <sz val="10"/>
        <rFont val="Tahoma"/>
        <family val="2"/>
      </rPr>
      <t xml:space="preserve">"Sin Iniciar". </t>
    </r>
    <r>
      <rPr>
        <sz val="10"/>
        <rFont val="Tahoma"/>
        <family val="2"/>
      </rPr>
      <t xml:space="preserve">Se recomienda al área realizar la revisión de las acciones planteadas con el fin de dar inicio a la ejecución de las actividades que le den cumplimiento en los plazos establecidos. 
Desde la Oficina de Control Interno se incluirá el área de Gestión Documental dentro de los encargados de ejecución de la acción con el fin de verificar que las áreas responsables adelanten las actividades que permitan darle cumplimiento a lo planteado. </t>
    </r>
  </si>
  <si>
    <r>
      <rPr>
        <b/>
        <sz val="10"/>
        <rFont val="Tahoma"/>
        <family val="2"/>
      </rPr>
      <t>Reporte Serv. Administrativos:</t>
    </r>
    <r>
      <rPr>
        <sz val="10"/>
        <rFont val="Tahoma"/>
        <family val="2"/>
      </rPr>
      <t xml:space="preserve"> Se realiza capacitación en el tema de entrada salidas y traslados en el almacén en el sistema Kardex, se anexan actas y presentación. 
</t>
    </r>
    <r>
      <rPr>
        <b/>
        <sz val="10"/>
        <rFont val="Tahoma"/>
        <family val="2"/>
      </rPr>
      <t>Análisis OCI:</t>
    </r>
    <r>
      <rPr>
        <sz val="10"/>
        <rFont val="Tahoma"/>
        <family val="2"/>
      </rPr>
      <t xml:space="preserve"> De acuerdo a la información suministrada por el área de servicios Administrativos, se evidencio acta de capacitación del 21/12/2018 sobre salidas de almacén, ingresos almacén y traslados. Sin embargo en lo corrido de 2019 no se adjunta evidencia que de cuenta de la realización de esta actividad. Por lo cual la acción continua con alerta </t>
    </r>
    <r>
      <rPr>
        <b/>
        <sz val="10"/>
        <rFont val="Tahoma"/>
        <family val="2"/>
      </rPr>
      <t>"Incumplida"</t>
    </r>
    <r>
      <rPr>
        <sz val="10"/>
        <rFont val="Tahoma"/>
        <family val="2"/>
      </rPr>
      <t>.</t>
    </r>
  </si>
  <si>
    <t xml:space="preserve">Teniendo en cuenta que el Canal no cuenta con el mapa de riesgos actualizado. </t>
  </si>
  <si>
    <t>Fernando Avella</t>
  </si>
  <si>
    <t xml:space="preserve">La acción queda abierta, teniendo en cuenta  que se debe socializar el procedimientos con los responsables de su ejecución. </t>
  </si>
  <si>
    <r>
      <t xml:space="preserve">Reporte S. Informativo: </t>
    </r>
    <r>
      <rPr>
        <sz val="10"/>
        <color theme="1"/>
        <rFont val="Tahoma"/>
        <family val="2"/>
      </rPr>
      <t>Se implementó la herramienta drive para apoyo de la supervisión de los contratos.</t>
    </r>
    <r>
      <rPr>
        <b/>
        <sz val="10"/>
        <color theme="1"/>
        <rFont val="Tahoma"/>
        <family val="2"/>
      </rPr>
      <t xml:space="preserve">
Análisis OCI: </t>
    </r>
    <r>
      <rPr>
        <sz val="10"/>
        <color theme="1"/>
        <rFont val="Tahoma"/>
        <family val="2"/>
      </rPr>
      <t>Se remite un soporte denominado "Dirección Operativa No. Solicitud 12 - Apoyo a la supervisión de contratos Sistema Informativo Marzo a Abril" el cual no permite ser verificado para evidenciar los avances en la ejecución de la acción, toda vez que no cumple con los requisitos establecidos en la Circular Interna No.020 de 2018</t>
    </r>
    <r>
      <rPr>
        <i/>
        <sz val="10"/>
        <color theme="1"/>
        <rFont val="Tahoma"/>
        <family val="2"/>
      </rPr>
      <t xml:space="preserve"> "En caso que los soportes se puedan consultar en línea, se debe informar lo correspondiente al link (previa verificación de su funcionamiento) y relación de los documentos"</t>
    </r>
    <r>
      <rPr>
        <sz val="10"/>
        <color theme="1"/>
        <rFont val="Tahoma"/>
        <family val="2"/>
      </rPr>
      <t xml:space="preserve">. Por lo anterior, se califica la acción con alerta </t>
    </r>
    <r>
      <rPr>
        <b/>
        <sz val="10"/>
        <color theme="1"/>
        <rFont val="Tahoma"/>
        <family val="2"/>
      </rPr>
      <t>"Sin Iniciar"</t>
    </r>
    <r>
      <rPr>
        <sz val="10"/>
        <color theme="1"/>
        <rFont val="Tahoma"/>
        <family val="2"/>
      </rPr>
      <t xml:space="preserve">. 
Se recomienda al área adelantar las actividades establecidas con el fin de darle cabal cumplimiento a lo suscrito en el plan dentro de las fechas de ejecución propuestas. </t>
    </r>
  </si>
  <si>
    <t xml:space="preserve">Esta pendiente la implementación del datacenter de acuerdo a la aprobación de la propuesta presentada al Gerente.  </t>
  </si>
  <si>
    <t>1. Correo de Bogotá es TIC - Informe Mantenimiento Técnica.
2. Correo de Bogotá es TIC - Instalación de Antivirus.
3. Informe Mantenimiento de Software Equipos Coordinación Área Técnica.</t>
  </si>
  <si>
    <r>
      <rPr>
        <b/>
        <sz val="10"/>
        <rFont val="Tahoma"/>
        <family val="2"/>
      </rPr>
      <t>Reporte Talento Humano:</t>
    </r>
    <r>
      <rPr>
        <sz val="10"/>
        <rFont val="Tahoma"/>
        <family val="2"/>
      </rPr>
      <t xml:space="preserve"> Se diseñaron revisaron y cargaron en la intranet la matriz de indicadores con su respectiva ficha técnica.
</t>
    </r>
    <r>
      <rPr>
        <b/>
        <sz val="10"/>
        <rFont val="Tahoma"/>
        <family val="2"/>
      </rPr>
      <t>Análisis OCI:</t>
    </r>
    <r>
      <rPr>
        <sz val="10"/>
        <rFont val="Tahoma"/>
        <family val="2"/>
      </rPr>
      <t xml:space="preserve"> Se evidenció la documentación de una ficha técnica de indicadores identificada con el código AGTH-FT-065 del 18/02/2019;  la cual a la fecha no registra medición. Se recomienda iniciar el proceso de registro de datos para la medición de los indicadores en 2019. La acción se califica con estado </t>
    </r>
    <r>
      <rPr>
        <b/>
        <sz val="10"/>
        <rFont val="Tahoma"/>
        <family val="2"/>
      </rPr>
      <t>"Terminada Extemporánea"</t>
    </r>
    <r>
      <rPr>
        <sz val="10"/>
        <rFont val="Tahoma"/>
        <family val="2"/>
      </rPr>
      <t>.</t>
    </r>
  </si>
  <si>
    <r>
      <rPr>
        <b/>
        <sz val="10"/>
        <rFont val="Tahoma"/>
        <family val="2"/>
      </rPr>
      <t>Reporte Serv. Administrativos</t>
    </r>
    <r>
      <rPr>
        <sz val="10"/>
        <rFont val="Tahoma"/>
        <family val="2"/>
      </rPr>
      <t xml:space="preserve">: Se realiza capacitación en el tema de entrada salidas y traslados en el almacén en el sistema Kardex se anexan actas y presentación. 
</t>
    </r>
    <r>
      <rPr>
        <b/>
        <sz val="10"/>
        <rFont val="Tahoma"/>
        <family val="2"/>
      </rPr>
      <t>Análisis OCI:</t>
    </r>
    <r>
      <rPr>
        <sz val="10"/>
        <rFont val="Tahoma"/>
        <family val="2"/>
      </rPr>
      <t xml:space="preserve"> De acuerdo a la información suministrada por el área de servicios Administrativos, se evidencio acta de capacitación del 21/12/2018 sobre salidas de almacén, ingresos almacén y traslados. Sin embargo en lo corrido de 2019 no se adjunta evidencia que de cuenta de la realización de esta actividad. Por lo cual la acción continua con alerta </t>
    </r>
    <r>
      <rPr>
        <b/>
        <sz val="10"/>
        <rFont val="Tahoma"/>
        <family val="2"/>
      </rPr>
      <t>"Incumplida"</t>
    </r>
    <r>
      <rPr>
        <sz val="10"/>
        <rFont val="Tahoma"/>
        <family val="2"/>
      </rPr>
      <t>.</t>
    </r>
  </si>
  <si>
    <t xml:space="preserve">Se dio cumplimiento a las acciones establecidas. </t>
  </si>
  <si>
    <t>El documento fus actualizado, socializado y publicado al interior del equipo de la Oficina de Control Interno.</t>
  </si>
  <si>
    <t xml:space="preserve">Se adelantaron los ajustes pertinentes </t>
  </si>
  <si>
    <t xml:space="preserve">Se adelantaron las acciones pertinentes </t>
  </si>
  <si>
    <t>Se realizó el ajuste a los documentos de conformidad con las actividades que realiza la Coordinación de prensa</t>
  </si>
  <si>
    <t>Se verificará su cumplimiento en el marco de la entrada en vigencia del nuevo manual de Contratación</t>
  </si>
  <si>
    <t>Se adelanto la acción propuesta.</t>
  </si>
  <si>
    <t>1. Acta de entrega
2. Correo de Bogotá es TIC - Monitoreo
3. Correo de Bogotá es TIC - Oficio de Saneamiento
4. Correo de Bogotá es TIC - Re_ Solicitud de transporte - datos
5. Oficio Saneamiento
6. Reiteración de solicitud de saneamiento y monitoreo</t>
  </si>
  <si>
    <t>1. 1-5.3 - Recomendación Publicación página Web
2. 1-5.3 Acta No. 002 de 2018. Aprobación PGD</t>
  </si>
  <si>
    <t>1. 1.5.8 publicación Intranet GD 
2. Correo de publicación</t>
  </si>
  <si>
    <t>1. AGRI-GD-PD-004 PRESTAMO Y CONSULTA DOCUMENTAL
2. Correo de publicación</t>
  </si>
  <si>
    <t xml:space="preserve">1. Correo de Bogotá es TIC - Memorando 082 - Transferencias Primarias
2. Memorando 0082.  Cronograma de transferencias documentales primarias </t>
  </si>
  <si>
    <t>1. Publicación Manuales y formatos de Gestión Documental
2. R-5 PROCEDIMIENTO DE PÉRDIDA Y_O RECONSTRUCCIÓN DE EXPEDIENTES</t>
  </si>
  <si>
    <t>1. AAUT-PD-001 ATENCIÓN Y RESPUESTA A REQUERIMIENTOS DE LA CIUDADANIA</t>
  </si>
  <si>
    <t xml:space="preserve">Es necesario verificar la operatividad del Equipo con el fin de analizar el valor agregado que genera en la implementación de políticas. </t>
  </si>
  <si>
    <t xml:space="preserve">Se realizó la actualización del Manual y se encuentra publicado para conocimiento de las personas vinculadas al Canal. </t>
  </si>
  <si>
    <t>Se evidencia la realización de las acciones propuestas y la divulgación para conocimiento de las personas vinculadas al Canal.</t>
  </si>
  <si>
    <r>
      <rPr>
        <b/>
        <sz val="10"/>
        <rFont val="Tahoma"/>
        <family val="2"/>
      </rPr>
      <t>Reporte Sistemas:</t>
    </r>
    <r>
      <rPr>
        <sz val="10"/>
        <rFont val="Tahoma"/>
        <family val="2"/>
      </rPr>
      <t xml:space="preserve"> se presento estudio de mercado a la gerencia con el cual se aprobó la adquisición de equipos y construcción del centro de datos de respaldo.
</t>
    </r>
    <r>
      <rPr>
        <b/>
        <sz val="10"/>
        <rFont val="Tahoma"/>
        <family val="2"/>
      </rPr>
      <t>Análisis OCI:</t>
    </r>
    <r>
      <rPr>
        <sz val="10"/>
        <rFont val="Tahoma"/>
        <family val="2"/>
      </rPr>
      <t xml:space="preserve"> De acuerdo con la información suministrada por el área de sistemas se evidenció la presentación de propuestas de empresas para los servicios de un datacenter de proveedores como Telefónica, IBM, Century link entre otros. con las cuales el 08/01/2019 sistemas elabora el documento de estudio de mercado el cual mediante correo electrónico del 27/02/2019 es enviado a Secretaria general y la Gerencia del Canal. Teniendo en cuenta que la acción vencía el 30/06/2017 se califica </t>
    </r>
    <r>
      <rPr>
        <b/>
        <sz val="10"/>
        <rFont val="Tahoma"/>
        <family val="2"/>
      </rPr>
      <t>"Terminada Extemporánea".</t>
    </r>
  </si>
  <si>
    <t>1. 7.2.2.8 Acta de reunión comité de inventarios
2. 7.2.2.8 Acta de reunión Inventario Almacén
3. 7.2.2.8 Acta de reunión Inventario elementos de consumo noviembre 2018.
4. 7.2.2.8 Acta de reunión Inventario elementos de consumo octubre 2018.</t>
  </si>
  <si>
    <t xml:space="preserve">Se verificará la aplicación del Manual con el fin de verificar su efectividad frente a las observaciones detectadas. </t>
  </si>
  <si>
    <t xml:space="preserve">Las acciones propuestas se vienen adelantando dentro de la dinámica institucional. </t>
  </si>
  <si>
    <r>
      <rPr>
        <b/>
        <sz val="10"/>
        <rFont val="Tahoma"/>
        <family val="2"/>
      </rPr>
      <t>Reporte Coordinación Jurídica</t>
    </r>
    <r>
      <rPr>
        <sz val="10"/>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Se exhorta al área responsable para llevar a cabo las actividades planteadas para dar un cierre extemporáneo.  Por lo tanto se califica la acción como </t>
    </r>
    <r>
      <rPr>
        <b/>
        <sz val="10"/>
        <rFont val="Tahoma"/>
        <family val="2"/>
      </rPr>
      <t>"Incumplida"</t>
    </r>
    <r>
      <rPr>
        <sz val="10"/>
        <rFont val="Tahoma"/>
        <family val="2"/>
      </rPr>
      <t>.</t>
    </r>
  </si>
  <si>
    <r>
      <rPr>
        <b/>
        <sz val="10"/>
        <rFont val="Tahoma"/>
        <family val="2"/>
      </rPr>
      <t>Reporte sistemas:</t>
    </r>
    <r>
      <rPr>
        <sz val="10"/>
        <rFont val="Tahoma"/>
        <family val="2"/>
      </rPr>
      <t xml:space="preserve"> se ejecutó por el área técnica las acciones programadas en el cronograma de mantenimiento y revisión de software.
</t>
    </r>
    <r>
      <rPr>
        <b/>
        <sz val="10"/>
        <rFont val="Tahoma"/>
        <family val="2"/>
      </rPr>
      <t xml:space="preserve">Análisis OCI: </t>
    </r>
    <r>
      <rPr>
        <sz val="10"/>
        <rFont val="Tahoma"/>
        <family val="2"/>
      </rPr>
      <t xml:space="preserve">Se evidencian correos del 26/02/2019 y el 06/03/2019 en los cuales se indica que se ha realizado la actividad del mantenimiento al software y la instalación del bit defender a las maquinas del área técnica, adicionalmente se anexa un informe el cual no se encuentra terminado, mucho menos cumple con los requisitos formales de presentación (conclusiones firmas de quien lo realizó). De acuerdo a esta información no es posible determinar si la acción se cumplió o no. por lo anterior la acción continua con alerta </t>
    </r>
    <r>
      <rPr>
        <b/>
        <sz val="10"/>
        <rFont val="Tahoma"/>
        <family val="2"/>
      </rPr>
      <t>"Incumplida"</t>
    </r>
    <r>
      <rPr>
        <sz val="10"/>
        <rFont val="Tahoma"/>
        <family val="2"/>
      </rPr>
      <t xml:space="preserve"> y se solicita al área que la información soporte de las actividades formuladas cumpla con los requisitos mínimos de completitud, veracidad y oportunidad.</t>
    </r>
  </si>
  <si>
    <t>1. 7.4 Memorando 228- Respuesta a memorando 108 de 2017
2. 7.4 Memorando 376- Respuesta memorando 106 concepto técnico.
3. 7.4 Memorando 978- Concepto técnico elementos de baja de servicio.
4. 7.4 Memorando 999- Concepto técnico baja de licencias en servicio.
5. 7.4 Memorando 1188- Entrega de elementos proceso de baja.
6. 7.4 Memorando 1310- Respuesta a memorando 1152 de 2018.
7. 7.4 Memorando 2806- Concepto técnico elementos proceso de baja alcance memorando 228 1310.
8. 7.4 Memorando 2926- Elementos pendientes por concepto técnico.
9. 7.4 Memorando 2972- Alcance al memorando 2926.
10. 7.4 Placa de baja</t>
  </si>
  <si>
    <t>El proceso de baja de elementos se realizó de conformidad con la normatividad vigente.</t>
  </si>
  <si>
    <t xml:space="preserve">Se adelantaron las actividades propuestas por el Área jurídica </t>
  </si>
  <si>
    <r>
      <rPr>
        <b/>
        <sz val="10"/>
        <rFont val="Tahoma"/>
        <family val="2"/>
      </rPr>
      <t>Reporte Serv. Administrativos:</t>
    </r>
    <r>
      <rPr>
        <sz val="10"/>
        <rFont val="Tahoma"/>
        <family val="2"/>
      </rPr>
      <t xml:space="preserve"> Se realiza actualización de formato AGRI-SA-PD-012 reintegro al almacén y/o traslado de bienes.
</t>
    </r>
    <r>
      <rPr>
        <b/>
        <sz val="10"/>
        <rFont val="Tahoma"/>
        <family val="2"/>
      </rPr>
      <t>Análisis OCI:</t>
    </r>
    <r>
      <rPr>
        <sz val="10"/>
        <rFont val="Tahoma"/>
        <family val="2"/>
      </rPr>
      <t xml:space="preserve"> De acuerdo a la información suministrada por el área se observó que mediante correo del 04/01/2019 se envió a planeación la modificación al procedimiento AGRI-SA-PD-012 REINTEGRO AL ALMACEN O TRASLADO DE BIENES. el cual es actualizado el 19/02/2019 por Planeación y publicado el 20/02/2019 en la intranet, boletín No. 7.   mediante acta de reunión del 21/12/2018 se hace capacitación y socialización del procedimiento de reintegro a almacén y traslado de bienes y salidas de almacén. Dado lo anterior la acción se califica como </t>
    </r>
    <r>
      <rPr>
        <b/>
        <sz val="10"/>
        <rFont val="Tahoma"/>
        <family val="2"/>
      </rPr>
      <t xml:space="preserve">"Terminada Extemporánea" </t>
    </r>
  </si>
  <si>
    <t xml:space="preserve">Se realizaron las actividades de conformidad con las acciones propuestas </t>
  </si>
  <si>
    <r>
      <rPr>
        <b/>
        <sz val="10"/>
        <rFont val="Tahoma"/>
        <family val="2"/>
      </rPr>
      <t>Reporte Talento Humano:</t>
    </r>
    <r>
      <rPr>
        <sz val="10"/>
        <rFont val="Tahoma"/>
        <family val="2"/>
      </rPr>
      <t xml:space="preserve"> Se realizo revisión de la documentación del SG-SST, se actualizaron los documentos en mención y el día 19-02-2019 se realizó revisión anual de toda la documentación, se registra acta de reunión para dar cierre a esta observación.
</t>
    </r>
    <r>
      <rPr>
        <b/>
        <sz val="10"/>
        <rFont val="Tahoma"/>
        <family val="2"/>
      </rPr>
      <t>Análisis OCI:</t>
    </r>
    <r>
      <rPr>
        <sz val="10"/>
        <rFont val="Tahoma"/>
        <family val="2"/>
      </rPr>
      <t xml:space="preserve"> Se evidenció que mediante acta del 19/02/2019 el área realiza reunión de verificación de documentos cargados en la intranet referentes al SG-SST, determinando cuales se deben eliminar, cuales actualizar y cuales eliminar, solicitando estas acciones a planeación mediante 2 correos durante el último bimestre de 2018 y uno del 10/01/2019. dado lo anterior la acción se califica como </t>
    </r>
    <r>
      <rPr>
        <b/>
        <sz val="10"/>
        <rFont val="Tahoma"/>
        <family val="2"/>
      </rPr>
      <t>"Terminada"</t>
    </r>
  </si>
  <si>
    <r>
      <rPr>
        <b/>
        <sz val="10"/>
        <rFont val="Tahoma"/>
        <family val="2"/>
      </rPr>
      <t xml:space="preserve">Reporte Talento Humano: </t>
    </r>
    <r>
      <rPr>
        <sz val="10"/>
        <rFont val="Tahoma"/>
        <family val="2"/>
      </rPr>
      <t xml:space="preserve">Se realiza reunión de revisión del diligenciamientos del formato de entrega de EPP, se verifica las solicitudes realizadas por correo electrónico por parte de los trabajadores oficiales.
</t>
    </r>
    <r>
      <rPr>
        <b/>
        <sz val="10"/>
        <rFont val="Tahoma"/>
        <family val="2"/>
      </rPr>
      <t xml:space="preserve">Análisis OCI: </t>
    </r>
    <r>
      <rPr>
        <sz val="10"/>
        <rFont val="Tahoma"/>
        <family val="2"/>
      </rPr>
      <t xml:space="preserve">Se evidenció que mediante acta del 14/11/2018 se definen los criterios para el diligenciamiento del formato AGTH-FT-035. De igual manera mediante acta del 25/04/2019, se realiza verificación del cumplimiento de criterios definidos al diligenciamiento del formato AGTH-FT-035. Sin embargo, los formatos de entrega objeto de verificación en el acta, no fue posible verificarlos pues no se adjuntaron con los demás soportes, así mismo de acuerdo a lo indicado en la acción la verificación del diligenciamiento del contrato se realiza de manera semestral. Teniendo en cuenta lo anterior la acción queda </t>
    </r>
    <r>
      <rPr>
        <b/>
        <sz val="10"/>
        <rFont val="Tahoma"/>
        <family val="2"/>
      </rPr>
      <t xml:space="preserve">"En Proceso". </t>
    </r>
  </si>
  <si>
    <t xml:space="preserve">Desde la Oficina de Control Interno se realizará una verificación a una muestra de contratos para verificar el cumplimiento efectivo de la acción efectuada. </t>
  </si>
  <si>
    <t>Es importante realizar la actividad de socialización de manera periódica teniendo en cuenta el cambios de empresa de vigilancia.</t>
  </si>
  <si>
    <t xml:space="preserve">Se realizará la verificación de la medición en el próximo seguimiento para verificar su aplicación. </t>
  </si>
  <si>
    <t xml:space="preserve">Se verifica la ejecución de las actividades propuestas </t>
  </si>
  <si>
    <r>
      <t xml:space="preserve">Reporte Programación: </t>
    </r>
    <r>
      <rPr>
        <sz val="10"/>
        <rFont val="Tahoma"/>
        <family val="2"/>
      </rPr>
      <t xml:space="preserve">Se realizó un documento en Drive donde se consigna diariamente el programa y la duración de cada capitulo para tener un control real de ellos. 
</t>
    </r>
    <r>
      <rPr>
        <b/>
        <sz val="10"/>
        <rFont val="Tahoma"/>
        <family val="2"/>
      </rPr>
      <t xml:space="preserve">Análisis OCI: </t>
    </r>
    <r>
      <rPr>
        <sz val="10"/>
        <rFont val="Tahoma"/>
        <family val="2"/>
      </rPr>
      <t xml:space="preserve">Se procede a la verificación de los soportes remitidos, observando que el área cuenta con una matriz "CUADRO DE CONTROL DE CALIDAD DIARIA, CÓDIGO: MDCC-FT-071" en la cual se registran las verificaciones de calidad efectuadas a los programas que ingresan al área de tráfico; sin embargo, se evidenciaron inconsistencias en los tiempos registrados en esta y las certificaciones de emisión remitidas ya que algunos tiempos reportados coinciden y otros presentan diferencias, frente a lo cual el área de Programación reportó que "La certificación se elabora a partir del tiempo suministrado por el registro automático del sistema de emisión, es decir este es el  dato del tiempo al aire (el de la certificación). El tiempo que se relaciona en el cuadro de control de calidad es el registrado para el momento en que el material ingresa a control de calidad por lo tanto no  tiene por qué coincidir".
Teniendo en cuenta que el área viene adelantando los seguimientos y validaciones indicadas en el Plan, así como los tiempos de ejecución determinados se califica como </t>
    </r>
    <r>
      <rPr>
        <b/>
        <sz val="10"/>
        <rFont val="Tahoma"/>
        <family val="2"/>
      </rPr>
      <t>"Terminada"</t>
    </r>
    <r>
      <rPr>
        <sz val="10"/>
        <rFont val="Tahoma"/>
        <family val="2"/>
      </rPr>
      <t xml:space="preserve">, sin embargo, se deja con estado </t>
    </r>
    <r>
      <rPr>
        <b/>
        <sz val="10"/>
        <rFont val="Tahoma"/>
        <family val="2"/>
      </rPr>
      <t>"Abierta"</t>
    </r>
    <r>
      <rPr>
        <sz val="10"/>
        <rFont val="Tahoma"/>
        <family val="2"/>
      </rPr>
      <t xml:space="preserve"> con el fin de verificar la continuidad de la actividad. </t>
    </r>
  </si>
  <si>
    <t xml:space="preserve">Se realizará la verificación </t>
  </si>
  <si>
    <r>
      <rPr>
        <b/>
        <sz val="10"/>
        <rFont val="Tahoma"/>
        <family val="2"/>
      </rPr>
      <t>Reporte Sub. Financiera</t>
    </r>
    <r>
      <rPr>
        <sz val="10"/>
        <rFont val="Tahoma"/>
        <family val="2"/>
      </rPr>
      <t xml:space="preserve">: Durante el primer cuatrimestre se recibió mediante el memorando N° 482, el informe del avalúo de los activos remitido por la Subdirección Administrativa, con el cual la Subdirección Financiera - Contabilidad realizó la verificación de la vida útil y de esta manera fue posible tratar la información en mención en el Comité Técnico de Sostenibilidad llevado a cabo durante el mes de abril, donde se estableció como compromiso la revisión del deterioro de los avalúos y revisión de vidas útiles para el trimestre de abril a junio del presente año.
</t>
    </r>
    <r>
      <rPr>
        <b/>
        <sz val="10"/>
        <rFont val="Tahoma"/>
        <family val="2"/>
      </rPr>
      <t xml:space="preserve">Análisis OCI: </t>
    </r>
    <r>
      <rPr>
        <sz val="10"/>
        <rFont val="Tahoma"/>
        <family val="2"/>
      </rPr>
      <t>De acuerdo con los soportes remitidos por la Subdirección, se evidencia la realización de las dos primeras actividades programadas. Con la diferencia, que la Subdirección informa que se realizó Comité Técnico de Sostenibilidad Contable en abril y en las evidencias reporta Acta del Comité del 26 de marzo. Se califica como</t>
    </r>
    <r>
      <rPr>
        <b/>
        <sz val="10"/>
        <rFont val="Tahoma"/>
        <family val="2"/>
      </rPr>
      <t xml:space="preserve"> "Incumplida"</t>
    </r>
    <r>
      <rPr>
        <sz val="10"/>
        <rFont val="Tahoma"/>
        <family val="2"/>
      </rPr>
      <t>, debido a que aún está pendiente la tercera acción, correspondiente a Actualizar  en los estados financieros del Canal los datos de vidas útiles  y avalúos correspondientes y adicionalmente por incumplimiento de las fechas programadas de realización de las mismas.</t>
    </r>
  </si>
  <si>
    <r>
      <t xml:space="preserve">Reporte Coord. Jurídica: </t>
    </r>
    <r>
      <rPr>
        <sz val="10"/>
        <rFont val="Tahoma"/>
        <family val="2"/>
      </rPr>
      <t xml:space="preserve">1.Se realizaron las respectivas socializaciones de la circular No. 006 de 2018 y adicionalmente se realizo la circular No. 010 de 2019. 2. En ley año 2018, los abogados de la Coordinación Jurídica realizaron la verificación  de los expedientes contractuales de 2017, verificando que todos los documentos contaran con las firmas.  Adicionalmente en diciembre de 2018, se realizo una nueva revisión con el equipo de gestión documental de la coordinación jurídica el cual estableció que un 98% de los documentos de los expedientes de 2017 cuenta con la totalidad de firmas. 
</t>
    </r>
    <r>
      <rPr>
        <b/>
        <sz val="10"/>
        <rFont val="Tahoma"/>
        <family val="2"/>
      </rPr>
      <t xml:space="preserve">Análisis OCI: </t>
    </r>
    <r>
      <rPr>
        <sz val="10"/>
        <rFont val="Tahoma"/>
        <family val="2"/>
      </rPr>
      <t>Verificado los soportes remitidos, se observa el cumplimiento a la actividad formulada. Sin embargo la Circular 010 de 2019 y su socialización se dio por fuera del tiempo de la acción. Por lo anterior se califica la acción como "</t>
    </r>
    <r>
      <rPr>
        <b/>
        <sz val="10"/>
        <rFont val="Tahoma"/>
        <family val="2"/>
      </rPr>
      <t>Terminada Extemporánea"</t>
    </r>
  </si>
  <si>
    <r>
      <t xml:space="preserve">Reporte Coord. Jurídica: </t>
    </r>
    <r>
      <rPr>
        <sz val="10"/>
        <rFont val="Tahoma"/>
        <family val="2"/>
      </rPr>
      <t xml:space="preserve">1.Se realizaron las respectivas socializaciones de la circular No. 006 de 2018 y adicionalmente se realizo la circular No. 010 de 2019. 2. En ley año 2018, los abogados de la Coordinación Jurídica realizaron la verificación  de los expedientes contractuales de 2017, verificando que todos los documentos contaran con las firmas.  Adicionalmente en diciembre de 2018, se realizo una nueva revisión con el equipo de gestión documental de la coordinación jurídica el cual estableció que un 98% de los documentos de los expedientes de 2017 cuenta con la totalidad de firmas. 
</t>
    </r>
    <r>
      <rPr>
        <b/>
        <sz val="10"/>
        <rFont val="Tahoma"/>
        <family val="2"/>
      </rPr>
      <t xml:space="preserve">Análisis OCI: </t>
    </r>
    <r>
      <rPr>
        <sz val="10"/>
        <rFont val="Tahoma"/>
        <family val="2"/>
      </rPr>
      <t xml:space="preserve">Verificado los soportes remitidos, se observa el cumplimiento a la actividad formulada. Sin embargo la Circular 010 de 2019 y su socialización se dio por fuera del tiempo de la acción. Por lo anterior se califica la acción como </t>
    </r>
    <r>
      <rPr>
        <b/>
        <sz val="10"/>
        <rFont val="Tahoma"/>
        <family val="2"/>
      </rPr>
      <t>"Terminada Extemporánea"</t>
    </r>
  </si>
  <si>
    <r>
      <t xml:space="preserve">Reporte Coord. Jurídica: </t>
    </r>
    <r>
      <rPr>
        <sz val="10"/>
        <rFont val="Tahoma"/>
        <family val="2"/>
      </rPr>
      <t xml:space="preserve">1.Se realizaron las respectivas socializaciones de la circular No. 006 de 2018 y adicionalmente se realizo la circular No. 010 de 2019. 2. En lel año 2018, los abogados de la Coordinación Jurídica realizaron la verificación  de los expedientes contractuales de 2017, verificando que todos los documentos contaran con las firmas.  Adicionalmente en diciembre de 2018, se realizo una nueva revisión con el equipo de gestión documental de la coordinación jurídica el cual estableció que un 98% de los documentos de los expedientes de 2017 cuenta con la totalidad de firmas. 
</t>
    </r>
    <r>
      <rPr>
        <b/>
        <sz val="10"/>
        <rFont val="Tahoma"/>
        <family val="2"/>
      </rPr>
      <t xml:space="preserve">Análisis OCI: </t>
    </r>
    <r>
      <rPr>
        <sz val="10"/>
        <rFont val="Tahoma"/>
        <family val="2"/>
      </rPr>
      <t xml:space="preserve">Verificado los soportes remitidos, se observa el cumplimiento a la actividad formulada. Sin embargo la Circular 010 de 2019 y su socialización se dio por fuera del tiempo de la acción. Por lo anterior se califica la acción como </t>
    </r>
    <r>
      <rPr>
        <b/>
        <sz val="10"/>
        <rFont val="Tahoma"/>
        <family val="2"/>
      </rPr>
      <t>"Terminada Extemporánea"</t>
    </r>
  </si>
  <si>
    <r>
      <t xml:space="preserve">Reporte Coord. Jurídica: </t>
    </r>
    <r>
      <rPr>
        <sz val="10"/>
        <rFont val="Tahoma"/>
        <family val="2"/>
      </rPr>
      <t xml:space="preserve">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 xml:space="preserve">Análisis OCI: </t>
    </r>
    <r>
      <rPr>
        <sz val="10"/>
        <rFont val="Tahoma"/>
        <family val="2"/>
      </rPr>
      <t xml:space="preserve">Se concluye que se había formulado una verificación trimestral durante el tiempo de ejecución de la acción. Sin embargo, verificada la documentación aportada, solo se realizado una revisión conforme acta de reunión de 25 de abril de 2019. Por lo tanto se califica la acción como </t>
    </r>
    <r>
      <rPr>
        <b/>
        <sz val="10"/>
        <rFont val="Tahoma"/>
        <family val="2"/>
      </rPr>
      <t>"Incumplida"</t>
    </r>
  </si>
  <si>
    <r>
      <t xml:space="preserve">Reporte Coord. Jurídica: </t>
    </r>
    <r>
      <rPr>
        <sz val="10"/>
        <rFont val="Tahoma"/>
        <family val="2"/>
      </rPr>
      <t xml:space="preserve">Se realizó el ajuste del listado de documentos, estableciendo el orden del mismo de conformidad con lo establecido en el nuevo manual de contratación, supervisión e interventoría del canal.. 
</t>
    </r>
    <r>
      <rPr>
        <b/>
        <sz val="10"/>
        <rFont val="Tahoma"/>
        <family val="2"/>
      </rPr>
      <t xml:space="preserve">
Análisis OCI:</t>
    </r>
    <r>
      <rPr>
        <sz val="10"/>
        <rFont val="Tahoma"/>
        <family val="2"/>
      </rPr>
      <t xml:space="preserve"> Conforme a la verificación del reporte y de la evidencia aportada se concluye, que los documentos aportados no demuestran el cumplimiento de las 3 actividades formuladas para la acción. En similar sentido, hace falta documentación que permita ver el inicio de la acción. Así mismo se deja un aviso de ALERTA frente al estado del cumplimiento y la fecha de finalización de la acción, pues se denota retraso. 
Por lo tanto se califica la acción como</t>
    </r>
    <r>
      <rPr>
        <b/>
        <sz val="10"/>
        <rFont val="Tahoma"/>
        <family val="2"/>
      </rPr>
      <t xml:space="preserve"> "Sin Iniciar". </t>
    </r>
  </si>
  <si>
    <r>
      <t xml:space="preserve">Reporte Coord. Jurídica: </t>
    </r>
    <r>
      <rPr>
        <sz val="10"/>
        <rFont val="Tahoma"/>
        <family val="2"/>
      </rPr>
      <t xml:space="preserve">Se realizó el ajuste del listado de documentos, estableciendo el orden del mismo de conformidad con lo establecido en el nuevo manual de contratación, supervisión e interventoría del canal.. 
</t>
    </r>
    <r>
      <rPr>
        <b/>
        <sz val="10"/>
        <rFont val="Tahoma"/>
        <family val="2"/>
      </rPr>
      <t xml:space="preserve">Análisis OCI: </t>
    </r>
    <r>
      <rPr>
        <sz val="10"/>
        <rFont val="Tahoma"/>
        <family val="2"/>
      </rPr>
      <t xml:space="preserve">Conforme a la verificación del reporte y de la evidencia aportada se concluye, que los documentos aportados no demuestran el cumplimiento de las 11 actividades formuladas para la acción. Únicamente se presento soporte de reuniones de cuatro meses. Por lo tanto se califica la acción como </t>
    </r>
    <r>
      <rPr>
        <b/>
        <sz val="10"/>
        <rFont val="Tahoma"/>
        <family val="2"/>
      </rPr>
      <t>"Incumplida"</t>
    </r>
  </si>
  <si>
    <r>
      <t xml:space="preserve">Reporte Coord. Jurídica: </t>
    </r>
    <r>
      <rPr>
        <sz val="10"/>
        <rFont val="Tahoma"/>
        <family val="2"/>
      </rPr>
      <t xml:space="preserve">Se realiza el envió semanal de la matriz con las características indicadas por parte del contratista encargado de realizar la publicación en el SECOP.
</t>
    </r>
    <r>
      <rPr>
        <b/>
        <sz val="10"/>
        <rFont val="Tahoma"/>
        <family val="2"/>
      </rPr>
      <t xml:space="preserve">Análisis OCI: </t>
    </r>
    <r>
      <rPr>
        <sz val="10"/>
        <rFont val="Tahoma"/>
        <family val="2"/>
      </rPr>
      <t xml:space="preserve">Conforme a la verificación del reporte y de la evidencia aportada se concluye, que los documentos no demuestran el  cumplimiento de la  actividad formulada para la acción. Los soportes remitidos no son conducentes, pertinentes y eficaces. Por lo tanto se califica la acción como </t>
    </r>
    <r>
      <rPr>
        <b/>
        <sz val="10"/>
        <rFont val="Tahoma"/>
        <family val="2"/>
      </rPr>
      <t>"Incumplida"</t>
    </r>
  </si>
  <si>
    <r>
      <t xml:space="preserve">Reporte Coord. Jurídica: </t>
    </r>
    <r>
      <rPr>
        <sz val="10"/>
        <rFont val="Tahoma"/>
        <family val="2"/>
      </rPr>
      <t xml:space="preserve">1. Se han realizado capacitaciones al equipo de apoyo administrativo que recibe los documentos en la ventanilla de la Coordinación Jurídica, en l cual se les recuerda los pasos para la recepción de los mismos.  2. Se han realizado muestras aleatorias de 30 contratos para verificar que el listado de documentos tenga la fecha de recepción de los mismos. 
</t>
    </r>
    <r>
      <rPr>
        <b/>
        <sz val="10"/>
        <rFont val="Tahoma"/>
        <family val="2"/>
      </rPr>
      <t xml:space="preserve">Análisis OCI: </t>
    </r>
    <r>
      <rPr>
        <sz val="10"/>
        <rFont val="Tahoma"/>
        <family val="2"/>
      </rPr>
      <t>Posterior a la verificación de la documentación aportada se verifico el cumplimiento de la acción propuesta. También se menciona que no se reportaron las dos actividades propuestas pero los documentos dan cuenta de las dos. También se informa que las actividades se adelantaron por fuera del plazo inicialmente propuesto. Por lo tango se califica la acción como</t>
    </r>
    <r>
      <rPr>
        <b/>
        <sz val="10"/>
        <rFont val="Tahoma"/>
        <family val="2"/>
      </rPr>
      <t xml:space="preserve"> "Terminada Extemporánea"</t>
    </r>
  </si>
  <si>
    <r>
      <rPr>
        <b/>
        <sz val="10"/>
        <rFont val="Tahoma"/>
        <family val="2"/>
      </rPr>
      <t>Reporte Coord. Jurídica:</t>
    </r>
    <r>
      <rPr>
        <sz val="10"/>
        <rFont val="Tahoma"/>
        <family val="2"/>
      </rPr>
      <t xml:space="preserve"> Se realiza el seguimiento mensual a las publicaciones hechas en el Secop I de los diferentes documentos generados en la actividad contractual.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11 actividades formuladas para la acción. Únicamente se presento soporte de reuniones de cuatro meses. Por lo tanto se califica la acción como </t>
    </r>
    <r>
      <rPr>
        <b/>
        <sz val="10"/>
        <rFont val="Tahoma"/>
        <family val="2"/>
      </rPr>
      <t>"Incumplida</t>
    </r>
    <r>
      <rPr>
        <sz val="10"/>
        <rFont val="Tahoma"/>
        <family val="2"/>
      </rPr>
      <t>"</t>
    </r>
  </si>
  <si>
    <r>
      <rPr>
        <b/>
        <sz val="10"/>
        <rFont val="Tahoma"/>
        <family val="2"/>
      </rPr>
      <t>Reporte Coord. Jurídica:</t>
    </r>
    <r>
      <rPr>
        <sz val="10"/>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10"/>
        <rFont val="Tahoma"/>
        <family val="2"/>
      </rPr>
      <t>"Incumplida</t>
    </r>
    <r>
      <rPr>
        <sz val="10"/>
        <rFont val="Tahoma"/>
        <family val="2"/>
      </rPr>
      <t>"</t>
    </r>
  </si>
  <si>
    <r>
      <rPr>
        <b/>
        <sz val="10"/>
        <rFont val="Tahoma"/>
        <family val="2"/>
      </rPr>
      <t>Reporte Coord. Jurídica:</t>
    </r>
    <r>
      <rPr>
        <sz val="10"/>
        <rFont val="Tahoma"/>
        <family val="2"/>
      </rPr>
      <t xml:space="preserve"> 1.Mediante correo electrónico de fecha 17 de octubre se solicito a planeación la eliminación del formato AGCO-IN-001, el cual fue eliminado de la intranet. 2. Se actualizó el manual de contratación estableciendo los requisitos de perfeccionamiento y ejecución, 
</t>
    </r>
    <r>
      <rPr>
        <b/>
        <sz val="10"/>
        <rFont val="Tahoma"/>
        <family val="2"/>
      </rPr>
      <t>Análisis OCI</t>
    </r>
    <r>
      <rPr>
        <sz val="10"/>
        <rFont val="Tahoma"/>
        <family val="2"/>
      </rPr>
      <t>: Conforme a la verificación del reporte y de la evidencia aportada se concluye, que los documentos aportados demuestran el cumplimiento de las actividades formuladas para la acción. Por lo tanto se califica la acción como "</t>
    </r>
    <r>
      <rPr>
        <b/>
        <sz val="10"/>
        <rFont val="Tahoma"/>
        <family val="2"/>
      </rPr>
      <t>Terminada Extemporánea</t>
    </r>
    <r>
      <rPr>
        <sz val="10"/>
        <rFont val="Tahoma"/>
        <family val="2"/>
      </rPr>
      <t>"</t>
    </r>
  </si>
  <si>
    <r>
      <rPr>
        <b/>
        <sz val="10"/>
        <rFont val="Tahoma"/>
        <family val="2"/>
      </rPr>
      <t xml:space="preserve">Reporte Coord. Jurídica: </t>
    </r>
    <r>
      <rPr>
        <sz val="10"/>
        <rFont val="Tahoma"/>
        <family val="2"/>
      </rPr>
      <t xml:space="preserve">1. se realizó la actualización del manual de contratación, supervisión e interventoría el cual entrara a regir el próximo 1 de junio de 2019.  
</t>
    </r>
    <r>
      <rPr>
        <b/>
        <sz val="10"/>
        <rFont val="Tahoma"/>
        <family val="2"/>
      </rPr>
      <t>Análisis OCI</t>
    </r>
    <r>
      <rPr>
        <sz val="10"/>
        <rFont val="Tahoma"/>
        <family val="2"/>
      </rPr>
      <t xml:space="preserve">: Conforme a la verificación del reporte y de la evidencia aportada se concluye, que los documentos aportados demuestran el cumplimiento de las actividades formuladas para la acción.  Por lo tanto se califica la acción como </t>
    </r>
    <r>
      <rPr>
        <b/>
        <sz val="10"/>
        <rFont val="Tahoma"/>
        <family val="2"/>
      </rPr>
      <t>"Terminada Extemporánea"</t>
    </r>
  </si>
  <si>
    <r>
      <rPr>
        <b/>
        <sz val="10"/>
        <rFont val="Tahoma"/>
        <family val="2"/>
      </rPr>
      <t>Reporte Coord. Jurídica:</t>
    </r>
    <r>
      <rPr>
        <sz val="10"/>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10"/>
        <rFont val="Tahoma"/>
        <family val="2"/>
      </rPr>
      <t>"Incumplida".</t>
    </r>
  </si>
  <si>
    <r>
      <rPr>
        <b/>
        <sz val="10"/>
        <rFont val="Tahoma"/>
        <family val="2"/>
      </rPr>
      <t xml:space="preserve">Reporte Coord. Jurídica: </t>
    </r>
    <r>
      <rPr>
        <sz val="10"/>
        <rFont val="Tahoma"/>
        <family val="2"/>
      </rPr>
      <t xml:space="preserve">se realizaron las dos mesas de trabajo con la finalidad de definir la metodología de trabajo para ir estableciendo cuales son los riesgos generales de los diferentes procesos de contratación
</t>
    </r>
    <r>
      <rPr>
        <b/>
        <sz val="10"/>
        <rFont val="Tahoma"/>
        <family val="2"/>
      </rPr>
      <t>Análisis OCI</t>
    </r>
    <r>
      <rPr>
        <sz val="10"/>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10"/>
        <rFont val="Tahoma"/>
        <family val="2"/>
      </rPr>
      <t xml:space="preserve"> "Terminada Extemporánea".</t>
    </r>
  </si>
  <si>
    <r>
      <rPr>
        <b/>
        <sz val="10"/>
        <rFont val="Tahoma"/>
        <family val="2"/>
      </rPr>
      <t xml:space="preserve">Reporte Coord. Jurídica: </t>
    </r>
    <r>
      <rPr>
        <sz val="10"/>
        <rFont val="Tahoma"/>
        <family val="2"/>
      </rPr>
      <t xml:space="preserve">se realizaron las dos mesas de trabajo con la finalidad de definir la metodología de trabajo para ir estableciendo cuales son los riesgos generales de los diferentes procesos de contratación
</t>
    </r>
    <r>
      <rPr>
        <b/>
        <sz val="10"/>
        <rFont val="Tahoma"/>
        <family val="2"/>
      </rPr>
      <t>Análisis OCI</t>
    </r>
    <r>
      <rPr>
        <sz val="10"/>
        <rFont val="Tahoma"/>
        <family val="2"/>
      </rPr>
      <t xml:space="preserve">: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 </t>
    </r>
    <r>
      <rPr>
        <b/>
        <sz val="10"/>
        <rFont val="Tahoma"/>
        <family val="2"/>
      </rPr>
      <t>"Terminada Extemporánea".</t>
    </r>
  </si>
  <si>
    <r>
      <t xml:space="preserve">Reporte Coord. Jurídica: </t>
    </r>
    <r>
      <rPr>
        <sz val="10"/>
        <rFont val="Tahoma"/>
        <family val="2"/>
      </rPr>
      <t>En la ultima reunión se estructuro la metodología, la cual se pretende desarrollar en compañía de todas las áreas del canal y de planeación.</t>
    </r>
    <r>
      <rPr>
        <b/>
        <sz val="10"/>
        <rFont val="Tahoma"/>
        <family val="2"/>
      </rPr>
      <t xml:space="preserve">
Análisis OCI: </t>
    </r>
    <r>
      <rPr>
        <sz val="10"/>
        <rFont val="Tahoma"/>
        <family val="2"/>
      </rPr>
      <t xml:space="preserve">Conforme a la verificación del reporte y de la evidencia aportada se concluye, que los documentos aportados no demuestran el cumplimiento de la actividad formulada para la acción. La meta contemplaba generar un política al interior de la entidad, la cual no se logro. Solo se adelanto una reunión preparatoria Por lo tanto se califica la acción como </t>
    </r>
    <r>
      <rPr>
        <b/>
        <sz val="10"/>
        <rFont val="Tahoma"/>
        <family val="2"/>
      </rPr>
      <t>"Sin Iniciar"</t>
    </r>
  </si>
  <si>
    <r>
      <rPr>
        <b/>
        <sz val="10"/>
        <rFont val="Tahoma"/>
        <family val="2"/>
      </rPr>
      <t>Reporte Coord. Jurídica:</t>
    </r>
    <r>
      <rPr>
        <sz val="10"/>
        <rFont val="Tahoma"/>
        <family val="2"/>
      </rPr>
      <t xml:space="preserve"> Se realizó la actualización del manual de contratación, supervisión e interventoría el cual entrara a regir el próximo 1 de junio de 2019. 
</t>
    </r>
    <r>
      <rPr>
        <b/>
        <sz val="10"/>
        <rFont val="Tahoma"/>
        <family val="2"/>
      </rPr>
      <t>Análisis OCI</t>
    </r>
    <r>
      <rPr>
        <sz val="10"/>
        <rFont val="Tahoma"/>
        <family val="2"/>
      </rPr>
      <t xml:space="preserve">: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 </t>
    </r>
    <r>
      <rPr>
        <b/>
        <sz val="10"/>
        <rFont val="Tahoma"/>
        <family val="2"/>
      </rPr>
      <t>"Terminada Extemporánea"</t>
    </r>
  </si>
  <si>
    <r>
      <rPr>
        <b/>
        <sz val="10"/>
        <rFont val="Tahoma"/>
        <family val="2"/>
      </rPr>
      <t>Reporte Coord. Jurídica:</t>
    </r>
    <r>
      <rPr>
        <sz val="10"/>
        <rFont val="Tahoma"/>
        <family val="2"/>
      </rPr>
      <t xml:space="preserve"> Se realizó la actualización del manual de contratación, supervisión e interventoría el cual entrara a regir el próximo 1 de junio de 2019. 
</t>
    </r>
    <r>
      <rPr>
        <b/>
        <sz val="10"/>
        <rFont val="Tahoma"/>
        <family val="2"/>
      </rPr>
      <t>Análisis OCI</t>
    </r>
    <r>
      <rPr>
        <sz val="10"/>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10"/>
        <rFont val="Tahoma"/>
        <family val="2"/>
      </rPr>
      <t xml:space="preserve"> "Terminada Extemporánea"</t>
    </r>
  </si>
  <si>
    <r>
      <rPr>
        <b/>
        <sz val="10"/>
        <rFont val="Tahoma"/>
        <family val="2"/>
      </rPr>
      <t>Reporte Coord. Jurídica:</t>
    </r>
    <r>
      <rPr>
        <sz val="10"/>
        <rFont val="Tahoma"/>
        <family val="2"/>
      </rPr>
      <t xml:space="preserve"> Se realizó la actualización del manual de contratación, supervisión e interventoría el cual entrara a regir el próximo 1 de junio de 2019. , 
</t>
    </r>
    <r>
      <rPr>
        <b/>
        <sz val="10"/>
        <rFont val="Tahoma"/>
        <family val="2"/>
      </rPr>
      <t>Análisis OCI</t>
    </r>
    <r>
      <rPr>
        <sz val="10"/>
        <rFont val="Tahoma"/>
        <family val="2"/>
      </rPr>
      <t>: Conforme a la verificación del reporte y de la evidencia aportada se concluye, que los documentos aportados demuestran el cumplimiento de las actividades formuladas para la acción. También se informa que las actividades se adelantaron por fuera del plazo inicialmente propuesto. Por lo tanto se califica la acción como</t>
    </r>
    <r>
      <rPr>
        <b/>
        <sz val="10"/>
        <rFont val="Tahoma"/>
        <family val="2"/>
      </rPr>
      <t xml:space="preserve"> "Terminada Extemporánea"</t>
    </r>
  </si>
  <si>
    <r>
      <rPr>
        <b/>
        <sz val="10"/>
        <rFont val="Tahoma"/>
        <family val="2"/>
      </rPr>
      <t>Reporte Coord. Jurídica:</t>
    </r>
    <r>
      <rPr>
        <sz val="10"/>
        <rFont val="Tahoma"/>
        <family val="2"/>
      </rPr>
      <t xml:space="preserve"> Se realizó la actualización del manual de contratación, supervisión e interventoría el cual entrara a regir el próximo 1 de junio de 2019. , 
</t>
    </r>
    <r>
      <rPr>
        <b/>
        <sz val="10"/>
        <rFont val="Tahoma"/>
        <family val="2"/>
      </rPr>
      <t>Análisis OCI</t>
    </r>
    <r>
      <rPr>
        <sz val="10"/>
        <rFont val="Tahoma"/>
        <family val="2"/>
      </rPr>
      <t xml:space="preserve">: Conforme a la verificación del reporte y de la evidencia aportada se concluye, que los documentos  demuestran el cumplimiento de las actividades formuladas para la acción. También se informa que las actividades se adelantaron por fuera del plazo inicialmente propuesto. Por lo tanto se califica la acción como </t>
    </r>
    <r>
      <rPr>
        <b/>
        <sz val="10"/>
        <rFont val="Tahoma"/>
        <family val="2"/>
      </rPr>
      <t>"Terminada Extemporánea"</t>
    </r>
  </si>
  <si>
    <r>
      <rPr>
        <b/>
        <sz val="10"/>
        <rFont val="Tahoma"/>
        <family val="2"/>
      </rPr>
      <t>Reporte Coord. Jurídica:</t>
    </r>
    <r>
      <rPr>
        <sz val="10"/>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Se exhorta al área responsable para llevar a cabo las actividades planteadas para dar un cierre extemporáneo Por lo tanto se califica la acción como </t>
    </r>
    <r>
      <rPr>
        <b/>
        <sz val="10"/>
        <rFont val="Tahoma"/>
        <family val="2"/>
      </rPr>
      <t>"Incumplida".</t>
    </r>
  </si>
  <si>
    <r>
      <rPr>
        <b/>
        <sz val="10"/>
        <rFont val="Tahoma"/>
        <family val="2"/>
      </rPr>
      <t>Reporte Serv. Administrativos:</t>
    </r>
    <r>
      <rPr>
        <sz val="10"/>
        <rFont val="Tahoma"/>
        <family val="2"/>
      </rPr>
      <t xml:space="preserve"> Se emitió el concepto técnico del deterioro de la valorización de los activos teniendo encuentra la experticia de los colaboradores de la entidad y de conformidad con el Manual de avalúos .El concepto técnico del deterioro de la valorización de los activos se  realizó en el mes de Diciembre se adjunta evidencias. Teniendo en cuenta las observaciones emitidas por el contador de la entidad y la Subdirectora Administrativa se realizo el nuevo avalúo y se remitió al área competente mediante memorando 482 de 2019. 
</t>
    </r>
    <r>
      <rPr>
        <b/>
        <sz val="10"/>
        <rFont val="Tahoma"/>
        <family val="2"/>
      </rPr>
      <t xml:space="preserve">Análisis OCI: </t>
    </r>
    <r>
      <rPr>
        <sz val="10"/>
        <rFont val="Tahoma"/>
        <family val="2"/>
      </rPr>
      <t xml:space="preserve">De acuerdo con los soportes enviados por el área de Servicios Administrativos, memorando 482 del 22/09/2019 y matriz en Excel denominada consolidado de avalúo de activos,  no es posible evidenciar como se realizó calculó el deterioro conforme lo establecido en la normatividad aplicable al Canal. Razón por la cual, se recomienda revisar la evidencia que se aporta como soporte a las acciones propuestas del plan de mejoramiento. La acción se califica como </t>
    </r>
    <r>
      <rPr>
        <b/>
        <sz val="10"/>
        <rFont val="Tahoma"/>
        <family val="2"/>
      </rPr>
      <t>"Incumplida".</t>
    </r>
  </si>
  <si>
    <r>
      <rPr>
        <b/>
        <sz val="10"/>
        <rFont val="Tahoma"/>
        <family val="2"/>
      </rPr>
      <t xml:space="preserve">Reporte Planeación: </t>
    </r>
    <r>
      <rPr>
        <sz val="10"/>
        <rFont val="Tahoma"/>
        <family val="2"/>
      </rPr>
      <t xml:space="preserve">Se ha adelantado la construcción de la herramienta de autoevaluación, la misma están aún en proceso de revisión y se espera tener lista en el segundo cuatrimestre del año. 
</t>
    </r>
    <r>
      <rPr>
        <b/>
        <sz val="10"/>
        <rFont val="Tahoma"/>
        <family val="2"/>
      </rPr>
      <t xml:space="preserve">
Análisis OCI:</t>
    </r>
    <r>
      <rPr>
        <sz val="10"/>
        <rFont val="Tahoma"/>
        <family val="2"/>
      </rPr>
      <t xml:space="preserve"> A la fecha de corte del seguimiento (30 de abril de 2019), se evidencia borrador de la herramienta de autoevaluación. De acuerdo con la fecha de terminación programada, se califica </t>
    </r>
    <r>
      <rPr>
        <b/>
        <sz val="10"/>
        <rFont val="Tahoma"/>
        <family val="2"/>
      </rPr>
      <t>"Incumplida".</t>
    </r>
    <r>
      <rPr>
        <sz val="10"/>
        <rFont val="Tahoma"/>
        <family val="2"/>
      </rPr>
      <t xml:space="preserve">  Se recomienda al área avanzar en la construcción del documento de lineamientos, terminar la construcción de la herramienta y adelantar la socialización de los documentos propuestos.  </t>
    </r>
  </si>
  <si>
    <r>
      <rPr>
        <b/>
        <sz val="10"/>
        <rFont val="Tahoma"/>
        <family val="2"/>
      </rPr>
      <t xml:space="preserve">Reporte sistemas: </t>
    </r>
    <r>
      <rPr>
        <sz val="10"/>
        <rFont val="Tahoma"/>
        <family val="2"/>
      </rPr>
      <t xml:space="preserve">se realizo la construcción y socialización de los formatos y cronograma de seguimiento a equipos fuera del dominio.
</t>
    </r>
    <r>
      <rPr>
        <b/>
        <sz val="10"/>
        <rFont val="Tahoma"/>
        <family val="2"/>
      </rPr>
      <t xml:space="preserve">Análisis OCI: </t>
    </r>
    <r>
      <rPr>
        <sz val="10"/>
        <rFont val="Tahoma"/>
        <family val="2"/>
      </rPr>
      <t xml:space="preserve">Se evidenció un cuadro en Excel denominado seguimiento, el cual contiene un cronograma para realizar actividades de revisión periódica de usuarios y permisos; de igual manera otro que dice seguimiento equipos fuera de dominio los cuales no se da razón si son los adoptados para la actividad. De otra parte tampoco se adjuntan soportes de la realización de la acción No.2. Por lo cual la acción en general se mantiene </t>
    </r>
    <r>
      <rPr>
        <b/>
        <sz val="10"/>
        <rFont val="Tahoma"/>
        <family val="2"/>
      </rPr>
      <t>"Incumplida"</t>
    </r>
  </si>
  <si>
    <r>
      <rPr>
        <b/>
        <sz val="10"/>
        <rFont val="Tahoma"/>
        <family val="2"/>
      </rPr>
      <t xml:space="preserve">Reporte OCI: </t>
    </r>
    <r>
      <rPr>
        <sz val="10"/>
        <rFont val="Tahoma"/>
        <family val="2"/>
      </rPr>
      <t xml:space="preserve">Se realizó la actualización de la Caracterización del proceso: CONTROL, SEGUIMIENTO Y EVALUACIÓN, Código CCSE-CR-001 el 11/103/2019. 
</t>
    </r>
    <r>
      <rPr>
        <b/>
        <sz val="10"/>
        <rFont val="Tahoma"/>
        <family val="2"/>
      </rPr>
      <t xml:space="preserve">
Análisis OCI: </t>
    </r>
    <r>
      <rPr>
        <sz val="10"/>
        <rFont val="Tahoma"/>
        <family val="2"/>
      </rPr>
      <t xml:space="preserve">A la fecha de corte del seguimiento (30 de abril), ya se encuentra actualizada la Caracterización del proceso de Control Seguimiento y Evaluación. 
Por lo anterior , se califica como </t>
    </r>
    <r>
      <rPr>
        <b/>
        <sz val="10"/>
        <rFont val="Tahoma"/>
        <family val="2"/>
      </rPr>
      <t>"Terminada Extemporánea"</t>
    </r>
    <r>
      <rPr>
        <sz val="10"/>
        <rFont val="Tahoma"/>
        <family val="2"/>
      </rPr>
      <t xml:space="preserve"> debido a la fecha programada de finalización que se planteó. </t>
    </r>
  </si>
  <si>
    <r>
      <rPr>
        <b/>
        <sz val="10"/>
        <rFont val="Tahoma"/>
        <family val="2"/>
      </rPr>
      <t xml:space="preserve">Reporte Planeación: </t>
    </r>
    <r>
      <rPr>
        <sz val="10"/>
        <rFont val="Tahoma"/>
        <family val="2"/>
      </rPr>
      <t xml:space="preserve">Se realizó la actualización del procedimiento EPLE-PD-008 IDENTIFICACIÓN Y VERIFICACIÓN DE REQUISITOS LEGALES actualizado, y se divulgó su actualización a través del correo institucional. 
En el mes de enero se solicitó al web master del canal la actualización en el botón de transparencia del normograma institucional teniendo en cuenta las observaciones realizadas en el mes de diciembre al igual que en la intranet institucional.  
Durante el primer cuatrimestre del año 2019 se adelantó la actualización del procedimiento EPLE-PD-003 PROYECTO FONDO PARA EL DESARROLLO DE LA TELEVISION Y CONTENIDOS  donde se incluye la actualización normativa correspondiente. 
</t>
    </r>
    <r>
      <rPr>
        <b/>
        <sz val="10"/>
        <rFont val="Tahoma"/>
        <family val="2"/>
      </rPr>
      <t xml:space="preserve">
Análisis OCI: </t>
    </r>
    <r>
      <rPr>
        <sz val="10"/>
        <rFont val="Tahoma"/>
        <family val="2"/>
      </rPr>
      <t xml:space="preserve">Se verificaron soportes recibidos, se verificó versión 4 del procedimiento: Identificación y Verificación de Requisitos Legales, del 28/02/2019 en la intranet y su socialización a través de Boletín # 9 del 06-03-2019. Así mismo se evidencia la revisión y publicación del Normograma Institucional, en la el link de transparencia de la página web del Canal y en la intranet. Aún se encuentra pendiente finalizar la actualización de la totalidad de procedimientos asociados al proceso de planeación estratégica en el componente normativo.
Se califica </t>
    </r>
    <r>
      <rPr>
        <b/>
        <sz val="10"/>
        <rFont val="Tahoma"/>
        <family val="2"/>
      </rPr>
      <t>"Incumplida"</t>
    </r>
    <r>
      <rPr>
        <sz val="10"/>
        <rFont val="Tahoma"/>
        <family val="2"/>
      </rPr>
      <t xml:space="preserve"> de acuerdo con la fecha de finalización programada. Se insta al área a culminar las actividades pendientes.</t>
    </r>
  </si>
  <si>
    <r>
      <rPr>
        <b/>
        <sz val="10"/>
        <color theme="1"/>
        <rFont val="Tahoma"/>
        <family val="2"/>
      </rPr>
      <t xml:space="preserve">Análisis OCI: </t>
    </r>
    <r>
      <rPr>
        <sz val="10"/>
        <color theme="1"/>
        <rFont val="Tahoma"/>
        <family val="2"/>
      </rPr>
      <t>Para el cuatrimestre I-2019, no se evidencia avance para esta acción. Se reporta</t>
    </r>
    <r>
      <rPr>
        <b/>
        <sz val="10"/>
        <color theme="1"/>
        <rFont val="Tahoma"/>
        <family val="2"/>
      </rPr>
      <t xml:space="preserve"> "Incumplida"</t>
    </r>
    <r>
      <rPr>
        <sz val="10"/>
        <color theme="1"/>
        <rFont val="Tahoma"/>
        <family val="2"/>
      </rPr>
      <t>, debido a la fecha de finalización programada, la cual correspondía a diciembre de 2018. Se recomienda al área responsable adelantar las actividades planteadas.</t>
    </r>
  </si>
  <si>
    <r>
      <t xml:space="preserve">Reporte Planeación: </t>
    </r>
    <r>
      <rPr>
        <sz val="10"/>
        <rFont val="Tahoma"/>
        <family val="2"/>
      </rPr>
      <t xml:space="preserve">Para el periodo de reporte no se adelantó la revisión de los documentos descritos en el Plan de Mejoramiento. 
</t>
    </r>
    <r>
      <rPr>
        <b/>
        <sz val="10"/>
        <rFont val="Tahoma"/>
        <family val="2"/>
      </rPr>
      <t xml:space="preserve">
Análisis OCI: </t>
    </r>
    <r>
      <rPr>
        <sz val="10"/>
        <rFont val="Tahoma"/>
        <family val="2"/>
      </rPr>
      <t xml:space="preserve">Para el cuatrimestre I-2019, no se evidencia avance para esta acción. Se reporta </t>
    </r>
    <r>
      <rPr>
        <b/>
        <sz val="10"/>
        <rFont val="Tahoma"/>
        <family val="2"/>
      </rPr>
      <t>"Incumplida"</t>
    </r>
    <r>
      <rPr>
        <sz val="10"/>
        <rFont val="Tahoma"/>
        <family val="2"/>
      </rPr>
      <t xml:space="preserve">, debido a la fecha de finalización programada, la cual correspondía a diciembre de 2018. Se recomienda al área responsable realizar las actividades planteadas.
</t>
    </r>
  </si>
  <si>
    <r>
      <t xml:space="preserve">Reporte Planeación: </t>
    </r>
    <r>
      <rPr>
        <sz val="10"/>
        <rFont val="Tahoma"/>
        <family val="2"/>
      </rPr>
      <t xml:space="preserve">Para el periodo de reporte no se adelantó la revisión del documento descrito en el Plan de Mejoramiento, dicha solicitud de actualización se realizó en el mes de diciembre, durante el segundo cuatrimestre se adelantará nuevamente la solicitud.
</t>
    </r>
    <r>
      <rPr>
        <b/>
        <sz val="10"/>
        <rFont val="Tahoma"/>
        <family val="2"/>
      </rPr>
      <t xml:space="preserve">
Análisis OCI: </t>
    </r>
    <r>
      <rPr>
        <sz val="10"/>
        <rFont val="Tahoma"/>
        <family val="2"/>
      </rPr>
      <t xml:space="preserve">No se evidencia avance para esta acción, en el  I cuatrimestre de 2019. Se califica como </t>
    </r>
    <r>
      <rPr>
        <b/>
        <sz val="10"/>
        <rFont val="Tahoma"/>
        <family val="2"/>
      </rPr>
      <t>"Incumplida"</t>
    </r>
    <r>
      <rPr>
        <sz val="10"/>
        <rFont val="Tahoma"/>
        <family val="2"/>
      </rPr>
      <t>, debido a la fecha de finalización programada, la cual correspondía a diciembre de 2018. Se recomienda al área responsable realizar las actividades planteadas.</t>
    </r>
  </si>
  <si>
    <r>
      <t xml:space="preserve">Reporte Planeación: </t>
    </r>
    <r>
      <rPr>
        <sz val="10"/>
        <rFont val="Tahoma"/>
        <family val="2"/>
      </rPr>
      <t xml:space="preserve">Se actualizaron lo siguientes documentos: 
Caracterización proceso gestión jurídica y contractual - 29/04/2019
Caracterización proceso Gestión Jurídica - eliminado -30/04/2019
Programa de inducción y reinducción - 29/03/2019
Instructivo para el buzón de sugerencias eliminado - 03/12/2018
La solicitud de actualización se realizó en el mes de diciembre, durante el segundo cuatrimestre se adelantará nuevamente dicha solicitud.
</t>
    </r>
    <r>
      <rPr>
        <b/>
        <sz val="10"/>
        <rFont val="Tahoma"/>
        <family val="2"/>
      </rPr>
      <t xml:space="preserve">
Análisis OCI:  </t>
    </r>
    <r>
      <rPr>
        <sz val="10"/>
        <rFont val="Tahoma"/>
        <family val="2"/>
      </rPr>
      <t xml:space="preserve">Se procede a la revisión de los soportes remitidos observando el correo de solicitud de actualización de los documentos y eliminación, de un total de 4 documentos. Los planteados en la acción de mejora corresponden a 7. Por lo anterior, se sigue calificando como </t>
    </r>
    <r>
      <rPr>
        <b/>
        <sz val="10"/>
        <rFont val="Tahoma"/>
        <family val="2"/>
      </rPr>
      <t>"Incumplida"</t>
    </r>
    <r>
      <rPr>
        <sz val="10"/>
        <rFont val="Tahoma"/>
        <family val="2"/>
      </rPr>
      <t xml:space="preserve">, debido a la fecha de finalización que se tenía prevista (31 de diciembre de 2018). Se recomienda al área ejecutar las actividades pertinentes que den cumplimiento a las acciones planteadas en el Plan de Mejoramiento. 
</t>
    </r>
  </si>
  <si>
    <r>
      <t>Reporte Planeación:</t>
    </r>
    <r>
      <rPr>
        <sz val="10"/>
        <rFont val="Tahoma"/>
        <family val="2"/>
      </rPr>
      <t xml:space="preserve"> Para el periodo de reporte no se adelantó la revisión del documento descrito en el Plan de Mejoramiento, dicha solicitud de actualización se realizó en el mes de diciembre, durante el segundo cuatrimestre se adelantará nuevamente la solicitud.
</t>
    </r>
    <r>
      <rPr>
        <b/>
        <sz val="10"/>
        <rFont val="Tahoma"/>
        <family val="2"/>
      </rPr>
      <t xml:space="preserve">
Análisis OCI:   </t>
    </r>
    <r>
      <rPr>
        <sz val="10"/>
        <rFont val="Tahoma"/>
        <family val="2"/>
      </rPr>
      <t xml:space="preserve">Para el cuatrimestre I-2019, no se evidencia avance para esta acción. Se reporta </t>
    </r>
    <r>
      <rPr>
        <b/>
        <sz val="10"/>
        <rFont val="Tahoma"/>
        <family val="2"/>
      </rPr>
      <t>"Incumplida",</t>
    </r>
    <r>
      <rPr>
        <sz val="10"/>
        <rFont val="Tahoma"/>
        <family val="2"/>
      </rPr>
      <t xml:space="preserve"> debido a la fecha de finalización programada, la cual correspondía a diciembre de 2018. Se recomienda al área responsable realizar las actividades planteadas.</t>
    </r>
  </si>
  <si>
    <r>
      <t>Reporte Planeación:</t>
    </r>
    <r>
      <rPr>
        <sz val="10"/>
        <rFont val="Tahoma"/>
        <family val="2"/>
      </rPr>
      <t xml:space="preserve"> En el mes de diciembre se realizó el comité Institucional de Gestión y Desempeño en el cual se abordó el componente de revisión por la dirección a través de la presentación de los resultados de los autodiagnósticos del Modelo Integrado de Planeación y Gestión realizados en el primer semestre de 2018, es importante aclarar que el procedimiento "revisión por la dirección" fue eliminado en el mes de febrero de 2019 de los documentos del sistema toda vez que dicho ejercicio ya no es un requisito necesario a la luz del Modelo Integrado de Planeación y Gestión y la presentación del informe de autodiagnósticos cumplió con la función de lo requerido para un ejercicio de revisión por la dirección.
</t>
    </r>
    <r>
      <rPr>
        <b/>
        <sz val="10"/>
        <rFont val="Tahoma"/>
        <family val="2"/>
      </rPr>
      <t xml:space="preserve">
Análisis OCI:   </t>
    </r>
    <r>
      <rPr>
        <sz val="10"/>
        <rFont val="Tahoma"/>
        <family val="2"/>
      </rPr>
      <t xml:space="preserve">No se observa un reporte organizado del estado de la primer actividad, que de cuenta de los procedimientos asociados al proceso de planeación estratégica que han sido actualizados respecto a la periodicidad de ejecución de las actividades y los que se encuentran pendientes. No se evidencia la realización de las Mesas de trabajo con las áreas misionales para coordinar periodicidad y metodología de reporte de productos y/o servicios no conformes, que se había indicado se realizarían en el primer trimestre del año 2019, aunque se observa en los soportes remitidos, la actualización de: la Caracterización de productos (Bienes o servicios) - Dirección Operativa,  El procedimiento MDCC-PD-005 GESTIÓN Y CONTROL DE CALIDAD DE PROGRAMAS, MDCC-FT-022 ENTREGA, CONTROL DE CALIDAD Y CONTENIDOS DE PROGRAMAS y MDCC-FT-057 FORMATO ARCHIVO DE NOTICIAS Y PROGRAMAS (Se verificaron en la intranet).  
Respecto a la actividad 3, se observa la eliminación del procedimiento "Revisión por la Dirección", según soporte del 18 de febrero de 2019, remitido. 
De acuerdo con lo anterior, se califica como  </t>
    </r>
    <r>
      <rPr>
        <b/>
        <sz val="10"/>
        <rFont val="Tahoma"/>
        <family val="2"/>
      </rPr>
      <t>"Incumplida"</t>
    </r>
    <r>
      <rPr>
        <sz val="10"/>
        <rFont val="Tahoma"/>
        <family val="2"/>
      </rPr>
      <t xml:space="preserve">, debido a la fecha de finalización programada, la cual correspondía a diciembre de 2018. Se recomienda al área responsable, remitir el avance de las actividades realizadas conforme al análisis anterior y realizar las actividades que se encuentran pendientes a la fecha de este corte. </t>
    </r>
  </si>
  <si>
    <r>
      <t>Reporte Planeación:</t>
    </r>
    <r>
      <rPr>
        <sz val="10"/>
        <rFont val="Tahoma"/>
        <family val="2"/>
      </rPr>
      <t xml:space="preserve"> 
1. Esta acción no se puede desarrollar toda vez que dicho sistema se encuentra suspendido en su implementación por parte de la Secretaría de Cultura.
2. Durante el primer cuatrimestre se adelantaron reuniones tanto con el equipo de planeación como con el gerente del proyecto 80 "modernización institucional" revisando los avances de cumplimiento de la meta y los avances en la ejecución presupuestal. 
</t>
    </r>
    <r>
      <rPr>
        <b/>
        <sz val="10"/>
        <rFont val="Tahoma"/>
        <family val="2"/>
      </rPr>
      <t xml:space="preserve">
Análisis OCI:   </t>
    </r>
    <r>
      <rPr>
        <sz val="10"/>
        <rFont val="Tahoma"/>
        <family val="2"/>
      </rPr>
      <t xml:space="preserve">Respecto a la primer actividad, es importante que se identifique qué acción se puede plantear ( Determinar si requiere realizar modificaciones a la acción planteada, para proceder de acuerdo con la Circular interna 020 de 2018), ante la imposibilidad de implementar el sistema de la Secretaría de Cultura. Una opción podría ser el sistema que tiene la Secretaría de Planeación, para realizar los seguimientos. Lo anterior, con el fin de eliminar la causa de presentación de diferencias entre la información registrada en la ficha EBI-D de los proyectos de inversión y el Informe de Ejecución del Presupuesto de Gastos. 
Se evidencia la realización de reuniones para seguimiento del reporte de metas Plan de Desarrollo en el Segplan, de los proyectos de inversión. 
De acuerdo con lo anterior, se califica como  </t>
    </r>
    <r>
      <rPr>
        <b/>
        <sz val="10"/>
        <rFont val="Tahoma"/>
        <family val="2"/>
      </rPr>
      <t>"Incumplida"</t>
    </r>
    <r>
      <rPr>
        <sz val="10"/>
        <rFont val="Tahoma"/>
        <family val="2"/>
      </rPr>
      <t xml:space="preserve">, debido a la fecha de finalización programada, la cual correspondía a diciembre de 2018. </t>
    </r>
  </si>
  <si>
    <r>
      <rPr>
        <b/>
        <sz val="10"/>
        <rFont val="Tahoma"/>
        <family val="2"/>
      </rPr>
      <t>Reporte Coord. Jurídica</t>
    </r>
    <r>
      <rPr>
        <sz val="10"/>
        <rFont val="Tahoma"/>
        <family val="2"/>
      </rPr>
      <t xml:space="preserve">: Se realizo reunión con el área de gestión documental quien es el responsable actualmente del archivo 2017 y se estableció el porcentaje de la revisión y foliación de los expedientes estableciéndose un 34.5% de carpetas intervenidas, es decir que cuentan con foliación, rotulación e inventario.  
</t>
    </r>
    <r>
      <rPr>
        <b/>
        <sz val="10"/>
        <rFont val="Tahoma"/>
        <family val="2"/>
      </rPr>
      <t>Análisis OCI</t>
    </r>
    <r>
      <rPr>
        <sz val="10"/>
        <rFont val="Tahoma"/>
        <family val="2"/>
      </rPr>
      <t xml:space="preserve">: Conforme a la verificación del reporte y de la evidencia aportada se concluye, que los documentos aportados no demuestran el cumplimiento de las 4 actividades formuladas para la acción. Únicamente se presento soporte de una verificación . Por lo tanto se califica la acción como </t>
    </r>
    <r>
      <rPr>
        <b/>
        <sz val="10"/>
        <rFont val="Tahoma"/>
        <family val="2"/>
      </rPr>
      <t>"Incumplida</t>
    </r>
    <r>
      <rPr>
        <sz val="10"/>
        <rFont val="Tahoma"/>
        <family val="2"/>
      </rPr>
      <t>"</t>
    </r>
  </si>
  <si>
    <r>
      <rPr>
        <b/>
        <sz val="10"/>
        <rFont val="Tahoma"/>
        <family val="2"/>
      </rPr>
      <t>Reporte Serv. Administrativos:</t>
    </r>
    <r>
      <rPr>
        <sz val="10"/>
        <rFont val="Tahoma"/>
        <family val="2"/>
      </rPr>
      <t xml:space="preserve"> se revisa Matriz y se ajusta de acuerdo con las necesidades de la entidad.
</t>
    </r>
    <r>
      <rPr>
        <b/>
        <sz val="10"/>
        <rFont val="Tahoma"/>
        <family val="2"/>
      </rPr>
      <t xml:space="preserve">Análisis OCI: </t>
    </r>
    <r>
      <rPr>
        <sz val="10"/>
        <rFont val="Tahoma"/>
        <family val="2"/>
      </rPr>
      <t xml:space="preserve">De acuerdo a la información suministrada por área de Servicios Administrativos; no se observan evidencias claras y concretas sobre las realización de las acciones formuladas. Por lo cual la acción continua con alerta </t>
    </r>
    <r>
      <rPr>
        <b/>
        <sz val="10"/>
        <rFont val="Tahoma"/>
        <family val="2"/>
      </rPr>
      <t>"Incumplida"</t>
    </r>
    <r>
      <rPr>
        <sz val="10"/>
        <rFont val="Tahoma"/>
        <family val="2"/>
      </rPr>
      <t>.</t>
    </r>
  </si>
  <si>
    <r>
      <rPr>
        <b/>
        <sz val="10"/>
        <rFont val="Tahoma"/>
        <family val="2"/>
      </rPr>
      <t xml:space="preserve">Reporte Planeación: </t>
    </r>
    <r>
      <rPr>
        <sz val="10"/>
        <rFont val="Tahoma"/>
        <family val="2"/>
      </rPr>
      <t xml:space="preserve">Para el primer cuatrimestre del año se adelantó la planificación de la gestión del riesgo. En el respectivo plan de trabajo dichas acciones quedaron programadas para el segundo cuatrimestre. 
</t>
    </r>
    <r>
      <rPr>
        <b/>
        <sz val="10"/>
        <rFont val="Tahoma"/>
        <family val="2"/>
      </rPr>
      <t xml:space="preserve">
Análisis OCI: </t>
    </r>
    <r>
      <rPr>
        <sz val="10"/>
        <rFont val="Tahoma"/>
        <family val="2"/>
      </rPr>
      <t xml:space="preserve">Se verifica el soporte recibido, el cual consiste en el plan de trabajo para la revisión y actualización de los dos documentos planteados en la acción. Por lo anterior, se califica como  </t>
    </r>
    <r>
      <rPr>
        <b/>
        <sz val="10"/>
        <rFont val="Tahoma"/>
        <family val="2"/>
      </rPr>
      <t>"Incumplida"</t>
    </r>
    <r>
      <rPr>
        <sz val="10"/>
        <rFont val="Tahoma"/>
        <family val="2"/>
      </rPr>
      <t xml:space="preserve"> debido a la fecha programada para finalización, es decir, el 31 de diciembre de 2018. Sin embargo y de acuerdo con el plan de trabajo del área de Planeación, se  recomienda la realización de las actividades, con el fin de contar con lineamientos claros y actualizados para la gestión del riesgo en el Canal. </t>
    </r>
  </si>
  <si>
    <r>
      <rPr>
        <b/>
        <sz val="10"/>
        <rFont val="Tahoma"/>
        <family val="2"/>
      </rPr>
      <t xml:space="preserve">Reporte Planeación: </t>
    </r>
    <r>
      <rPr>
        <sz val="10"/>
        <rFont val="Tahoma"/>
        <family val="2"/>
      </rPr>
      <t xml:space="preserve">1. Se diseñó y elaboró el Plan de Trabajo de Riesgos para la vigencia 2019. 2. Durante el primer cuatrimestre del año se adelantaron mesas de trabajo con los siguientes procesos con el fin de hacer la actualización de sus riesgos: 
Comercialización 
Producción de televisión 
Emisión de contenidos (actualizados en 2019 con acta de reunión del año 2018)
Sistema informativo 
Nuevos negocios 
Los riesgos del proceso diseño y creación de contenidos fueron actualizados en el último trimestre de la vigencia 2018. La publicación de estos se realizará en el mes de mayo. Por otro lado en el mes de abril se realizó la actualización de los riesgos ambientales del Canal asociados al proceso de Gestión de Recursos y Administración de la Información así como al procesos de emisión de contenidos. 
</t>
    </r>
    <r>
      <rPr>
        <b/>
        <sz val="10"/>
        <rFont val="Tahoma"/>
        <family val="2"/>
      </rPr>
      <t xml:space="preserve">
Análisis OCI: </t>
    </r>
    <r>
      <rPr>
        <sz val="10"/>
        <rFont val="Tahoma"/>
        <family val="2"/>
      </rPr>
      <t xml:space="preserve">Se verifican los soportes recibidos, los cuales consisten en el plan de trabajo para la revisión y actualización de las matrices de riesgos de cada proceso y las actas de reunión para el mismo fin. Se evidencian actas de reunión con Comercialización, Producción de Televisión y Técnica. Por lo anterior sólo se ha finalizado una de las actividades programadas. Se califica  como  "Incumplida" debido a la fecha programada para finalización, es decir, el 31 de diciembre de 2018. Sin embargo y de acuerdo con el plan de trabajo del área de Planeación, se  recomienda la realización de las actividades, con el fin de contar con las Matrices de riesgos revisadas, del 100% de los procesos del Canal. </t>
    </r>
  </si>
  <si>
    <r>
      <rPr>
        <b/>
        <sz val="10"/>
        <rFont val="Tahoma"/>
        <family val="2"/>
      </rPr>
      <t xml:space="preserve">Reporte Planeación: </t>
    </r>
    <r>
      <rPr>
        <sz val="10"/>
        <rFont val="Tahoma"/>
        <family val="2"/>
      </rPr>
      <t xml:space="preserve">Se ha adelantado la construcción de la herramienta de autoevaluación, la misma están aún en proceso de revisión y se espera tener lista en el segundo cuatrimestre del año. 
</t>
    </r>
    <r>
      <rPr>
        <b/>
        <sz val="10"/>
        <rFont val="Tahoma"/>
        <family val="2"/>
      </rPr>
      <t xml:space="preserve">
Análisis OCI:</t>
    </r>
    <r>
      <rPr>
        <sz val="10"/>
        <rFont val="Tahoma"/>
        <family val="2"/>
      </rPr>
      <t xml:space="preserve"> A la fecha de corte del seguimiento (30 de abril de 2019), se evidencia borrador de la herramienta de autoevaluación. De acuerdo con la fecha de terminación programada, se califica </t>
    </r>
    <r>
      <rPr>
        <b/>
        <sz val="10"/>
        <rFont val="Tahoma"/>
        <family val="2"/>
      </rPr>
      <t>"Incumplida"</t>
    </r>
    <r>
      <rPr>
        <sz val="10"/>
        <rFont val="Tahoma"/>
        <family val="2"/>
      </rPr>
      <t xml:space="preserve">.  Se recomienda al área avanzar en la construcción del documento de lineamientos, terminar la construcción de la herramienta y socializarlos ambos. </t>
    </r>
  </si>
  <si>
    <r>
      <t xml:space="preserve">Reporte Coord. Jurídica: </t>
    </r>
    <r>
      <rPr>
        <sz val="10"/>
        <rFont val="Tahoma"/>
        <family val="2"/>
      </rPr>
      <t xml:space="preserve">Se realizó la circular No. 008 de 2019, en la cual se establecen a los supervisores y apoyos a la supervisión de contratos las obligaciones que deben ejercer durante la ejecución.
</t>
    </r>
    <r>
      <rPr>
        <b/>
        <sz val="10"/>
        <rFont val="Tahoma"/>
        <family val="2"/>
      </rPr>
      <t xml:space="preserve">Análisis OCI: </t>
    </r>
    <r>
      <rPr>
        <sz val="10"/>
        <rFont val="Tahoma"/>
        <family val="2"/>
      </rPr>
      <t xml:space="preserve">Verificado los soportes remitidos, se observa el cumplimiento a la actividad formulada. Sin embargo la Circular citada y su socialización se dio por fuera del tiempo de la acción. Por lo anterior se califica la acción como </t>
    </r>
    <r>
      <rPr>
        <b/>
        <sz val="10"/>
        <rFont val="Tahoma"/>
        <family val="2"/>
      </rPr>
      <t>"Terminada Extemporánea"</t>
    </r>
  </si>
  <si>
    <r>
      <rPr>
        <b/>
        <sz val="10"/>
        <rFont val="Tahoma"/>
        <family val="2"/>
      </rPr>
      <t>Reporte Serv. Administrativos:</t>
    </r>
    <r>
      <rPr>
        <sz val="10"/>
        <rFont val="Tahoma"/>
        <family val="2"/>
      </rPr>
      <t xml:space="preserve">  Se realizan acciones  por el área de Servicios Administrativos frente al tema de código Sigo en el aplicativo Kardex.
</t>
    </r>
    <r>
      <rPr>
        <b/>
        <sz val="10"/>
        <rFont val="Tahoma"/>
        <family val="2"/>
      </rPr>
      <t>Análisis OCI:</t>
    </r>
    <r>
      <rPr>
        <sz val="10"/>
        <rFont val="Tahoma"/>
        <family val="2"/>
      </rPr>
      <t xml:space="preserve"> De acuerdo a la información suministrada se evidenció que el aplicativo cuenta con la casilla para la placa de Siigo y que esta se refleja cuando ya el documento es elaborado, entrada almacén No. del 21/04/2019. Sin embargo, no se adjunta evidencia que permite verificar si se cuenta con el modulo de placas de control para los bienes de consumo controlado. Por lo cual la acción queda en </t>
    </r>
    <r>
      <rPr>
        <b/>
        <sz val="10"/>
        <rFont val="Tahoma"/>
        <family val="2"/>
      </rPr>
      <t>"En Proceso".</t>
    </r>
  </si>
  <si>
    <r>
      <rPr>
        <b/>
        <sz val="10"/>
        <rFont val="Tahoma"/>
        <family val="2"/>
      </rPr>
      <t>Reporte Serv. Administrativos:</t>
    </r>
    <r>
      <rPr>
        <sz val="10"/>
        <rFont val="Tahoma"/>
        <family val="2"/>
      </rPr>
      <t xml:space="preserve"> Se inicia proceso de solicitud al contratista encargado del sistema Kardex.
</t>
    </r>
    <r>
      <rPr>
        <b/>
        <sz val="10"/>
        <rFont val="Tahoma"/>
        <family val="2"/>
      </rPr>
      <t>Análisis OCI:</t>
    </r>
    <r>
      <rPr>
        <sz val="10"/>
        <rFont val="Tahoma"/>
        <family val="2"/>
      </rPr>
      <t xml:space="preserve"> de acuerdo a la información suministrada se evidenció que el aplicativo cuenta con la casilla para la placa de Siigo y que esta se refleja cuando ya el documento es elaborado, entrada almacén No. del 21/04/2019. Sin embargo, no se adjunta evidencia que permite verificar si se cuenta con el modulo de placas de control para los bienes de consumo controlado. Por lo cual la acción queda </t>
    </r>
    <r>
      <rPr>
        <b/>
        <sz val="10"/>
        <rFont val="Tahoma"/>
        <family val="2"/>
      </rPr>
      <t>"En Proceso".</t>
    </r>
  </si>
  <si>
    <r>
      <rPr>
        <b/>
        <sz val="10"/>
        <rFont val="Tahoma"/>
        <family val="2"/>
      </rPr>
      <t xml:space="preserve">Reporte Serv. Administrativos: </t>
    </r>
    <r>
      <rPr>
        <sz val="10"/>
        <rFont val="Tahoma"/>
        <family val="2"/>
      </rPr>
      <t xml:space="preserve">Se capacito al personal encargado de realizar los ingresos al almacén referente al numero de pagos que corresponde cada entrada al almacén.
</t>
    </r>
    <r>
      <rPr>
        <b/>
        <sz val="10"/>
        <rFont val="Tahoma"/>
        <family val="2"/>
      </rPr>
      <t>Análisis OCI:</t>
    </r>
    <r>
      <rPr>
        <sz val="10"/>
        <rFont val="Tahoma"/>
        <family val="2"/>
      </rPr>
      <t xml:space="preserve"> Se evidencio acta del 2/12/2018 en la cual se realizó capacitación en la manera de realizar los ingresos, salidas y traslados de elementos en el aplicativo kardex. La acción queda en proceso dado que se deben hacer 2 capacitaciones  cada conforme la acción formulada. Por lo cual la acción queda </t>
    </r>
    <r>
      <rPr>
        <b/>
        <sz val="10"/>
        <rFont val="Tahoma"/>
        <family val="2"/>
      </rPr>
      <t>"En Proceso"</t>
    </r>
    <r>
      <rPr>
        <sz val="10"/>
        <rFont val="Tahoma"/>
        <family val="2"/>
      </rPr>
      <t>.</t>
    </r>
  </si>
  <si>
    <r>
      <rPr>
        <b/>
        <sz val="10"/>
        <rFont val="Tahoma"/>
        <family val="2"/>
      </rPr>
      <t>Reporte Serv. Administrativos:</t>
    </r>
    <r>
      <rPr>
        <sz val="10"/>
        <rFont val="Tahoma"/>
        <family val="2"/>
      </rPr>
      <t xml:space="preserve"> Se actualizará el procedimiento AGRI-SA-PD-002- Ingreso a Almacén en donde la entrega de elementos sea únicamente en el almacén del Canal para su custodia y control de los elementos de consumo, consumo controlado y propiedad planta y equipo.
Se manejará un formato que posiblemente se denominará "elementos en transito "con el fin de evitar que todos los elementos que se adquieran por parte de los supervisores lleguen a diferentes áreas que no sea el almacén y dichos supervisores tengan un máximo de 15 días hábiles para radicar la documentación completa y así poder legalizar el ingreso.
</t>
    </r>
    <r>
      <rPr>
        <b/>
        <sz val="10"/>
        <rFont val="Tahoma"/>
        <family val="2"/>
      </rPr>
      <t xml:space="preserve">
Análisis OCI: </t>
    </r>
    <r>
      <rPr>
        <sz val="10"/>
        <rFont val="Tahoma"/>
        <family val="2"/>
      </rPr>
      <t xml:space="preserve">Conforme la información enviada por el área de Servicios Administrativos se evidenció que a la fecha del presente seguimiento las acciones no se han realizado. por lo cual la acción queda </t>
    </r>
    <r>
      <rPr>
        <b/>
        <sz val="10"/>
        <rFont val="Tahoma"/>
        <family val="2"/>
      </rPr>
      <t>"Incumplida"</t>
    </r>
    <r>
      <rPr>
        <sz val="10"/>
        <rFont val="Tahoma"/>
        <family val="2"/>
      </rPr>
      <t xml:space="preserve"> dado que su fecha de terminación era 31/12/2018.</t>
    </r>
  </si>
  <si>
    <r>
      <rPr>
        <b/>
        <sz val="10"/>
        <rFont val="Tahoma"/>
        <family val="2"/>
      </rPr>
      <t>Reporte Serv. Administrativos:</t>
    </r>
    <r>
      <rPr>
        <sz val="10"/>
        <rFont val="Tahoma"/>
        <family val="2"/>
      </rPr>
      <t xml:space="preserve"> Se actualizo acta de recibo a satisfacción de acuerdo con las observaciones.
</t>
    </r>
    <r>
      <rPr>
        <b/>
        <sz val="10"/>
        <rFont val="Tahoma"/>
        <family val="2"/>
      </rPr>
      <t xml:space="preserve">Análisis OCI: </t>
    </r>
    <r>
      <rPr>
        <sz val="10"/>
        <rFont val="Tahoma"/>
        <family val="2"/>
      </rPr>
      <t xml:space="preserve">Conforme la información enviada por el área de Servicios Administrativos se evidenció correo del 04/01/2019 en el cual se solicita a planeación la actualización del procedimiento; sin embargo, no se observa el envió del archivo correspondiente. por lo cual se procedió a verificar en la intranet y el procedimiento que se encuentra publicado como fecha de publicación el 03/02/2017, lo que indica que esta actividad no se realizado. Por lo anterior la acción queda </t>
    </r>
    <r>
      <rPr>
        <b/>
        <sz val="10"/>
        <rFont val="Tahoma"/>
        <family val="2"/>
      </rPr>
      <t>"Incumplida"</t>
    </r>
    <r>
      <rPr>
        <sz val="10"/>
        <rFont val="Tahoma"/>
        <family val="2"/>
      </rPr>
      <t xml:space="preserve"> pues su fecha de terminación era el 31/12/2018. </t>
    </r>
  </si>
  <si>
    <r>
      <rPr>
        <b/>
        <sz val="10"/>
        <rFont val="Tahoma"/>
        <family val="2"/>
      </rPr>
      <t>Reporte Serv. Administrativos:</t>
    </r>
    <r>
      <rPr>
        <sz val="10"/>
        <rFont val="Tahoma"/>
        <family val="2"/>
      </rPr>
      <t xml:space="preserve"> Se realizara en coordinación con el área de Contabilidad la capacitación en la política financiera del Canal Capital. 
</t>
    </r>
    <r>
      <rPr>
        <b/>
        <sz val="10"/>
        <rFont val="Tahoma"/>
        <family val="2"/>
      </rPr>
      <t>Análisis OCI:</t>
    </r>
    <r>
      <rPr>
        <sz val="10"/>
        <rFont val="Tahoma"/>
        <family val="2"/>
      </rPr>
      <t xml:space="preserve">  De acuerdo al a información suministrada por el área de Servicios Administrativos a la fecha no se cuenta con avances para estas acciones. por lo anterior la acción queda </t>
    </r>
    <r>
      <rPr>
        <b/>
        <sz val="10"/>
        <rFont val="Tahoma"/>
        <family val="2"/>
      </rPr>
      <t>"Sin Iniciar"</t>
    </r>
    <r>
      <rPr>
        <sz val="10"/>
        <rFont val="Tahoma"/>
        <family val="2"/>
      </rPr>
      <t xml:space="preserve"> a este corte.</t>
    </r>
  </si>
  <si>
    <r>
      <rPr>
        <b/>
        <sz val="10"/>
        <rFont val="Tahoma"/>
        <family val="2"/>
      </rPr>
      <t>Reporte Serv. Administrativos:</t>
    </r>
    <r>
      <rPr>
        <sz val="10"/>
        <rFont val="Tahoma"/>
        <family val="2"/>
      </rPr>
      <t xml:space="preserve"> Se realiza actualización de formato AGRI-SA-PD-010 TOMA FISICA DE INVENTARIOS.
</t>
    </r>
    <r>
      <rPr>
        <b/>
        <sz val="10"/>
        <rFont val="Tahoma"/>
        <family val="2"/>
      </rPr>
      <t>Análisis OCI:</t>
    </r>
    <r>
      <rPr>
        <sz val="10"/>
        <rFont val="Tahoma"/>
        <family val="2"/>
      </rPr>
      <t xml:space="preserve"> De acuerdo a la información suministrada por el área se observó que mediante correo del 08/01/2019 se envió a planeación la modificación al procedimiento AGRI-SA-PD-010 TOMA FISICA DE INVENTARIOS. versión 13, el cual es actualizado el 19/02/2019 por Planeación y publicado el 20/02/2019 en la intranet, boletín No. 7. Sin embargo, se recomienda adicional a la publicación en la Intranet socializar este procedimiento con las personas del Canal Tal y como se llevo a cabo el año anterior.  Dado lo anterior la acción queda </t>
    </r>
    <r>
      <rPr>
        <b/>
        <sz val="10"/>
        <rFont val="Tahoma"/>
        <family val="2"/>
      </rPr>
      <t>"Terminada Extemporánea".</t>
    </r>
  </si>
  <si>
    <r>
      <rPr>
        <b/>
        <sz val="10"/>
        <rFont val="Tahoma"/>
        <family val="2"/>
      </rPr>
      <t>Reporte Serv. Administrativos:</t>
    </r>
    <r>
      <rPr>
        <sz val="10"/>
        <rFont val="Tahoma"/>
        <family val="2"/>
      </rPr>
      <t xml:space="preserve"> Se actualizo procedimiento AGRI-SA-PD-012 REINTEGRO AL ALMACEN O TRASLADO DE BIENES
</t>
    </r>
    <r>
      <rPr>
        <b/>
        <sz val="10"/>
        <rFont val="Tahoma"/>
        <family val="2"/>
      </rPr>
      <t xml:space="preserve">Análisis OCI: </t>
    </r>
    <r>
      <rPr>
        <sz val="10"/>
        <rFont val="Tahoma"/>
        <family val="2"/>
      </rPr>
      <t xml:space="preserve">De acuerdo a la información suministrada por el área se observó que mediante correo del 04/01/2019 se envió a planeación la modificación al procedimiento AGRI-SA-PD-012 REINTEGRO AL ALMACEN O TRASLADO DE BIENES. el cual es actualizado el 19/02/2019 por Planeación y publicado el 20/02/2019 en la intranet, boletín No. 7.  Sin embargo,  no se evidencia la parte de la acción que indica "incluir los tiempos de radicación del formato AGRISA-FT-026 REPORTE DE NOVEDADES, por las áreas que realizan los movimientos".  Así mismo, se recomienda adicional a la publicación en la Intranet, socializar este procedimiento con las personas del Canal, tal y como se llevo a cabo el año anterior.  Dado lo anterior la acción queda </t>
    </r>
    <r>
      <rPr>
        <b/>
        <sz val="10"/>
        <rFont val="Tahoma"/>
        <family val="2"/>
      </rPr>
      <t>"En Proceso".</t>
    </r>
  </si>
  <si>
    <r>
      <rPr>
        <b/>
        <sz val="10"/>
        <rFont val="Tahoma"/>
        <family val="2"/>
      </rPr>
      <t>Reporte Serv. Administrativos:</t>
    </r>
    <r>
      <rPr>
        <sz val="10"/>
        <rFont val="Tahoma"/>
        <family val="2"/>
      </rPr>
      <t xml:space="preserve"> Se actualizo procedimiento AGRI-SA-PD-012 REINTEGRO AL ALMACEN O TRASLADO DE BIENES.
Se realiza capacitación a los supervisores con el fin de mitigar este riesgo, sin embargo es de resaltar que en algunas ocasiones las personas no reportan estos cambios al área de Servicios Administrativos.
</t>
    </r>
    <r>
      <rPr>
        <b/>
        <sz val="10"/>
        <rFont val="Tahoma"/>
        <family val="2"/>
      </rPr>
      <t>Análisis OCI:</t>
    </r>
    <r>
      <rPr>
        <sz val="10"/>
        <rFont val="Tahoma"/>
        <family val="2"/>
      </rPr>
      <t xml:space="preserve"> De acuerdo a la información suministrada por el área se observó que mediante correo del 04/01/2019 se envió a planeación la modificación al procedimiento AGRI-SA-PD-012 REINTEGRO AL ALMACEN O TRASLADO DE BIENES, el cual es actualizado el 19/02/2019 por Planeación y publicado en la intranet el 20/02/2019, boletín No. 7,  sin embargo,  no se evidencia la parte de la acción que indica</t>
    </r>
    <r>
      <rPr>
        <i/>
        <sz val="10"/>
        <rFont val="Tahoma"/>
        <family val="2"/>
      </rPr>
      <t xml:space="preserve"> "incluir los tiempos de radicación del formato AGRISA-FT-026 REPORTE DE NOVEDADES, por las áreas que realizan los movimientos"</t>
    </r>
    <r>
      <rPr>
        <sz val="10"/>
        <rFont val="Tahoma"/>
        <family val="2"/>
      </rPr>
      <t xml:space="preserve">.  Así mismo, se recomienda adicional a la publicación en la Intranet, socializar este procedimiento con las personas del Canal, tal y como se llevo a cabo el año anterior.  Dado lo anterior la acción queda </t>
    </r>
    <r>
      <rPr>
        <b/>
        <sz val="10"/>
        <rFont val="Tahoma"/>
        <family val="2"/>
      </rPr>
      <t>"En Proceso".</t>
    </r>
  </si>
  <si>
    <r>
      <rPr>
        <b/>
        <sz val="10"/>
        <rFont val="Tahoma"/>
        <family val="2"/>
      </rPr>
      <t>Reporte Serv. Administrativos:</t>
    </r>
    <r>
      <rPr>
        <sz val="10"/>
        <rFont val="Tahoma"/>
        <family val="2"/>
      </rPr>
      <t xml:space="preserve"> Estos elementos se encuentran contemplados para dar de baja en el 2019
</t>
    </r>
    <r>
      <rPr>
        <b/>
        <sz val="10"/>
        <rFont val="Tahoma"/>
        <family val="2"/>
      </rPr>
      <t>Análisis OCI:</t>
    </r>
    <r>
      <rPr>
        <sz val="10"/>
        <rFont val="Tahoma"/>
        <family val="2"/>
      </rPr>
      <t xml:space="preserve"> Conforme la información enviada por el área como soporte del avance al 30/04/2019, se evidencia que las acciones propuestas no se han llevado a cabo, de igual manera que, no se tiene claro cuales  son las actividades a realizar ya que las acciones formuladas por el área indican:"1. Capacitar a los supervisores de contratos y/o responsables de adquisiciones, acerca del procedimiento de baja de elementos al almacén una vez semestralmente." y  " 2. Realizar el envío de un correo electrónico semestralmente a los supervisores de contratos, en donde se indique el procedimiento a seguir para la Baja de bienes del inventario cada dos meses".  
Por lo anterior, la acción se califica </t>
    </r>
    <r>
      <rPr>
        <b/>
        <sz val="10"/>
        <rFont val="Tahoma"/>
        <family val="2"/>
      </rPr>
      <t>"Sin Iniciar"</t>
    </r>
    <r>
      <rPr>
        <sz val="10"/>
        <rFont val="Tahoma"/>
        <family val="2"/>
      </rPr>
      <t xml:space="preserve"> y se recomienda enfocar la realización de las acciones conforme lo formulado en el Plan. </t>
    </r>
  </si>
  <si>
    <r>
      <rPr>
        <b/>
        <sz val="10"/>
        <rFont val="Tahoma"/>
        <family val="2"/>
      </rPr>
      <t>Reporte Serv. Administrativos:</t>
    </r>
    <r>
      <rPr>
        <sz val="10"/>
        <rFont val="Tahoma"/>
        <family val="2"/>
      </rPr>
      <t xml:space="preserve"> Se realizo la toma física de inventarios 2018 donde se plaquetizo todos los bienes, aquellos elementos cuyo numero de placa no era identificable, se imprimió las nuevas placas con etiqueta de seguridad que permite dar protección a  esta impresión.
</t>
    </r>
    <r>
      <rPr>
        <b/>
        <sz val="10"/>
        <rFont val="Tahoma"/>
        <family val="2"/>
      </rPr>
      <t xml:space="preserve">Análisis OCI: </t>
    </r>
    <r>
      <rPr>
        <sz val="10"/>
        <rFont val="Tahoma"/>
        <family val="2"/>
      </rPr>
      <t xml:space="preserve">De acuerdo a la información suministrada por el área de Servicios Administrativos  para la toma física del 2018, se evidenció que el área verifico las placas de inventario de los elementos del Canal; de igual manera mediante archivo fotográfico se evidenció los artículos con número de placa de inventario borroso o que no lo tenían; se adjuntaron soportes de la  nueva impresión de placas de inventario que estaban borrosas o que no se habían perdido, así como de su instalación.  Mediante el contrato de suministro N 261-2018 firmado con el proveedor Ducaiva SAS, el Canal adquirió  etiquetas de seguridad transparentes con el fin de cubrir de manera  adecuada  las placas. Para la última actividad se adjunta memorando 1203 del 21/05/2019 en el cual se explica que después de un mantenimiento a la impresora del Canal esta sirve para generar los códigos de barras, por lo cual la compra de una impresora nueva es innecesaria, y se solicita a control interno retirar esta acción del plan de mejoramiento. dado lo anterior la acción se califica </t>
    </r>
    <r>
      <rPr>
        <b/>
        <sz val="10"/>
        <rFont val="Tahoma"/>
        <family val="2"/>
      </rPr>
      <t xml:space="preserve">"En Proceso" </t>
    </r>
    <r>
      <rPr>
        <sz val="10"/>
        <rFont val="Tahoma"/>
        <family val="2"/>
      </rPr>
      <t>ya que la fecha del memorando de la última acción no esta dentro del alcance del seguimiento.</t>
    </r>
  </si>
  <si>
    <r>
      <rPr>
        <b/>
        <sz val="10"/>
        <rFont val="Tahoma"/>
        <family val="2"/>
      </rPr>
      <t>Reporte Serv. Administrativos:</t>
    </r>
    <r>
      <rPr>
        <sz val="10"/>
        <rFont val="Tahoma"/>
        <family val="2"/>
      </rPr>
      <t xml:space="preserve"> Se realizó la nueva Resolución de Baja de Bienes donde se dejo claro el estado de cada uno de los elementos a dar baja mediante un concepto técnico.
</t>
    </r>
    <r>
      <rPr>
        <b/>
        <sz val="10"/>
        <rFont val="Tahoma"/>
        <family val="2"/>
      </rPr>
      <t>Análisis OCI</t>
    </r>
    <r>
      <rPr>
        <sz val="10"/>
        <rFont val="Tahoma"/>
        <family val="2"/>
      </rPr>
      <t xml:space="preserve">: De acuerdo a la información enviada por el área como avance de las actividades al 30/04/2019, se evidencia que las acciones propuestas no se han llevado a cabo, ya que al consultar la Intranet del Canal, el procedimiento AGRI-SA-PD-009 BAJA DE BIENES tiene como última fecha de actualización el 15/12/2017 04:10 p.m. Situación que indica el no cumplimiento de las acciones formuladas.
Por lo anterior, la acción se califica </t>
    </r>
    <r>
      <rPr>
        <b/>
        <sz val="10"/>
        <rFont val="Tahoma"/>
        <family val="2"/>
      </rPr>
      <t>"Sin Iniciar"</t>
    </r>
    <r>
      <rPr>
        <sz val="10"/>
        <rFont val="Tahoma"/>
        <family val="2"/>
      </rPr>
      <t xml:space="preserve"> y se recomienda realizar las acciones conforme lo formulado en el Plan, ya que las acciones formuladas se establecieron para eliminar la causa de la observación.</t>
    </r>
  </si>
  <si>
    <r>
      <rPr>
        <b/>
        <sz val="10"/>
        <rFont val="Tahoma"/>
        <family val="2"/>
      </rPr>
      <t>Reporte Talento Humano:</t>
    </r>
    <r>
      <rPr>
        <sz val="10"/>
        <rFont val="Tahoma"/>
        <family val="2"/>
      </rPr>
      <t xml:space="preserve"> Se realizó acta de reunión con la oficina jurídica solicitando la necesidad de incluir la obligación del uso y reposición de elementos de protección personal a los contratistas.
</t>
    </r>
    <r>
      <rPr>
        <b/>
        <sz val="10"/>
        <rFont val="Tahoma"/>
        <family val="2"/>
      </rPr>
      <t xml:space="preserve">Análisis OCI: </t>
    </r>
    <r>
      <rPr>
        <sz val="10"/>
        <rFont val="Tahoma"/>
        <family val="2"/>
      </rPr>
      <t xml:space="preserve">Se evidenció que mediante acta del 15/11/2018  se reúnen Talento Humano y la Oficina Jurídica para definir la obligatoriedad del uso y reposición de elementos de protección personal por parte de los contratistas en las minutas de los contratos.  De igual manera se evidencio en contrato 034 del 14/01/2019 en obligaciones generales Numeral 13 que aparece esta obligación. quedando la acción </t>
    </r>
    <r>
      <rPr>
        <b/>
        <sz val="10"/>
        <rFont val="Tahoma"/>
        <family val="2"/>
      </rPr>
      <t xml:space="preserve">"Terminada Extemporánea". </t>
    </r>
  </si>
  <si>
    <r>
      <rPr>
        <b/>
        <sz val="10"/>
        <rFont val="Tahoma"/>
        <family val="2"/>
      </rPr>
      <t>Reporte Talento Humano:</t>
    </r>
    <r>
      <rPr>
        <sz val="10"/>
        <rFont val="Tahoma"/>
        <family val="2"/>
      </rPr>
      <t xml:space="preserve"> Actualización del plan de emergencias - seguimiento del plan de emergencias en el COPASST.</t>
    </r>
    <r>
      <rPr>
        <b/>
        <sz val="10"/>
        <rFont val="Tahoma"/>
        <family val="2"/>
      </rPr>
      <t xml:space="preserve">
Análisis OCI:  </t>
    </r>
    <r>
      <rPr>
        <sz val="10"/>
        <rFont val="Tahoma"/>
        <family val="2"/>
      </rPr>
      <t xml:space="preserve">Se evidenció la actualización del 03/12/2018, versión 6 al plan de emergencias del Canal, y su publicación el la Intranet en la misma fecha. Así mismo se evidenció que mediante acta de reunión del 21/03/2019 se hace seguimiento por parte del COPASST a las actividades programadas en el plan de emergencias. dejando compromisos. La actividad queda </t>
    </r>
    <r>
      <rPr>
        <b/>
        <sz val="10"/>
        <rFont val="Tahoma"/>
        <family val="2"/>
      </rPr>
      <t xml:space="preserve">"En Proceso", </t>
    </r>
    <r>
      <rPr>
        <sz val="10"/>
        <rFont val="Tahoma"/>
        <family val="2"/>
      </rPr>
      <t>de conformidad con la fecha de terminación de la misma.</t>
    </r>
  </si>
  <si>
    <r>
      <rPr>
        <b/>
        <sz val="10"/>
        <rFont val="Tahoma"/>
        <family val="2"/>
      </rPr>
      <t>Reporte Talento Humano:</t>
    </r>
    <r>
      <rPr>
        <sz val="10"/>
        <rFont val="Tahoma"/>
        <family val="2"/>
      </rPr>
      <t xml:space="preserve"> Se realizó correo electrónico de solicitud para que en la próxima actualización del piga se contemple la generación de residuos como insumos de botiquín vencidos. - acta de entrega de insumos de botiquín vencidos -inspecciones bimestrales de botiquines.
</t>
    </r>
    <r>
      <rPr>
        <b/>
        <sz val="10"/>
        <rFont val="Tahoma"/>
        <family val="2"/>
      </rPr>
      <t xml:space="preserve">Análisis OCI: </t>
    </r>
    <r>
      <rPr>
        <sz val="10"/>
        <rFont val="Tahoma"/>
        <family val="2"/>
      </rPr>
      <t xml:space="preserve"> Se evidenció que mediante correo electrónico del 16/11/2018 se solicitó al planeación que en la próxima actualización del PIGA se contemple la generación de residuos como insumos de botiquín vencidos. Así mismo, mediante acta del 16/11/2018 se hace entrega al funcionario encargado del PIGA los insumos que se encuentran vencidos en el botiquín; de igual manera se evidencio las inspecciones periódicas a los botiquines que tiene el Canal realizadas por el funcionario a cargo del tema de SG-SST. teniendo que fecha que la acción vence el 31/10/2019 y las inspecciones son bimestrales, por la anterior la acción queda </t>
    </r>
    <r>
      <rPr>
        <b/>
        <sz val="10"/>
        <rFont val="Tahoma"/>
        <family val="2"/>
      </rPr>
      <t>"En Proceso".</t>
    </r>
  </si>
  <si>
    <r>
      <rPr>
        <b/>
        <sz val="10"/>
        <rFont val="Tahoma"/>
        <family val="2"/>
      </rPr>
      <t>Reporte Talento Humano:</t>
    </r>
    <r>
      <rPr>
        <sz val="10"/>
        <rFont val="Tahoma"/>
        <family val="2"/>
      </rPr>
      <t xml:space="preserve"> Se actualizó el inventario de botiquines - se realizaron inspecciones bimestrales de los botiquines.
</t>
    </r>
    <r>
      <rPr>
        <b/>
        <sz val="10"/>
        <rFont val="Tahoma"/>
        <family val="2"/>
      </rPr>
      <t>Análisis OCI:</t>
    </r>
    <r>
      <rPr>
        <sz val="10"/>
        <rFont val="Tahoma"/>
        <family val="2"/>
      </rPr>
      <t xml:space="preserve"> Se evidenció actualización del inventario de botiquines el 20/01/2019 por parte del responsable de talento humano, de igual manera se evidencio las inspecciones periódicas a los botiquines que tiene el Canal realizadas por la el funcionario a cargo del tema de SG-SST.  Teniendo que fecha que la acción vence el 30/10/2019 y las inspecciones son bimestrales la acción queda </t>
    </r>
    <r>
      <rPr>
        <b/>
        <sz val="10"/>
        <rFont val="Tahoma"/>
        <family val="2"/>
      </rPr>
      <t>"En Proceso".</t>
    </r>
  </si>
  <si>
    <r>
      <rPr>
        <b/>
        <sz val="10"/>
        <rFont val="Tahoma"/>
        <family val="2"/>
      </rPr>
      <t>Reporte Talento Humano:</t>
    </r>
    <r>
      <rPr>
        <sz val="10"/>
        <rFont val="Tahoma"/>
        <family val="2"/>
      </rPr>
      <t xml:space="preserve"> Se actualizó el plan de emergencias y se realizan inspecciones trimestrales de los extintores.
</t>
    </r>
    <r>
      <rPr>
        <b/>
        <sz val="10"/>
        <rFont val="Tahoma"/>
        <family val="2"/>
      </rPr>
      <t xml:space="preserve">
Análisis OCI:</t>
    </r>
    <r>
      <rPr>
        <sz val="10"/>
        <rFont val="Tahoma"/>
        <family val="2"/>
      </rPr>
      <t xml:space="preserve"> Se evidenció la actualización del 03/12/2018, versión 6 al plan de emergencias del Canal, en el numeral 5,3,1 el total de los extintores; de igual manera se evidencia la realización de la inspección de extintores trimestralmente iniciando en octubre de 2018 hasta febrero de 2019. Teniendo que fecha que la acción vence el 30/10/2019 y las inspecciones son trimestrales la acción queda </t>
    </r>
    <r>
      <rPr>
        <b/>
        <sz val="10"/>
        <rFont val="Tahoma"/>
        <family val="2"/>
      </rPr>
      <t>"En Proceso".</t>
    </r>
  </si>
  <si>
    <r>
      <rPr>
        <b/>
        <sz val="10"/>
        <rFont val="Tahoma"/>
        <family val="2"/>
      </rPr>
      <t xml:space="preserve">Reporte Talento Humano: </t>
    </r>
    <r>
      <rPr>
        <sz val="10"/>
        <rFont val="Tahoma"/>
        <family val="2"/>
      </rPr>
      <t xml:space="preserve"> Socialización del plan de seguridad de Canal Capital con el personal de vigilancia.
</t>
    </r>
    <r>
      <rPr>
        <b/>
        <sz val="10"/>
        <rFont val="Tahoma"/>
        <family val="2"/>
      </rPr>
      <t xml:space="preserve">Análisis OCI: </t>
    </r>
    <r>
      <rPr>
        <sz val="10"/>
        <rFont val="Tahoma"/>
        <family val="2"/>
      </rPr>
      <t xml:space="preserve">Mediante acta del 28/09/2018 se realiza socialización al personal de seguridad del plan de seguridad de Canal capital, así mismo mediante acta del 31/01/2019 nuevamente se realizó esta actividad, cumpliendo así la acción formulada. La acción queda </t>
    </r>
    <r>
      <rPr>
        <b/>
        <sz val="10"/>
        <rFont val="Tahoma"/>
        <family val="2"/>
      </rPr>
      <t xml:space="preserve">"Terminada" </t>
    </r>
    <r>
      <rPr>
        <sz val="10"/>
        <rFont val="Tahoma"/>
        <family val="2"/>
      </rPr>
      <t xml:space="preserve">con estado </t>
    </r>
    <r>
      <rPr>
        <b/>
        <sz val="10"/>
        <rFont val="Tahoma"/>
        <family val="2"/>
      </rPr>
      <t xml:space="preserve">"Abierta" </t>
    </r>
    <r>
      <rPr>
        <sz val="10"/>
        <rFont val="Tahoma"/>
        <family val="2"/>
      </rPr>
      <t xml:space="preserve">dado que la Oficina de Control Interno continuará adelantando el seguimiento a la Acción de conformidad con la fecha de terminación y el análisis de su efectividad. </t>
    </r>
  </si>
  <si>
    <r>
      <rPr>
        <b/>
        <sz val="10"/>
        <rFont val="Tahoma"/>
        <family val="2"/>
      </rPr>
      <t>Reporte Talento Humano:</t>
    </r>
    <r>
      <rPr>
        <sz val="10"/>
        <rFont val="Tahoma"/>
        <family val="2"/>
      </rPr>
      <t xml:space="preserve"> Diseño del plan de trabajo anual SG-SST y seguimiento de actividades por parte de la subdirección administrativa frente a ejecución de actividades.
</t>
    </r>
    <r>
      <rPr>
        <b/>
        <sz val="10"/>
        <rFont val="Tahoma"/>
        <family val="2"/>
      </rPr>
      <t>Análisis OCI:</t>
    </r>
    <r>
      <rPr>
        <sz val="10"/>
        <rFont val="Tahoma"/>
        <family val="2"/>
      </rPr>
      <t xml:space="preserve"> Se evidencia formato Plan de Trabajo EPLE-FT-027 versión 1, de fecha 21/12/2018 en el cual se relacionan las actividades a desarrollar durante el 2019 indicando la fecha de cumplimiento de las mismas, así mismo se evidencia acta del  30/04/2019 en la cual se hace seguimiento del plan de trabajo. se deja </t>
    </r>
    <r>
      <rPr>
        <b/>
        <sz val="10"/>
        <rFont val="Tahoma"/>
        <family val="2"/>
      </rPr>
      <t>"En Proceso"</t>
    </r>
    <r>
      <rPr>
        <sz val="10"/>
        <rFont val="Tahoma"/>
        <family val="2"/>
      </rPr>
      <t xml:space="preserve"> pues falta un seguimiento antes del vencimiento de la acción.</t>
    </r>
  </si>
  <si>
    <r>
      <rPr>
        <b/>
        <sz val="10"/>
        <rFont val="Tahoma"/>
        <family val="2"/>
      </rPr>
      <t>Reporte Talento Humano:</t>
    </r>
    <r>
      <rPr>
        <sz val="10"/>
        <rFont val="Tahoma"/>
        <family val="2"/>
      </rPr>
      <t xml:space="preserve"> Formalización de documentos en la intranet - Matriz de indicadores y matriz de sustancias químicas.
</t>
    </r>
    <r>
      <rPr>
        <b/>
        <sz val="10"/>
        <rFont val="Tahoma"/>
        <family val="2"/>
      </rPr>
      <t xml:space="preserve">
Análisis OCI:  </t>
    </r>
    <r>
      <rPr>
        <sz val="10"/>
        <rFont val="Tahoma"/>
        <family val="2"/>
      </rPr>
      <t xml:space="preserve">Se evidenció la documentación de una ficha técnica de indicadores identificada con el código AGTH-FT-065 del 18/02/2019; de igual manera se evidenció ANEXO - MATRIZ DE SUSTANCIAS QUÍMICAS CANAL CAPITAL elaborada por un ingeniero de la ARL Liberty seguros, la cual esta pendiente de ser formalizada  de conformidad con los estándares institucionales. (Formatos, logos, codificación y demás…). Se recomienda tener presente que los documentos soporte de la realización de las acciones formuladas deben ser claros completos y si hacen parte de los procedimientos deben estar debidamente aprobados por planeación. Por lo anterior, la acción queda </t>
    </r>
    <r>
      <rPr>
        <b/>
        <sz val="10"/>
        <rFont val="Tahoma"/>
        <family val="2"/>
      </rPr>
      <t>"Incumplida".</t>
    </r>
  </si>
  <si>
    <r>
      <rPr>
        <b/>
        <sz val="10"/>
        <rFont val="Tahoma"/>
        <family val="2"/>
      </rPr>
      <t>Reporte Talento Humano</t>
    </r>
    <r>
      <rPr>
        <sz val="10"/>
        <rFont val="Tahoma"/>
        <family val="2"/>
      </rPr>
      <t xml:space="preserve">:  Diseño de indicadores de estructura proceso y resultado.
</t>
    </r>
    <r>
      <rPr>
        <b/>
        <sz val="10"/>
        <rFont val="Tahoma"/>
        <family val="2"/>
      </rPr>
      <t xml:space="preserve">Análisis OCI:  </t>
    </r>
    <r>
      <rPr>
        <sz val="10"/>
        <rFont val="Tahoma"/>
        <family val="2"/>
      </rPr>
      <t xml:space="preserve">Se evidenció la documentación de una ficha técnica de indicadores identificada con el código AGTH-FT-065 del 18/02/2019, en la cual se relacionan indicadores de estructura y de proceso; de igual, manera se evidenció acta del 07/12/2019 en la cual se hace una revisión por parte de la dirección del SG- SST. Sin embargo, no se adjunta evidencia de la medición de los indicadores diseñados tal y como lo indica la acción No.2. por lo anterior la acción queda </t>
    </r>
    <r>
      <rPr>
        <b/>
        <sz val="10"/>
        <rFont val="Tahoma"/>
        <family val="2"/>
      </rPr>
      <t>"Incumplida"</t>
    </r>
    <r>
      <rPr>
        <sz val="10"/>
        <rFont val="Tahoma"/>
        <family val="2"/>
      </rPr>
      <t xml:space="preserve">  </t>
    </r>
  </si>
  <si>
    <r>
      <rPr>
        <b/>
        <sz val="10"/>
        <rFont val="Tahoma"/>
        <family val="2"/>
      </rPr>
      <t xml:space="preserve">Análisis OCI: </t>
    </r>
    <r>
      <rPr>
        <sz val="10"/>
        <rFont val="Tahoma"/>
        <family val="2"/>
      </rPr>
      <t xml:space="preserve">El área responsable no remitió soportes para el seguimiento y por tanto se califica como </t>
    </r>
    <r>
      <rPr>
        <b/>
        <sz val="10"/>
        <rFont val="Tahoma"/>
        <family val="2"/>
      </rPr>
      <t>"Sin Iniciar"</t>
    </r>
    <r>
      <rPr>
        <sz val="10"/>
        <rFont val="Tahoma"/>
        <family val="2"/>
      </rPr>
      <t xml:space="preserve">. Se recomienda al área iniciar la ejecución de las actividades propuestas. </t>
    </r>
  </si>
  <si>
    <r>
      <rPr>
        <b/>
        <sz val="10"/>
        <rFont val="Tahoma"/>
        <family val="2"/>
      </rPr>
      <t xml:space="preserve">Análisis OCI: </t>
    </r>
    <r>
      <rPr>
        <sz val="10"/>
        <rFont val="Tahoma"/>
        <family val="2"/>
      </rPr>
      <t>El área responsable no remitió soportes para el seguimiento y por tanto se califica como</t>
    </r>
    <r>
      <rPr>
        <b/>
        <sz val="10"/>
        <rFont val="Tahoma"/>
        <family val="2"/>
      </rPr>
      <t xml:space="preserve"> "Sin Iniciar"</t>
    </r>
    <r>
      <rPr>
        <sz val="10"/>
        <rFont val="Tahoma"/>
        <family val="2"/>
      </rPr>
      <t xml:space="preserve">. Se recomienda al área iniciar la ejecución de las actividades propuestas. </t>
    </r>
  </si>
  <si>
    <r>
      <rPr>
        <b/>
        <sz val="10"/>
        <rFont val="Tahoma"/>
        <family val="2"/>
      </rPr>
      <t xml:space="preserve">Reporte Planeación: </t>
    </r>
    <r>
      <rPr>
        <sz val="10"/>
        <rFont val="Tahoma"/>
        <family val="2"/>
      </rPr>
      <t xml:space="preserve">Desde planeación 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10"/>
        <rFont val="Tahoma"/>
        <family val="2"/>
      </rPr>
      <t xml:space="preserve">
Análisis OCI: </t>
    </r>
    <r>
      <rPr>
        <sz val="10"/>
        <rFont val="Tahoma"/>
        <family val="2"/>
      </rPr>
      <t xml:space="preserve">Se verificaron soportes recibidos y se evidencia el inicio de actividades tendientes a generar la política y la estrategia de participación ciudadana de Canal Capital.  Se recomienda al área responsable,  tener en cuenta la Política de "Participación ciudadana en la gestión pública"(Decreto 1499 de 2017)  y los lineamientos establecidos en el  Manual operativo del MIPG, principalmente en la tercera dimensión "Gestión con valores para resultados".
Se califica </t>
    </r>
    <r>
      <rPr>
        <b/>
        <sz val="10"/>
        <rFont val="Tahoma"/>
        <family val="2"/>
      </rPr>
      <t xml:space="preserve">"En Proceso" </t>
    </r>
    <r>
      <rPr>
        <sz val="10"/>
        <rFont val="Tahoma"/>
        <family val="2"/>
      </rPr>
      <t xml:space="preserve">de acuerdo con la fecha de finalización programada. </t>
    </r>
  </si>
  <si>
    <r>
      <rPr>
        <b/>
        <sz val="10"/>
        <rFont val="Tahoma"/>
        <family val="2"/>
      </rPr>
      <t xml:space="preserve">Reporte Planeación: </t>
    </r>
    <r>
      <rPr>
        <sz val="10"/>
        <rFont val="Tahoma"/>
        <family val="2"/>
      </rPr>
      <t xml:space="preserve">Desde planeación se ha adelantado la gestión asociada con la caracterización de usuarios del Canal a través de mesas de trabajo con la auxiliar de atención al ciudadano y se ha iniciado la construcción del documento de caracterización de usuarios, el cual sirve como insumo principal para la formulación de la política de participación ciudadana con las demás partes interesadas.  
</t>
    </r>
    <r>
      <rPr>
        <b/>
        <sz val="10"/>
        <rFont val="Tahoma"/>
        <family val="2"/>
      </rPr>
      <t xml:space="preserve">
Análisis OCI: </t>
    </r>
    <r>
      <rPr>
        <sz val="10"/>
        <rFont val="Tahoma"/>
        <family val="2"/>
      </rPr>
      <t xml:space="preserve">Se verificaron soportes recibidos y se evidencia el inicio de actividades tendientes a generar la política y la estrategia de participación ciudadana de Canal Capital.  Se recomienda al área responsable,  tener en cuenta la Política de "Participación ciudadana en la gestión pública"(Decreto 1499 de 2017)  y los lineamientos establecidos en el  Manual operativo del MIPG, principalmente en la tercera dimensión "Gestión con valores para resultados".
Se califica </t>
    </r>
    <r>
      <rPr>
        <b/>
        <sz val="10"/>
        <rFont val="Tahoma"/>
        <family val="2"/>
      </rPr>
      <t xml:space="preserve">"En proceso" </t>
    </r>
    <r>
      <rPr>
        <sz val="10"/>
        <rFont val="Tahoma"/>
        <family val="2"/>
      </rPr>
      <t xml:space="preserve">de acuerdo con la fecha de finalización programada. </t>
    </r>
  </si>
  <si>
    <r>
      <t>Reporte Planeación:</t>
    </r>
    <r>
      <rPr>
        <sz val="10"/>
        <rFont val="Tahoma"/>
        <family val="2"/>
      </rPr>
      <t xml:space="preserve"> 
1. Esta acción no se puede desarrollar toda vez que dicho sistema se encuentra suspendido en su implementación por parte de la Secretaría de Cultura.
2. Durante el primer cuatrimestre se adelantaron reuniones tanto con el equipo de planeación como con el gerente del proyecto 80 "modernización institucional" revisando los avances de cumplimiento de la meta y los avances en la ejecución presupuestal. 
</t>
    </r>
    <r>
      <rPr>
        <b/>
        <sz val="10"/>
        <rFont val="Tahoma"/>
        <family val="2"/>
      </rPr>
      <t xml:space="preserve">
Análisis OCI:   </t>
    </r>
    <r>
      <rPr>
        <sz val="10"/>
        <rFont val="Tahoma"/>
        <family val="2"/>
      </rPr>
      <t xml:space="preserve">Verificados los soportes, se evidencia que el numeral 6.3 y 64 cuentan con las condiciones de publicación. Sin embargo, es importante que desde el Canal, se adopte una política de publicación de la última o de la primera y última versión de las Fichas EBI-D de los proyectos en ejecución, de tal forma que se publique información actualizada. Está pendiente el cumplimiento del numeral 6.5 Participación en la formulación de políticas.
De acuerdo con lo anterior, se califica como  </t>
    </r>
    <r>
      <rPr>
        <b/>
        <sz val="10"/>
        <rFont val="Tahoma"/>
        <family val="2"/>
      </rPr>
      <t>"En Proceso".</t>
    </r>
  </si>
  <si>
    <r>
      <t xml:space="preserve">Reporte Planeación: </t>
    </r>
    <r>
      <rPr>
        <sz val="10"/>
        <rFont val="Tahoma"/>
        <family val="2"/>
      </rPr>
      <t xml:space="preserve">Para el periodo de reporte no se adelantaron actividades asociadas a los ejercicios de control social. </t>
    </r>
    <r>
      <rPr>
        <b/>
        <sz val="10"/>
        <rFont val="Tahoma"/>
        <family val="2"/>
      </rPr>
      <t xml:space="preserve">
Análisis OCI: </t>
    </r>
    <r>
      <rPr>
        <sz val="10"/>
        <rFont val="Tahoma"/>
        <family val="2"/>
      </rPr>
      <t xml:space="preserve">No se evidencia avance para esta acción, en el  I cuatrimestre de 2019. Se califica como </t>
    </r>
    <r>
      <rPr>
        <b/>
        <sz val="10"/>
        <rFont val="Tahoma"/>
        <family val="2"/>
      </rPr>
      <t>"Sin Iniciar"</t>
    </r>
    <r>
      <rPr>
        <sz val="10"/>
        <rFont val="Tahoma"/>
        <family val="2"/>
      </rPr>
      <t xml:space="preserve"> y se recomienda al área responsable realizar las actividades planteadas dentro del tiempo programado.</t>
    </r>
  </si>
  <si>
    <r>
      <rPr>
        <b/>
        <sz val="10"/>
        <rFont val="Tahoma"/>
        <family val="2"/>
      </rPr>
      <t xml:space="preserve">Reporte Planeación: </t>
    </r>
    <r>
      <rPr>
        <sz val="10"/>
        <rFont val="Tahoma"/>
        <family val="2"/>
      </rPr>
      <t xml:space="preserve">Canal Capital participó en la jornada de rendición de cuentas del Sector Cultura, Recreación y Deporte que se realizó el día 06 de marzo, así mismo la información de dicha jornada está publicada en el botón de transparencia numeral 6.6. incluyendo el informe de rendición de cuentas. 
</t>
    </r>
    <r>
      <rPr>
        <b/>
        <sz val="10"/>
        <rFont val="Tahoma"/>
        <family val="2"/>
      </rPr>
      <t xml:space="preserve">
Análisis OCI: </t>
    </r>
    <r>
      <rPr>
        <sz val="10"/>
        <rFont val="Tahoma"/>
        <family val="2"/>
      </rPr>
      <t xml:space="preserve">Se verificaron soportes recibidos y se evidencia el cumplimiento de las acciones programadas.  En los soportes remitidos por Planeación, se logró evidenciar que el Canal participó en la jornada de rendición de cuentas del sector, transmitió vía streaming la totalidad del evento en su página web y en el sitio de la Secretaría de Cultura, Recreación y Deportes. Se publicó invitación en la página web del Canal y por las redes sociales. Adicionalmente, se utilizaron las redes sociales de las entidades del sector y se estableció un hashtag para recibir los comentarios y participaciones de los espectadores virtuales. Se publicó el material de la jornada en la página web, link de Transparencia, numeral 6.6 Planeación - Informes de empalme. Por lo tanto, se califica con estado </t>
    </r>
    <r>
      <rPr>
        <b/>
        <sz val="10"/>
        <rFont val="Tahoma"/>
        <family val="2"/>
      </rPr>
      <t>"Terminada"</t>
    </r>
    <r>
      <rPr>
        <sz val="10"/>
        <rFont val="Tahoma"/>
        <family val="2"/>
      </rPr>
      <t>.</t>
    </r>
  </si>
  <si>
    <r>
      <t xml:space="preserve">Reporte At. Ciudadano: </t>
    </r>
    <r>
      <rPr>
        <sz val="10"/>
        <rFont val="Tahoma"/>
        <family val="2"/>
      </rPr>
      <t xml:space="preserve">Se cuenta con un borrador de la actualización del procedimiento, adicional se envía por chat y por correo electrónico la encuesta de satisfacción al cliente, se actualizó el formato AAUT-FT-001, se publico en la intranet y se socializo en el boletín.
</t>
    </r>
    <r>
      <rPr>
        <b/>
        <sz val="10"/>
        <rFont val="Tahoma"/>
        <family val="2"/>
      </rPr>
      <t xml:space="preserve">Análisis OCI: </t>
    </r>
    <r>
      <rPr>
        <sz val="10"/>
        <rFont val="Tahoma"/>
        <family val="2"/>
      </rPr>
      <t xml:space="preserve">Se revisan los soportes remitidos por el área dentro de los cuales se observa el Boletín No.19 del 25 de abril de 2019 en el cual se da a conocer la modificación al formato "AAUT-FT-001 SOLICITUD DE COPIAS O CESIÓN DE DERECHOS DE AUTOR", sin contar con soportes adicionales en los que se evidencie la socialización con los responsables que hacen uso de este, de igual manera se observó documento en Excel "AAUT-PD-001 ATENCIÓN Y RESPUESTA A REQUERIMIENTOS DE LA CIUDADANIA" con el cual el área reporta que se vienen adelantando las actualizaciones; sin embargo, frente al procedimiento no se observan evidencias adicionales que soporten la revisión del documento. 
Por otra parte, se observaron soportes en los que se evidencia la remisión del enlace de la encuesta de satisfacción al usuario, incumpliendo lo establecido en las acción </t>
    </r>
    <r>
      <rPr>
        <b/>
        <sz val="10"/>
        <rFont val="Tahoma"/>
        <family val="2"/>
      </rPr>
      <t>"Envío de Formato AAUT-FT-012 Encuesta de satisfacción al cliente por correo elect</t>
    </r>
    <r>
      <rPr>
        <sz val="10"/>
        <rFont val="Tahoma"/>
        <family val="2"/>
      </rPr>
      <t xml:space="preserve">rónico o por el chat en línea" (Negrilla fuera de texto). 
Teniendo en cuenta los avances que ha venido realizando el área, así como las fechas propuestas para ejecución se califica con estado </t>
    </r>
    <r>
      <rPr>
        <b/>
        <sz val="10"/>
        <rFont val="Tahoma"/>
        <family val="2"/>
      </rPr>
      <t>"En Proceso"</t>
    </r>
    <r>
      <rPr>
        <sz val="10"/>
        <rFont val="Tahoma"/>
        <family val="2"/>
      </rPr>
      <t xml:space="preserve">, se recomienda al área realizar la revisión de las acciones planteadas y las actividades pendientes con el fin de darle cumplimiento dentro de los plazos establecidos. </t>
    </r>
  </si>
  <si>
    <r>
      <t xml:space="preserve">Reporte At. Ciudadano: </t>
    </r>
    <r>
      <rPr>
        <sz val="10"/>
        <rFont val="Tahoma"/>
        <family val="2"/>
      </rPr>
      <t>Respecto a esta acción debo aclarar que no hubo la necesidad de enviar memorando u oficio a ningún área teniendo en cuenta que si bien había un problema de tiempo y calidad de respuesta por parte del sistema informativo, encontramos la solución reuniéndonos dos veces al mes con el área Jurídica, Operativa y de Atención al Ciudadano para dar respuesta de forma oportuna y con los criterios que establece la normativa. Lo anterior mejoró notablemente  la gestión en las respuestas a las PQRS que se asignan al Sistema Informativo.</t>
    </r>
    <r>
      <rPr>
        <b/>
        <sz val="10"/>
        <rFont val="Tahoma"/>
        <family val="2"/>
      </rPr>
      <t xml:space="preserve">
Análisis OCI: </t>
    </r>
    <r>
      <rPr>
        <sz val="10"/>
        <rFont val="Tahoma"/>
        <family val="2"/>
      </rPr>
      <t xml:space="preserve">Revisados los soportes se observan actas de reunión entre el grupo jurídico, Sistema Informativo y Atención al Ciudadano del 22 de marzo y 8 de abril de 2019, con el fin de verificar las peticiones del SDQS que requieren de respuesta por parte del Sistema Informativo, en atención a la solución encontrada según el reporte entregado por el área. Sin embargo, teniendo en cuenta que la acción establece </t>
    </r>
    <r>
      <rPr>
        <i/>
        <sz val="10"/>
        <rFont val="Tahoma"/>
        <family val="2"/>
      </rPr>
      <t>"Realizar un memorando  a las áreas que presentan inconsistencia en respuestas a peticiones ciudadanas, dándoles a conocer en el mismo los términos de calidad y oportunidad determinados por la normatividad vigente"</t>
    </r>
    <r>
      <rPr>
        <sz val="10"/>
        <rFont val="Tahoma"/>
        <family val="2"/>
      </rPr>
      <t xml:space="preserve">, no se está dando cumplimiento a lo planteado. Por lo anterior, se califica con alerta </t>
    </r>
    <r>
      <rPr>
        <b/>
        <sz val="10"/>
        <rFont val="Tahoma"/>
        <family val="2"/>
      </rPr>
      <t>"Sin Iniciar"</t>
    </r>
    <r>
      <rPr>
        <sz val="10"/>
        <rFont val="Tahoma"/>
        <family val="2"/>
      </rPr>
      <t xml:space="preserve"> y se recomienda al área realizar la revisión de las acciones establecidas, así como las actividades pendientes por ejecutar con el fin de darle cumplimiento a lo suscrito en el Plan. </t>
    </r>
    <r>
      <rPr>
        <b/>
        <sz val="10"/>
        <rFont val="Tahoma"/>
        <family val="2"/>
      </rPr>
      <t xml:space="preserve">
</t>
    </r>
    <r>
      <rPr>
        <sz val="10"/>
        <rFont val="Tahoma"/>
        <family val="2"/>
      </rPr>
      <t xml:space="preserve">De igual manera, es importante recordar que </t>
    </r>
    <r>
      <rPr>
        <b/>
        <sz val="10"/>
        <rFont val="Tahoma"/>
        <family val="2"/>
      </rPr>
      <t>en los casos en que se requieran modificaciones a las acciones</t>
    </r>
    <r>
      <rPr>
        <sz val="10"/>
        <rFont val="Tahoma"/>
        <family val="2"/>
      </rPr>
      <t xml:space="preserve"> se deben tener en cuenta los lineamientos establecidos en la Circular Interna No.020 del 6 de noviembre de 2018 "Formulación, Modificación y Seguimiento a Planes de Mejoramiento" (Negrilla fuera de texto). </t>
    </r>
  </si>
  <si>
    <r>
      <rPr>
        <b/>
        <sz val="10"/>
        <rFont val="Tahoma"/>
        <family val="2"/>
      </rPr>
      <t xml:space="preserve">Reporte Planeación: </t>
    </r>
    <r>
      <rPr>
        <sz val="10"/>
        <rFont val="Tahoma"/>
        <family val="2"/>
      </rPr>
      <t xml:space="preserve">Para el periodo de reporte no se adelantó la revisión de los numerales descritos en el botón de transparencia. </t>
    </r>
    <r>
      <rPr>
        <b/>
        <sz val="10"/>
        <rFont val="Tahoma"/>
        <family val="2"/>
      </rPr>
      <t xml:space="preserve">
Análisis OCI: </t>
    </r>
    <r>
      <rPr>
        <sz val="10"/>
        <rFont val="Tahoma"/>
        <family val="2"/>
      </rPr>
      <t xml:space="preserve">No se evidencia avance para esta acción, en el  I cuatrimestre de 2019. Se califica como </t>
    </r>
    <r>
      <rPr>
        <b/>
        <sz val="10"/>
        <rFont val="Tahoma"/>
        <family val="2"/>
      </rPr>
      <t>"Sin Iniciar"</t>
    </r>
    <r>
      <rPr>
        <sz val="10"/>
        <rFont val="Tahoma"/>
        <family val="2"/>
      </rPr>
      <t xml:space="preserve"> y se recomienda al área responsable realizar las actividades planteadas dentro de las fechas programadas.</t>
    </r>
  </si>
  <si>
    <r>
      <rPr>
        <b/>
        <sz val="10"/>
        <color theme="1"/>
        <rFont val="Tahoma"/>
        <family val="2"/>
      </rPr>
      <t xml:space="preserve">Reporte Prensa y Comunicaciones: </t>
    </r>
    <r>
      <rPr>
        <sz val="10"/>
        <color theme="1"/>
        <rFont val="Tahoma"/>
        <family val="2"/>
      </rPr>
      <t xml:space="preserve">El manual del distrito se está actualizando y se tiene como plazo de publicación el 15 de junio de este año por esto se está esperando a que se realice la publicación del nuevo para modificar el manual interno del Canal.
</t>
    </r>
    <r>
      <rPr>
        <b/>
        <sz val="10"/>
        <color theme="1"/>
        <rFont val="Tahoma"/>
        <family val="2"/>
      </rPr>
      <t>Análisis OCI:</t>
    </r>
    <r>
      <rPr>
        <sz val="10"/>
        <color theme="1"/>
        <rFont val="Tahoma"/>
        <family val="2"/>
      </rPr>
      <t xml:space="preserve"> Para el cuatrimestre I-2019, no se evidencia avance para esta acción. Se reporta </t>
    </r>
    <r>
      <rPr>
        <b/>
        <sz val="10"/>
        <color theme="1"/>
        <rFont val="Tahoma"/>
        <family val="2"/>
      </rPr>
      <t>"Sin Iniciar"</t>
    </r>
    <r>
      <rPr>
        <sz val="10"/>
        <color theme="1"/>
        <rFont val="Tahoma"/>
        <family val="2"/>
      </rPr>
      <t xml:space="preserve"> y se recomienda tener en cuenta la fecha de terminación programada para la acción, de acuerdo con el avance reportado por el área responsable.</t>
    </r>
  </si>
  <si>
    <r>
      <t xml:space="preserve">Reporte Planeación: </t>
    </r>
    <r>
      <rPr>
        <sz val="10"/>
        <rFont val="Tahoma"/>
        <family val="2"/>
      </rPr>
      <t xml:space="preserve">Para el periodo de reporte no se adelantó la revisión de los numerales descritos en el botón de transparencia. </t>
    </r>
    <r>
      <rPr>
        <b/>
        <sz val="10"/>
        <rFont val="Tahoma"/>
        <family val="2"/>
      </rPr>
      <t xml:space="preserve">
Análisis OCI: </t>
    </r>
    <r>
      <rPr>
        <sz val="10"/>
        <rFont val="Tahoma"/>
        <family val="2"/>
      </rPr>
      <t xml:space="preserve">No se evidencia avance para esta acción, en el  I cuatrimestre de 2019. Se califica como </t>
    </r>
    <r>
      <rPr>
        <b/>
        <sz val="10"/>
        <rFont val="Tahoma"/>
        <family val="2"/>
      </rPr>
      <t>"Sin Iniciar"</t>
    </r>
    <r>
      <rPr>
        <sz val="10"/>
        <rFont val="Tahoma"/>
        <family val="2"/>
      </rPr>
      <t xml:space="preserve"> y se recomienda al área responsable realizar las actividades planteadas dentro del tiempo programado.</t>
    </r>
  </si>
  <si>
    <r>
      <t xml:space="preserve">Reporte Coord. Jurídica: </t>
    </r>
    <r>
      <rPr>
        <sz val="10"/>
        <rFont val="Tahoma"/>
        <family val="2"/>
      </rPr>
      <t xml:space="preserve">1. Se realizó reunión con el web master para realizar el proceso de hipervinculación de los links donde reposa la información contractual..
</t>
    </r>
    <r>
      <rPr>
        <b/>
        <sz val="10"/>
        <rFont val="Tahoma"/>
        <family val="2"/>
      </rPr>
      <t xml:space="preserve">Análisis OCI: </t>
    </r>
    <r>
      <rPr>
        <sz val="10"/>
        <rFont val="Tahoma"/>
        <family val="2"/>
      </rPr>
      <t xml:space="preserve">Verificado los soportes remitidos, se observa el cumplimiento a la actividad formulada. . Por lo anterior se califica la acción como </t>
    </r>
    <r>
      <rPr>
        <b/>
        <sz val="10"/>
        <rFont val="Tahoma"/>
        <family val="2"/>
      </rPr>
      <t>"Terminada"</t>
    </r>
  </si>
  <si>
    <r>
      <t xml:space="preserve">Reporte G. Documental: </t>
    </r>
    <r>
      <rPr>
        <sz val="10"/>
        <rFont val="Tahoma"/>
        <family val="2"/>
      </rPr>
      <t xml:space="preserve">Se investigo sobre el modelo estándar en el Distrito y a nivel Nacional para elaborar el Registro de activos de información, y desde Gestión Documental se tomo el esquema que tiene el Archivo Distrital de Bogotá, esto con el fin de cumplir con la normatividad Archivística y seguir los parámetros de este ente regulador.
</t>
    </r>
    <r>
      <rPr>
        <b/>
        <sz val="10"/>
        <rFont val="Tahoma"/>
        <family val="2"/>
      </rPr>
      <t xml:space="preserve">Análisis OCI: </t>
    </r>
    <r>
      <rPr>
        <sz val="10"/>
        <rFont val="Tahoma"/>
        <family val="2"/>
      </rPr>
      <t xml:space="preserve">Revisados los soportes remitidos por el área respecto a la actualización del documento de "Activos de Información", se evidencia que el documento tiene en su encabezado "Propietario de los activos de información: Secretaría General de la Alcaldía Mayor de Bogotá D.C."; no se presentan soportes adicionales que den cuenta de la actualización del documento, de igual manera no se observan evidencias de publicación en la pagina Web y en los portales www.datos.gov.co y www.datosabiertos.bogota.gov.co de conformidad con lo establecido en la acción. 
Teniendo en cuenta lo anterior, se califica la acción en estado </t>
    </r>
    <r>
      <rPr>
        <b/>
        <sz val="10"/>
        <rFont val="Tahoma"/>
        <family val="2"/>
      </rPr>
      <t>"En Proceso"</t>
    </r>
    <r>
      <rPr>
        <sz val="10"/>
        <rFont val="Tahoma"/>
        <family val="2"/>
      </rPr>
      <t xml:space="preserve"> y se recomienda al área adelantar las actividades pendientes que permitan darle cabal cumplimiento a lo suscrito. Coordinar con el área de comunicaciones para incluir la respectiva información el los portales de datos abiertos existentes.</t>
    </r>
  </si>
  <si>
    <r>
      <t xml:space="preserve">Reporte Coord. Jurídica: </t>
    </r>
    <r>
      <rPr>
        <sz val="10"/>
        <rFont val="Tahoma"/>
        <family val="2"/>
      </rPr>
      <t xml:space="preserve">Se realizó la solicitud al área de planeación para efectuar la actualización del referido formato. 
</t>
    </r>
    <r>
      <rPr>
        <b/>
        <sz val="10"/>
        <rFont val="Tahoma"/>
        <family val="2"/>
      </rPr>
      <t xml:space="preserve">Análisis OCI: </t>
    </r>
    <r>
      <rPr>
        <sz val="10"/>
        <rFont val="Tahoma"/>
        <family val="2"/>
      </rPr>
      <t>Verificado los soportes remitidos, se observa el inicio de la actividad formulada. Conforme a lo reportado la socialización será posterior a la fecha del presente seguimiento. Por lo anterior se califica la acción como "</t>
    </r>
    <r>
      <rPr>
        <b/>
        <sz val="10"/>
        <rFont val="Tahoma"/>
        <family val="2"/>
      </rPr>
      <t>En Proceso"</t>
    </r>
  </si>
  <si>
    <r>
      <t xml:space="preserve">Reporte Coord. Jurídica: </t>
    </r>
    <r>
      <rPr>
        <sz val="10"/>
        <rFont val="Tahoma"/>
        <family val="2"/>
      </rPr>
      <t xml:space="preserve">1. se realizó la actualización del manual de contratación, supervisión e interventoría el cual entrara a regir el próximo 1 de junio de 2019. 
</t>
    </r>
    <r>
      <rPr>
        <b/>
        <sz val="10"/>
        <rFont val="Tahoma"/>
        <family val="2"/>
      </rPr>
      <t xml:space="preserve">Análisis OCI: </t>
    </r>
    <r>
      <rPr>
        <sz val="10"/>
        <rFont val="Tahoma"/>
        <family val="2"/>
      </rPr>
      <t>Verificado los soportes remitidos, se observa el inicio de la actividad formulada. Conforme a lo reportado la socialización será posterior a la fecha del presente seguimiento. Por lo anterior se califica la acción como "</t>
    </r>
    <r>
      <rPr>
        <b/>
        <sz val="10"/>
        <rFont val="Tahoma"/>
        <family val="2"/>
      </rPr>
      <t>En Proceso"</t>
    </r>
  </si>
  <si>
    <r>
      <t xml:space="preserve">Reporte Coord. Jurídica: </t>
    </r>
    <r>
      <rPr>
        <sz val="10"/>
        <rFont val="Tahoma"/>
        <family val="2"/>
      </rPr>
      <t xml:space="preserve">No se ha adelantado ningún avance 
</t>
    </r>
    <r>
      <rPr>
        <b/>
        <sz val="10"/>
        <rFont val="Tahoma"/>
        <family val="2"/>
      </rPr>
      <t xml:space="preserve">Análisis OCI: </t>
    </r>
    <r>
      <rPr>
        <sz val="10"/>
        <rFont val="Tahoma"/>
        <family val="2"/>
      </rPr>
      <t xml:space="preserve">Conforme a lo reportado se califica la acción como </t>
    </r>
    <r>
      <rPr>
        <b/>
        <sz val="10"/>
        <rFont val="Tahoma"/>
        <family val="2"/>
      </rPr>
      <t>"Sin Iniciar"</t>
    </r>
  </si>
  <si>
    <r>
      <t xml:space="preserve">Reporte Coord. Jurídica: </t>
    </r>
    <r>
      <rPr>
        <sz val="10"/>
        <rFont val="Tahoma"/>
        <family val="2"/>
      </rPr>
      <t xml:space="preserve">Se emitió la circular No. 013 del 29 de abril de 2019, la cual indica la estructuración de los estudios de mercado.
</t>
    </r>
    <r>
      <rPr>
        <b/>
        <sz val="10"/>
        <rFont val="Tahoma"/>
        <family val="2"/>
      </rPr>
      <t xml:space="preserve">Análisis OCI: </t>
    </r>
    <r>
      <rPr>
        <sz val="10"/>
        <rFont val="Tahoma"/>
        <family val="2"/>
      </rPr>
      <t>Verificado los soportes remitidos, se observa el cumplimiento a la actividad formulada. . Por lo anterior se califica la acción como "</t>
    </r>
    <r>
      <rPr>
        <b/>
        <sz val="10"/>
        <rFont val="Tahoma"/>
        <family val="2"/>
      </rPr>
      <t>Terminada"</t>
    </r>
  </si>
  <si>
    <r>
      <t xml:space="preserve">Reporte Coord. Jurídica: </t>
    </r>
    <r>
      <rPr>
        <sz val="10"/>
        <rFont val="Tahoma"/>
        <family val="2"/>
      </rPr>
      <t xml:space="preserve">Este tema fue abordado en la Capacitación del nuevo manual de contratación, supervisión e Interventoría.
</t>
    </r>
    <r>
      <rPr>
        <b/>
        <sz val="10"/>
        <rFont val="Tahoma"/>
        <family val="2"/>
      </rPr>
      <t xml:space="preserve">Análisis OCI: </t>
    </r>
    <r>
      <rPr>
        <sz val="10"/>
        <rFont val="Tahoma"/>
        <family val="2"/>
      </rPr>
      <t>Verificado los soportes remitidos, se observa el cumplimiento a la actividad formulada. . Por lo anterior se califica la acción como "</t>
    </r>
    <r>
      <rPr>
        <b/>
        <sz val="10"/>
        <rFont val="Tahoma"/>
        <family val="2"/>
      </rPr>
      <t>Terminada"</t>
    </r>
  </si>
  <si>
    <r>
      <t xml:space="preserve">Reporte Coord. Jurídica: </t>
    </r>
    <r>
      <rPr>
        <sz val="10"/>
        <rFont val="Tahoma"/>
        <family val="2"/>
      </rPr>
      <t xml:space="preserve">Este tema fue abordado en la Capacitación del nuevo manual de contratación, supervisión e Interventoría.
</t>
    </r>
    <r>
      <rPr>
        <b/>
        <sz val="10"/>
        <rFont val="Tahoma"/>
        <family val="2"/>
      </rPr>
      <t xml:space="preserve">Análisis OCI: </t>
    </r>
    <r>
      <rPr>
        <sz val="10"/>
        <rFont val="Tahoma"/>
        <family val="2"/>
      </rPr>
      <t xml:space="preserve">Verificado los soportes remitidos, se observa el cumplimiento a la actividad formulada. También se encontró que las evidencias remitidas, si bien contienen la información, no están ordenadas de manera coherente. Tener presente para futuros reportes.  Por lo anterior se califica la acción como </t>
    </r>
    <r>
      <rPr>
        <b/>
        <sz val="10"/>
        <rFont val="Tahoma"/>
        <family val="2"/>
      </rPr>
      <t>"Terminada"</t>
    </r>
  </si>
  <si>
    <r>
      <t xml:space="preserve">Reporte Coord. Jurídica: </t>
    </r>
    <r>
      <rPr>
        <sz val="10"/>
        <rFont val="Tahoma"/>
        <family val="2"/>
      </rPr>
      <t xml:space="preserve">Se realizo la primera reunión en la cual se realizó la retroalimentación de los procesos adelantados por convocatoria 
</t>
    </r>
    <r>
      <rPr>
        <b/>
        <sz val="10"/>
        <rFont val="Tahoma"/>
        <family val="2"/>
      </rPr>
      <t xml:space="preserve">Análisis OCI: </t>
    </r>
    <r>
      <rPr>
        <sz val="10"/>
        <rFont val="Tahoma"/>
        <family val="2"/>
      </rPr>
      <t>Verificado los soportes remitidos, se observa el inicio de la actividad formulada.  Conforme a la fecha de vencimiento formulada para la acción, se califica la acción como "</t>
    </r>
    <r>
      <rPr>
        <b/>
        <sz val="10"/>
        <rFont val="Tahoma"/>
        <family val="2"/>
      </rPr>
      <t>En Proceso"</t>
    </r>
  </si>
  <si>
    <r>
      <t xml:space="preserve">Reporte Coord. Jurídica: </t>
    </r>
    <r>
      <rPr>
        <sz val="10"/>
        <rFont val="Tahoma"/>
        <family val="2"/>
      </rPr>
      <t xml:space="preserve">Ya se realizó el reparto por parte del asesor jurídico de la secretaría general para realizar la verificación de los expedientes de la vigencia 2018. 
</t>
    </r>
    <r>
      <rPr>
        <b/>
        <sz val="10"/>
        <rFont val="Tahoma"/>
        <family val="2"/>
      </rPr>
      <t xml:space="preserve">Análisis OCI: </t>
    </r>
    <r>
      <rPr>
        <sz val="10"/>
        <rFont val="Tahoma"/>
        <family val="2"/>
      </rPr>
      <t xml:space="preserve">Verificado los soportes remitidos, se observa el inicio de  la actividad formulada.  Se recuerda al área dar cumplimiento a la acción y consecución de la meta formulada en el plazo establecido. Conforme a la fecha de vencimiento formulada para la acción, se califica la acción como </t>
    </r>
    <r>
      <rPr>
        <b/>
        <sz val="10"/>
        <rFont val="Tahoma"/>
        <family val="2"/>
      </rPr>
      <t>"En Proceso"</t>
    </r>
    <r>
      <rPr>
        <sz val="10"/>
        <rFont val="Tahoma"/>
        <family val="2"/>
      </rPr>
      <t>.</t>
    </r>
  </si>
  <si>
    <r>
      <t xml:space="preserve">Reporte Coord. Jurídica: </t>
    </r>
    <r>
      <rPr>
        <sz val="10"/>
        <rFont val="Tahoma"/>
        <family val="2"/>
      </rPr>
      <t xml:space="preserve">Ya se realizó el reparto por parte del asesor jurídico de la secretaría general para realizar la verificación de los expedientes de la vigencia 2018. 
</t>
    </r>
    <r>
      <rPr>
        <b/>
        <sz val="10"/>
        <rFont val="Tahoma"/>
        <family val="2"/>
      </rPr>
      <t xml:space="preserve">Análisis OCI: </t>
    </r>
    <r>
      <rPr>
        <sz val="10"/>
        <rFont val="Tahoma"/>
        <family val="2"/>
      </rPr>
      <t>Verificado los soportes remitidos, se observa el inicio de  la actividad formulada.  Conforme a la fecha de vencimiento formulada para la acción, se califica la acción como "</t>
    </r>
    <r>
      <rPr>
        <b/>
        <sz val="10"/>
        <rFont val="Tahoma"/>
        <family val="2"/>
      </rPr>
      <t>En Proceso"</t>
    </r>
  </si>
  <si>
    <r>
      <t xml:space="preserve">Reporte Coord. Jurídica: </t>
    </r>
    <r>
      <rPr>
        <sz val="10"/>
        <rFont val="Tahoma"/>
        <family val="2"/>
      </rPr>
      <t xml:space="preserve">Se realizo la búsqueda de dichos conceptos para la elaboración del concepto. 
</t>
    </r>
    <r>
      <rPr>
        <b/>
        <sz val="10"/>
        <rFont val="Tahoma"/>
        <family val="2"/>
      </rPr>
      <t xml:space="preserve">Análisis OCI: </t>
    </r>
    <r>
      <rPr>
        <sz val="10"/>
        <rFont val="Tahoma"/>
        <family val="2"/>
      </rPr>
      <t xml:space="preserve">Verificado los soportes remitidos, se observa el inicio de  la actividad formulada.  En atención a la actividad planteada, es pertinente aludir que el concepto debe estar dentro del plazo establecido en el plan y contar con los insumos solicitados a terceras entidades. Conforme a la fecha de vencimiento formulada para la acción, se califica la acción como </t>
    </r>
    <r>
      <rPr>
        <b/>
        <sz val="10"/>
        <rFont val="Tahoma"/>
        <family val="2"/>
      </rPr>
      <t>"En Proceso".</t>
    </r>
  </si>
  <si>
    <r>
      <rPr>
        <b/>
        <sz val="10"/>
        <rFont val="Tahoma"/>
        <family val="2"/>
      </rPr>
      <t>Reporte Sistemas:</t>
    </r>
    <r>
      <rPr>
        <sz val="10"/>
        <rFont val="Tahoma"/>
        <family val="2"/>
      </rPr>
      <t xml:space="preserve">  se realizo la construcción y socialización de los formatos y cronograma de seguimiento a equipos fuera del dominio.
</t>
    </r>
    <r>
      <rPr>
        <b/>
        <sz val="10"/>
        <rFont val="Tahoma"/>
        <family val="2"/>
      </rPr>
      <t xml:space="preserve">
Análisis OCI:</t>
    </r>
    <r>
      <rPr>
        <sz val="10"/>
        <rFont val="Tahoma"/>
        <family val="2"/>
      </rPr>
      <t xml:space="preserve"> Se evidenció un cuadro en Excel denominado seguimiento, el cual contiene un cronograma para realizar actividades de revisión periódica de usuarios y permisos; de igual manera otro que titulado seguimiento equipos fuera de dominio; Sin embargo, sobre las revisiones bimestrales y las 2 capacitaciones a realizar no se envía soporte alguno que evidencie su cumplimiento; teniendo en cuenta que no se aportan evidencias claras y concretas sobre el cumplimiento de las acciones propuestas, la acción queda en </t>
    </r>
    <r>
      <rPr>
        <b/>
        <sz val="10"/>
        <rFont val="Tahoma"/>
        <family val="2"/>
      </rPr>
      <t>"Sin Iniciar".</t>
    </r>
    <r>
      <rPr>
        <sz val="10"/>
        <rFont val="Tahoma"/>
        <family val="2"/>
      </rPr>
      <t xml:space="preserve"> </t>
    </r>
  </si>
  <si>
    <r>
      <rPr>
        <b/>
        <sz val="10"/>
        <color theme="1"/>
        <rFont val="Tahoma"/>
        <family val="2"/>
      </rPr>
      <t>Reporte Sistemas:</t>
    </r>
    <r>
      <rPr>
        <sz val="10"/>
        <color theme="1"/>
        <rFont val="Tahoma"/>
        <family val="2"/>
      </rPr>
      <t xml:space="preserve">   se realizó la activación del software instalado.
</t>
    </r>
    <r>
      <rPr>
        <b/>
        <sz val="10"/>
        <color theme="1"/>
        <rFont val="Tahoma"/>
        <family val="2"/>
      </rPr>
      <t>Análisis OCI:</t>
    </r>
    <r>
      <rPr>
        <sz val="10"/>
        <color theme="1"/>
        <rFont val="Tahoma"/>
        <family val="2"/>
      </rPr>
      <t xml:space="preserve"> De acuerdo a la información suministrada por sistemas, se evidenció La imagen de activación para el software de office 2016 de los equipos de placa 1000716 y 1000699 pertenecientes al área financiera, los cuales presentaron licencia de software office 2010 sin activación. por lo anterior califica la acción como </t>
    </r>
    <r>
      <rPr>
        <b/>
        <sz val="10"/>
        <color theme="1"/>
        <rFont val="Tahoma"/>
        <family val="2"/>
      </rPr>
      <t>"Terminada"</t>
    </r>
    <r>
      <rPr>
        <sz val="10"/>
        <color theme="1"/>
        <rFont val="Tahoma"/>
        <family val="2"/>
      </rPr>
      <t>.</t>
    </r>
  </si>
  <si>
    <r>
      <rPr>
        <b/>
        <sz val="10"/>
        <rFont val="Tahoma"/>
        <family val="2"/>
      </rPr>
      <t>Reporte Sistemas:</t>
    </r>
    <r>
      <rPr>
        <sz val="10"/>
        <rFont val="Tahoma"/>
        <family val="2"/>
      </rPr>
      <t xml:space="preserve"> Se realizaron traslados de acuerdo con los movimientos realizados por el área de sistemas.
</t>
    </r>
    <r>
      <rPr>
        <b/>
        <sz val="10"/>
        <rFont val="Tahoma"/>
        <family val="2"/>
      </rPr>
      <t xml:space="preserve">
Análisis OCI: </t>
    </r>
    <r>
      <rPr>
        <sz val="10"/>
        <rFont val="Tahoma"/>
        <family val="2"/>
      </rPr>
      <t xml:space="preserve">Se entrego por parte de sistemas un archivo Excel denominado inventario de activos sistemas- área técnica, el cual contiene una relación, descripción ubicación de los equipos del Canal, de acuerdo a lo informado por el área en este archivo se presenta la última versión del inventario de hardware y software que realiza el área de sistemas y el área técnica. Sin embargo, como ya se observo en acciones anteriores la información que da cuenta del cumplimiento de las acciones formuladas debe ser formalizada  de conformidad con los estándares institucionales. (Formatos, logos, codificación y demás…). Se recomienda tener presente que los documentos soporte de la realización de las acciones formuladas deben ser claros completos y si hacen parte de los procedimientos deben estar debidamente aprobados por planeación. Por lo anterior, queda con alerta </t>
    </r>
    <r>
      <rPr>
        <b/>
        <sz val="10"/>
        <rFont val="Tahoma"/>
        <family val="2"/>
      </rPr>
      <t>"Sin Iniciar"</t>
    </r>
    <r>
      <rPr>
        <sz val="10"/>
        <rFont val="Tahoma"/>
        <family val="2"/>
      </rPr>
      <t>.</t>
    </r>
  </si>
  <si>
    <r>
      <rPr>
        <b/>
        <sz val="10"/>
        <rFont val="Tahoma"/>
        <family val="2"/>
      </rPr>
      <t>Reporte Serv. Administrativos:</t>
    </r>
    <r>
      <rPr>
        <sz val="10"/>
        <rFont val="Tahoma"/>
        <family val="2"/>
      </rPr>
      <t xml:space="preserve"> Se realizó la nueva Resolución de Baja de Bienes donde se dejo claro el estado de cada uno de los elementos a dar baja mediante un concepto técnico.
</t>
    </r>
    <r>
      <rPr>
        <b/>
        <sz val="10"/>
        <rFont val="Tahoma"/>
        <family val="2"/>
      </rPr>
      <t xml:space="preserve">Análisis OCI: </t>
    </r>
    <r>
      <rPr>
        <sz val="10"/>
        <rFont val="Tahoma"/>
        <family val="2"/>
      </rPr>
      <t>Conforme la información enviada por el área como soporte del avance al 30/04/2019, se evidencia que las acciones propuestas no se han llevado a cabo, de igual manera que no se tiene claro cuales son  las actividades a realizar ya que las acciones formuladas por el área indican:</t>
    </r>
    <r>
      <rPr>
        <i/>
        <sz val="10"/>
        <rFont val="Tahoma"/>
        <family val="2"/>
      </rPr>
      <t xml:space="preserve">"1. Capacitar a los supervisores de contratos y/o responsables de adquisiciones, acerca del procedimiento de baja de elementos al almacén una vez semestralmente.  2. Realizar el envío de un correo electrónico semestralmente a los supervisores de contratos, en donde se indique el procedimiento a seguir para la Baja de bienes del inventario cada dos meses".  
</t>
    </r>
    <r>
      <rPr>
        <sz val="10"/>
        <rFont val="Tahoma"/>
        <family val="2"/>
      </rPr>
      <t xml:space="preserve">Por lo anterior, la acción se califica </t>
    </r>
    <r>
      <rPr>
        <b/>
        <sz val="10"/>
        <rFont val="Tahoma"/>
        <family val="2"/>
      </rPr>
      <t>"Sin Iniciar"</t>
    </r>
    <r>
      <rPr>
        <sz val="10"/>
        <rFont val="Tahoma"/>
        <family val="2"/>
      </rPr>
      <t xml:space="preserve"> y se recomienda enfocar la realización de las acciones conforme lo formulado en el Plan, en caso de requerirse adelantar las acciones pertinentes para ajustar la acción propuesta, teniendo en cuenta la causa, que genero la observación presentada por el Equipo de la Oficina de Control Interno. </t>
    </r>
  </si>
  <si>
    <t>1. Carpeta "COTIZACIONES" con (12) archivos 
2. Carpeta "OFERTAS COMERCIALES" con (15) archivos.</t>
  </si>
  <si>
    <t>1. Propuestas proponentes.
2. Estudio de mercado del 08/01/2019 Canal Capital.
3. Presentación pdf respaldo del canal.
4. Correo del 27/02/2019 a Secretaria General y Gerencia</t>
  </si>
  <si>
    <t>1. Formato Excel.
2. Cronograma en Excel.
3. Correo del  22/04/2019.</t>
  </si>
  <si>
    <t>1. BORRADOR RESOLUCION TARIFAS
2. ESTUDIO DE MERCADO Marzo 2019 FINAL
3. Correo de Bogotá es TIC - Fwd_ Borrador resolución tarifas con aproximación de los valores de tarifas al 50 más cercano
4. Correo de Bogotá es TIC - Solicitud ajuste resolución tarifas</t>
  </si>
  <si>
    <t>1. Correo de publicación 
2. Publicación de documentos Intranet GD 
3. Tabla de Control Acceso</t>
  </si>
  <si>
    <t>1. 7. Grupo de trabajo Jurídico 2015
2. Correo de Bogotá es TIC - Solicitud de inventarios contratos 2015
3. correo de Observaciones
4. INVENTARIO 2015 MILTON ROJAS OK
5. Memorando 603 del 7 de marzo de 2019 por el cual se remite fechas transferencia documental
6. REMISIÓN MEMORANDO RADICADO 603 DEL 7 DE MARZO DE 2019
7. Transferencia Jurídica</t>
  </si>
  <si>
    <t>1. Correo de Comunicaciones_ Boletín
2. Correo de publicación
3. Pantallazo Intranet_Modelo de Documentos Electrónicos</t>
  </si>
  <si>
    <t>1. 20190423MTTVDAJUSTESCANALCAPITAL
2. Correo de Bogotá es TIC - Evidencia de reunión
3. Correo de Bogotá es TIC - Informe actualización Tablas de Valoración Documental
4. Informe actualización TVD
5. Oficio No 439 Concepto TVD
6. Oficio No 440 Concepto TVD.
7. Respuesta a solicitud de concepto sobre actualización TVD
8. Respuesta concepto técnico sobre actualización TRD</t>
  </si>
  <si>
    <t>1. Correo de Bogotá es TIC -Servicio del Software para administrar Canal Capital
2. Correo de Bogotá es TIC - Fwd_ Implementación Software - Modulo de radicación
3. Reunión ETB</t>
  </si>
  <si>
    <t>1.  Ficha técnica de indicadores AGTH-FT-065 del 18/02/2019.</t>
  </si>
  <si>
    <t>1.  Ficha técnica de indicadores AGTH-FT-065 del 18/02/2019.
2. Ficha técnica sustancias químicas</t>
  </si>
  <si>
    <t>1.  Ficha técnica de indicadores AGTH-FT-065 del 18/02/2019.
2. Acta de reunión del 7/12/2018.</t>
  </si>
  <si>
    <t>1. Boletín Canal Capital # 19 - publicación formato actualizado
2. Correo de Bogotá es TIC - Publicación - Documentos de atención al ciudadano_</t>
  </si>
  <si>
    <t>1. Dirección Operativa No. Solicitud 11 -  Actas de reunión sistema informativo - 001-002</t>
  </si>
  <si>
    <r>
      <t xml:space="preserve">Análisis OCI: </t>
    </r>
    <r>
      <rPr>
        <sz val="10"/>
        <color theme="1"/>
        <rFont val="Tahoma"/>
        <family val="2"/>
      </rPr>
      <t xml:space="preserve">Se remiten dos (2) Actas con fechas del 22 de marzo y 8 de abril de 2019 como soporte de las mesas de trabajo entre el Sistema Informativo, Atención al Ciudadano y Coordinación Jurídica para la "Revisión de peticiones del Sistema Distrital de Quejas y Soluciones pendientes por respuesta del sistema informativo", lo que permite evidenciar el avance en la ejecución de la acción propuesta. 
Se recomienda al área remitir el "reporte de avances y soportes" solicitado para el seguimiento de las acciones propuestas, con el fin de identificar lo que se viene desarrollando en cumplimiento de lo suscrito en el Plan. </t>
    </r>
  </si>
  <si>
    <r>
      <rPr>
        <b/>
        <sz val="10"/>
        <rFont val="Tahoma"/>
        <family val="2"/>
      </rPr>
      <t xml:space="preserve">Reporte ventas y Mercadeo: </t>
    </r>
    <r>
      <rPr>
        <sz val="10"/>
        <rFont val="Tahoma"/>
        <family val="2"/>
      </rPr>
      <t xml:space="preserve">Se han aplicado los formatos según el tipo de cliente: Público o Privado. Está pendiente del área de Nuevos Negocios la solicitud de eliminación del formato MCOM-FT-016 COTIZACIÓN NUEVOS NEGOCIOS.
</t>
    </r>
    <r>
      <rPr>
        <b/>
        <sz val="10"/>
        <rFont val="Tahoma"/>
        <family val="2"/>
      </rPr>
      <t xml:space="preserve">Análisis OCI: </t>
    </r>
    <r>
      <rPr>
        <sz val="10"/>
        <rFont val="Tahoma"/>
        <family val="2"/>
      </rPr>
      <t xml:space="preserve">Se procede a la verificación de los soportes remitidos en los que se evidencia que el área de ventas y mercadeo viene implementando de manera adecuada los formatos creados MCOM-FT-014 COTIZACIÓN VENTAS PÚBLICAS - MCOM-FT-015 COTIZACIÓN VENTAS PRIVADAS; sin embargo, como se ha reiterado desde el segundo seguimiento de la vigencia 2018 el área de nuevos negocios no hace uso del formato indicado en la acción MCOM-FT-016 COTIZACIÓN NUEVOS NEGOCIOS, y a la fecha de seguimiento no se han adelantado las acciones de eliminación de este con Planeación de conformidad con lo reportado en el tercer seguimiento de la vigencia anterior. 
Teniendo en cuenta lo reportado y las fechas de ejecución establecidas, se mantiene la calificación con alerta </t>
    </r>
    <r>
      <rPr>
        <b/>
        <sz val="10"/>
        <rFont val="Tahoma"/>
        <family val="2"/>
      </rPr>
      <t>"Incumplida"</t>
    </r>
    <r>
      <rPr>
        <sz val="10"/>
        <rFont val="Tahoma"/>
        <family val="2"/>
      </rPr>
      <t xml:space="preserve">.
Posterior a la verificación de las observaciones entregadas por el área como producto de la remisión del seguimiento para revisión, la acción no se modifica en su calificación teniendo en cuenta que lo informado por el área no corresponde a la acción formulada ni soportes remitidos. </t>
    </r>
  </si>
  <si>
    <r>
      <rPr>
        <b/>
        <sz val="10"/>
        <rFont val="Tahoma"/>
        <family val="2"/>
      </rPr>
      <t xml:space="preserve">Reporte ventas y Mercadeo: </t>
    </r>
    <r>
      <rPr>
        <sz val="10"/>
        <rFont val="Tahoma"/>
        <family val="2"/>
      </rPr>
      <t xml:space="preserve">Se han aplicado los formatos según el tipo de cliente: Público o Privado. Está pendiente del área de Nuevos Negocios la solicitud de eliminación del formato MCOM-FT-016 COTIZACIÓN NUEVOS NEGOCIOS.
</t>
    </r>
    <r>
      <rPr>
        <b/>
        <sz val="10"/>
        <rFont val="Tahoma"/>
        <family val="2"/>
      </rPr>
      <t xml:space="preserve">Análisis OCI: </t>
    </r>
    <r>
      <rPr>
        <sz val="10"/>
        <rFont val="Tahoma"/>
        <family val="2"/>
      </rPr>
      <t xml:space="preserve">Se procede a la verificación de los soportes remitidos en los que se evidencia que el área de ventas y mercadeo viene implementando de manera adecuada los formatos creados MCOM-FT-014 COTIZACIÓN VENTAS PÚBLICAS - MCOM-FT-015 COTIZACIÓN VENTAS PRIVADAS; sin embargo, como se ha reiterado desde el segundo seguimiento de la vigencia 2018 el área de nuevos negocios no hace uso del formato indicado en la acción MCOM-FT-016 COTIZACIÓN NUEVOS NEGOCIOS, y a la fecha de seguimiento no se han adelantado las acciones de eliminación de este con Planeación de conformidad con lo reportado en el tercer seguimiento de la vigencia anterior. 
Teniendo en cuenta lo reportado y las fechas de ejecución establecidas, se mantiene la calificación con alerta </t>
    </r>
    <r>
      <rPr>
        <b/>
        <sz val="10"/>
        <rFont val="Tahoma"/>
        <family val="2"/>
      </rPr>
      <t>"Incumplida"</t>
    </r>
    <r>
      <rPr>
        <sz val="10"/>
        <rFont val="Tahoma"/>
        <family val="2"/>
      </rPr>
      <t>.
Posterior a la verificación de las observaciones entregadas por el área como producto de la remisión del seguimiento para revisión, la acción no se modifica en su calificación teniendo en cuenta que los soportes entregados no corresponden al periodo de seguimiento.</t>
    </r>
  </si>
  <si>
    <r>
      <t xml:space="preserve">Análisis OCI: </t>
    </r>
    <r>
      <rPr>
        <sz val="10"/>
        <color theme="1"/>
        <rFont val="Tahoma"/>
        <family val="2"/>
      </rPr>
      <t xml:space="preserve">Teniendo en cuenta los ajustes formulados a la acción previo a su suscripción con el fin de tener en cuenta los alcances de la Dirección Operativa y el Sistema Informativo, teniendo en cuenta lo anterior se califica la acción con alerta </t>
    </r>
    <r>
      <rPr>
        <b/>
        <sz val="10"/>
        <color theme="1"/>
        <rFont val="Tahoma"/>
        <family val="2"/>
      </rPr>
      <t>"Sin Iniciar"</t>
    </r>
    <r>
      <rPr>
        <sz val="10"/>
        <color theme="1"/>
        <rFont val="Tahoma"/>
        <family val="2"/>
      </rPr>
      <t xml:space="preserve">. . 
Posterior a la verificación de las observaciones entregadas por el área como producto de la remisión del seguimiento para revisión, la acción no se modifica en su calificación, sin embargo se reconoce que la acción se ejecutará posterior a los ajustes adelantados previos a la suscripción del respectivo plan. </t>
    </r>
  </si>
  <si>
    <r>
      <t xml:space="preserve">Reporte S. Informativo: </t>
    </r>
    <r>
      <rPr>
        <sz val="10"/>
        <color theme="1"/>
        <rFont val="Tahoma"/>
        <family val="2"/>
      </rPr>
      <t xml:space="preserve">Se hizo la adaptación de la ficha técnica para la formulación de los programas y se solicitó a los equipos adelantar su diligenciamiento.
</t>
    </r>
    <r>
      <rPr>
        <b/>
        <sz val="10"/>
        <color theme="1"/>
        <rFont val="Tahoma"/>
        <family val="2"/>
      </rPr>
      <t xml:space="preserve">Análisis OCI: </t>
    </r>
    <r>
      <rPr>
        <sz val="10"/>
        <color theme="1"/>
        <rFont val="Tahoma"/>
        <family val="2"/>
      </rPr>
      <t xml:space="preserve">Se remite documento en Word "Formulación de proyecto"; sin embargo, no se evidencia que este se encuentre formalizado en el SIG, así como tampoco soportes adicionales que permitan establecer que la ficha haya sido adaptada de la "ficha que actualmente se utiliza en los proyectos con la ANTV de acuerdo con las necesidades de los programas del Sistema Informativo" como se estableció en la acción planteada. Teniendo en cuenta lo anterior, se califica con estado </t>
    </r>
    <r>
      <rPr>
        <b/>
        <sz val="10"/>
        <color theme="1"/>
        <rFont val="Tahoma"/>
        <family val="2"/>
      </rPr>
      <t xml:space="preserve">"En Proceso" </t>
    </r>
    <r>
      <rPr>
        <sz val="10"/>
        <color theme="1"/>
        <rFont val="Tahoma"/>
        <family val="2"/>
      </rPr>
      <t xml:space="preserve">y se recomienda al área adelantar las actividades pendientes que permitan darle cabal cumplimiento a lo suscrito en el plan, dentro de las fechas de ejecución establecidas. 
Posterior a la verificación de las observaciones entregadas por el área como producto de la remisión del seguimiento para revisión, la acción no se modifica en su calificación, teniendo en cuenta que no se aportaron soportes adicionales para el periodo de seguimiento; de igual manera, se recomienda coordinar la comunicación entre las áreas que hacen parte de la Dirección Operativa con el fin de alcanzar las metas propuestas en el Plan, así como verificar lo formulado y hacer los ajustes pertinentes teniendo en cuenta los lineamientos de la Circular Interna No.020 de 2018 "Formulación, Modificación y Seguimiento a Planes de Mejoramiento".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</si>
</sst>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b/>
      <sz val="9"/>
      <color theme="1"/>
      <name val="Arial"/>
      <family val="2"/>
    </font>
    <font>
      <sz val="10"/>
      <color theme="1"/>
      <name val="Tahoma"/>
      <family val="2"/>
    </font>
    <font>
      <b/>
      <sz val="10"/>
      <color theme="1"/>
      <name val="Tahoma"/>
      <family val="2"/>
    </font>
    <font>
      <sz val="10"/>
      <color rgb="FF000000"/>
      <name val="Tahoma"/>
      <family val="2"/>
    </font>
    <font>
      <sz val="10"/>
      <color rgb="FFFF0000"/>
      <name val="Tahoma"/>
      <family val="2"/>
    </font>
    <font>
      <b/>
      <sz val="10"/>
      <color theme="0"/>
      <name val="Tahoma"/>
      <family val="2"/>
    </font>
    <font>
      <b/>
      <sz val="22"/>
      <color theme="1"/>
      <name val="Tahoma"/>
      <family val="2"/>
    </font>
    <font>
      <sz val="10"/>
      <color indexed="8"/>
      <name val="Tahoma"/>
      <family val="2"/>
    </font>
    <font>
      <sz val="8"/>
      <color theme="1"/>
      <name val="Tahoma"/>
      <family val="2"/>
    </font>
    <font>
      <b/>
      <sz val="9"/>
      <color theme="1"/>
      <name val="Tahoma"/>
      <family val="2"/>
    </font>
    <font>
      <b/>
      <sz val="10"/>
      <name val="Tahoma"/>
      <family val="2"/>
    </font>
    <font>
      <b/>
      <sz val="11"/>
      <color theme="1"/>
      <name val="Tahoma"/>
      <family val="2"/>
    </font>
    <font>
      <i/>
      <sz val="10"/>
      <name val="Tahoma"/>
      <family val="2"/>
    </font>
    <font>
      <b/>
      <i/>
      <sz val="10"/>
      <name val="Tahoma"/>
      <family val="2"/>
    </font>
    <font>
      <i/>
      <sz val="10"/>
      <color theme="1"/>
      <name val="Tahoma"/>
      <family val="2"/>
    </font>
  </fonts>
  <fills count="21">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theme="0" tint="-0.499984740745262"/>
        <bgColor indexed="64"/>
      </patternFill>
    </fill>
  </fills>
  <borders count="39">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medium">
        <color indexed="64"/>
      </top>
      <bottom style="thin">
        <color theme="0"/>
      </bottom>
      <diagonal/>
    </border>
    <border>
      <left style="medium">
        <color indexed="64"/>
      </left>
      <right style="thin">
        <color indexed="64"/>
      </right>
      <top style="thin">
        <color theme="0"/>
      </top>
      <bottom style="thin">
        <color indexed="64"/>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88">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7" fillId="0" borderId="3" xfId="0" applyFont="1" applyBorder="1" applyAlignment="1" applyProtection="1">
      <alignment horizontal="center" vertical="center" wrapText="1"/>
    </xf>
    <xf numFmtId="15" fontId="7" fillId="0" borderId="3" xfId="0" applyNumberFormat="1" applyFont="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5" fontId="5" fillId="0" borderId="3"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164" fontId="5" fillId="0" borderId="3" xfId="1" applyNumberFormat="1" applyFont="1" applyFill="1" applyBorder="1" applyAlignment="1" applyProtection="1">
      <alignment horizontal="center" vertical="center" wrapText="1"/>
    </xf>
    <xf numFmtId="164" fontId="7" fillId="0" borderId="3" xfId="1" applyNumberFormat="1" applyFont="1" applyFill="1" applyBorder="1" applyAlignment="1" applyProtection="1">
      <alignment horizontal="center" vertical="center" wrapText="1"/>
    </xf>
    <xf numFmtId="15" fontId="7" fillId="0" borderId="3" xfId="0" applyNumberFormat="1" applyFont="1" applyFill="1" applyBorder="1" applyAlignment="1" applyProtection="1">
      <alignment horizontal="center" vertical="center" wrapText="1"/>
    </xf>
    <xf numFmtId="9" fontId="5" fillId="0" borderId="3" xfId="1" applyNumberFormat="1" applyFont="1" applyFill="1" applyBorder="1" applyAlignment="1" applyProtection="1">
      <alignment horizontal="center" vertical="center" wrapText="1"/>
    </xf>
    <xf numFmtId="15" fontId="7" fillId="8" borderId="3" xfId="0" applyNumberFormat="1" applyFont="1" applyFill="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9" fontId="7" fillId="0" borderId="3" xfId="1" applyNumberFormat="1" applyFont="1" applyBorder="1" applyAlignment="1" applyProtection="1">
      <alignment horizontal="center" vertical="center" wrapText="1"/>
    </xf>
    <xf numFmtId="9" fontId="7" fillId="8" borderId="3" xfId="1"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164" fontId="7" fillId="0" borderId="3" xfId="1" applyNumberFormat="1" applyFont="1" applyBorder="1" applyAlignment="1" applyProtection="1">
      <alignment horizontal="center" vertical="center" wrapText="1"/>
    </xf>
    <xf numFmtId="9" fontId="7" fillId="0" borderId="3" xfId="1" applyNumberFormat="1" applyFont="1" applyFill="1" applyBorder="1" applyAlignment="1" applyProtection="1">
      <alignment horizontal="center" vertical="center" wrapText="1"/>
    </xf>
    <xf numFmtId="0" fontId="9" fillId="0" borderId="3"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9" fontId="7" fillId="0" borderId="3" xfId="0" applyNumberFormat="1" applyFont="1" applyBorder="1" applyAlignment="1" applyProtection="1">
      <alignment horizontal="center" vertical="center" wrapText="1"/>
    </xf>
    <xf numFmtId="0" fontId="7" fillId="0" borderId="3" xfId="0" applyFont="1" applyFill="1" applyBorder="1" applyAlignment="1" applyProtection="1">
      <alignment horizontal="justify" vertical="center" wrapText="1"/>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16" fontId="7" fillId="0" borderId="3" xfId="0" applyNumberFormat="1" applyFont="1" applyFill="1" applyBorder="1" applyAlignment="1" applyProtection="1">
      <alignment horizontal="center" vertical="center" wrapText="1"/>
    </xf>
    <xf numFmtId="15" fontId="9" fillId="0" borderId="3" xfId="0" applyNumberFormat="1" applyFont="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3" xfId="0" applyFont="1" applyBorder="1" applyAlignment="1" applyProtection="1">
      <alignment horizontal="justify" vertical="center" wrapText="1"/>
    </xf>
    <xf numFmtId="164" fontId="9" fillId="0" borderId="3" xfId="1" applyNumberFormat="1" applyFont="1" applyBorder="1" applyAlignment="1" applyProtection="1">
      <alignment horizontal="center" vertical="center" wrapText="1"/>
    </xf>
    <xf numFmtId="9" fontId="9" fillId="0" borderId="3" xfId="0" applyNumberFormat="1" applyFont="1" applyBorder="1" applyAlignment="1" applyProtection="1">
      <alignment horizontal="center" vertical="center" wrapText="1"/>
    </xf>
    <xf numFmtId="0" fontId="9" fillId="0" borderId="3" xfId="0" applyFont="1" applyFill="1" applyBorder="1" applyAlignment="1" applyProtection="1">
      <alignment horizontal="justify" vertical="center" wrapText="1"/>
    </xf>
    <xf numFmtId="0" fontId="7" fillId="0" borderId="3" xfId="0" applyFont="1" applyBorder="1" applyAlignment="1" applyProtection="1">
      <alignment horizontal="justify" vertical="center" wrapText="1"/>
    </xf>
    <xf numFmtId="15" fontId="7" fillId="0" borderId="3" xfId="0" applyNumberFormat="1"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3" xfId="0" applyFont="1" applyBorder="1" applyAlignment="1" applyProtection="1">
      <alignment horizontal="justify" vertical="center" wrapText="1"/>
      <protection hidden="1"/>
    </xf>
    <xf numFmtId="0" fontId="7" fillId="0" borderId="3" xfId="0" applyFont="1" applyFill="1" applyBorder="1" applyAlignment="1" applyProtection="1">
      <alignment horizontal="center" vertical="center" wrapText="1"/>
      <protection hidden="1"/>
    </xf>
    <xf numFmtId="0" fontId="9" fillId="0" borderId="3" xfId="0" applyFont="1" applyFill="1" applyBorder="1" applyAlignment="1">
      <alignment horizontal="center" vertical="center" wrapText="1"/>
    </xf>
    <xf numFmtId="9" fontId="7" fillId="0" borderId="3" xfId="0" applyNumberFormat="1" applyFont="1" applyBorder="1" applyAlignment="1" applyProtection="1">
      <alignment horizontal="center" vertical="center" wrapText="1"/>
      <protection locked="0" hidden="1"/>
    </xf>
    <xf numFmtId="164" fontId="7" fillId="0" borderId="3" xfId="1" applyNumberFormat="1" applyFont="1" applyBorder="1" applyAlignment="1" applyProtection="1">
      <alignment horizontal="center" vertical="center" wrapText="1"/>
      <protection locked="0" hidden="1"/>
    </xf>
    <xf numFmtId="15" fontId="9" fillId="0" borderId="3" xfId="0" applyNumberFormat="1" applyFont="1" applyFill="1" applyBorder="1" applyAlignment="1">
      <alignment horizontal="center" vertical="center" wrapText="1"/>
    </xf>
    <xf numFmtId="9" fontId="7" fillId="0" borderId="3" xfId="0" applyNumberFormat="1" applyFont="1" applyBorder="1" applyAlignment="1" applyProtection="1">
      <alignment horizontal="center" vertical="center" wrapText="1"/>
      <protection locked="0"/>
    </xf>
    <xf numFmtId="164" fontId="7" fillId="0" borderId="3" xfId="1" applyNumberFormat="1" applyFont="1" applyBorder="1" applyAlignment="1" applyProtection="1">
      <alignment horizontal="center" vertical="center" wrapText="1"/>
      <protection locked="0"/>
    </xf>
    <xf numFmtId="0" fontId="9" fillId="0" borderId="3" xfId="0" applyFont="1" applyFill="1" applyBorder="1" applyAlignment="1">
      <alignment horizontal="justify" vertical="center" wrapText="1"/>
    </xf>
    <xf numFmtId="164" fontId="9"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5" fontId="7" fillId="0" borderId="3" xfId="0" applyNumberFormat="1" applyFont="1" applyBorder="1" applyAlignment="1" applyProtection="1">
      <alignment horizontal="center" vertical="center" wrapText="1"/>
      <protection locked="0" hidden="1"/>
    </xf>
    <xf numFmtId="0" fontId="7" fillId="0" borderId="3" xfId="0" applyFont="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wrapText="1"/>
      <protection locked="0" hidden="1"/>
    </xf>
    <xf numFmtId="0" fontId="7" fillId="0" borderId="3" xfId="0" applyFont="1" applyBorder="1" applyAlignment="1" applyProtection="1">
      <alignment horizontal="justify" vertical="center" wrapText="1"/>
      <protection locked="0" hidden="1"/>
    </xf>
    <xf numFmtId="9" fontId="7" fillId="0" borderId="3" xfId="0" applyNumberFormat="1" applyFont="1" applyFill="1" applyBorder="1" applyAlignment="1" applyProtection="1">
      <alignment horizontal="center" vertical="center" wrapText="1"/>
      <protection locked="0" hidden="1"/>
    </xf>
    <xf numFmtId="15" fontId="5" fillId="0" borderId="3" xfId="0" applyNumberFormat="1"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justify" vertical="center" wrapText="1"/>
      <protection locked="0" hidden="1"/>
    </xf>
    <xf numFmtId="9" fontId="7" fillId="0" borderId="3" xfId="1" applyNumberFormat="1" applyFont="1" applyBorder="1" applyAlignment="1" applyProtection="1">
      <alignment horizontal="center" vertical="center" wrapText="1"/>
      <protection locked="0" hidden="1"/>
    </xf>
    <xf numFmtId="164" fontId="7" fillId="0" borderId="3" xfId="1" applyNumberFormat="1" applyFont="1" applyFill="1" applyBorder="1" applyAlignment="1" applyProtection="1">
      <alignment horizontal="center" vertical="center" wrapText="1"/>
      <protection locked="0" hidden="1"/>
    </xf>
    <xf numFmtId="15" fontId="7" fillId="0" borderId="3" xfId="0" applyNumberFormat="1" applyFont="1" applyFill="1" applyBorder="1" applyAlignment="1" applyProtection="1">
      <alignment horizontal="center" vertical="center" wrapText="1"/>
      <protection locked="0" hidden="1"/>
    </xf>
    <xf numFmtId="0" fontId="5" fillId="0" borderId="3" xfId="0" applyFont="1" applyFill="1" applyBorder="1" applyAlignment="1" applyProtection="1">
      <alignment horizontal="justify" vertical="center" wrapText="1"/>
      <protection locked="0" hidden="1"/>
    </xf>
    <xf numFmtId="0" fontId="5" fillId="8" borderId="3" xfId="0" applyFont="1" applyFill="1" applyBorder="1" applyAlignment="1" applyProtection="1">
      <alignment horizontal="justify" vertical="center" wrapText="1"/>
      <protection locked="0" hidden="1"/>
    </xf>
    <xf numFmtId="0" fontId="5" fillId="8" borderId="3" xfId="0" applyFont="1" applyFill="1" applyBorder="1" applyAlignment="1" applyProtection="1">
      <alignment horizontal="center" vertical="center" wrapText="1"/>
      <protection locked="0" hidden="1"/>
    </xf>
    <xf numFmtId="164" fontId="5" fillId="8" borderId="3" xfId="1" applyNumberFormat="1" applyFont="1" applyFill="1" applyBorder="1" applyAlignment="1" applyProtection="1">
      <alignment horizontal="center" vertical="center" wrapText="1"/>
      <protection locked="0" hidden="1"/>
    </xf>
    <xf numFmtId="15" fontId="5" fillId="0" borderId="3" xfId="0" applyNumberFormat="1" applyFont="1" applyBorder="1" applyAlignment="1" applyProtection="1">
      <alignment horizontal="center" vertical="center" wrapText="1"/>
      <protection locked="0" hidden="1"/>
    </xf>
    <xf numFmtId="49" fontId="7" fillId="0" borderId="3" xfId="0" applyNumberFormat="1" applyFont="1" applyBorder="1" applyAlignment="1" applyProtection="1">
      <alignment horizontal="center" vertical="center" wrapText="1"/>
      <protection locked="0" hidden="1"/>
    </xf>
    <xf numFmtId="0" fontId="5" fillId="0" borderId="3" xfId="0" applyFont="1" applyBorder="1" applyAlignment="1" applyProtection="1">
      <alignment horizontal="justify" vertical="center" wrapText="1"/>
      <protection locked="0" hidden="1"/>
    </xf>
    <xf numFmtId="0" fontId="7" fillId="0" borderId="3" xfId="0" applyNumberFormat="1" applyFont="1" applyBorder="1" applyAlignment="1" applyProtection="1">
      <alignment horizontal="center" vertical="center" wrapText="1"/>
      <protection locked="0" hidden="1"/>
    </xf>
    <xf numFmtId="0" fontId="7" fillId="8" borderId="3" xfId="0" applyFont="1" applyFill="1" applyBorder="1" applyAlignment="1" applyProtection="1">
      <alignment horizontal="justify" vertical="center" wrapText="1"/>
      <protection locked="0" hidden="1"/>
    </xf>
    <xf numFmtId="0" fontId="7" fillId="8" borderId="3" xfId="0" applyFont="1" applyFill="1" applyBorder="1" applyAlignment="1" applyProtection="1">
      <alignment horizontal="center" vertical="center" wrapText="1"/>
      <protection locked="0" hidden="1"/>
    </xf>
    <xf numFmtId="164" fontId="7" fillId="8" borderId="3" xfId="1" applyNumberFormat="1" applyFont="1" applyFill="1" applyBorder="1" applyAlignment="1" applyProtection="1">
      <alignment horizontal="center" vertical="center" wrapText="1"/>
      <protection locked="0" hidden="1"/>
    </xf>
    <xf numFmtId="15" fontId="7" fillId="8" borderId="3" xfId="0" applyNumberFormat="1" applyFont="1" applyFill="1" applyBorder="1" applyAlignment="1" applyProtection="1">
      <alignment horizontal="center" vertical="center" wrapText="1"/>
      <protection locked="0" hidden="1"/>
    </xf>
    <xf numFmtId="0" fontId="7" fillId="0" borderId="10" xfId="0" applyFont="1" applyFill="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7" fillId="0" borderId="10" xfId="0" applyFont="1" applyBorder="1" applyAlignment="1" applyProtection="1">
      <alignment horizontal="center" vertical="center" wrapText="1"/>
      <protection locked="0" hidden="1"/>
    </xf>
    <xf numFmtId="0" fontId="7" fillId="0" borderId="10" xfId="0" applyFont="1" applyFill="1" applyBorder="1" applyAlignment="1" applyProtection="1">
      <alignment horizontal="center" vertical="center" wrapText="1"/>
      <protection locked="0" hidden="1"/>
    </xf>
    <xf numFmtId="0" fontId="7" fillId="0" borderId="0" xfId="0" applyFont="1"/>
    <xf numFmtId="0" fontId="7" fillId="0" borderId="17" xfId="0" applyFont="1" applyBorder="1" applyAlignment="1" applyProtection="1">
      <alignment horizontal="center" vertical="center" wrapText="1"/>
    </xf>
    <xf numFmtId="15" fontId="7" fillId="0" borderId="17" xfId="0" applyNumberFormat="1" applyFont="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15" fontId="5" fillId="0" borderId="17" xfId="0" applyNumberFormat="1"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164" fontId="5" fillId="0" borderId="17" xfId="1" applyNumberFormat="1" applyFont="1" applyFill="1" applyBorder="1" applyAlignment="1" applyProtection="1">
      <alignment horizontal="center" vertical="center" wrapText="1"/>
    </xf>
    <xf numFmtId="164" fontId="7" fillId="0" borderId="17" xfId="1" applyNumberFormat="1" applyFont="1" applyFill="1" applyBorder="1" applyAlignment="1" applyProtection="1">
      <alignment horizontal="center" vertical="center" wrapText="1"/>
    </xf>
    <xf numFmtId="15" fontId="7" fillId="0" borderId="17" xfId="0" applyNumberFormat="1"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5" fillId="0" borderId="17" xfId="0" applyFont="1" applyFill="1" applyBorder="1" applyAlignment="1" applyProtection="1">
      <alignment horizontal="justify" vertical="center" wrapText="1"/>
    </xf>
    <xf numFmtId="2" fontId="5" fillId="0" borderId="17" xfId="0" applyNumberFormat="1" applyFont="1" applyFill="1" applyBorder="1" applyAlignment="1" applyProtection="1">
      <alignment horizontal="center" vertical="center" wrapText="1"/>
      <protection hidden="1"/>
    </xf>
    <xf numFmtId="164" fontId="5" fillId="0" borderId="17" xfId="0" applyNumberFormat="1"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justify" vertical="center" wrapText="1"/>
      <protection hidden="1"/>
    </xf>
    <xf numFmtId="0" fontId="8" fillId="5" borderId="3" xfId="0" applyFont="1" applyFill="1" applyBorder="1" applyAlignment="1" applyProtection="1">
      <alignment horizontal="center" vertical="center" wrapText="1"/>
    </xf>
    <xf numFmtId="0" fontId="7" fillId="0" borderId="0" xfId="0" applyFont="1" applyAlignment="1">
      <alignment wrapText="1"/>
    </xf>
    <xf numFmtId="0" fontId="7" fillId="0" borderId="0" xfId="0" applyFont="1" applyAlignment="1">
      <alignment horizontal="center" wrapText="1"/>
    </xf>
    <xf numFmtId="0" fontId="7" fillId="8" borderId="3" xfId="0" applyFont="1" applyFill="1" applyBorder="1" applyAlignment="1" applyProtection="1">
      <alignment horizontal="justify" vertical="center" wrapText="1"/>
    </xf>
    <xf numFmtId="0" fontId="5" fillId="0" borderId="3" xfId="0" applyFont="1" applyBorder="1" applyAlignment="1" applyProtection="1">
      <alignment horizontal="justify"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6" borderId="4"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6"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0" fontId="4" fillId="14" borderId="5" xfId="0" applyFont="1" applyFill="1" applyBorder="1" applyAlignment="1" applyProtection="1">
      <alignment horizontal="center" vertical="center" wrapText="1"/>
    </xf>
    <xf numFmtId="0" fontId="4" fillId="14" borderId="6" xfId="0" applyFont="1" applyFill="1" applyBorder="1" applyAlignment="1" applyProtection="1">
      <alignment horizontal="center" vertical="center" wrapText="1"/>
    </xf>
    <xf numFmtId="0" fontId="8" fillId="0" borderId="0" xfId="0" applyFont="1" applyAlignment="1">
      <alignment horizontal="center" vertical="center"/>
    </xf>
    <xf numFmtId="0" fontId="13" fillId="0" borderId="0" xfId="2" applyFont="1" applyFill="1" applyBorder="1" applyAlignment="1">
      <alignment vertical="center"/>
    </xf>
    <xf numFmtId="0" fontId="13" fillId="0" borderId="0" xfId="2"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Fill="1"/>
    <xf numFmtId="9" fontId="7" fillId="0" borderId="0" xfId="1" applyFont="1" applyFill="1" applyAlignment="1">
      <alignment horizontal="center" vertical="center"/>
    </xf>
    <xf numFmtId="9" fontId="7" fillId="0" borderId="0" xfId="1" applyFont="1" applyAlignment="1">
      <alignment horizontal="center" vertical="center"/>
    </xf>
    <xf numFmtId="9" fontId="8" fillId="0" borderId="0" xfId="1" applyFont="1" applyAlignment="1">
      <alignment horizontal="center" vertical="center"/>
    </xf>
    <xf numFmtId="0" fontId="13" fillId="0" borderId="0" xfId="2" applyFont="1" applyFill="1" applyBorder="1" applyAlignment="1"/>
    <xf numFmtId="0" fontId="13" fillId="0" borderId="0" xfId="2" applyFont="1" applyFill="1" applyBorder="1"/>
    <xf numFmtId="1" fontId="7" fillId="0" borderId="0" xfId="1" applyNumberFormat="1" applyFont="1" applyAlignment="1">
      <alignment horizontal="center" vertical="center"/>
    </xf>
    <xf numFmtId="0" fontId="8" fillId="0" borderId="0" xfId="0" applyFont="1" applyFill="1" applyAlignment="1">
      <alignment horizontal="center" vertical="center"/>
    </xf>
    <xf numFmtId="0" fontId="13" fillId="0" borderId="0" xfId="2" applyFont="1" applyFill="1" applyBorder="1" applyAlignment="1">
      <alignment horizontal="center" vertical="center"/>
    </xf>
    <xf numFmtId="0" fontId="5" fillId="0" borderId="0" xfId="2" applyFont="1" applyAlignment="1">
      <alignment horizontal="center" vertical="center"/>
    </xf>
    <xf numFmtId="15" fontId="5" fillId="0" borderId="17" xfId="0" applyNumberFormat="1" applyFont="1" applyFill="1" applyBorder="1" applyAlignment="1" applyProtection="1">
      <alignment horizontal="center" vertical="center" wrapText="1"/>
      <protection hidden="1"/>
    </xf>
    <xf numFmtId="0" fontId="5" fillId="0" borderId="17" xfId="0" applyFont="1" applyFill="1" applyBorder="1" applyAlignment="1" applyProtection="1">
      <alignment horizontal="left" vertical="center" wrapText="1"/>
      <protection hidden="1"/>
    </xf>
    <xf numFmtId="0" fontId="7" fillId="0" borderId="0" xfId="0" applyFont="1" applyBorder="1" applyAlignment="1" applyProtection="1">
      <alignment horizontal="center" wrapText="1"/>
      <protection locked="0" hidden="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34" xfId="0" applyFont="1" applyBorder="1" applyAlignment="1">
      <alignment horizontal="center" vertical="center" wrapText="1"/>
    </xf>
    <xf numFmtId="15" fontId="5" fillId="0" borderId="31" xfId="0" applyNumberFormat="1" applyFont="1" applyFill="1" applyBorder="1" applyAlignment="1" applyProtection="1">
      <alignment horizontal="center" vertical="center" wrapText="1"/>
      <protection hidden="1"/>
    </xf>
    <xf numFmtId="0" fontId="5" fillId="0" borderId="31" xfId="0" applyFont="1" applyFill="1" applyBorder="1" applyAlignment="1" applyProtection="1">
      <alignment horizontal="justify" vertical="center" wrapText="1"/>
      <protection hidden="1"/>
    </xf>
    <xf numFmtId="0" fontId="5" fillId="0" borderId="31" xfId="0" applyFont="1" applyFill="1" applyBorder="1" applyAlignment="1" applyProtection="1">
      <alignment horizontal="center" vertical="center" wrapText="1"/>
      <protection hidden="1"/>
    </xf>
    <xf numFmtId="2" fontId="5" fillId="0" borderId="31" xfId="0" applyNumberFormat="1" applyFont="1" applyFill="1" applyBorder="1" applyAlignment="1" applyProtection="1">
      <alignment horizontal="center" vertical="center" wrapText="1"/>
      <protection hidden="1"/>
    </xf>
    <xf numFmtId="164" fontId="5" fillId="0" borderId="31" xfId="0" applyNumberFormat="1" applyFont="1" applyFill="1" applyBorder="1" applyAlignment="1" applyProtection="1">
      <alignment horizontal="center" vertical="center" wrapText="1"/>
      <protection hidden="1"/>
    </xf>
    <xf numFmtId="15" fontId="5" fillId="0" borderId="3" xfId="0" applyNumberFormat="1" applyFont="1" applyFill="1" applyBorder="1" applyAlignment="1" applyProtection="1">
      <alignment horizontal="center" vertical="center" wrapText="1"/>
      <protection hidden="1"/>
    </xf>
    <xf numFmtId="0" fontId="5" fillId="0" borderId="3" xfId="0" applyFont="1" applyFill="1" applyBorder="1" applyAlignment="1" applyProtection="1">
      <alignment horizontal="justify" vertical="center" wrapText="1"/>
      <protection hidden="1"/>
    </xf>
    <xf numFmtId="0" fontId="5" fillId="0" borderId="3" xfId="0" applyFont="1" applyFill="1" applyBorder="1" applyAlignment="1" applyProtection="1">
      <alignment horizontal="center" vertical="center" wrapText="1"/>
      <protection hidden="1"/>
    </xf>
    <xf numFmtId="2" fontId="5" fillId="0" borderId="3" xfId="0" applyNumberFormat="1" applyFont="1" applyFill="1" applyBorder="1" applyAlignment="1" applyProtection="1">
      <alignment horizontal="center" vertical="center" wrapText="1"/>
      <protection hidden="1"/>
    </xf>
    <xf numFmtId="164" fontId="5" fillId="0" borderId="3" xfId="0" applyNumberFormat="1" applyFont="1" applyFill="1" applyBorder="1" applyAlignment="1" applyProtection="1">
      <alignment horizontal="center" vertical="center" wrapText="1"/>
      <protection hidden="1"/>
    </xf>
    <xf numFmtId="0" fontId="5" fillId="0" borderId="3" xfId="0" applyFont="1" applyFill="1" applyBorder="1" applyAlignment="1" applyProtection="1">
      <alignment horizontal="left" vertical="center" wrapText="1"/>
      <protection hidden="1"/>
    </xf>
    <xf numFmtId="0" fontId="14" fillId="9" borderId="16" xfId="0" applyFont="1" applyFill="1" applyBorder="1" applyAlignment="1" applyProtection="1">
      <alignment horizontal="center" vertical="center" wrapText="1"/>
    </xf>
    <xf numFmtId="0" fontId="14" fillId="9" borderId="17" xfId="0" applyFont="1" applyFill="1" applyBorder="1" applyAlignment="1" applyProtection="1">
      <alignment horizontal="center" vertical="center" wrapText="1"/>
    </xf>
    <xf numFmtId="0" fontId="7" fillId="0" borderId="0" xfId="0" applyFont="1" applyAlignment="1" applyProtection="1">
      <alignment horizontal="center" vertical="center" wrapText="1"/>
      <protection hidden="1"/>
    </xf>
    <xf numFmtId="0" fontId="7" fillId="0" borderId="0" xfId="0" applyFont="1" applyAlignment="1" applyProtection="1">
      <alignment horizontal="justify" vertical="center" wrapText="1"/>
      <protection hidden="1"/>
    </xf>
    <xf numFmtId="0" fontId="7" fillId="0" borderId="3" xfId="0" applyFont="1" applyFill="1" applyBorder="1" applyAlignment="1">
      <alignment horizontal="center" vertical="center"/>
    </xf>
    <xf numFmtId="0" fontId="5" fillId="8" borderId="3" xfId="0" applyFont="1" applyFill="1" applyBorder="1" applyAlignment="1" applyProtection="1">
      <alignment horizontal="center" vertical="center" wrapText="1"/>
    </xf>
    <xf numFmtId="9" fontId="5" fillId="8" borderId="3" xfId="0" applyNumberFormat="1" applyFont="1" applyFill="1" applyBorder="1" applyAlignment="1" applyProtection="1">
      <alignment horizontal="center" vertical="center" wrapText="1"/>
    </xf>
    <xf numFmtId="15" fontId="5" fillId="8" borderId="3" xfId="0" applyNumberFormat="1" applyFont="1" applyFill="1" applyBorder="1" applyAlignment="1" applyProtection="1">
      <alignment horizontal="center" vertical="center" wrapText="1"/>
    </xf>
    <xf numFmtId="0" fontId="7" fillId="8" borderId="10" xfId="0" applyFont="1" applyFill="1" applyBorder="1" applyAlignment="1" applyProtection="1">
      <alignment horizontal="center" vertical="center" wrapText="1"/>
    </xf>
    <xf numFmtId="15" fontId="5" fillId="8" borderId="17" xfId="0" applyNumberFormat="1" applyFont="1" applyFill="1" applyBorder="1" applyAlignment="1" applyProtection="1">
      <alignment horizontal="center" vertical="center" wrapText="1"/>
      <protection hidden="1"/>
    </xf>
    <xf numFmtId="0" fontId="5" fillId="8" borderId="17" xfId="0" applyFont="1" applyFill="1" applyBorder="1" applyAlignment="1" applyProtection="1">
      <alignment horizontal="center" vertical="center" wrapText="1"/>
      <protection hidden="1"/>
    </xf>
    <xf numFmtId="2" fontId="5" fillId="8" borderId="17" xfId="0" applyNumberFormat="1" applyFont="1" applyFill="1" applyBorder="1" applyAlignment="1" applyProtection="1">
      <alignment horizontal="center" vertical="center" wrapText="1"/>
      <protection hidden="1"/>
    </xf>
    <xf numFmtId="164" fontId="5" fillId="8" borderId="17" xfId="0" applyNumberFormat="1" applyFont="1" applyFill="1" applyBorder="1" applyAlignment="1" applyProtection="1">
      <alignment horizontal="center" vertical="center" wrapText="1"/>
      <protection hidden="1"/>
    </xf>
    <xf numFmtId="0" fontId="7" fillId="0" borderId="3" xfId="0" applyFont="1" applyBorder="1" applyAlignment="1" applyProtection="1">
      <alignment horizontal="left" vertical="center" wrapText="1"/>
      <protection locked="0"/>
    </xf>
    <xf numFmtId="0" fontId="7" fillId="8" borderId="3" xfId="0" applyFont="1" applyFill="1" applyBorder="1" applyAlignment="1" applyProtection="1">
      <alignment horizontal="left" vertical="center" wrapText="1"/>
      <protection locked="0"/>
    </xf>
    <xf numFmtId="0" fontId="7" fillId="0" borderId="3" xfId="0" applyFont="1" applyBorder="1" applyAlignment="1">
      <alignment horizontal="left" vertical="center"/>
    </xf>
    <xf numFmtId="0" fontId="7" fillId="0" borderId="0" xfId="0" applyFont="1" applyAlignment="1" applyProtection="1">
      <alignment horizontal="left" vertical="center" wrapText="1"/>
      <protection hidden="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vertical="center" wrapText="1"/>
    </xf>
    <xf numFmtId="0" fontId="7" fillId="0" borderId="0" xfId="0" applyFont="1" applyAlignment="1">
      <alignment vertical="center" wrapText="1"/>
    </xf>
    <xf numFmtId="0" fontId="7" fillId="0" borderId="0" xfId="0" applyFont="1" applyAlignment="1" applyProtection="1">
      <alignment vertical="center" wrapText="1"/>
      <protection hidden="1"/>
    </xf>
    <xf numFmtId="0" fontId="7" fillId="0" borderId="3" xfId="0" applyFont="1" applyFill="1" applyBorder="1" applyAlignment="1">
      <alignment vertical="center" wrapText="1"/>
    </xf>
    <xf numFmtId="0" fontId="7" fillId="8" borderId="3" xfId="0" applyFont="1" applyFill="1" applyBorder="1" applyAlignment="1" applyProtection="1">
      <alignment horizontal="left" vertical="center" wrapText="1"/>
      <protection locked="0" hidden="1"/>
    </xf>
    <xf numFmtId="0" fontId="7" fillId="0" borderId="17" xfId="0" applyFont="1" applyBorder="1" applyAlignment="1" applyProtection="1">
      <alignment horizontal="center" vertical="center" wrapText="1"/>
      <protection locked="0" hidden="1"/>
    </xf>
    <xf numFmtId="0" fontId="7" fillId="0" borderId="17" xfId="0" applyFont="1" applyFill="1" applyBorder="1" applyAlignment="1" applyProtection="1">
      <alignment horizontal="center" vertical="center" wrapText="1"/>
      <protection locked="0" hidden="1"/>
    </xf>
    <xf numFmtId="0" fontId="7" fillId="0" borderId="17" xfId="0" applyFont="1" applyFill="1" applyBorder="1" applyAlignment="1" applyProtection="1">
      <alignment horizontal="left" vertical="center" wrapText="1"/>
      <protection locked="0" hidden="1"/>
    </xf>
    <xf numFmtId="9" fontId="7" fillId="0" borderId="17" xfId="0" applyNumberFormat="1" applyFont="1" applyFill="1" applyBorder="1" applyAlignment="1" applyProtection="1">
      <alignment horizontal="left" vertical="center" wrapText="1"/>
      <protection locked="0" hidden="1"/>
    </xf>
    <xf numFmtId="9" fontId="7" fillId="0" borderId="3" xfId="1" applyNumberFormat="1" applyFont="1" applyFill="1" applyBorder="1" applyAlignment="1" applyProtection="1">
      <alignment horizontal="center" vertical="center" wrapText="1"/>
      <protection locked="0" hidden="1"/>
    </xf>
    <xf numFmtId="49" fontId="7" fillId="0" borderId="3" xfId="0" applyNumberFormat="1" applyFont="1" applyFill="1" applyBorder="1" applyAlignment="1" applyProtection="1">
      <alignment horizontal="center" vertical="center" wrapText="1"/>
      <protection locked="0" hidden="1"/>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164" fontId="9" fillId="0" borderId="3" xfId="0" applyNumberFormat="1" applyFont="1" applyBorder="1" applyAlignment="1">
      <alignment horizontal="center" vertical="center" wrapText="1"/>
    </xf>
    <xf numFmtId="15" fontId="9" fillId="0" borderId="3" xfId="0" applyNumberFormat="1" applyFont="1" applyBorder="1" applyAlignment="1">
      <alignment horizontal="center" vertical="center" wrapText="1"/>
    </xf>
    <xf numFmtId="0" fontId="7" fillId="0" borderId="3" xfId="0" applyFont="1" applyBorder="1" applyAlignment="1" applyProtection="1">
      <alignment horizontal="justify" vertical="center"/>
      <protection locked="0" hidden="1"/>
    </xf>
    <xf numFmtId="0" fontId="7" fillId="0" borderId="3" xfId="0" applyFont="1" applyFill="1" applyBorder="1" applyAlignment="1" applyProtection="1">
      <alignment horizontal="justify" vertical="center"/>
      <protection locked="0" hidden="1"/>
    </xf>
    <xf numFmtId="15" fontId="7" fillId="0" borderId="34" xfId="0" applyNumberFormat="1" applyFont="1" applyBorder="1" applyAlignment="1" applyProtection="1">
      <alignment horizontal="center" vertical="center" wrapText="1"/>
      <protection locked="0" hidden="1"/>
    </xf>
    <xf numFmtId="0" fontId="7" fillId="0" borderId="34" xfId="0" applyFont="1" applyBorder="1" applyAlignment="1" applyProtection="1">
      <alignment horizontal="center" vertical="center" wrapText="1"/>
      <protection locked="0" hidden="1"/>
    </xf>
    <xf numFmtId="0" fontId="7" fillId="0" borderId="34" xfId="0" applyFont="1" applyFill="1" applyBorder="1" applyAlignment="1" applyProtection="1">
      <alignment horizontal="justify" vertical="center"/>
      <protection locked="0" hidden="1"/>
    </xf>
    <xf numFmtId="0" fontId="7" fillId="0" borderId="34" xfId="0" applyFont="1" applyFill="1" applyBorder="1" applyAlignment="1" applyProtection="1">
      <alignment horizontal="center" vertical="center" wrapText="1"/>
      <protection locked="0" hidden="1"/>
    </xf>
    <xf numFmtId="0" fontId="7" fillId="0" borderId="34" xfId="0" applyFont="1" applyFill="1" applyBorder="1" applyAlignment="1" applyProtection="1">
      <alignment horizontal="justify" vertical="center" wrapText="1"/>
      <protection locked="0" hidden="1"/>
    </xf>
    <xf numFmtId="164" fontId="7" fillId="0" borderId="34" xfId="1" applyNumberFormat="1" applyFont="1" applyBorder="1" applyAlignment="1" applyProtection="1">
      <alignment horizontal="center" vertical="center" wrapText="1"/>
      <protection locked="0" hidden="1"/>
    </xf>
    <xf numFmtId="0" fontId="7" fillId="0" borderId="3" xfId="0" applyFont="1" applyFill="1" applyBorder="1" applyAlignment="1">
      <alignment horizontal="center" vertical="center" wrapText="1"/>
    </xf>
    <xf numFmtId="0" fontId="7" fillId="0" borderId="3" xfId="0" applyFont="1" applyBorder="1" applyAlignment="1">
      <alignment vertical="center"/>
    </xf>
    <xf numFmtId="0" fontId="7" fillId="0" borderId="3" xfId="0" applyFont="1" applyFill="1" applyBorder="1" applyAlignment="1">
      <alignment vertical="center"/>
    </xf>
    <xf numFmtId="0" fontId="7" fillId="0" borderId="0" xfId="0" applyFont="1" applyFill="1" applyBorder="1" applyAlignment="1">
      <alignment vertical="center"/>
    </xf>
    <xf numFmtId="0" fontId="8" fillId="0" borderId="3" xfId="0" applyFont="1" applyFill="1" applyBorder="1" applyAlignment="1">
      <alignment horizontal="justify" vertical="center" wrapText="1"/>
    </xf>
    <xf numFmtId="0" fontId="16" fillId="0" borderId="17" xfId="0" applyFont="1" applyFill="1" applyBorder="1" applyAlignment="1" applyProtection="1">
      <alignment horizontal="justify" vertical="center" wrapText="1"/>
      <protection hidden="1"/>
    </xf>
    <xf numFmtId="0" fontId="7" fillId="0" borderId="3" xfId="0" applyFont="1" applyFill="1" applyBorder="1" applyAlignment="1" applyProtection="1">
      <alignment horizontal="justify" vertical="center" wrapText="1"/>
      <protection locked="0"/>
    </xf>
    <xf numFmtId="0" fontId="7" fillId="0" borderId="3" xfId="0" applyFont="1" applyFill="1" applyBorder="1" applyAlignment="1">
      <alignment horizontal="justify" vertical="center" wrapText="1"/>
    </xf>
    <xf numFmtId="0" fontId="16" fillId="0" borderId="3" xfId="0" applyFont="1" applyFill="1" applyBorder="1" applyAlignment="1" applyProtection="1">
      <alignment horizontal="justify" vertical="center" wrapText="1"/>
      <protection hidden="1"/>
    </xf>
    <xf numFmtId="0" fontId="5" fillId="0" borderId="3" xfId="0" applyFont="1" applyFill="1" applyBorder="1" applyAlignment="1">
      <alignment horizontal="justify" vertical="center" wrapText="1"/>
    </xf>
    <xf numFmtId="0" fontId="7" fillId="0" borderId="3"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justify" wrapText="1"/>
      <protection hidden="1"/>
    </xf>
    <xf numFmtId="0" fontId="7" fillId="0" borderId="0" xfId="0" applyFont="1" applyBorder="1" applyAlignment="1">
      <alignment wrapText="1"/>
    </xf>
    <xf numFmtId="0" fontId="4" fillId="0" borderId="0" xfId="0" applyFont="1" applyBorder="1" applyAlignment="1">
      <alignment wrapText="1"/>
    </xf>
    <xf numFmtId="0" fontId="7" fillId="0" borderId="0" xfId="0" applyFont="1" applyBorder="1" applyAlignment="1">
      <alignment vertical="center" wrapText="1"/>
    </xf>
    <xf numFmtId="0" fontId="7" fillId="8" borderId="0" xfId="0" applyFont="1" applyFill="1" applyBorder="1" applyAlignment="1">
      <alignment vertical="center" wrapText="1"/>
    </xf>
    <xf numFmtId="0" fontId="7" fillId="0" borderId="0" xfId="0" applyFont="1" applyBorder="1" applyAlignment="1">
      <alignment vertical="center"/>
    </xf>
    <xf numFmtId="0" fontId="7" fillId="0" borderId="34" xfId="0" applyFont="1" applyBorder="1" applyAlignment="1" applyProtection="1">
      <alignment horizontal="left" vertical="center" wrapText="1"/>
      <protection locked="0"/>
    </xf>
    <xf numFmtId="0" fontId="16" fillId="0" borderId="31" xfId="0" applyFont="1" applyFill="1" applyBorder="1" applyAlignment="1" applyProtection="1">
      <alignment horizontal="justify" vertical="center" wrapText="1"/>
      <protection hidden="1"/>
    </xf>
    <xf numFmtId="0" fontId="7" fillId="0" borderId="26" xfId="0" applyFont="1" applyBorder="1" applyAlignment="1">
      <alignment horizontal="center" wrapText="1"/>
    </xf>
    <xf numFmtId="0" fontId="7" fillId="0" borderId="1" xfId="0" applyFont="1" applyBorder="1" applyAlignment="1">
      <alignment horizontal="center" wrapText="1"/>
    </xf>
    <xf numFmtId="0" fontId="7" fillId="0" borderId="27" xfId="0" applyFont="1" applyBorder="1" applyAlignment="1">
      <alignment horizontal="center" wrapText="1"/>
    </xf>
    <xf numFmtId="0" fontId="7" fillId="0" borderId="0" xfId="0" applyFont="1" applyBorder="1" applyAlignment="1">
      <alignment horizontal="center" wrapText="1"/>
    </xf>
    <xf numFmtId="0" fontId="7" fillId="0" borderId="28" xfId="0" applyFont="1" applyBorder="1" applyAlignment="1">
      <alignment horizontal="center" wrapText="1"/>
    </xf>
    <xf numFmtId="0" fontId="7" fillId="0" borderId="2"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7" fillId="0" borderId="25" xfId="0" applyFont="1" applyBorder="1" applyAlignment="1">
      <alignment horizontal="center" wrapText="1"/>
    </xf>
    <xf numFmtId="0" fontId="12" fillId="0" borderId="26"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 xfId="0"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8" fillId="3" borderId="31"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5" borderId="30"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29" xfId="0"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31" xfId="0" applyFont="1" applyFill="1" applyBorder="1" applyAlignment="1" applyProtection="1">
      <alignment horizontal="center" vertical="center" wrapText="1"/>
    </xf>
    <xf numFmtId="0" fontId="8" fillId="5" borderId="17" xfId="0" applyFont="1" applyFill="1" applyBorder="1" applyAlignment="1" applyProtection="1">
      <alignment horizontal="center" vertical="center" wrapText="1"/>
    </xf>
    <xf numFmtId="0" fontId="8" fillId="3" borderId="30" xfId="0" applyFont="1" applyFill="1" applyBorder="1" applyAlignment="1" applyProtection="1">
      <alignment horizontal="center" vertical="center" wrapText="1"/>
    </xf>
    <xf numFmtId="0" fontId="8" fillId="3" borderId="16" xfId="0" applyFont="1" applyFill="1" applyBorder="1" applyAlignment="1" applyProtection="1">
      <alignment horizontal="center" vertical="center" wrapText="1"/>
    </xf>
    <xf numFmtId="0" fontId="11" fillId="17" borderId="19" xfId="0" applyFont="1" applyFill="1" applyBorder="1" applyAlignment="1" applyProtection="1">
      <alignment horizontal="center" vertical="center" wrapText="1"/>
    </xf>
    <xf numFmtId="0" fontId="11" fillId="17" borderId="20" xfId="0" applyFont="1" applyFill="1" applyBorder="1" applyAlignment="1" applyProtection="1">
      <alignment horizontal="center" vertical="center" wrapText="1"/>
    </xf>
    <xf numFmtId="0" fontId="11" fillId="17" borderId="21" xfId="0" applyFont="1" applyFill="1" applyBorder="1" applyAlignment="1" applyProtection="1">
      <alignment horizontal="center" vertical="center" wrapText="1"/>
    </xf>
    <xf numFmtId="0" fontId="11" fillId="15" borderId="19" xfId="0" applyFont="1" applyFill="1" applyBorder="1" applyAlignment="1" applyProtection="1">
      <alignment horizontal="center" vertical="center" wrapText="1"/>
    </xf>
    <xf numFmtId="0" fontId="11" fillId="15" borderId="20" xfId="0" applyFont="1" applyFill="1" applyBorder="1" applyAlignment="1" applyProtection="1">
      <alignment horizontal="center" vertical="center" wrapText="1"/>
    </xf>
    <xf numFmtId="0" fontId="11" fillId="15" borderId="21" xfId="0" applyFont="1" applyFill="1" applyBorder="1" applyAlignment="1" applyProtection="1">
      <alignment horizontal="center" vertical="center" wrapText="1"/>
    </xf>
    <xf numFmtId="0" fontId="8" fillId="5" borderId="31" xfId="0" applyFont="1" applyFill="1" applyBorder="1" applyAlignment="1" applyProtection="1">
      <alignment horizontal="center" vertical="center" wrapText="1"/>
      <protection locked="0" hidden="1"/>
    </xf>
    <xf numFmtId="0" fontId="8" fillId="5" borderId="17" xfId="0" applyFont="1" applyFill="1" applyBorder="1" applyAlignment="1" applyProtection="1">
      <alignment horizontal="center" vertical="center" wrapText="1"/>
      <protection locked="0" hidden="1"/>
    </xf>
    <xf numFmtId="0" fontId="8" fillId="11" borderId="31" xfId="0" applyFont="1" applyFill="1" applyBorder="1" applyAlignment="1" applyProtection="1">
      <alignment horizontal="center" vertical="center" wrapText="1"/>
    </xf>
    <xf numFmtId="0" fontId="8" fillId="11" borderId="17" xfId="0" applyFont="1" applyFill="1" applyBorder="1" applyAlignment="1" applyProtection="1">
      <alignment horizontal="center" vertical="center" wrapText="1"/>
    </xf>
    <xf numFmtId="0" fontId="8" fillId="11" borderId="24" xfId="0" applyFont="1" applyFill="1" applyBorder="1" applyAlignment="1" applyProtection="1">
      <alignment horizontal="center" vertical="center" wrapText="1"/>
    </xf>
    <xf numFmtId="0" fontId="8" fillId="11" borderId="18" xfId="0" applyFont="1" applyFill="1" applyBorder="1" applyAlignment="1" applyProtection="1">
      <alignment horizontal="center" vertical="center" wrapText="1"/>
    </xf>
    <xf numFmtId="0" fontId="8" fillId="7" borderId="24" xfId="0" applyFont="1" applyFill="1" applyBorder="1" applyAlignment="1" applyProtection="1">
      <alignment horizontal="center" vertical="center" wrapText="1"/>
    </xf>
    <xf numFmtId="0" fontId="8" fillId="7" borderId="18" xfId="0" applyFont="1" applyFill="1" applyBorder="1" applyAlignment="1" applyProtection="1">
      <alignment horizontal="center" vertical="center" wrapText="1"/>
    </xf>
    <xf numFmtId="0" fontId="8" fillId="11" borderId="30"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0" fontId="8" fillId="7" borderId="31" xfId="0" applyFont="1" applyFill="1" applyBorder="1" applyAlignment="1" applyProtection="1">
      <alignment horizontal="center" vertical="center" wrapText="1"/>
    </xf>
    <xf numFmtId="0" fontId="8" fillId="7" borderId="17" xfId="0" applyFont="1" applyFill="1" applyBorder="1" applyAlignment="1" applyProtection="1">
      <alignment horizontal="center" vertical="center" wrapText="1"/>
    </xf>
    <xf numFmtId="0" fontId="8" fillId="10" borderId="31" xfId="0" applyFont="1" applyFill="1" applyBorder="1" applyAlignment="1" applyProtection="1">
      <alignment horizontal="center" vertical="center" wrapText="1"/>
    </xf>
    <xf numFmtId="0" fontId="8" fillId="10" borderId="17" xfId="0" applyFont="1" applyFill="1" applyBorder="1" applyAlignment="1" applyProtection="1">
      <alignment horizontal="center" vertical="center" wrapText="1"/>
    </xf>
    <xf numFmtId="0" fontId="11" fillId="20" borderId="19" xfId="0" applyFont="1" applyFill="1" applyBorder="1" applyAlignment="1" applyProtection="1">
      <alignment horizontal="center" vertical="center" wrapText="1"/>
    </xf>
    <xf numFmtId="0" fontId="11" fillId="20" borderId="20" xfId="0" applyFont="1" applyFill="1" applyBorder="1" applyAlignment="1" applyProtection="1">
      <alignment horizontal="center" vertical="center" wrapText="1"/>
    </xf>
    <xf numFmtId="0" fontId="11" fillId="20" borderId="21" xfId="0" applyFont="1" applyFill="1" applyBorder="1" applyAlignment="1" applyProtection="1">
      <alignment horizontal="center" vertical="center" wrapText="1"/>
    </xf>
    <xf numFmtId="0" fontId="15" fillId="12" borderId="35" xfId="0" applyFont="1" applyFill="1" applyBorder="1" applyAlignment="1" applyProtection="1">
      <alignment horizontal="center" vertical="center" wrapText="1"/>
    </xf>
    <xf numFmtId="0" fontId="15" fillId="12" borderId="36" xfId="0" applyFont="1" applyFill="1" applyBorder="1" applyAlignment="1" applyProtection="1">
      <alignment horizontal="center" vertical="center" wrapText="1"/>
    </xf>
    <xf numFmtId="0" fontId="8" fillId="11" borderId="32" xfId="0" applyFont="1" applyFill="1" applyBorder="1" applyAlignment="1" applyProtection="1">
      <alignment horizontal="center" vertical="center" wrapText="1"/>
    </xf>
    <xf numFmtId="0" fontId="8" fillId="11" borderId="33" xfId="0" applyFont="1" applyFill="1" applyBorder="1" applyAlignment="1" applyProtection="1">
      <alignment horizontal="center" vertical="center" wrapText="1"/>
    </xf>
    <xf numFmtId="0" fontId="15" fillId="12" borderId="37" xfId="0" applyFont="1" applyFill="1" applyBorder="1" applyAlignment="1" applyProtection="1">
      <alignment horizontal="center" vertical="center" wrapText="1"/>
    </xf>
    <xf numFmtId="0" fontId="15" fillId="12" borderId="38" xfId="0" applyFont="1" applyFill="1" applyBorder="1" applyAlignment="1" applyProtection="1">
      <alignment horizontal="center" vertical="center" wrapText="1"/>
    </xf>
    <xf numFmtId="0" fontId="8" fillId="10" borderId="32" xfId="0" applyFont="1" applyFill="1" applyBorder="1" applyAlignment="1" applyProtection="1">
      <alignment horizontal="center" vertical="center" wrapText="1"/>
    </xf>
    <xf numFmtId="0" fontId="8" fillId="10" borderId="33" xfId="0" applyFont="1" applyFill="1" applyBorder="1" applyAlignment="1" applyProtection="1">
      <alignment horizontal="center" vertical="center" wrapText="1"/>
    </xf>
    <xf numFmtId="0" fontId="8" fillId="7" borderId="32" xfId="0" applyFont="1" applyFill="1" applyBorder="1" applyAlignment="1" applyProtection="1">
      <alignment horizontal="center" vertical="center" wrapText="1"/>
    </xf>
    <xf numFmtId="0" fontId="8" fillId="7" borderId="33" xfId="0" applyFont="1" applyFill="1" applyBorder="1" applyAlignment="1" applyProtection="1">
      <alignment horizontal="center" vertical="center" wrapText="1"/>
    </xf>
    <xf numFmtId="0" fontId="11" fillId="19" borderId="19" xfId="0" applyFont="1" applyFill="1" applyBorder="1" applyAlignment="1" applyProtection="1">
      <alignment horizontal="center" vertical="center" wrapText="1"/>
    </xf>
    <xf numFmtId="0" fontId="11" fillId="19" borderId="20" xfId="0" applyFont="1" applyFill="1" applyBorder="1" applyAlignment="1" applyProtection="1">
      <alignment horizontal="center" vertical="center" wrapText="1"/>
    </xf>
    <xf numFmtId="0" fontId="11" fillId="19" borderId="21" xfId="0" applyFont="1" applyFill="1" applyBorder="1" applyAlignment="1" applyProtection="1">
      <alignment horizontal="center" vertical="center" wrapText="1"/>
    </xf>
    <xf numFmtId="0" fontId="8" fillId="10" borderId="24" xfId="0" applyFont="1" applyFill="1" applyBorder="1" applyAlignment="1" applyProtection="1">
      <alignment horizontal="center" vertical="center" wrapText="1"/>
    </xf>
    <xf numFmtId="0" fontId="8" fillId="10" borderId="18" xfId="0" applyFont="1" applyFill="1" applyBorder="1" applyAlignment="1" applyProtection="1">
      <alignment horizontal="center" vertical="center" wrapText="1"/>
    </xf>
    <xf numFmtId="0" fontId="8" fillId="7" borderId="30" xfId="0" applyFont="1" applyFill="1" applyBorder="1" applyAlignment="1" applyProtection="1">
      <alignment horizontal="center" vertical="center" wrapText="1"/>
    </xf>
    <xf numFmtId="0" fontId="8" fillId="7" borderId="16" xfId="0" applyFont="1" applyFill="1" applyBorder="1" applyAlignment="1" applyProtection="1">
      <alignment horizontal="center" vertical="center" wrapText="1"/>
    </xf>
    <xf numFmtId="0" fontId="11" fillId="18" borderId="19" xfId="0" applyFont="1" applyFill="1" applyBorder="1" applyAlignment="1" applyProtection="1">
      <alignment horizontal="center" vertical="center" wrapText="1"/>
    </xf>
    <xf numFmtId="0" fontId="11" fillId="18" borderId="20" xfId="0" applyFont="1" applyFill="1" applyBorder="1" applyAlignment="1" applyProtection="1">
      <alignment horizontal="center" vertical="center" wrapText="1"/>
    </xf>
    <xf numFmtId="0" fontId="11" fillId="18" borderId="21" xfId="0" applyFont="1" applyFill="1" applyBorder="1" applyAlignment="1" applyProtection="1">
      <alignment horizontal="center" vertical="center" wrapText="1"/>
    </xf>
    <xf numFmtId="0" fontId="11" fillId="16" borderId="19" xfId="0" applyFont="1" applyFill="1" applyBorder="1" applyAlignment="1" applyProtection="1">
      <alignment horizontal="center" vertical="center" wrapText="1"/>
    </xf>
    <xf numFmtId="0" fontId="11" fillId="16" borderId="20" xfId="0" applyFont="1" applyFill="1" applyBorder="1" applyAlignment="1" applyProtection="1">
      <alignment horizontal="center" vertical="center" wrapText="1"/>
    </xf>
    <xf numFmtId="0" fontId="11" fillId="16" borderId="21" xfId="0" applyFont="1" applyFill="1" applyBorder="1" applyAlignment="1" applyProtection="1">
      <alignment horizontal="center" vertical="center" wrapText="1"/>
    </xf>
    <xf numFmtId="0" fontId="8" fillId="10" borderId="30" xfId="0" applyFont="1" applyFill="1" applyBorder="1" applyAlignment="1" applyProtection="1">
      <alignment horizontal="center" vertical="center" wrapText="1"/>
    </xf>
    <xf numFmtId="0" fontId="8" fillId="10" borderId="16" xfId="0" applyFont="1" applyFill="1" applyBorder="1" applyAlignment="1" applyProtection="1">
      <alignment horizontal="center" vertical="center" wrapText="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178">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val="0"/>
        <i/>
      </font>
      <fill>
        <patternFill>
          <bgColor theme="9" tint="-0.24994659260841701"/>
        </patternFill>
      </fill>
    </dxf>
  </dxfs>
  <tableStyles count="0" defaultTableStyle="TableStyleMedium9" defaultPivotStyle="PivotStyleLight16"/>
  <colors>
    <mruColors>
      <color rgb="FFDE84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 Id="rId27"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952499</xdr:colOff>
      <xdr:row>0</xdr:row>
      <xdr:rowOff>116417</xdr:rowOff>
    </xdr:from>
    <xdr:to>
      <xdr:col>2</xdr:col>
      <xdr:colOff>391584</xdr:colOff>
      <xdr:row>3</xdr:row>
      <xdr:rowOff>84667</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9" y="116417"/>
          <a:ext cx="1481668" cy="762000"/>
        </a:xfrm>
        <a:prstGeom prst="rect">
          <a:avLst/>
        </a:prstGeom>
      </xdr:spPr>
    </xdr:pic>
    <xdr:clientData/>
  </xdr:twoCellAnchor>
  <xdr:twoCellAnchor editAs="oneCell">
    <xdr:from>
      <xdr:col>54</xdr:col>
      <xdr:colOff>84044</xdr:colOff>
      <xdr:row>0</xdr:row>
      <xdr:rowOff>148790</xdr:rowOff>
    </xdr:from>
    <xdr:to>
      <xdr:col>54</xdr:col>
      <xdr:colOff>1406961</xdr:colOff>
      <xdr:row>3</xdr:row>
      <xdr:rowOff>42956</xdr:rowOff>
    </xdr:to>
    <xdr:pic>
      <xdr:nvPicPr>
        <xdr:cNvPr id="7" name="0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30132" y="148790"/>
          <a:ext cx="1322917" cy="700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8\PM\PM_2018\I%20SEGUIMIENTO%202018\CCSE-FT-019%20PLAN%20DE%20MEJORAMIENTO_2018_OCI_CONSOLID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rodrigueza\Downloads\PM_Sistema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2018\PM\PM_2018\PM_Formulados_2018\CCSE-FT-001%20ADMINISTRACI&#211;N%20DE%20ACCIONES%20CORRECTIVAS,%20PREVENTIVAS%20Y%20DE%20MEJORAMIENTO_SG-S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row r="55">
          <cell r="G55">
            <v>0</v>
          </cell>
          <cell r="H55">
            <v>0</v>
          </cell>
        </row>
        <row r="56">
          <cell r="G56">
            <v>0</v>
          </cell>
        </row>
        <row r="57">
          <cell r="G57">
            <v>0</v>
          </cell>
          <cell r="H57">
            <v>0</v>
          </cell>
        </row>
      </sheetData>
      <sheetData sheetId="1">
        <row r="28">
          <cell r="G28" t="str">
            <v>Gerencia General</v>
          </cell>
        </row>
      </sheetData>
      <sheetData sheetId="2"/>
      <sheetData sheetId="3">
        <row r="28">
          <cell r="G28" t="str">
            <v>Gerencia General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2018_INTERNO"/>
      <sheetName val="PM 2018_EXTERNO"/>
      <sheetName val="Datos"/>
      <sheetName val="Datos."/>
    </sheetNames>
    <sheetDataSet>
      <sheetData sheetId="0" refreshError="1"/>
      <sheetData sheetId="1" refreshError="1"/>
      <sheetData sheetId="2" refreshError="1"/>
      <sheetData sheetId="3"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FERNANDO AVELLA" id="{9266D684-E646-7E4E-AEF1-5E2FBD302698}" userId="7dfec95cf4dde1f4" providerId="Windows Live"/>
  <person displayName="FERNANDO AVELLA" id="{0881586B-1FBA-D04E-AD17-22CEF50C1594}" userId="231518711_tp_dropbox"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D23" dT="2019-05-26T12:20:00.10" personId="{9266D684-E646-7E4E-AEF1-5E2FBD302698}" id="{41BB1D69-28B6-2845-8B8C-68C1A213D1F9}">
    <text>Hay una incoherencia en el reporte del área, en la acción de revisión anterior se habla del 98% y en esta del 34,5%. Por favor revisar</text>
  </threadedComment>
  <threadedComment ref="AD24" dT="2019-05-26T12:24:39.77" personId="{0881586B-1FBA-D04E-AD17-22CEF50C1594}" id="{F2BED423-2DD6-1D44-9FDF-4F959A057DF4}">
    <text>El listado de documentos aún no se encuentra formalizado, pero el acta no daría como una acción en proceso. Revisar aún estarían muy retrasados en el cumplimiento, por lo cual sería también necesario presentar una alerta frente a la fecha de finalización.</text>
  </threadedComment>
  <threadedComment ref="AD25" dT="2019-05-26T12:30:16.51" personId="{0881586B-1FBA-D04E-AD17-22CEF50C1594}" id="{9CACCF35-A6EB-3B45-8384-4CE28EA1FC6C}">
    <text xml:space="preserve">¿En el periodo anterior cómo se calificó? </text>
  </threadedComment>
  <threadedComment ref="AD26" dT="2019-05-26T12:32:53.12" personId="{0881586B-1FBA-D04E-AD17-22CEF50C1594}" id="{C382D5B6-4106-3E4D-9BA6-3B1E9852F280}">
    <text>¿Frente a la acción de publicacion el cuadro no permitiría determinar el cumplimiento de los tiempos?</text>
  </threadedComment>
  <threadedComment ref="AD35" dT="2019-05-26T12:47:22.48" personId="{0881586B-1FBA-D04E-AD17-22CEF50C1594}" id="{A1375BA3-5BC9-524E-854C-82D67AF127EC}">
    <text xml:space="preserve">¿En el periodo anterior cómo se calificó? </text>
  </threadedComment>
  <threadedComment ref="AD36" dT="2019-05-26T12:47:50.02" personId="{0881586B-1FBA-D04E-AD17-22CEF50C1594}" id="{81967498-B1E0-A74C-B220-295EA4EE45F1}">
    <text xml:space="preserve">¿En el periodo anterior cómo se calificó? </text>
  </threadedComment>
  <threadedComment ref="AD38" dT="2019-05-26T12:49:12.84" personId="{0881586B-1FBA-D04E-AD17-22CEF50C1594}" id="{ACA0FE3E-5973-8D49-82BE-511BA34A4736}">
    <text>Revisar el % de reporte, no me cuadra con otros reportes</text>
  </threadedComment>
  <threadedComment ref="AD40" dT="2019-05-26T12:49:53.28" personId="{0881586B-1FBA-D04E-AD17-22CEF50C1594}" id="{EDB0A6C1-AA1E-2640-B794-815789251BD2}">
    <text>%???</text>
  </threadedComment>
  <threadedComment ref="AD41" dT="2019-05-26T12:51:50.96" personId="{0881586B-1FBA-D04E-AD17-22CEF50C1594}" id="{D0F78982-5245-BE40-86F5-C096348E059F}">
    <text>la calificación es adecuada, sin embargo No se puede dejar cumplida por la falta del mapa actualizado y adoptado.</text>
  </threadedComment>
  <threadedComment ref="AD42" dT="2019-05-26T12:52:25.16" personId="{0881586B-1FBA-D04E-AD17-22CEF50C1594}" id="{A2FF24B8-5E4A-DB48-8E7F-496789CA945F}">
    <text xml:space="preserve">ibídem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03"/>
  <sheetViews>
    <sheetView tabSelected="1" topLeftCell="Z1" zoomScale="90" zoomScaleNormal="90" workbookViewId="0">
      <selection activeCell="AD10" sqref="AD10"/>
    </sheetView>
  </sheetViews>
  <sheetFormatPr baseColWidth="10" defaultColWidth="11.42578125" defaultRowHeight="12.75" x14ac:dyDescent="0.25"/>
  <cols>
    <col min="1" max="1" width="15.5703125" style="161" customWidth="1"/>
    <col min="2" max="2" width="15.140625" style="161" customWidth="1"/>
    <col min="3" max="3" width="24.140625" style="161" customWidth="1"/>
    <col min="4" max="4" width="24.7109375" style="127" customWidth="1"/>
    <col min="5" max="5" width="17.140625" style="161" customWidth="1"/>
    <col min="6" max="6" width="19.28515625" style="127" customWidth="1"/>
    <col min="7" max="7" width="60.85546875" style="161" customWidth="1"/>
    <col min="8" max="8" width="23.140625" style="127" customWidth="1"/>
    <col min="9" max="9" width="37.7109375" style="161" customWidth="1"/>
    <col min="10" max="10" width="49.7109375" style="161" customWidth="1"/>
    <col min="11" max="11" width="16.7109375" style="161" customWidth="1"/>
    <col min="12" max="12" width="14.7109375" style="161" customWidth="1"/>
    <col min="13" max="13" width="29" style="127" customWidth="1"/>
    <col min="14" max="14" width="28.28515625" style="127" customWidth="1"/>
    <col min="15" max="15" width="16.28515625" style="127" customWidth="1"/>
    <col min="16" max="21" width="15.7109375" style="127" customWidth="1"/>
    <col min="22" max="22" width="18.140625" style="143" customWidth="1"/>
    <col min="23" max="23" width="50.7109375" style="157" customWidth="1"/>
    <col min="24" max="24" width="21.5703125" style="143" customWidth="1"/>
    <col min="25" max="26" width="18.140625" style="143" customWidth="1"/>
    <col min="27" max="27" width="12.85546875" style="162" hidden="1" customWidth="1"/>
    <col min="28" max="28" width="15.5703125" style="162" hidden="1" customWidth="1"/>
    <col min="29" max="29" width="18.140625" style="143" customWidth="1"/>
    <col min="30" max="30" width="80.7109375" style="144" customWidth="1"/>
    <col min="31" max="31" width="22.5703125" style="143" customWidth="1"/>
    <col min="32" max="32" width="18.140625" style="162" hidden="1" customWidth="1"/>
    <col min="33" max="33" width="41" style="162" hidden="1" customWidth="1"/>
    <col min="34" max="34" width="20.85546875" style="162" hidden="1" customWidth="1"/>
    <col min="35" max="39" width="18.140625" style="162" hidden="1" customWidth="1"/>
    <col min="40" max="40" width="41" style="162" hidden="1" customWidth="1"/>
    <col min="41" max="41" width="22.5703125" style="162" hidden="1" customWidth="1"/>
    <col min="42" max="42" width="18.5703125" style="162" hidden="1" customWidth="1"/>
    <col min="43" max="43" width="41" style="162" hidden="1" customWidth="1"/>
    <col min="44" max="44" width="21.42578125" style="162" hidden="1" customWidth="1"/>
    <col min="45" max="49" width="18.5703125" style="162" hidden="1" customWidth="1"/>
    <col min="50" max="50" width="41" style="162" hidden="1" customWidth="1"/>
    <col min="51" max="51" width="22.5703125" style="162" hidden="1" customWidth="1"/>
    <col min="52" max="52" width="21.85546875" style="143" customWidth="1"/>
    <col min="53" max="54" width="21.85546875" style="162" customWidth="1"/>
    <col min="55" max="55" width="21.85546875" style="143" customWidth="1"/>
    <col min="56" max="16384" width="11.42578125" style="197"/>
  </cols>
  <sheetData>
    <row r="1" spans="1:55" s="195" customFormat="1" ht="21" customHeight="1" x14ac:dyDescent="0.2">
      <c r="A1" s="202"/>
      <c r="B1" s="203"/>
      <c r="C1" s="203"/>
      <c r="D1" s="211" t="s">
        <v>55</v>
      </c>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c r="AW1" s="212"/>
      <c r="AX1" s="212"/>
      <c r="AY1" s="212"/>
      <c r="AZ1" s="217" t="s">
        <v>74</v>
      </c>
      <c r="BA1" s="218"/>
      <c r="BB1" s="219"/>
      <c r="BC1" s="208"/>
    </row>
    <row r="2" spans="1:55" s="195" customFormat="1" ht="21" customHeight="1" x14ac:dyDescent="0.2">
      <c r="A2" s="204"/>
      <c r="B2" s="205"/>
      <c r="C2" s="205"/>
      <c r="D2" s="213"/>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20" t="s">
        <v>90</v>
      </c>
      <c r="BA2" s="221"/>
      <c r="BB2" s="222"/>
      <c r="BC2" s="209"/>
    </row>
    <row r="3" spans="1:55" s="195" customFormat="1" ht="21" customHeight="1" x14ac:dyDescent="0.2">
      <c r="A3" s="204"/>
      <c r="B3" s="205"/>
      <c r="C3" s="205"/>
      <c r="D3" s="213"/>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20" t="s">
        <v>91</v>
      </c>
      <c r="BA3" s="221"/>
      <c r="BB3" s="222"/>
      <c r="BC3" s="209"/>
    </row>
    <row r="4" spans="1:55" s="195" customFormat="1" ht="21" customHeight="1" thickBot="1" x14ac:dyDescent="0.25">
      <c r="A4" s="206"/>
      <c r="B4" s="207"/>
      <c r="C4" s="207"/>
      <c r="D4" s="215"/>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c r="AR4" s="216"/>
      <c r="AS4" s="216"/>
      <c r="AT4" s="216"/>
      <c r="AU4" s="216"/>
      <c r="AV4" s="216"/>
      <c r="AW4" s="216"/>
      <c r="AX4" s="216"/>
      <c r="AY4" s="216"/>
      <c r="AZ4" s="223" t="s">
        <v>54</v>
      </c>
      <c r="BA4" s="224"/>
      <c r="BB4" s="225"/>
      <c r="BC4" s="210"/>
    </row>
    <row r="5" spans="1:55" s="195" customFormat="1" ht="6" customHeight="1" thickBot="1" x14ac:dyDescent="0.25">
      <c r="A5" s="89"/>
      <c r="B5" s="89"/>
      <c r="C5" s="89"/>
      <c r="D5" s="127"/>
      <c r="E5" s="89"/>
      <c r="F5" s="127"/>
      <c r="G5" s="89"/>
      <c r="H5" s="90"/>
      <c r="I5" s="89"/>
      <c r="J5" s="89"/>
      <c r="K5" s="89"/>
      <c r="L5" s="89"/>
      <c r="M5" s="90"/>
      <c r="N5" s="126"/>
      <c r="O5" s="90"/>
      <c r="P5" s="90"/>
      <c r="Q5" s="90"/>
      <c r="R5" s="127"/>
      <c r="S5" s="127"/>
      <c r="T5" s="127"/>
      <c r="U5" s="127"/>
      <c r="V5" s="90"/>
      <c r="W5" s="89"/>
      <c r="X5" s="89"/>
      <c r="Y5" s="89"/>
      <c r="Z5" s="89"/>
      <c r="AA5" s="89"/>
      <c r="AB5" s="89"/>
      <c r="AC5" s="89"/>
      <c r="AD5" s="89"/>
      <c r="AE5" s="127"/>
      <c r="AF5" s="89"/>
      <c r="AG5" s="89"/>
      <c r="AH5" s="89"/>
      <c r="AI5" s="89"/>
      <c r="AJ5" s="89"/>
      <c r="AK5" s="89"/>
      <c r="AL5" s="89"/>
      <c r="AM5" s="89"/>
      <c r="AN5" s="89"/>
      <c r="AO5" s="89"/>
      <c r="AP5" s="89"/>
      <c r="AQ5" s="89"/>
      <c r="AR5" s="89"/>
      <c r="AS5" s="89"/>
      <c r="AT5" s="89"/>
      <c r="AU5" s="89"/>
      <c r="AV5" s="89"/>
      <c r="AW5" s="89"/>
      <c r="AX5" s="89"/>
      <c r="AY5" s="89"/>
      <c r="AZ5" s="89"/>
      <c r="BA5" s="89"/>
      <c r="BB5" s="89"/>
      <c r="BC5" s="90"/>
    </row>
    <row r="6" spans="1:55" s="195" customFormat="1" ht="22.5" customHeight="1" thickBot="1" x14ac:dyDescent="0.25">
      <c r="A6" s="240" t="s">
        <v>92</v>
      </c>
      <c r="B6" s="241"/>
      <c r="C6" s="241"/>
      <c r="D6" s="241"/>
      <c r="E6" s="241"/>
      <c r="F6" s="241"/>
      <c r="G6" s="241"/>
      <c r="H6" s="242"/>
      <c r="I6" s="243" t="s">
        <v>8</v>
      </c>
      <c r="J6" s="244"/>
      <c r="K6" s="244"/>
      <c r="L6" s="244"/>
      <c r="M6" s="244"/>
      <c r="N6" s="244"/>
      <c r="O6" s="244"/>
      <c r="P6" s="244"/>
      <c r="Q6" s="244"/>
      <c r="R6" s="244"/>
      <c r="S6" s="244"/>
      <c r="T6" s="244"/>
      <c r="U6" s="245"/>
      <c r="V6" s="280" t="s">
        <v>676</v>
      </c>
      <c r="W6" s="281"/>
      <c r="X6" s="281"/>
      <c r="Y6" s="281"/>
      <c r="Z6" s="281"/>
      <c r="AA6" s="281"/>
      <c r="AB6" s="281"/>
      <c r="AC6" s="281"/>
      <c r="AD6" s="281"/>
      <c r="AE6" s="282"/>
      <c r="AF6" s="283" t="s">
        <v>677</v>
      </c>
      <c r="AG6" s="284"/>
      <c r="AH6" s="284"/>
      <c r="AI6" s="284"/>
      <c r="AJ6" s="284"/>
      <c r="AK6" s="284"/>
      <c r="AL6" s="284"/>
      <c r="AM6" s="284"/>
      <c r="AN6" s="284"/>
      <c r="AO6" s="285"/>
      <c r="AP6" s="273" t="s">
        <v>678</v>
      </c>
      <c r="AQ6" s="274"/>
      <c r="AR6" s="274"/>
      <c r="AS6" s="274"/>
      <c r="AT6" s="274"/>
      <c r="AU6" s="274"/>
      <c r="AV6" s="274"/>
      <c r="AW6" s="274"/>
      <c r="AX6" s="274"/>
      <c r="AY6" s="275"/>
      <c r="AZ6" s="260" t="s">
        <v>101</v>
      </c>
      <c r="BA6" s="261"/>
      <c r="BB6" s="261"/>
      <c r="BC6" s="262"/>
    </row>
    <row r="7" spans="1:55" s="195" customFormat="1" ht="21" customHeight="1" x14ac:dyDescent="0.2">
      <c r="A7" s="238" t="s">
        <v>0</v>
      </c>
      <c r="B7" s="226" t="s">
        <v>1</v>
      </c>
      <c r="C7" s="226" t="s">
        <v>93</v>
      </c>
      <c r="D7" s="226" t="s">
        <v>2</v>
      </c>
      <c r="E7" s="226" t="s">
        <v>94</v>
      </c>
      <c r="F7" s="226" t="s">
        <v>3</v>
      </c>
      <c r="G7" s="226" t="s">
        <v>97</v>
      </c>
      <c r="H7" s="228" t="s">
        <v>4</v>
      </c>
      <c r="I7" s="230" t="s">
        <v>99</v>
      </c>
      <c r="J7" s="232" t="s">
        <v>9</v>
      </c>
      <c r="K7" s="233"/>
      <c r="L7" s="236" t="s">
        <v>11</v>
      </c>
      <c r="M7" s="236" t="s">
        <v>13</v>
      </c>
      <c r="N7" s="246" t="s">
        <v>88</v>
      </c>
      <c r="O7" s="236" t="s">
        <v>23</v>
      </c>
      <c r="P7" s="236" t="s">
        <v>26</v>
      </c>
      <c r="Q7" s="236" t="s">
        <v>25</v>
      </c>
      <c r="R7" s="236" t="s">
        <v>12</v>
      </c>
      <c r="S7" s="236" t="s">
        <v>73</v>
      </c>
      <c r="T7" s="236" t="s">
        <v>87</v>
      </c>
      <c r="U7" s="234" t="s">
        <v>24</v>
      </c>
      <c r="V7" s="286" t="s">
        <v>718</v>
      </c>
      <c r="W7" s="258" t="s">
        <v>719</v>
      </c>
      <c r="X7" s="258" t="s">
        <v>720</v>
      </c>
      <c r="Y7" s="258" t="s">
        <v>721</v>
      </c>
      <c r="Z7" s="258" t="s">
        <v>34</v>
      </c>
      <c r="AA7" s="269" t="s">
        <v>798</v>
      </c>
      <c r="AB7" s="269" t="s">
        <v>799</v>
      </c>
      <c r="AC7" s="258" t="s">
        <v>722</v>
      </c>
      <c r="AD7" s="258" t="s">
        <v>1028</v>
      </c>
      <c r="AE7" s="276" t="s">
        <v>723</v>
      </c>
      <c r="AF7" s="278" t="s">
        <v>725</v>
      </c>
      <c r="AG7" s="256" t="s">
        <v>726</v>
      </c>
      <c r="AH7" s="256" t="s">
        <v>727</v>
      </c>
      <c r="AI7" s="256" t="s">
        <v>728</v>
      </c>
      <c r="AJ7" s="256" t="s">
        <v>35</v>
      </c>
      <c r="AK7" s="271" t="s">
        <v>798</v>
      </c>
      <c r="AL7" s="271" t="s">
        <v>799</v>
      </c>
      <c r="AM7" s="256" t="s">
        <v>729</v>
      </c>
      <c r="AN7" s="256" t="s">
        <v>1029</v>
      </c>
      <c r="AO7" s="252" t="s">
        <v>730</v>
      </c>
      <c r="AP7" s="254" t="s">
        <v>731</v>
      </c>
      <c r="AQ7" s="248" t="s">
        <v>732</v>
      </c>
      <c r="AR7" s="248" t="s">
        <v>733</v>
      </c>
      <c r="AS7" s="248" t="s">
        <v>734</v>
      </c>
      <c r="AT7" s="248" t="s">
        <v>36</v>
      </c>
      <c r="AU7" s="265" t="s">
        <v>798</v>
      </c>
      <c r="AV7" s="265" t="s">
        <v>799</v>
      </c>
      <c r="AW7" s="248" t="s">
        <v>735</v>
      </c>
      <c r="AX7" s="248" t="s">
        <v>1030</v>
      </c>
      <c r="AY7" s="250" t="s">
        <v>736</v>
      </c>
      <c r="AZ7" s="267" t="s">
        <v>37</v>
      </c>
      <c r="BA7" s="263" t="s">
        <v>974</v>
      </c>
      <c r="BB7" s="263" t="s">
        <v>102</v>
      </c>
      <c r="BC7" s="263" t="s">
        <v>103</v>
      </c>
    </row>
    <row r="8" spans="1:55" s="195" customFormat="1" ht="18.75" customHeight="1" x14ac:dyDescent="0.2">
      <c r="A8" s="239"/>
      <c r="B8" s="227"/>
      <c r="C8" s="227"/>
      <c r="D8" s="227"/>
      <c r="E8" s="227"/>
      <c r="F8" s="227"/>
      <c r="G8" s="227"/>
      <c r="H8" s="229"/>
      <c r="I8" s="231"/>
      <c r="J8" s="88" t="s">
        <v>45</v>
      </c>
      <c r="K8" s="88" t="s">
        <v>44</v>
      </c>
      <c r="L8" s="237"/>
      <c r="M8" s="237"/>
      <c r="N8" s="247"/>
      <c r="O8" s="237"/>
      <c r="P8" s="237"/>
      <c r="Q8" s="237"/>
      <c r="R8" s="237"/>
      <c r="S8" s="237"/>
      <c r="T8" s="237"/>
      <c r="U8" s="235"/>
      <c r="V8" s="287"/>
      <c r="W8" s="259"/>
      <c r="X8" s="259"/>
      <c r="Y8" s="259"/>
      <c r="Z8" s="259"/>
      <c r="AA8" s="258"/>
      <c r="AB8" s="258"/>
      <c r="AC8" s="259"/>
      <c r="AD8" s="259"/>
      <c r="AE8" s="277"/>
      <c r="AF8" s="279"/>
      <c r="AG8" s="257"/>
      <c r="AH8" s="257"/>
      <c r="AI8" s="257"/>
      <c r="AJ8" s="257"/>
      <c r="AK8" s="256"/>
      <c r="AL8" s="256"/>
      <c r="AM8" s="257"/>
      <c r="AN8" s="257"/>
      <c r="AO8" s="253"/>
      <c r="AP8" s="255"/>
      <c r="AQ8" s="249"/>
      <c r="AR8" s="249"/>
      <c r="AS8" s="249"/>
      <c r="AT8" s="249"/>
      <c r="AU8" s="248"/>
      <c r="AV8" s="248"/>
      <c r="AW8" s="249"/>
      <c r="AX8" s="249"/>
      <c r="AY8" s="251"/>
      <c r="AZ8" s="268"/>
      <c r="BA8" s="264"/>
      <c r="BB8" s="264"/>
      <c r="BC8" s="264"/>
    </row>
    <row r="9" spans="1:55" s="196" customFormat="1" ht="41.25" customHeight="1" thickBot="1" x14ac:dyDescent="0.2">
      <c r="A9" s="93" t="s">
        <v>27</v>
      </c>
      <c r="B9" s="94" t="s">
        <v>5</v>
      </c>
      <c r="C9" s="94" t="s">
        <v>6</v>
      </c>
      <c r="D9" s="94" t="s">
        <v>95</v>
      </c>
      <c r="E9" s="95" t="s">
        <v>5</v>
      </c>
      <c r="F9" s="94" t="s">
        <v>96</v>
      </c>
      <c r="G9" s="94" t="s">
        <v>98</v>
      </c>
      <c r="H9" s="96" t="s">
        <v>6</v>
      </c>
      <c r="I9" s="97" t="s">
        <v>7</v>
      </c>
      <c r="J9" s="98" t="s">
        <v>100</v>
      </c>
      <c r="K9" s="98" t="s">
        <v>10</v>
      </c>
      <c r="L9" s="98" t="s">
        <v>6</v>
      </c>
      <c r="M9" s="98" t="s">
        <v>16</v>
      </c>
      <c r="N9" s="98" t="s">
        <v>89</v>
      </c>
      <c r="O9" s="98" t="s">
        <v>6</v>
      </c>
      <c r="P9" s="98" t="s">
        <v>5</v>
      </c>
      <c r="Q9" s="98" t="s">
        <v>5</v>
      </c>
      <c r="R9" s="98" t="s">
        <v>6</v>
      </c>
      <c r="S9" s="98" t="s">
        <v>14</v>
      </c>
      <c r="T9" s="98" t="s">
        <v>14</v>
      </c>
      <c r="U9" s="99" t="s">
        <v>15</v>
      </c>
      <c r="V9" s="100" t="s">
        <v>5</v>
      </c>
      <c r="W9" s="101" t="s">
        <v>38</v>
      </c>
      <c r="X9" s="101" t="s">
        <v>39</v>
      </c>
      <c r="Y9" s="101" t="s">
        <v>40</v>
      </c>
      <c r="Z9" s="101" t="s">
        <v>40</v>
      </c>
      <c r="AA9" s="270"/>
      <c r="AB9" s="270"/>
      <c r="AC9" s="101" t="s">
        <v>14</v>
      </c>
      <c r="AD9" s="101" t="s">
        <v>41</v>
      </c>
      <c r="AE9" s="102" t="s">
        <v>724</v>
      </c>
      <c r="AF9" s="103" t="s">
        <v>5</v>
      </c>
      <c r="AG9" s="104" t="s">
        <v>38</v>
      </c>
      <c r="AH9" s="104" t="s">
        <v>39</v>
      </c>
      <c r="AI9" s="104" t="s">
        <v>40</v>
      </c>
      <c r="AJ9" s="104" t="s">
        <v>40</v>
      </c>
      <c r="AK9" s="272"/>
      <c r="AL9" s="272"/>
      <c r="AM9" s="104" t="s">
        <v>14</v>
      </c>
      <c r="AN9" s="104" t="s">
        <v>41</v>
      </c>
      <c r="AO9" s="105" t="s">
        <v>724</v>
      </c>
      <c r="AP9" s="106" t="s">
        <v>5</v>
      </c>
      <c r="AQ9" s="107" t="s">
        <v>38</v>
      </c>
      <c r="AR9" s="107" t="s">
        <v>39</v>
      </c>
      <c r="AS9" s="107" t="s">
        <v>40</v>
      </c>
      <c r="AT9" s="107" t="s">
        <v>40</v>
      </c>
      <c r="AU9" s="266"/>
      <c r="AV9" s="266"/>
      <c r="AW9" s="107" t="s">
        <v>14</v>
      </c>
      <c r="AX9" s="107" t="s">
        <v>41</v>
      </c>
      <c r="AY9" s="108" t="s">
        <v>6</v>
      </c>
      <c r="AZ9" s="141" t="s">
        <v>42</v>
      </c>
      <c r="BA9" s="142" t="s">
        <v>975</v>
      </c>
      <c r="BB9" s="142" t="s">
        <v>6</v>
      </c>
      <c r="BC9" s="142" t="s">
        <v>976</v>
      </c>
    </row>
    <row r="10" spans="1:55" ht="216.75" x14ac:dyDescent="0.25">
      <c r="A10" s="74">
        <v>1</v>
      </c>
      <c r="B10" s="75">
        <v>41455</v>
      </c>
      <c r="C10" s="74" t="s">
        <v>19</v>
      </c>
      <c r="D10" s="76" t="s">
        <v>104</v>
      </c>
      <c r="E10" s="77">
        <v>41455</v>
      </c>
      <c r="F10" s="76" t="s">
        <v>105</v>
      </c>
      <c r="G10" s="83" t="s">
        <v>106</v>
      </c>
      <c r="H10" s="74" t="s">
        <v>81</v>
      </c>
      <c r="I10" s="76" t="s">
        <v>107</v>
      </c>
      <c r="J10" s="76" t="s">
        <v>108</v>
      </c>
      <c r="K10" s="76">
        <v>4</v>
      </c>
      <c r="L10" s="78" t="s">
        <v>21</v>
      </c>
      <c r="M10" s="76" t="s">
        <v>109</v>
      </c>
      <c r="N10" s="79" t="s">
        <v>110</v>
      </c>
      <c r="O10" s="80">
        <v>1</v>
      </c>
      <c r="P10" s="81">
        <v>42793</v>
      </c>
      <c r="Q10" s="81">
        <v>42916</v>
      </c>
      <c r="R10" s="78" t="s">
        <v>31</v>
      </c>
      <c r="S10" s="78" t="s">
        <v>768</v>
      </c>
      <c r="T10" s="78" t="s">
        <v>768</v>
      </c>
      <c r="U10" s="82" t="s">
        <v>111</v>
      </c>
      <c r="V10" s="124">
        <v>43585</v>
      </c>
      <c r="W10" s="87" t="s">
        <v>1320</v>
      </c>
      <c r="X10" s="86">
        <v>4</v>
      </c>
      <c r="Y10" s="84">
        <f>IF(X10="","",IF(OR(K10=0,K10="",V10=""),"",X10/K10))</f>
        <v>1</v>
      </c>
      <c r="Z10" s="85">
        <f>IF(OR(O10="",Y10=""),"",IF(OR(O10=0,Y10=0),0,IF((Y10*100%)/O10&gt;100%,100%,(Y10*100%)/O10)))</f>
        <v>1</v>
      </c>
      <c r="AA10" s="85" t="str">
        <f>IF(X10="","",IF(V10&lt;&gt;Q10,IF(Z10&lt;100%,"INCUMPLIDA",IF(Z10=100%,"TERMINADA EXTEMPORANEA"))))</f>
        <v>TERMINADA EXTEMPORANEA</v>
      </c>
      <c r="AB10" s="85" t="b">
        <f>IF(X10="","",IF(V10&lt;=Q10,IF(Z10=0%,"SIN INICIAR",IF(Z10=100%,"TERMINADA",IF(Z10&gt;0%,"EN PROCESO",IF(Z10&lt;0%,"INCUMPLIDA"))))))</f>
        <v>0</v>
      </c>
      <c r="AC10" s="86" t="str">
        <f>IF(X10="","",IF(V10&lt;=Q10,AB10,IF(V10&lt;&gt;Q10,AA10)))</f>
        <v>TERMINADA EXTEMPORANEA</v>
      </c>
      <c r="AD10" s="87" t="s">
        <v>1211</v>
      </c>
      <c r="AE10" s="86" t="s">
        <v>1055</v>
      </c>
      <c r="AF10" s="124"/>
      <c r="AG10" s="87"/>
      <c r="AH10" s="86"/>
      <c r="AI10" s="84" t="str">
        <f>IF(AH10="","",IF(OR(K10=0,K10="",AF10=""),"",AH10/K10))</f>
        <v/>
      </c>
      <c r="AJ10" s="85" t="str">
        <f>IF(OR(O10="",AH10=""),"",IF(OR(O10=0,AH10=0),0,IF((AH10*100%)/O10&gt;100%,100%,(AH10*100%)/O10)))</f>
        <v/>
      </c>
      <c r="AK10" s="85" t="str">
        <f>IF(AH10="","",IF(AF10&lt;=Q10,IF(AJ10&lt;100%,"INCUMPLIDA",IF(AJ10=100%,"TERMINADA EXTEMPORANEA"))))</f>
        <v/>
      </c>
      <c r="AL10" s="85" t="str">
        <f>IF(AH10="","",IF(AF10&gt;=Q10,IF(AJ10=0%,"SIN INICIAR",IF(AJ10=100%,"TERMINADA",IF(AJ10&gt;0%,"EN PROCESO",IF(AJ10&lt;0%,"INCUMPLIDA"))))))</f>
        <v/>
      </c>
      <c r="AM10" s="86" t="str">
        <f>IF(AH10="","",IF(AF10&gt;=Q10,AL10,IF(V10&lt;=Q10,AK10)))</f>
        <v/>
      </c>
      <c r="AN10" s="87"/>
      <c r="AO10" s="87"/>
      <c r="AP10" s="124"/>
      <c r="AQ10" s="87"/>
      <c r="AR10" s="86"/>
      <c r="AS10" s="84" t="str">
        <f>IF(AR10="","",IF(OR(K10=0,K10="",AP10=""),"",AR10/K10))</f>
        <v/>
      </c>
      <c r="AT10" s="85" t="str">
        <f>IF(OR(O10="",AR10=""),"",IF(OR(O10=0,AR10=0),0,IF((AR10*100%)/O10&gt;100%,100%,(AR10*100%)/O10)))</f>
        <v/>
      </c>
      <c r="AU10" s="85" t="str">
        <f>IF(AR10="","",IF(AP10&gt;Q10,IF(AT10&lt;100%,"INCUMPLIDA",IF(AT10=100%,"TERMINADA EXTEMPORANEA"))))</f>
        <v/>
      </c>
      <c r="AV10" s="85" t="str">
        <f>IF(AR10="","",IF(AP10&gt;=Q10,IF(AT10=0%,"SIN INICIAR",IF(AT10=100%,"TERMINADA",IF(AT10&gt;0%,"EN PROCESO",IF(AT10&lt;0%,"INCUMPLIDA"))))))</f>
        <v/>
      </c>
      <c r="AW10" s="86" t="str">
        <f>IF(AR10="","",IF(AP10&lt;Q10,AV10,IF(AP10&gt;=Q10,AU10)))</f>
        <v/>
      </c>
      <c r="AX10" s="87"/>
      <c r="AY10" s="87"/>
      <c r="AZ10" s="86" t="str">
        <f>IF(Z10="","",IF(OR(Z10=100%),"CUMPLIDA","PENDIENTE"))</f>
        <v>CUMPLIDA</v>
      </c>
      <c r="BA10" s="86" t="s">
        <v>1190</v>
      </c>
      <c r="BB10" s="86" t="s">
        <v>757</v>
      </c>
      <c r="BC10" s="137" t="s">
        <v>1187</v>
      </c>
    </row>
    <row r="11" spans="1:55" ht="201" customHeight="1" x14ac:dyDescent="0.25">
      <c r="A11" s="3">
        <v>2</v>
      </c>
      <c r="B11" s="6">
        <v>42430</v>
      </c>
      <c r="C11" s="5" t="s">
        <v>19</v>
      </c>
      <c r="D11" s="5" t="s">
        <v>112</v>
      </c>
      <c r="E11" s="6">
        <v>42426</v>
      </c>
      <c r="F11" s="5">
        <v>8</v>
      </c>
      <c r="G11" s="24" t="s">
        <v>113</v>
      </c>
      <c r="H11" s="5" t="s">
        <v>114</v>
      </c>
      <c r="I11" s="5" t="s">
        <v>115</v>
      </c>
      <c r="J11" s="5" t="s">
        <v>116</v>
      </c>
      <c r="K11" s="5">
        <v>3</v>
      </c>
      <c r="L11" s="5" t="s">
        <v>21</v>
      </c>
      <c r="M11" s="5" t="s">
        <v>117</v>
      </c>
      <c r="N11" s="8" t="s">
        <v>110</v>
      </c>
      <c r="O11" s="11">
        <v>1</v>
      </c>
      <c r="P11" s="6">
        <v>42464</v>
      </c>
      <c r="Q11" s="6">
        <v>43465</v>
      </c>
      <c r="R11" s="5" t="s">
        <v>28</v>
      </c>
      <c r="S11" s="7" t="str">
        <f>IF(R11="","",VLOOKUP(R11,[2]Datos.!G32:H54,2,FALSE))</f>
        <v>Subdirector Financiero</v>
      </c>
      <c r="T11" s="7" t="str">
        <f>IF(R11="","",VLOOKUP(R11,[2]Datos.!J32:K54,2,FALSE))</f>
        <v>Profesional Universitario de Contabilidad</v>
      </c>
      <c r="U11" s="69" t="s">
        <v>111</v>
      </c>
      <c r="V11" s="124">
        <v>43585</v>
      </c>
      <c r="W11" s="125" t="s">
        <v>1093</v>
      </c>
      <c r="X11" s="86">
        <v>2</v>
      </c>
      <c r="Y11" s="84">
        <f t="shared" ref="Y11:Y72" si="0">IF(X11="","",IF(OR(K11=0,K11="",V11=""),"",X11/K11))</f>
        <v>0.66666666666666663</v>
      </c>
      <c r="Z11" s="85">
        <f t="shared" ref="Z11:Z72" si="1">IF(OR(O11="",Y11=""),"",IF(OR(O11=0,Y11=0),0,IF((Y11*100%)/O11&gt;100%,100%,(Y11*100%)/O11)))</f>
        <v>0.66666666666666663</v>
      </c>
      <c r="AA11" s="85" t="str">
        <f t="shared" ref="AA11:AA72" si="2">IF(X11="","",IF(V11&lt;&gt;Q11,IF(Z11&lt;100%,"INCUMPLIDA",IF(Z11=100%,"TERMINADA EXTEMPORANEA"))))</f>
        <v>INCUMPLIDA</v>
      </c>
      <c r="AB11" s="85" t="b">
        <f t="shared" ref="AB11:AB72" si="3">IF(X11="","",IF(V11&lt;=Q11,IF(Z11=0%,"SIN INICIAR",IF(Z11=100%,"TERMINADA",IF(Z11&gt;0%,"EN PROCESO",IF(Z11&lt;0%,"INCUMPLIDA"))))))</f>
        <v>0</v>
      </c>
      <c r="AC11" s="86" t="str">
        <f t="shared" ref="AC11:AC72" si="4">IF(X11="","",IF(V11&lt;=Q11,AB11,IF(V11&lt;&gt;Q11,AA11)))</f>
        <v>INCUMPLIDA</v>
      </c>
      <c r="AD11" s="87" t="s">
        <v>1230</v>
      </c>
      <c r="AE11" s="86" t="s">
        <v>1094</v>
      </c>
      <c r="AF11" s="124"/>
      <c r="AG11" s="87"/>
      <c r="AH11" s="86"/>
      <c r="AI11" s="84" t="str">
        <f t="shared" ref="AI11:AI72" si="5">IF(AH11="","",IF(OR(K11=0,K11="",AF11=""),"",AH11/K11))</f>
        <v/>
      </c>
      <c r="AJ11" s="85" t="str">
        <f t="shared" ref="AJ11:AJ72" si="6">IF(OR(O11="",AH11=""),"",IF(OR(O11=0,AH11=0),0,IF((AH11*100%)/O11&gt;100%,100%,(AH11*100%)/O11)))</f>
        <v/>
      </c>
      <c r="AK11" s="85" t="str">
        <f t="shared" ref="AK11:AK72" si="7">IF(AH11="","",IF(AF11&lt;=Q11,IF(AJ11&lt;100%,"INCUMPLIDA",IF(AJ11=100%,"TERMINADA EXTEMPORANEA"))))</f>
        <v/>
      </c>
      <c r="AL11" s="85" t="str">
        <f t="shared" ref="AL11:AL72" si="8">IF(AH11="","",IF(AF11&gt;=Q11,IF(AJ11=0%,"SIN INICIAR",IF(AJ11=100%,"TERMINADA",IF(AJ11&gt;0%,"EN PROCESO",IF(AJ11&lt;0%,"INCUMPLIDA"))))))</f>
        <v/>
      </c>
      <c r="AM11" s="86" t="str">
        <f t="shared" ref="AM11:AM72" si="9">IF(AH11="","",IF(AF11&gt;=Q11,AL11,IF(V11&lt;=Q11,AK11)))</f>
        <v/>
      </c>
      <c r="AN11" s="87"/>
      <c r="AO11" s="87"/>
      <c r="AP11" s="124"/>
      <c r="AQ11" s="87"/>
      <c r="AR11" s="86"/>
      <c r="AS11" s="84" t="str">
        <f t="shared" ref="AS11:AS72" si="10">IF(AR11="","",IF(OR(K11=0,K11="",AP11=""),"",AR11/K11))</f>
        <v/>
      </c>
      <c r="AT11" s="85" t="str">
        <f t="shared" ref="AT11:AT72" si="11">IF(OR(O11="",AR11=""),"",IF(OR(O11=0,AR11=0),0,IF((AR11*100%)/O11&gt;100%,100%,(AR11*100%)/O11)))</f>
        <v/>
      </c>
      <c r="AU11" s="85" t="str">
        <f t="shared" ref="AU11:AU72" si="12">IF(AR11="","",IF(AP11&gt;Q11,IF(AT11&lt;100%,"INCUMPLIDA",IF(AT11=100%,"TERMINADA EXTEMPORANEA"))))</f>
        <v/>
      </c>
      <c r="AV11" s="85" t="str">
        <f t="shared" ref="AV11:AV72" si="13">IF(AR11="","",IF(AP11&gt;=Q11,IF(AT11=0%,"SIN INICIAR",IF(AT11=100%,"TERMINADA",IF(AT11&gt;0%,"EN PROCESO",IF(AT11&lt;0%,"INCUMPLIDA"))))))</f>
        <v/>
      </c>
      <c r="AW11" s="86" t="str">
        <f t="shared" ref="AW11:AW72" si="14">IF(AR11="","",IF(AP11&lt;Q11,AV11,IF(AP11&gt;=Q11,AU11)))</f>
        <v/>
      </c>
      <c r="AX11" s="87"/>
      <c r="AY11" s="87"/>
      <c r="AZ11" s="86" t="str">
        <f t="shared" ref="AZ11:AZ73" si="15">IF(Z11="","",IF(OR(Z11=100%),"CUMPLIDA","PENDIENTE"))</f>
        <v>PENDIENTE</v>
      </c>
      <c r="BA11" s="86"/>
      <c r="BB11" s="86"/>
      <c r="BC11" s="86"/>
    </row>
    <row r="12" spans="1:55" ht="255" x14ac:dyDescent="0.25">
      <c r="A12" s="3">
        <v>3</v>
      </c>
      <c r="B12" s="10">
        <v>42794</v>
      </c>
      <c r="C12" s="5" t="s">
        <v>19</v>
      </c>
      <c r="D12" s="7" t="s">
        <v>118</v>
      </c>
      <c r="E12" s="6">
        <v>42790</v>
      </c>
      <c r="F12" s="5" t="s">
        <v>119</v>
      </c>
      <c r="G12" s="24" t="s">
        <v>120</v>
      </c>
      <c r="H12" s="5" t="s">
        <v>121</v>
      </c>
      <c r="I12" s="3" t="s">
        <v>122</v>
      </c>
      <c r="J12" s="5" t="s">
        <v>123</v>
      </c>
      <c r="K12" s="5">
        <v>5</v>
      </c>
      <c r="L12" s="5" t="s">
        <v>21</v>
      </c>
      <c r="M12" s="3" t="s">
        <v>124</v>
      </c>
      <c r="N12" s="8" t="s">
        <v>110</v>
      </c>
      <c r="O12" s="11">
        <v>1</v>
      </c>
      <c r="P12" s="6">
        <v>42807</v>
      </c>
      <c r="Q12" s="6">
        <v>42868</v>
      </c>
      <c r="R12" s="5" t="s">
        <v>69</v>
      </c>
      <c r="S12" s="7" t="str">
        <f>IF(R12="","",VLOOKUP(R12,[2]Datos.!G37:H59,2,FALSE))</f>
        <v xml:space="preserve">Subdirector Administrativo </v>
      </c>
      <c r="T12" s="7" t="str">
        <f>IF(R12="","",VLOOKUP(R12,[2]Datos.!J37:K59,2,FALSE))</f>
        <v>Técnico de Servicios Administrativos</v>
      </c>
      <c r="U12" s="69" t="s">
        <v>111</v>
      </c>
      <c r="V12" s="124">
        <v>43585</v>
      </c>
      <c r="W12" s="87" t="s">
        <v>1212</v>
      </c>
      <c r="X12" s="86">
        <v>4</v>
      </c>
      <c r="Y12" s="84">
        <f t="shared" si="0"/>
        <v>0.8</v>
      </c>
      <c r="Z12" s="85">
        <f t="shared" si="1"/>
        <v>0.8</v>
      </c>
      <c r="AA12" s="85" t="str">
        <f t="shared" si="2"/>
        <v>INCUMPLIDA</v>
      </c>
      <c r="AB12" s="85" t="b">
        <f t="shared" si="3"/>
        <v>0</v>
      </c>
      <c r="AC12" s="86" t="str">
        <f t="shared" si="4"/>
        <v>INCUMPLIDA</v>
      </c>
      <c r="AD12" s="87" t="s">
        <v>1173</v>
      </c>
      <c r="AE12" s="145" t="s">
        <v>1055</v>
      </c>
      <c r="AF12" s="124"/>
      <c r="AG12" s="87"/>
      <c r="AH12" s="86"/>
      <c r="AI12" s="84" t="str">
        <f t="shared" si="5"/>
        <v/>
      </c>
      <c r="AJ12" s="85" t="str">
        <f t="shared" si="6"/>
        <v/>
      </c>
      <c r="AK12" s="85" t="str">
        <f t="shared" si="7"/>
        <v/>
      </c>
      <c r="AL12" s="85" t="str">
        <f t="shared" si="8"/>
        <v/>
      </c>
      <c r="AM12" s="86" t="str">
        <f t="shared" si="9"/>
        <v/>
      </c>
      <c r="AN12" s="87"/>
      <c r="AO12" s="87"/>
      <c r="AP12" s="124"/>
      <c r="AQ12" s="87"/>
      <c r="AR12" s="86"/>
      <c r="AS12" s="84" t="str">
        <f t="shared" si="10"/>
        <v/>
      </c>
      <c r="AT12" s="85" t="str">
        <f t="shared" si="11"/>
        <v/>
      </c>
      <c r="AU12" s="85" t="str">
        <f t="shared" si="12"/>
        <v/>
      </c>
      <c r="AV12" s="85" t="str">
        <f t="shared" si="13"/>
        <v/>
      </c>
      <c r="AW12" s="86" t="str">
        <f t="shared" si="14"/>
        <v/>
      </c>
      <c r="AX12" s="87"/>
      <c r="AY12" s="87"/>
      <c r="AZ12" s="86" t="str">
        <f t="shared" si="15"/>
        <v>PENDIENTE</v>
      </c>
      <c r="BA12" s="86"/>
      <c r="BB12" s="86"/>
      <c r="BC12" s="86"/>
    </row>
    <row r="13" spans="1:55" ht="177.75" customHeight="1" x14ac:dyDescent="0.25">
      <c r="A13" s="3">
        <v>4</v>
      </c>
      <c r="B13" s="10">
        <v>42878</v>
      </c>
      <c r="C13" s="5" t="s">
        <v>19</v>
      </c>
      <c r="D13" s="7" t="s">
        <v>125</v>
      </c>
      <c r="E13" s="6">
        <v>42878</v>
      </c>
      <c r="F13" s="5">
        <v>3</v>
      </c>
      <c r="G13" s="24" t="s">
        <v>126</v>
      </c>
      <c r="H13" s="5" t="s">
        <v>127</v>
      </c>
      <c r="I13" s="5" t="s">
        <v>128</v>
      </c>
      <c r="J13" s="5" t="s">
        <v>129</v>
      </c>
      <c r="K13" s="5">
        <v>3</v>
      </c>
      <c r="L13" s="5" t="s">
        <v>22</v>
      </c>
      <c r="M13" s="7" t="s">
        <v>130</v>
      </c>
      <c r="N13" s="8" t="s">
        <v>110</v>
      </c>
      <c r="O13" s="11">
        <v>1</v>
      </c>
      <c r="P13" s="6">
        <v>43010</v>
      </c>
      <c r="Q13" s="6">
        <v>43592</v>
      </c>
      <c r="R13" s="5" t="s">
        <v>62</v>
      </c>
      <c r="S13" s="7" t="str">
        <f>IF(R13="","",VLOOKUP(R13,[2]Datos.!G31:H53,2,FALSE))</f>
        <v>Secretario General</v>
      </c>
      <c r="T13" s="7" t="str">
        <f>IF(R13="","",VLOOKUP(R13,[2]Datos.!$J$28:$K$50,2,FALSE))</f>
        <v>Secretario General</v>
      </c>
      <c r="U13" s="69" t="s">
        <v>111</v>
      </c>
      <c r="V13" s="124">
        <v>43585</v>
      </c>
      <c r="W13" s="87" t="s">
        <v>1088</v>
      </c>
      <c r="X13" s="86">
        <v>3</v>
      </c>
      <c r="Y13" s="84">
        <f t="shared" si="0"/>
        <v>1</v>
      </c>
      <c r="Z13" s="85">
        <f t="shared" si="1"/>
        <v>1</v>
      </c>
      <c r="AA13" s="85" t="str">
        <f t="shared" si="2"/>
        <v>TERMINADA EXTEMPORANEA</v>
      </c>
      <c r="AB13" s="85" t="str">
        <f t="shared" si="3"/>
        <v>TERMINADA</v>
      </c>
      <c r="AC13" s="86" t="str">
        <f t="shared" si="4"/>
        <v>TERMINADA</v>
      </c>
      <c r="AD13" s="188" t="s">
        <v>1133</v>
      </c>
      <c r="AE13" s="86" t="s">
        <v>1067</v>
      </c>
      <c r="AF13" s="124"/>
      <c r="AG13" s="87"/>
      <c r="AH13" s="86"/>
      <c r="AI13" s="84" t="str">
        <f t="shared" si="5"/>
        <v/>
      </c>
      <c r="AJ13" s="85" t="str">
        <f t="shared" si="6"/>
        <v/>
      </c>
      <c r="AK13" s="85" t="str">
        <f t="shared" si="7"/>
        <v/>
      </c>
      <c r="AL13" s="85" t="str">
        <f t="shared" si="8"/>
        <v/>
      </c>
      <c r="AM13" s="86" t="str">
        <f t="shared" si="9"/>
        <v/>
      </c>
      <c r="AN13" s="87"/>
      <c r="AO13" s="87"/>
      <c r="AP13" s="124"/>
      <c r="AQ13" s="87"/>
      <c r="AR13" s="86"/>
      <c r="AS13" s="84" t="str">
        <f t="shared" si="10"/>
        <v/>
      </c>
      <c r="AT13" s="85" t="str">
        <f t="shared" si="11"/>
        <v/>
      </c>
      <c r="AU13" s="85" t="str">
        <f t="shared" si="12"/>
        <v/>
      </c>
      <c r="AV13" s="85" t="str">
        <f t="shared" si="13"/>
        <v/>
      </c>
      <c r="AW13" s="86" t="str">
        <f t="shared" si="14"/>
        <v/>
      </c>
      <c r="AX13" s="87"/>
      <c r="AY13" s="87"/>
      <c r="AZ13" s="86" t="str">
        <f t="shared" si="15"/>
        <v>CUMPLIDA</v>
      </c>
      <c r="BA13" s="86" t="s">
        <v>1208</v>
      </c>
      <c r="BB13" s="86" t="s">
        <v>757</v>
      </c>
      <c r="BC13" s="86" t="s">
        <v>1187</v>
      </c>
    </row>
    <row r="14" spans="1:55" ht="165.75" x14ac:dyDescent="0.25">
      <c r="A14" s="3">
        <v>5</v>
      </c>
      <c r="B14" s="10">
        <v>42914</v>
      </c>
      <c r="C14" s="5" t="s">
        <v>19</v>
      </c>
      <c r="D14" s="7" t="s">
        <v>131</v>
      </c>
      <c r="E14" s="6">
        <v>42853</v>
      </c>
      <c r="F14" s="5" t="s">
        <v>132</v>
      </c>
      <c r="G14" s="24" t="s">
        <v>133</v>
      </c>
      <c r="H14" s="5" t="s">
        <v>134</v>
      </c>
      <c r="I14" s="5" t="s">
        <v>135</v>
      </c>
      <c r="J14" s="5" t="s">
        <v>136</v>
      </c>
      <c r="K14" s="5">
        <v>5</v>
      </c>
      <c r="L14" s="5" t="s">
        <v>21</v>
      </c>
      <c r="M14" s="3" t="s">
        <v>137</v>
      </c>
      <c r="N14" s="8" t="s">
        <v>110</v>
      </c>
      <c r="O14" s="11">
        <v>0.8</v>
      </c>
      <c r="P14" s="6">
        <v>42948</v>
      </c>
      <c r="Q14" s="6">
        <v>43311</v>
      </c>
      <c r="R14" s="5" t="s">
        <v>63</v>
      </c>
      <c r="S14" s="7" t="str">
        <f>IF(R14="","",VLOOKUP(R14,[2]Datos.!G33:H55,2,FALSE))</f>
        <v>Director Operativo</v>
      </c>
      <c r="T14" s="7" t="str">
        <f>IF(R14="","",VLOOKUP(R14,[2]Datos.!$J$28:$K$50,2,FALSE))</f>
        <v>Coordinador de Producción</v>
      </c>
      <c r="U14" s="69" t="s">
        <v>111</v>
      </c>
      <c r="V14" s="124">
        <v>43585</v>
      </c>
      <c r="W14" s="49" t="s">
        <v>1321</v>
      </c>
      <c r="X14" s="86">
        <v>4</v>
      </c>
      <c r="Y14" s="84">
        <f t="shared" si="0"/>
        <v>0.8</v>
      </c>
      <c r="Z14" s="85">
        <f t="shared" si="1"/>
        <v>1</v>
      </c>
      <c r="AA14" s="85" t="str">
        <f>IF(X14="","",IF(V14&gt;Q14,IF(Z14&lt;100%,"INCUMPLIDA",IF(Z14=100%,"TERMINADA EXTEMPORANEA"))))</f>
        <v>TERMINADA EXTEMPORANEA</v>
      </c>
      <c r="AB14" s="85" t="b">
        <f t="shared" si="3"/>
        <v>0</v>
      </c>
      <c r="AC14" s="86" t="str">
        <f t="shared" si="4"/>
        <v>TERMINADA EXTEMPORANEA</v>
      </c>
      <c r="AD14" s="188" t="s">
        <v>978</v>
      </c>
      <c r="AE14" s="86" t="s">
        <v>973</v>
      </c>
      <c r="AF14" s="124"/>
      <c r="AG14" s="87"/>
      <c r="AH14" s="86"/>
      <c r="AI14" s="84" t="str">
        <f t="shared" si="5"/>
        <v/>
      </c>
      <c r="AJ14" s="85" t="str">
        <f t="shared" si="6"/>
        <v/>
      </c>
      <c r="AK14" s="85" t="str">
        <f t="shared" si="7"/>
        <v/>
      </c>
      <c r="AL14" s="85" t="str">
        <f t="shared" si="8"/>
        <v/>
      </c>
      <c r="AM14" s="86" t="str">
        <f t="shared" si="9"/>
        <v/>
      </c>
      <c r="AN14" s="87"/>
      <c r="AO14" s="87"/>
      <c r="AP14" s="124"/>
      <c r="AQ14" s="87"/>
      <c r="AR14" s="86"/>
      <c r="AS14" s="84" t="str">
        <f t="shared" si="10"/>
        <v/>
      </c>
      <c r="AT14" s="85" t="str">
        <f t="shared" si="11"/>
        <v/>
      </c>
      <c r="AU14" s="85" t="str">
        <f t="shared" si="12"/>
        <v/>
      </c>
      <c r="AV14" s="85" t="str">
        <f t="shared" si="13"/>
        <v/>
      </c>
      <c r="AW14" s="86" t="str">
        <f t="shared" si="14"/>
        <v/>
      </c>
      <c r="AX14" s="87"/>
      <c r="AY14" s="87"/>
      <c r="AZ14" s="86" t="str">
        <f t="shared" si="15"/>
        <v>CUMPLIDA</v>
      </c>
      <c r="BA14" s="86" t="s">
        <v>977</v>
      </c>
      <c r="BB14" s="86" t="s">
        <v>757</v>
      </c>
      <c r="BC14" s="86" t="s">
        <v>1187</v>
      </c>
    </row>
    <row r="15" spans="1:55" ht="102" x14ac:dyDescent="0.25">
      <c r="A15" s="3">
        <v>6</v>
      </c>
      <c r="B15" s="10">
        <v>42914</v>
      </c>
      <c r="C15" s="5" t="s">
        <v>19</v>
      </c>
      <c r="D15" s="7" t="s">
        <v>131</v>
      </c>
      <c r="E15" s="6">
        <v>42853</v>
      </c>
      <c r="F15" s="5">
        <v>4</v>
      </c>
      <c r="G15" s="24" t="s">
        <v>138</v>
      </c>
      <c r="H15" s="5" t="s">
        <v>121</v>
      </c>
      <c r="I15" s="5" t="s">
        <v>139</v>
      </c>
      <c r="J15" s="5" t="s">
        <v>140</v>
      </c>
      <c r="K15" s="5">
        <v>1</v>
      </c>
      <c r="L15" s="5" t="s">
        <v>21</v>
      </c>
      <c r="M15" s="3" t="s">
        <v>137</v>
      </c>
      <c r="N15" s="8" t="s">
        <v>110</v>
      </c>
      <c r="O15" s="11">
        <v>1</v>
      </c>
      <c r="P15" s="6">
        <v>42948</v>
      </c>
      <c r="Q15" s="6">
        <v>43100</v>
      </c>
      <c r="R15" s="5" t="s">
        <v>69</v>
      </c>
      <c r="S15" s="7" t="str">
        <f>IF(R15="","",VLOOKUP(R15,[2]Datos.!G35:H57,2,FALSE))</f>
        <v xml:space="preserve">Subdirector Administrativo </v>
      </c>
      <c r="T15" s="7" t="str">
        <f>IF(R15="","",VLOOKUP(R15,[2]Datos.!$J$28:$K$50,2,FALSE))</f>
        <v>Técnico de Servicios Administrativos</v>
      </c>
      <c r="U15" s="69" t="s">
        <v>111</v>
      </c>
      <c r="V15" s="124">
        <v>43585</v>
      </c>
      <c r="W15" s="87" t="s">
        <v>1090</v>
      </c>
      <c r="X15" s="86">
        <v>0.5</v>
      </c>
      <c r="Y15" s="84">
        <f t="shared" si="0"/>
        <v>0.5</v>
      </c>
      <c r="Z15" s="85">
        <f t="shared" si="1"/>
        <v>0.5</v>
      </c>
      <c r="AA15" s="85" t="str">
        <f t="shared" si="2"/>
        <v>INCUMPLIDA</v>
      </c>
      <c r="AB15" s="85" t="b">
        <f t="shared" si="3"/>
        <v>0</v>
      </c>
      <c r="AC15" s="86" t="str">
        <f>IF(X15="","",IF(V15&lt;=Q15,AB15,IF(V15&lt;&gt;Q15,AA15)))</f>
        <v>INCUMPLIDA</v>
      </c>
      <c r="AD15" s="87" t="s">
        <v>1185</v>
      </c>
      <c r="AE15" s="145" t="s">
        <v>1055</v>
      </c>
      <c r="AF15" s="124"/>
      <c r="AG15" s="87"/>
      <c r="AH15" s="86"/>
      <c r="AI15" s="84" t="str">
        <f t="shared" si="5"/>
        <v/>
      </c>
      <c r="AJ15" s="85" t="str">
        <f t="shared" si="6"/>
        <v/>
      </c>
      <c r="AK15" s="85" t="str">
        <f t="shared" si="7"/>
        <v/>
      </c>
      <c r="AL15" s="85" t="str">
        <f t="shared" si="8"/>
        <v/>
      </c>
      <c r="AM15" s="86" t="str">
        <f t="shared" si="9"/>
        <v/>
      </c>
      <c r="AN15" s="87"/>
      <c r="AO15" s="87"/>
      <c r="AP15" s="124"/>
      <c r="AQ15" s="87"/>
      <c r="AR15" s="86"/>
      <c r="AS15" s="84" t="str">
        <f t="shared" si="10"/>
        <v/>
      </c>
      <c r="AT15" s="85" t="str">
        <f t="shared" si="11"/>
        <v/>
      </c>
      <c r="AU15" s="85" t="str">
        <f t="shared" si="12"/>
        <v/>
      </c>
      <c r="AV15" s="85" t="str">
        <f t="shared" si="13"/>
        <v/>
      </c>
      <c r="AW15" s="86" t="str">
        <f t="shared" si="14"/>
        <v/>
      </c>
      <c r="AX15" s="87"/>
      <c r="AY15" s="87"/>
      <c r="AZ15" s="86" t="str">
        <f t="shared" si="15"/>
        <v>PENDIENTE</v>
      </c>
      <c r="BA15" s="86"/>
      <c r="BB15" s="86"/>
      <c r="BC15" s="86"/>
    </row>
    <row r="16" spans="1:55" ht="114.75" x14ac:dyDescent="0.25">
      <c r="A16" s="3">
        <v>7</v>
      </c>
      <c r="B16" s="10">
        <v>42914</v>
      </c>
      <c r="C16" s="5" t="s">
        <v>19</v>
      </c>
      <c r="D16" s="7" t="s">
        <v>131</v>
      </c>
      <c r="E16" s="6">
        <v>42853</v>
      </c>
      <c r="F16" s="5">
        <v>5</v>
      </c>
      <c r="G16" s="24" t="s">
        <v>141</v>
      </c>
      <c r="H16" s="5" t="s">
        <v>121</v>
      </c>
      <c r="I16" s="5" t="s">
        <v>142</v>
      </c>
      <c r="J16" s="5" t="s">
        <v>140</v>
      </c>
      <c r="K16" s="5">
        <v>1</v>
      </c>
      <c r="L16" s="5" t="s">
        <v>21</v>
      </c>
      <c r="M16" s="3" t="s">
        <v>137</v>
      </c>
      <c r="N16" s="8" t="s">
        <v>110</v>
      </c>
      <c r="O16" s="11">
        <v>1</v>
      </c>
      <c r="P16" s="6">
        <v>42948</v>
      </c>
      <c r="Q16" s="6">
        <v>43100</v>
      </c>
      <c r="R16" s="5" t="s">
        <v>69</v>
      </c>
      <c r="S16" s="7" t="str">
        <f>IF(R16="","",VLOOKUP(R16,[2]Datos.!G36:H58,2,FALSE))</f>
        <v xml:space="preserve">Subdirector Administrativo </v>
      </c>
      <c r="T16" s="7" t="str">
        <f>IF(R16="","",VLOOKUP(R16,[2]Datos.!$J$28:$K$50,2,FALSE))</f>
        <v>Técnico de Servicios Administrativos</v>
      </c>
      <c r="U16" s="69" t="s">
        <v>111</v>
      </c>
      <c r="V16" s="124">
        <v>43585</v>
      </c>
      <c r="W16" s="87" t="s">
        <v>1090</v>
      </c>
      <c r="X16" s="86">
        <v>0.5</v>
      </c>
      <c r="Y16" s="84">
        <f t="shared" si="0"/>
        <v>0.5</v>
      </c>
      <c r="Z16" s="85">
        <f t="shared" si="1"/>
        <v>0.5</v>
      </c>
      <c r="AA16" s="85" t="str">
        <f t="shared" si="2"/>
        <v>INCUMPLIDA</v>
      </c>
      <c r="AB16" s="85" t="b">
        <f t="shared" si="3"/>
        <v>0</v>
      </c>
      <c r="AC16" s="86" t="str">
        <f t="shared" si="4"/>
        <v>INCUMPLIDA</v>
      </c>
      <c r="AD16" s="87" t="s">
        <v>1193</v>
      </c>
      <c r="AE16" s="145" t="s">
        <v>1055</v>
      </c>
      <c r="AF16" s="124"/>
      <c r="AG16" s="87"/>
      <c r="AH16" s="86"/>
      <c r="AI16" s="84" t="str">
        <f t="shared" si="5"/>
        <v/>
      </c>
      <c r="AJ16" s="85" t="str">
        <f t="shared" si="6"/>
        <v/>
      </c>
      <c r="AK16" s="85" t="str">
        <f t="shared" si="7"/>
        <v/>
      </c>
      <c r="AL16" s="85" t="str">
        <f t="shared" si="8"/>
        <v/>
      </c>
      <c r="AM16" s="86" t="str">
        <f t="shared" si="9"/>
        <v/>
      </c>
      <c r="AN16" s="87"/>
      <c r="AO16" s="87"/>
      <c r="AP16" s="124"/>
      <c r="AQ16" s="87"/>
      <c r="AR16" s="86"/>
      <c r="AS16" s="84" t="str">
        <f t="shared" si="10"/>
        <v/>
      </c>
      <c r="AT16" s="85" t="str">
        <f t="shared" si="11"/>
        <v/>
      </c>
      <c r="AU16" s="85" t="str">
        <f t="shared" si="12"/>
        <v/>
      </c>
      <c r="AV16" s="85" t="str">
        <f t="shared" si="13"/>
        <v/>
      </c>
      <c r="AW16" s="86" t="str">
        <f t="shared" si="14"/>
        <v/>
      </c>
      <c r="AX16" s="87"/>
      <c r="AY16" s="87"/>
      <c r="AZ16" s="86" t="str">
        <f t="shared" si="15"/>
        <v>PENDIENTE</v>
      </c>
      <c r="BA16" s="86"/>
      <c r="BB16" s="86"/>
      <c r="BC16" s="86"/>
    </row>
    <row r="17" spans="1:55" ht="149.25" customHeight="1" x14ac:dyDescent="0.25">
      <c r="A17" s="3">
        <v>8</v>
      </c>
      <c r="B17" s="12">
        <v>43069</v>
      </c>
      <c r="C17" s="13" t="s">
        <v>19</v>
      </c>
      <c r="D17" s="13" t="s">
        <v>143</v>
      </c>
      <c r="E17" s="12">
        <v>43041</v>
      </c>
      <c r="F17" s="7">
        <v>1</v>
      </c>
      <c r="G17" s="91" t="s">
        <v>144</v>
      </c>
      <c r="H17" s="13" t="s">
        <v>80</v>
      </c>
      <c r="I17" s="13" t="s">
        <v>145</v>
      </c>
      <c r="J17" s="13" t="s">
        <v>679</v>
      </c>
      <c r="K17" s="13">
        <v>5</v>
      </c>
      <c r="L17" s="13" t="s">
        <v>21</v>
      </c>
      <c r="M17" s="13" t="s">
        <v>146</v>
      </c>
      <c r="N17" s="14" t="s">
        <v>147</v>
      </c>
      <c r="O17" s="15">
        <v>1</v>
      </c>
      <c r="P17" s="12">
        <v>43080</v>
      </c>
      <c r="Q17" s="12">
        <v>43444</v>
      </c>
      <c r="R17" s="13" t="s">
        <v>83</v>
      </c>
      <c r="S17" s="7" t="s">
        <v>51</v>
      </c>
      <c r="T17" s="7" t="str">
        <f>IF(R17="","",VLOOKUP(R17,[2]Datos.!$J$28:$K$50,2,FALSE))</f>
        <v>Coordinador Jurídico</v>
      </c>
      <c r="U17" s="69" t="s">
        <v>111</v>
      </c>
      <c r="V17" s="124">
        <v>43585</v>
      </c>
      <c r="W17" s="154" t="s">
        <v>1149</v>
      </c>
      <c r="X17" s="86">
        <v>5</v>
      </c>
      <c r="Y17" s="84">
        <f t="shared" si="0"/>
        <v>1</v>
      </c>
      <c r="Z17" s="85">
        <f t="shared" si="1"/>
        <v>1</v>
      </c>
      <c r="AA17" s="85" t="str">
        <f t="shared" si="2"/>
        <v>TERMINADA EXTEMPORANEA</v>
      </c>
      <c r="AB17" s="85" t="b">
        <f t="shared" si="3"/>
        <v>0</v>
      </c>
      <c r="AC17" s="86" t="str">
        <f t="shared" si="4"/>
        <v>TERMINADA EXTEMPORANEA</v>
      </c>
      <c r="AD17" s="188" t="s">
        <v>1231</v>
      </c>
      <c r="AE17" s="86" t="s">
        <v>1067</v>
      </c>
      <c r="AF17" s="124"/>
      <c r="AG17" s="87"/>
      <c r="AH17" s="86"/>
      <c r="AI17" s="84" t="str">
        <f t="shared" si="5"/>
        <v/>
      </c>
      <c r="AJ17" s="85" t="str">
        <f t="shared" si="6"/>
        <v/>
      </c>
      <c r="AK17" s="85" t="str">
        <f t="shared" si="7"/>
        <v/>
      </c>
      <c r="AL17" s="85" t="str">
        <f t="shared" si="8"/>
        <v/>
      </c>
      <c r="AM17" s="86" t="str">
        <f t="shared" si="9"/>
        <v/>
      </c>
      <c r="AN17" s="87"/>
      <c r="AO17" s="87"/>
      <c r="AP17" s="124"/>
      <c r="AQ17" s="87"/>
      <c r="AR17" s="86"/>
      <c r="AS17" s="84" t="str">
        <f t="shared" si="10"/>
        <v/>
      </c>
      <c r="AT17" s="85" t="str">
        <f t="shared" si="11"/>
        <v/>
      </c>
      <c r="AU17" s="85" t="str">
        <f t="shared" si="12"/>
        <v/>
      </c>
      <c r="AV17" s="85" t="str">
        <f t="shared" si="13"/>
        <v/>
      </c>
      <c r="AW17" s="86" t="str">
        <f t="shared" si="14"/>
        <v/>
      </c>
      <c r="AX17" s="87"/>
      <c r="AY17" s="87"/>
      <c r="AZ17" s="86" t="str">
        <f t="shared" si="15"/>
        <v>CUMPLIDA</v>
      </c>
      <c r="BA17" s="86" t="s">
        <v>1194</v>
      </c>
      <c r="BB17" s="86" t="s">
        <v>759</v>
      </c>
      <c r="BC17" s="86" t="s">
        <v>1187</v>
      </c>
    </row>
    <row r="18" spans="1:55" ht="191.25" x14ac:dyDescent="0.25">
      <c r="A18" s="3">
        <v>9</v>
      </c>
      <c r="B18" s="10">
        <v>43069</v>
      </c>
      <c r="C18" s="7" t="s">
        <v>19</v>
      </c>
      <c r="D18" s="7" t="s">
        <v>143</v>
      </c>
      <c r="E18" s="10">
        <v>43041</v>
      </c>
      <c r="F18" s="7">
        <v>2</v>
      </c>
      <c r="G18" s="22" t="s">
        <v>148</v>
      </c>
      <c r="H18" s="7" t="s">
        <v>80</v>
      </c>
      <c r="I18" s="7" t="s">
        <v>145</v>
      </c>
      <c r="J18" s="7" t="s">
        <v>680</v>
      </c>
      <c r="K18" s="3">
        <v>5</v>
      </c>
      <c r="L18" s="3" t="s">
        <v>21</v>
      </c>
      <c r="M18" s="3" t="s">
        <v>146</v>
      </c>
      <c r="N18" s="14" t="s">
        <v>147</v>
      </c>
      <c r="O18" s="14">
        <v>1</v>
      </c>
      <c r="P18" s="4">
        <v>43080</v>
      </c>
      <c r="Q18" s="4">
        <v>43444</v>
      </c>
      <c r="R18" s="3" t="s">
        <v>83</v>
      </c>
      <c r="S18" s="7" t="str">
        <f>IF(R18="","",VLOOKUP(R18,[2]Datos.!G30:H52,2,FALSE))</f>
        <v>Secretario General</v>
      </c>
      <c r="T18" s="7" t="str">
        <f>IF(R18="","",VLOOKUP(R18,[2]Datos.!$J$28:$K$50,2,FALSE))</f>
        <v>Coordinador Jurídico</v>
      </c>
      <c r="U18" s="69" t="s">
        <v>111</v>
      </c>
      <c r="V18" s="124">
        <v>43585</v>
      </c>
      <c r="W18" s="154" t="s">
        <v>1149</v>
      </c>
      <c r="X18" s="86">
        <v>5</v>
      </c>
      <c r="Y18" s="84">
        <f t="shared" si="0"/>
        <v>1</v>
      </c>
      <c r="Z18" s="85">
        <f t="shared" si="1"/>
        <v>1</v>
      </c>
      <c r="AA18" s="85" t="str">
        <f t="shared" si="2"/>
        <v>TERMINADA EXTEMPORANEA</v>
      </c>
      <c r="AB18" s="85" t="b">
        <f t="shared" si="3"/>
        <v>0</v>
      </c>
      <c r="AC18" s="86" t="str">
        <f t="shared" si="4"/>
        <v>TERMINADA EXTEMPORANEA</v>
      </c>
      <c r="AD18" s="188" t="s">
        <v>1232</v>
      </c>
      <c r="AE18" s="86" t="s">
        <v>1067</v>
      </c>
      <c r="AF18" s="124"/>
      <c r="AG18" s="87"/>
      <c r="AH18" s="86"/>
      <c r="AI18" s="84" t="str">
        <f t="shared" si="5"/>
        <v/>
      </c>
      <c r="AJ18" s="85" t="str">
        <f t="shared" si="6"/>
        <v/>
      </c>
      <c r="AK18" s="85" t="str">
        <f t="shared" si="7"/>
        <v/>
      </c>
      <c r="AL18" s="85" t="str">
        <f t="shared" si="8"/>
        <v/>
      </c>
      <c r="AM18" s="86" t="str">
        <f t="shared" si="9"/>
        <v/>
      </c>
      <c r="AN18" s="87"/>
      <c r="AO18" s="87"/>
      <c r="AP18" s="124"/>
      <c r="AQ18" s="87"/>
      <c r="AR18" s="86"/>
      <c r="AS18" s="84" t="str">
        <f t="shared" si="10"/>
        <v/>
      </c>
      <c r="AT18" s="85" t="str">
        <f t="shared" si="11"/>
        <v/>
      </c>
      <c r="AU18" s="85" t="str">
        <f t="shared" si="12"/>
        <v/>
      </c>
      <c r="AV18" s="85" t="str">
        <f t="shared" si="13"/>
        <v/>
      </c>
      <c r="AW18" s="86" t="str">
        <f t="shared" si="14"/>
        <v/>
      </c>
      <c r="AX18" s="87"/>
      <c r="AY18" s="87"/>
      <c r="AZ18" s="86" t="str">
        <f t="shared" si="15"/>
        <v>CUMPLIDA</v>
      </c>
      <c r="BA18" s="86" t="s">
        <v>1194</v>
      </c>
      <c r="BB18" s="86" t="s">
        <v>759</v>
      </c>
      <c r="BC18" s="86" t="s">
        <v>1187</v>
      </c>
    </row>
    <row r="19" spans="1:55" ht="149.25" customHeight="1" x14ac:dyDescent="0.25">
      <c r="A19" s="3">
        <v>10</v>
      </c>
      <c r="B19" s="10">
        <v>43069</v>
      </c>
      <c r="C19" s="7" t="s">
        <v>19</v>
      </c>
      <c r="D19" s="7" t="s">
        <v>143</v>
      </c>
      <c r="E19" s="10">
        <v>43041</v>
      </c>
      <c r="F19" s="7">
        <v>3</v>
      </c>
      <c r="G19" s="22" t="s">
        <v>149</v>
      </c>
      <c r="H19" s="7" t="s">
        <v>80</v>
      </c>
      <c r="I19" s="7" t="s">
        <v>145</v>
      </c>
      <c r="J19" s="7" t="s">
        <v>679</v>
      </c>
      <c r="K19" s="3">
        <v>5</v>
      </c>
      <c r="L19" s="3" t="s">
        <v>21</v>
      </c>
      <c r="M19" s="3" t="s">
        <v>146</v>
      </c>
      <c r="N19" s="14" t="s">
        <v>147</v>
      </c>
      <c r="O19" s="14">
        <v>1</v>
      </c>
      <c r="P19" s="4">
        <v>43080</v>
      </c>
      <c r="Q19" s="4">
        <v>43444</v>
      </c>
      <c r="R19" s="3" t="s">
        <v>83</v>
      </c>
      <c r="S19" s="7" t="str">
        <f>IF(R19="","",VLOOKUP(R19,[2]Datos.!G32:H54,2,FALSE))</f>
        <v>Secretario General</v>
      </c>
      <c r="T19" s="7" t="str">
        <f>IF(R19="","",VLOOKUP(R19,[2]Datos.!$J$28:$K$50,2,FALSE))</f>
        <v>Coordinador Jurídico</v>
      </c>
      <c r="U19" s="69" t="s">
        <v>111</v>
      </c>
      <c r="V19" s="124">
        <v>43585</v>
      </c>
      <c r="W19" s="154" t="s">
        <v>1149</v>
      </c>
      <c r="X19" s="86">
        <v>5</v>
      </c>
      <c r="Y19" s="84">
        <f t="shared" si="0"/>
        <v>1</v>
      </c>
      <c r="Z19" s="85">
        <f t="shared" si="1"/>
        <v>1</v>
      </c>
      <c r="AA19" s="85" t="str">
        <f t="shared" si="2"/>
        <v>TERMINADA EXTEMPORANEA</v>
      </c>
      <c r="AB19" s="85" t="b">
        <f t="shared" si="3"/>
        <v>0</v>
      </c>
      <c r="AC19" s="86" t="str">
        <f t="shared" si="4"/>
        <v>TERMINADA EXTEMPORANEA</v>
      </c>
      <c r="AD19" s="188" t="s">
        <v>1232</v>
      </c>
      <c r="AE19" s="86" t="s">
        <v>1067</v>
      </c>
      <c r="AF19" s="124"/>
      <c r="AG19" s="87"/>
      <c r="AH19" s="86"/>
      <c r="AI19" s="84" t="str">
        <f t="shared" si="5"/>
        <v/>
      </c>
      <c r="AJ19" s="85" t="str">
        <f t="shared" si="6"/>
        <v/>
      </c>
      <c r="AK19" s="85" t="str">
        <f t="shared" si="7"/>
        <v/>
      </c>
      <c r="AL19" s="85" t="str">
        <f t="shared" si="8"/>
        <v/>
      </c>
      <c r="AM19" s="86" t="str">
        <f t="shared" si="9"/>
        <v/>
      </c>
      <c r="AN19" s="87"/>
      <c r="AO19" s="87"/>
      <c r="AP19" s="124"/>
      <c r="AQ19" s="87"/>
      <c r="AR19" s="86"/>
      <c r="AS19" s="84" t="str">
        <f t="shared" si="10"/>
        <v/>
      </c>
      <c r="AT19" s="85" t="str">
        <f t="shared" si="11"/>
        <v/>
      </c>
      <c r="AU19" s="85" t="str">
        <f t="shared" si="12"/>
        <v/>
      </c>
      <c r="AV19" s="85" t="str">
        <f t="shared" si="13"/>
        <v/>
      </c>
      <c r="AW19" s="86" t="str">
        <f t="shared" si="14"/>
        <v/>
      </c>
      <c r="AX19" s="87"/>
      <c r="AY19" s="87"/>
      <c r="AZ19" s="86" t="str">
        <f t="shared" si="15"/>
        <v>CUMPLIDA</v>
      </c>
      <c r="BA19" s="86" t="s">
        <v>1194</v>
      </c>
      <c r="BB19" s="86" t="s">
        <v>759</v>
      </c>
      <c r="BC19" s="86" t="s">
        <v>1187</v>
      </c>
    </row>
    <row r="20" spans="1:55" ht="177.75" customHeight="1" x14ac:dyDescent="0.25">
      <c r="A20" s="3">
        <v>11</v>
      </c>
      <c r="B20" s="10">
        <v>43069</v>
      </c>
      <c r="C20" s="7" t="s">
        <v>19</v>
      </c>
      <c r="D20" s="7" t="s">
        <v>143</v>
      </c>
      <c r="E20" s="10">
        <v>43041</v>
      </c>
      <c r="F20" s="7">
        <v>4</v>
      </c>
      <c r="G20" s="22" t="s">
        <v>150</v>
      </c>
      <c r="H20" s="7" t="s">
        <v>80</v>
      </c>
      <c r="I20" s="7" t="s">
        <v>145</v>
      </c>
      <c r="J20" s="7" t="s">
        <v>679</v>
      </c>
      <c r="K20" s="3">
        <v>5</v>
      </c>
      <c r="L20" s="3" t="s">
        <v>21</v>
      </c>
      <c r="M20" s="3" t="s">
        <v>146</v>
      </c>
      <c r="N20" s="14" t="s">
        <v>147</v>
      </c>
      <c r="O20" s="14">
        <v>1</v>
      </c>
      <c r="P20" s="4">
        <v>43080</v>
      </c>
      <c r="Q20" s="4">
        <v>43444</v>
      </c>
      <c r="R20" s="3" t="s">
        <v>83</v>
      </c>
      <c r="S20" s="7" t="str">
        <f>IF(R20="","",VLOOKUP(R20,[2]Datos.!G34:H56,2,FALSE))</f>
        <v>Secretario General</v>
      </c>
      <c r="T20" s="7" t="str">
        <f>IF(R20="","",VLOOKUP(R20,[2]Datos.!$J$28:$K$50,2,FALSE))</f>
        <v>Coordinador Jurídico</v>
      </c>
      <c r="U20" s="69" t="s">
        <v>111</v>
      </c>
      <c r="V20" s="124">
        <v>43585</v>
      </c>
      <c r="W20" s="154" t="s">
        <v>1149</v>
      </c>
      <c r="X20" s="86">
        <v>5</v>
      </c>
      <c r="Y20" s="84">
        <f t="shared" si="0"/>
        <v>1</v>
      </c>
      <c r="Z20" s="85">
        <f t="shared" si="1"/>
        <v>1</v>
      </c>
      <c r="AA20" s="85" t="str">
        <f t="shared" si="2"/>
        <v>TERMINADA EXTEMPORANEA</v>
      </c>
      <c r="AB20" s="85" t="b">
        <f t="shared" si="3"/>
        <v>0</v>
      </c>
      <c r="AC20" s="86" t="str">
        <f t="shared" si="4"/>
        <v>TERMINADA EXTEMPORANEA</v>
      </c>
      <c r="AD20" s="188" t="s">
        <v>1117</v>
      </c>
      <c r="AE20" s="86" t="s">
        <v>1067</v>
      </c>
      <c r="AF20" s="124"/>
      <c r="AG20" s="87"/>
      <c r="AH20" s="86"/>
      <c r="AI20" s="84" t="str">
        <f t="shared" si="5"/>
        <v/>
      </c>
      <c r="AJ20" s="85" t="str">
        <f t="shared" si="6"/>
        <v/>
      </c>
      <c r="AK20" s="85" t="str">
        <f t="shared" si="7"/>
        <v/>
      </c>
      <c r="AL20" s="85" t="str">
        <f t="shared" si="8"/>
        <v/>
      </c>
      <c r="AM20" s="86" t="str">
        <f t="shared" si="9"/>
        <v/>
      </c>
      <c r="AN20" s="87"/>
      <c r="AO20" s="87"/>
      <c r="AP20" s="124"/>
      <c r="AQ20" s="87"/>
      <c r="AR20" s="86"/>
      <c r="AS20" s="84" t="str">
        <f t="shared" si="10"/>
        <v/>
      </c>
      <c r="AT20" s="85" t="str">
        <f t="shared" si="11"/>
        <v/>
      </c>
      <c r="AU20" s="85" t="str">
        <f t="shared" si="12"/>
        <v/>
      </c>
      <c r="AV20" s="85" t="str">
        <f t="shared" si="13"/>
        <v/>
      </c>
      <c r="AW20" s="86" t="str">
        <f t="shared" si="14"/>
        <v/>
      </c>
      <c r="AX20" s="87"/>
      <c r="AY20" s="87"/>
      <c r="AZ20" s="86" t="str">
        <f t="shared" si="15"/>
        <v>CUMPLIDA</v>
      </c>
      <c r="BA20" s="86" t="s">
        <v>1194</v>
      </c>
      <c r="BB20" s="86" t="s">
        <v>759</v>
      </c>
      <c r="BC20" s="86" t="s">
        <v>1187</v>
      </c>
    </row>
    <row r="21" spans="1:55" ht="182.25" customHeight="1" x14ac:dyDescent="0.25">
      <c r="A21" s="3">
        <v>12</v>
      </c>
      <c r="B21" s="10">
        <v>43069</v>
      </c>
      <c r="C21" s="7" t="s">
        <v>19</v>
      </c>
      <c r="D21" s="7" t="s">
        <v>143</v>
      </c>
      <c r="E21" s="10">
        <v>43041</v>
      </c>
      <c r="F21" s="7">
        <v>5</v>
      </c>
      <c r="G21" s="22" t="s">
        <v>151</v>
      </c>
      <c r="H21" s="7" t="s">
        <v>80</v>
      </c>
      <c r="I21" s="7" t="s">
        <v>145</v>
      </c>
      <c r="J21" s="7" t="s">
        <v>679</v>
      </c>
      <c r="K21" s="3">
        <v>5</v>
      </c>
      <c r="L21" s="3" t="s">
        <v>21</v>
      </c>
      <c r="M21" s="3" t="s">
        <v>146</v>
      </c>
      <c r="N21" s="14" t="s">
        <v>147</v>
      </c>
      <c r="O21" s="14">
        <v>1</v>
      </c>
      <c r="P21" s="4">
        <v>43080</v>
      </c>
      <c r="Q21" s="4">
        <v>43444</v>
      </c>
      <c r="R21" s="3" t="s">
        <v>83</v>
      </c>
      <c r="S21" s="7" t="str">
        <f>IF(R21="","",VLOOKUP(R21,[2]Datos.!G36:H58,2,FALSE))</f>
        <v>Secretario General</v>
      </c>
      <c r="T21" s="7" t="str">
        <f>IF(R21="","",VLOOKUP(R21,[2]Datos.!$J$28:$K$50,2,FALSE))</f>
        <v>Coordinador Jurídico</v>
      </c>
      <c r="U21" s="69" t="s">
        <v>111</v>
      </c>
      <c r="V21" s="124">
        <v>43585</v>
      </c>
      <c r="W21" s="154" t="s">
        <v>1149</v>
      </c>
      <c r="X21" s="86">
        <v>5</v>
      </c>
      <c r="Y21" s="84">
        <f t="shared" si="0"/>
        <v>1</v>
      </c>
      <c r="Z21" s="85">
        <f t="shared" si="1"/>
        <v>1</v>
      </c>
      <c r="AA21" s="85" t="str">
        <f t="shared" si="2"/>
        <v>TERMINADA EXTEMPORANEA</v>
      </c>
      <c r="AB21" s="85" t="b">
        <f t="shared" si="3"/>
        <v>0</v>
      </c>
      <c r="AC21" s="86" t="str">
        <f t="shared" si="4"/>
        <v>TERMINADA EXTEMPORANEA</v>
      </c>
      <c r="AD21" s="188" t="s">
        <v>1233</v>
      </c>
      <c r="AE21" s="86" t="s">
        <v>1067</v>
      </c>
      <c r="AF21" s="124"/>
      <c r="AG21" s="87"/>
      <c r="AH21" s="86"/>
      <c r="AI21" s="84" t="str">
        <f t="shared" si="5"/>
        <v/>
      </c>
      <c r="AJ21" s="85" t="str">
        <f t="shared" si="6"/>
        <v/>
      </c>
      <c r="AK21" s="85" t="str">
        <f t="shared" si="7"/>
        <v/>
      </c>
      <c r="AL21" s="85" t="str">
        <f t="shared" si="8"/>
        <v/>
      </c>
      <c r="AM21" s="86" t="str">
        <f t="shared" si="9"/>
        <v/>
      </c>
      <c r="AN21" s="87"/>
      <c r="AO21" s="87"/>
      <c r="AP21" s="124"/>
      <c r="AQ21" s="87"/>
      <c r="AR21" s="86"/>
      <c r="AS21" s="84" t="str">
        <f t="shared" si="10"/>
        <v/>
      </c>
      <c r="AT21" s="85" t="str">
        <f t="shared" si="11"/>
        <v/>
      </c>
      <c r="AU21" s="85" t="str">
        <f t="shared" si="12"/>
        <v/>
      </c>
      <c r="AV21" s="85" t="str">
        <f t="shared" si="13"/>
        <v/>
      </c>
      <c r="AW21" s="86" t="str">
        <f t="shared" si="14"/>
        <v/>
      </c>
      <c r="AX21" s="87"/>
      <c r="AY21" s="87"/>
      <c r="AZ21" s="86" t="str">
        <f t="shared" si="15"/>
        <v>CUMPLIDA</v>
      </c>
      <c r="BA21" s="86" t="s">
        <v>1194</v>
      </c>
      <c r="BB21" s="86" t="s">
        <v>759</v>
      </c>
      <c r="BC21" s="86" t="s">
        <v>1187</v>
      </c>
    </row>
    <row r="22" spans="1:55" ht="175.5" customHeight="1" x14ac:dyDescent="0.25">
      <c r="A22" s="3">
        <v>13</v>
      </c>
      <c r="B22" s="10">
        <v>43069</v>
      </c>
      <c r="C22" s="7" t="s">
        <v>19</v>
      </c>
      <c r="D22" s="7" t="s">
        <v>143</v>
      </c>
      <c r="E22" s="10">
        <v>43041</v>
      </c>
      <c r="F22" s="7">
        <v>6</v>
      </c>
      <c r="G22" s="22" t="s">
        <v>152</v>
      </c>
      <c r="H22" s="7" t="s">
        <v>80</v>
      </c>
      <c r="I22" s="7" t="s">
        <v>145</v>
      </c>
      <c r="J22" s="7" t="s">
        <v>679</v>
      </c>
      <c r="K22" s="3">
        <v>5</v>
      </c>
      <c r="L22" s="3" t="s">
        <v>21</v>
      </c>
      <c r="M22" s="3" t="s">
        <v>146</v>
      </c>
      <c r="N22" s="14" t="s">
        <v>147</v>
      </c>
      <c r="O22" s="14">
        <v>1</v>
      </c>
      <c r="P22" s="4">
        <v>43080</v>
      </c>
      <c r="Q22" s="4">
        <v>43444</v>
      </c>
      <c r="R22" s="3" t="s">
        <v>83</v>
      </c>
      <c r="S22" s="7" t="str">
        <f>IF(R22="","",VLOOKUP(R22,[2]Datos.!G38:H60,2,FALSE))</f>
        <v>Secretario General</v>
      </c>
      <c r="T22" s="7" t="str">
        <f>IF(R22="","",VLOOKUP(R22,[2]Datos.!$J$28:$K$50,2,FALSE))</f>
        <v>Coordinador Jurídico</v>
      </c>
      <c r="U22" s="69" t="s">
        <v>111</v>
      </c>
      <c r="V22" s="124">
        <v>43585</v>
      </c>
      <c r="W22" s="154" t="s">
        <v>1149</v>
      </c>
      <c r="X22" s="86">
        <v>5</v>
      </c>
      <c r="Y22" s="84">
        <f t="shared" si="0"/>
        <v>1</v>
      </c>
      <c r="Z22" s="85">
        <f t="shared" si="1"/>
        <v>1</v>
      </c>
      <c r="AA22" s="85" t="str">
        <f t="shared" si="2"/>
        <v>TERMINADA EXTEMPORANEA</v>
      </c>
      <c r="AB22" s="85" t="b">
        <f t="shared" si="3"/>
        <v>0</v>
      </c>
      <c r="AC22" s="86" t="str">
        <f t="shared" si="4"/>
        <v>TERMINADA EXTEMPORANEA</v>
      </c>
      <c r="AD22" s="188" t="s">
        <v>1233</v>
      </c>
      <c r="AE22" s="86" t="s">
        <v>1067</v>
      </c>
      <c r="AF22" s="124"/>
      <c r="AG22" s="87"/>
      <c r="AH22" s="86"/>
      <c r="AI22" s="84" t="str">
        <f t="shared" si="5"/>
        <v/>
      </c>
      <c r="AJ22" s="85" t="str">
        <f t="shared" si="6"/>
        <v/>
      </c>
      <c r="AK22" s="85" t="str">
        <f t="shared" si="7"/>
        <v/>
      </c>
      <c r="AL22" s="85" t="str">
        <f t="shared" si="8"/>
        <v/>
      </c>
      <c r="AM22" s="86" t="str">
        <f t="shared" si="9"/>
        <v/>
      </c>
      <c r="AN22" s="87"/>
      <c r="AO22" s="87"/>
      <c r="AP22" s="124"/>
      <c r="AQ22" s="87"/>
      <c r="AR22" s="86"/>
      <c r="AS22" s="84" t="str">
        <f t="shared" si="10"/>
        <v/>
      </c>
      <c r="AT22" s="85" t="str">
        <f t="shared" si="11"/>
        <v/>
      </c>
      <c r="AU22" s="85" t="str">
        <f t="shared" si="12"/>
        <v/>
      </c>
      <c r="AV22" s="85" t="str">
        <f t="shared" si="13"/>
        <v/>
      </c>
      <c r="AW22" s="86" t="str">
        <f t="shared" si="14"/>
        <v/>
      </c>
      <c r="AX22" s="87"/>
      <c r="AY22" s="87"/>
      <c r="AZ22" s="86" t="str">
        <f t="shared" si="15"/>
        <v>CUMPLIDA</v>
      </c>
      <c r="BA22" s="86" t="s">
        <v>1194</v>
      </c>
      <c r="BB22" s="86" t="s">
        <v>759</v>
      </c>
      <c r="BC22" s="86" t="s">
        <v>1187</v>
      </c>
    </row>
    <row r="23" spans="1:55" ht="114.75" x14ac:dyDescent="0.25">
      <c r="A23" s="3">
        <v>14</v>
      </c>
      <c r="B23" s="10">
        <v>43069</v>
      </c>
      <c r="C23" s="7" t="s">
        <v>19</v>
      </c>
      <c r="D23" s="7" t="s">
        <v>143</v>
      </c>
      <c r="E23" s="10">
        <v>43041</v>
      </c>
      <c r="F23" s="7">
        <v>7</v>
      </c>
      <c r="G23" s="22" t="s">
        <v>153</v>
      </c>
      <c r="H23" s="7" t="s">
        <v>80</v>
      </c>
      <c r="I23" s="7" t="s">
        <v>145</v>
      </c>
      <c r="J23" s="7" t="s">
        <v>681</v>
      </c>
      <c r="K23" s="3">
        <v>4</v>
      </c>
      <c r="L23" s="3" t="s">
        <v>21</v>
      </c>
      <c r="M23" s="3" t="s">
        <v>146</v>
      </c>
      <c r="N23" s="14" t="s">
        <v>147</v>
      </c>
      <c r="O23" s="14">
        <v>1</v>
      </c>
      <c r="P23" s="4">
        <v>43080</v>
      </c>
      <c r="Q23" s="4">
        <v>43444</v>
      </c>
      <c r="R23" s="3" t="s">
        <v>83</v>
      </c>
      <c r="S23" s="7" t="s">
        <v>51</v>
      </c>
      <c r="T23" s="7" t="str">
        <f>IF(R23="","",VLOOKUP(R23,[2]Datos.!$J$28:$K$50,2,FALSE))</f>
        <v>Coordinador Jurídico</v>
      </c>
      <c r="U23" s="69" t="s">
        <v>111</v>
      </c>
      <c r="V23" s="124">
        <v>43585</v>
      </c>
      <c r="W23" s="154" t="s">
        <v>1057</v>
      </c>
      <c r="X23" s="86">
        <v>1</v>
      </c>
      <c r="Y23" s="84">
        <f t="shared" si="0"/>
        <v>0.25</v>
      </c>
      <c r="Z23" s="85">
        <f t="shared" si="1"/>
        <v>0.25</v>
      </c>
      <c r="AA23" s="85" t="str">
        <f t="shared" si="2"/>
        <v>INCUMPLIDA</v>
      </c>
      <c r="AB23" s="85" t="b">
        <f t="shared" si="3"/>
        <v>0</v>
      </c>
      <c r="AC23" s="86" t="str">
        <f t="shared" si="4"/>
        <v>INCUMPLIDA</v>
      </c>
      <c r="AD23" s="188" t="s">
        <v>1234</v>
      </c>
      <c r="AE23" s="86" t="s">
        <v>1067</v>
      </c>
      <c r="AF23" s="124"/>
      <c r="AG23" s="87"/>
      <c r="AH23" s="86"/>
      <c r="AI23" s="84" t="str">
        <f t="shared" si="5"/>
        <v/>
      </c>
      <c r="AJ23" s="85" t="str">
        <f t="shared" si="6"/>
        <v/>
      </c>
      <c r="AK23" s="85" t="str">
        <f t="shared" si="7"/>
        <v/>
      </c>
      <c r="AL23" s="85" t="str">
        <f t="shared" si="8"/>
        <v/>
      </c>
      <c r="AM23" s="86" t="str">
        <f t="shared" si="9"/>
        <v/>
      </c>
      <c r="AN23" s="87"/>
      <c r="AO23" s="87"/>
      <c r="AP23" s="124"/>
      <c r="AQ23" s="87"/>
      <c r="AR23" s="86"/>
      <c r="AS23" s="84" t="str">
        <f t="shared" si="10"/>
        <v/>
      </c>
      <c r="AT23" s="85" t="str">
        <f t="shared" si="11"/>
        <v/>
      </c>
      <c r="AU23" s="85" t="str">
        <f t="shared" si="12"/>
        <v/>
      </c>
      <c r="AV23" s="85" t="str">
        <f t="shared" si="13"/>
        <v/>
      </c>
      <c r="AW23" s="86" t="str">
        <f t="shared" si="14"/>
        <v/>
      </c>
      <c r="AX23" s="87"/>
      <c r="AY23" s="87"/>
      <c r="AZ23" s="86" t="str">
        <f t="shared" si="15"/>
        <v>PENDIENTE</v>
      </c>
      <c r="BA23" s="86"/>
      <c r="BB23" s="86"/>
      <c r="BC23" s="86"/>
    </row>
    <row r="24" spans="1:55" ht="252.75" customHeight="1" x14ac:dyDescent="0.25">
      <c r="A24" s="3">
        <v>15</v>
      </c>
      <c r="B24" s="10">
        <v>43069</v>
      </c>
      <c r="C24" s="7" t="s">
        <v>19</v>
      </c>
      <c r="D24" s="7" t="s">
        <v>143</v>
      </c>
      <c r="E24" s="10">
        <v>43041</v>
      </c>
      <c r="F24" s="7">
        <v>8</v>
      </c>
      <c r="G24" s="22" t="s">
        <v>154</v>
      </c>
      <c r="H24" s="7" t="s">
        <v>80</v>
      </c>
      <c r="I24" s="7" t="s">
        <v>145</v>
      </c>
      <c r="J24" s="7" t="s">
        <v>155</v>
      </c>
      <c r="K24" s="3">
        <v>3</v>
      </c>
      <c r="L24" s="3" t="s">
        <v>21</v>
      </c>
      <c r="M24" s="3" t="s">
        <v>146</v>
      </c>
      <c r="N24" s="14" t="s">
        <v>156</v>
      </c>
      <c r="O24" s="14">
        <v>1</v>
      </c>
      <c r="P24" s="4">
        <v>43080</v>
      </c>
      <c r="Q24" s="4">
        <v>43617</v>
      </c>
      <c r="R24" s="3" t="s">
        <v>83</v>
      </c>
      <c r="S24" s="7" t="str">
        <f>IF(R24="","",VLOOKUP(R24,[2]Datos.!G29:H51,2,FALSE))</f>
        <v>Secretario General</v>
      </c>
      <c r="T24" s="7" t="str">
        <f>IF(R24="","",VLOOKUP(R24,[2]Datos.!$J$28:$K$50,2,FALSE))</f>
        <v>Coordinador Jurídico</v>
      </c>
      <c r="U24" s="69" t="s">
        <v>111</v>
      </c>
      <c r="V24" s="124">
        <v>43585</v>
      </c>
      <c r="W24" s="154" t="s">
        <v>1058</v>
      </c>
      <c r="X24" s="86">
        <v>0</v>
      </c>
      <c r="Y24" s="84">
        <f t="shared" si="0"/>
        <v>0</v>
      </c>
      <c r="Z24" s="85">
        <f t="shared" si="1"/>
        <v>0</v>
      </c>
      <c r="AA24" s="85" t="str">
        <f t="shared" si="2"/>
        <v>INCUMPLIDA</v>
      </c>
      <c r="AB24" s="85" t="str">
        <f t="shared" si="3"/>
        <v>SIN INICIAR</v>
      </c>
      <c r="AC24" s="86" t="str">
        <f t="shared" si="4"/>
        <v>SIN INICIAR</v>
      </c>
      <c r="AD24" s="188" t="s">
        <v>1235</v>
      </c>
      <c r="AE24" s="86" t="s">
        <v>1067</v>
      </c>
      <c r="AF24" s="124"/>
      <c r="AG24" s="87"/>
      <c r="AH24" s="86"/>
      <c r="AI24" s="84" t="str">
        <f t="shared" si="5"/>
        <v/>
      </c>
      <c r="AJ24" s="85" t="str">
        <f t="shared" si="6"/>
        <v/>
      </c>
      <c r="AK24" s="85" t="str">
        <f t="shared" si="7"/>
        <v/>
      </c>
      <c r="AL24" s="85" t="str">
        <f t="shared" si="8"/>
        <v/>
      </c>
      <c r="AM24" s="86" t="str">
        <f t="shared" si="9"/>
        <v/>
      </c>
      <c r="AN24" s="87"/>
      <c r="AO24" s="87"/>
      <c r="AP24" s="124"/>
      <c r="AQ24" s="87"/>
      <c r="AR24" s="86"/>
      <c r="AS24" s="84" t="str">
        <f t="shared" si="10"/>
        <v/>
      </c>
      <c r="AT24" s="85" t="str">
        <f t="shared" si="11"/>
        <v/>
      </c>
      <c r="AU24" s="85" t="str">
        <f t="shared" si="12"/>
        <v/>
      </c>
      <c r="AV24" s="85" t="str">
        <f t="shared" si="13"/>
        <v/>
      </c>
      <c r="AW24" s="86" t="str">
        <f t="shared" si="14"/>
        <v/>
      </c>
      <c r="AX24" s="87"/>
      <c r="AY24" s="87"/>
      <c r="AZ24" s="86" t="str">
        <f t="shared" si="15"/>
        <v>PENDIENTE</v>
      </c>
      <c r="BA24" s="86"/>
      <c r="BB24" s="86"/>
      <c r="BC24" s="86"/>
    </row>
    <row r="25" spans="1:55" ht="118.5" customHeight="1" x14ac:dyDescent="0.25">
      <c r="A25" s="3">
        <v>16</v>
      </c>
      <c r="B25" s="4">
        <v>43069</v>
      </c>
      <c r="C25" s="3" t="s">
        <v>19</v>
      </c>
      <c r="D25" s="3" t="s">
        <v>157</v>
      </c>
      <c r="E25" s="4">
        <v>43042</v>
      </c>
      <c r="F25" s="7">
        <v>1</v>
      </c>
      <c r="G25" s="32" t="s">
        <v>158</v>
      </c>
      <c r="H25" s="3" t="s">
        <v>80</v>
      </c>
      <c r="I25" s="5" t="s">
        <v>159</v>
      </c>
      <c r="J25" s="5" t="s">
        <v>160</v>
      </c>
      <c r="K25" s="5">
        <v>11</v>
      </c>
      <c r="L25" s="5" t="s">
        <v>21</v>
      </c>
      <c r="M25" s="5" t="s">
        <v>161</v>
      </c>
      <c r="N25" s="16" t="s">
        <v>162</v>
      </c>
      <c r="O25" s="16">
        <v>1</v>
      </c>
      <c r="P25" s="4">
        <v>43080</v>
      </c>
      <c r="Q25" s="4">
        <v>43444</v>
      </c>
      <c r="R25" s="6" t="s">
        <v>83</v>
      </c>
      <c r="S25" s="7" t="str">
        <f>IF(R25="","",VLOOKUP(R25,[2]Datos.!$G$28:$H$50,2,FALSE))</f>
        <v>Secretario General</v>
      </c>
      <c r="T25" s="7" t="str">
        <f>IF(R25="","",VLOOKUP(R25,[2]Datos.!$J$28:$K$50,2,FALSE))</f>
        <v>Coordinador Jurídico</v>
      </c>
      <c r="U25" s="69" t="s">
        <v>111</v>
      </c>
      <c r="V25" s="124">
        <v>43585</v>
      </c>
      <c r="W25" s="154" t="s">
        <v>1118</v>
      </c>
      <c r="X25" s="86">
        <v>4</v>
      </c>
      <c r="Y25" s="84">
        <f t="shared" si="0"/>
        <v>0.36363636363636365</v>
      </c>
      <c r="Z25" s="85">
        <f t="shared" si="1"/>
        <v>0.36363636363636365</v>
      </c>
      <c r="AA25" s="85" t="str">
        <f t="shared" si="2"/>
        <v>INCUMPLIDA</v>
      </c>
      <c r="AB25" s="85" t="b">
        <f t="shared" si="3"/>
        <v>0</v>
      </c>
      <c r="AC25" s="86" t="str">
        <f t="shared" si="4"/>
        <v>INCUMPLIDA</v>
      </c>
      <c r="AD25" s="188" t="s">
        <v>1236</v>
      </c>
      <c r="AE25" s="86" t="s">
        <v>1067</v>
      </c>
      <c r="AF25" s="124"/>
      <c r="AG25" s="87"/>
      <c r="AH25" s="86"/>
      <c r="AI25" s="84" t="str">
        <f t="shared" si="5"/>
        <v/>
      </c>
      <c r="AJ25" s="85" t="str">
        <f t="shared" si="6"/>
        <v/>
      </c>
      <c r="AK25" s="85" t="str">
        <f t="shared" si="7"/>
        <v/>
      </c>
      <c r="AL25" s="85" t="str">
        <f t="shared" si="8"/>
        <v/>
      </c>
      <c r="AM25" s="86" t="str">
        <f t="shared" si="9"/>
        <v/>
      </c>
      <c r="AN25" s="87"/>
      <c r="AO25" s="87"/>
      <c r="AP25" s="124"/>
      <c r="AQ25" s="87"/>
      <c r="AR25" s="86"/>
      <c r="AS25" s="84" t="str">
        <f t="shared" si="10"/>
        <v/>
      </c>
      <c r="AT25" s="85" t="str">
        <f t="shared" si="11"/>
        <v/>
      </c>
      <c r="AU25" s="85" t="str">
        <f t="shared" si="12"/>
        <v/>
      </c>
      <c r="AV25" s="85" t="str">
        <f t="shared" si="13"/>
        <v/>
      </c>
      <c r="AW25" s="86" t="str">
        <f t="shared" si="14"/>
        <v/>
      </c>
      <c r="AX25" s="87"/>
      <c r="AY25" s="87"/>
      <c r="AZ25" s="86" t="str">
        <f t="shared" si="15"/>
        <v>PENDIENTE</v>
      </c>
      <c r="BA25" s="86"/>
      <c r="BB25" s="86"/>
      <c r="BC25" s="86"/>
    </row>
    <row r="26" spans="1:55" s="198" customFormat="1" ht="129" customHeight="1" x14ac:dyDescent="0.25">
      <c r="A26" s="13">
        <v>17</v>
      </c>
      <c r="B26" s="12">
        <v>43069</v>
      </c>
      <c r="C26" s="13" t="s">
        <v>19</v>
      </c>
      <c r="D26" s="13" t="s">
        <v>157</v>
      </c>
      <c r="E26" s="12">
        <v>43042</v>
      </c>
      <c r="F26" s="13">
        <v>1</v>
      </c>
      <c r="G26" s="91" t="s">
        <v>158</v>
      </c>
      <c r="H26" s="13" t="s">
        <v>80</v>
      </c>
      <c r="I26" s="146" t="s">
        <v>159</v>
      </c>
      <c r="J26" s="146" t="s">
        <v>163</v>
      </c>
      <c r="K26" s="146">
        <v>50</v>
      </c>
      <c r="L26" s="146" t="s">
        <v>21</v>
      </c>
      <c r="M26" s="146" t="s">
        <v>161</v>
      </c>
      <c r="N26" s="147" t="s">
        <v>162</v>
      </c>
      <c r="O26" s="147">
        <v>1</v>
      </c>
      <c r="P26" s="12">
        <v>43080</v>
      </c>
      <c r="Q26" s="12">
        <v>43444</v>
      </c>
      <c r="R26" s="148" t="s">
        <v>83</v>
      </c>
      <c r="S26" s="13" t="str">
        <f>IF(R26="","",VLOOKUP(R26,[2]Datos.!$G$28:$H$50,2,FALSE))</f>
        <v>Secretario General</v>
      </c>
      <c r="T26" s="13" t="str">
        <f>IF(R26="","",VLOOKUP(R26,[2]Datos.!$J$28:$K$50,2,FALSE))</f>
        <v>Coordinador Jurídico</v>
      </c>
      <c r="U26" s="149" t="s">
        <v>111</v>
      </c>
      <c r="V26" s="150">
        <v>43585</v>
      </c>
      <c r="W26" s="155" t="s">
        <v>1119</v>
      </c>
      <c r="X26" s="151">
        <v>0</v>
      </c>
      <c r="Y26" s="152">
        <f t="shared" si="0"/>
        <v>0</v>
      </c>
      <c r="Z26" s="153">
        <f t="shared" si="1"/>
        <v>0</v>
      </c>
      <c r="AA26" s="85" t="str">
        <f t="shared" si="2"/>
        <v>INCUMPLIDA</v>
      </c>
      <c r="AB26" s="85" t="b">
        <f t="shared" si="3"/>
        <v>0</v>
      </c>
      <c r="AC26" s="151" t="str">
        <f t="shared" si="4"/>
        <v>INCUMPLIDA</v>
      </c>
      <c r="AD26" s="188" t="s">
        <v>1237</v>
      </c>
      <c r="AE26" s="86" t="s">
        <v>1067</v>
      </c>
      <c r="AF26" s="124"/>
      <c r="AG26" s="87"/>
      <c r="AH26" s="86"/>
      <c r="AI26" s="84" t="str">
        <f t="shared" si="5"/>
        <v/>
      </c>
      <c r="AJ26" s="85" t="str">
        <f t="shared" si="6"/>
        <v/>
      </c>
      <c r="AK26" s="85" t="str">
        <f t="shared" si="7"/>
        <v/>
      </c>
      <c r="AL26" s="85" t="str">
        <f t="shared" si="8"/>
        <v/>
      </c>
      <c r="AM26" s="86" t="str">
        <f t="shared" si="9"/>
        <v/>
      </c>
      <c r="AN26" s="87"/>
      <c r="AO26" s="87"/>
      <c r="AP26" s="124"/>
      <c r="AQ26" s="87"/>
      <c r="AR26" s="86"/>
      <c r="AS26" s="84" t="str">
        <f t="shared" si="10"/>
        <v/>
      </c>
      <c r="AT26" s="85" t="str">
        <f t="shared" si="11"/>
        <v/>
      </c>
      <c r="AU26" s="85" t="str">
        <f t="shared" si="12"/>
        <v/>
      </c>
      <c r="AV26" s="85" t="str">
        <f t="shared" si="13"/>
        <v/>
      </c>
      <c r="AW26" s="86" t="str">
        <f t="shared" si="14"/>
        <v/>
      </c>
      <c r="AX26" s="87"/>
      <c r="AY26" s="87"/>
      <c r="AZ26" s="151" t="str">
        <f t="shared" si="15"/>
        <v>PENDIENTE</v>
      </c>
      <c r="BA26" s="151"/>
      <c r="BB26" s="151"/>
      <c r="BC26" s="151"/>
    </row>
    <row r="27" spans="1:55" ht="216.75" x14ac:dyDescent="0.25">
      <c r="A27" s="3">
        <v>18</v>
      </c>
      <c r="B27" s="4">
        <v>43083</v>
      </c>
      <c r="C27" s="3" t="s">
        <v>19</v>
      </c>
      <c r="D27" s="3" t="s">
        <v>164</v>
      </c>
      <c r="E27" s="4">
        <v>43069</v>
      </c>
      <c r="F27" s="7">
        <v>1</v>
      </c>
      <c r="G27" s="32" t="s">
        <v>165</v>
      </c>
      <c r="H27" s="3" t="s">
        <v>166</v>
      </c>
      <c r="I27" s="3" t="s">
        <v>167</v>
      </c>
      <c r="J27" s="3" t="s">
        <v>168</v>
      </c>
      <c r="K27" s="3">
        <v>2</v>
      </c>
      <c r="L27" s="3" t="s">
        <v>21</v>
      </c>
      <c r="M27" s="3" t="s">
        <v>169</v>
      </c>
      <c r="N27" s="17" t="s">
        <v>170</v>
      </c>
      <c r="O27" s="14">
        <v>1</v>
      </c>
      <c r="P27" s="4">
        <v>43101</v>
      </c>
      <c r="Q27" s="4">
        <v>43343</v>
      </c>
      <c r="R27" s="3" t="s">
        <v>84</v>
      </c>
      <c r="S27" s="7" t="str">
        <f>IF(R27="","",VLOOKUP(R27,[2]Datos.!G30:H52,2,FALSE))</f>
        <v>Secretario General</v>
      </c>
      <c r="T27" s="7" t="str">
        <f>IF(R27="","",VLOOKUP(R27,[2]Datos.!$J$28:$K$50,2,FALSE))</f>
        <v>Auxiliar de Atención al Ciudadano</v>
      </c>
      <c r="U27" s="69" t="s">
        <v>111</v>
      </c>
      <c r="V27" s="124">
        <v>43585</v>
      </c>
      <c r="W27" s="154" t="s">
        <v>1322</v>
      </c>
      <c r="X27" s="86">
        <v>1</v>
      </c>
      <c r="Y27" s="84">
        <f t="shared" si="0"/>
        <v>0.5</v>
      </c>
      <c r="Z27" s="85">
        <f t="shared" si="1"/>
        <v>0.5</v>
      </c>
      <c r="AA27" s="85" t="str">
        <f t="shared" si="2"/>
        <v>INCUMPLIDA</v>
      </c>
      <c r="AB27" s="85" t="b">
        <f t="shared" si="3"/>
        <v>0</v>
      </c>
      <c r="AC27" s="86" t="str">
        <f t="shared" si="4"/>
        <v>INCUMPLIDA</v>
      </c>
      <c r="AD27" s="188" t="s">
        <v>1166</v>
      </c>
      <c r="AE27" s="86" t="s">
        <v>973</v>
      </c>
      <c r="AF27" s="124"/>
      <c r="AG27" s="87"/>
      <c r="AH27" s="86"/>
      <c r="AI27" s="84" t="str">
        <f t="shared" si="5"/>
        <v/>
      </c>
      <c r="AJ27" s="85" t="str">
        <f t="shared" si="6"/>
        <v/>
      </c>
      <c r="AK27" s="85" t="str">
        <f t="shared" si="7"/>
        <v/>
      </c>
      <c r="AL27" s="85" t="str">
        <f t="shared" si="8"/>
        <v/>
      </c>
      <c r="AM27" s="86" t="str">
        <f t="shared" si="9"/>
        <v/>
      </c>
      <c r="AN27" s="87"/>
      <c r="AO27" s="87"/>
      <c r="AP27" s="124"/>
      <c r="AQ27" s="87"/>
      <c r="AR27" s="86"/>
      <c r="AS27" s="84" t="str">
        <f t="shared" si="10"/>
        <v/>
      </c>
      <c r="AT27" s="85" t="str">
        <f t="shared" si="11"/>
        <v/>
      </c>
      <c r="AU27" s="85" t="str">
        <f t="shared" si="12"/>
        <v/>
      </c>
      <c r="AV27" s="85" t="str">
        <f t="shared" si="13"/>
        <v/>
      </c>
      <c r="AW27" s="86" t="str">
        <f t="shared" si="14"/>
        <v/>
      </c>
      <c r="AX27" s="87"/>
      <c r="AY27" s="87"/>
      <c r="AZ27" s="86" t="str">
        <f t="shared" si="15"/>
        <v>PENDIENTE</v>
      </c>
      <c r="BA27" s="86"/>
      <c r="BB27" s="86"/>
      <c r="BC27" s="86"/>
    </row>
    <row r="28" spans="1:55" ht="244.5" customHeight="1" x14ac:dyDescent="0.25">
      <c r="A28" s="3">
        <v>20</v>
      </c>
      <c r="B28" s="10">
        <v>43088</v>
      </c>
      <c r="C28" s="7" t="s">
        <v>19</v>
      </c>
      <c r="D28" s="7" t="s">
        <v>171</v>
      </c>
      <c r="E28" s="10">
        <v>43069</v>
      </c>
      <c r="F28" s="7">
        <v>3</v>
      </c>
      <c r="G28" s="22" t="s">
        <v>173</v>
      </c>
      <c r="H28" s="7" t="s">
        <v>79</v>
      </c>
      <c r="I28" s="7" t="s">
        <v>174</v>
      </c>
      <c r="J28" s="7" t="s">
        <v>979</v>
      </c>
      <c r="K28" s="7">
        <v>3</v>
      </c>
      <c r="L28" s="7" t="s">
        <v>21</v>
      </c>
      <c r="M28" s="7" t="s">
        <v>172</v>
      </c>
      <c r="N28" s="9" t="s">
        <v>175</v>
      </c>
      <c r="O28" s="18">
        <v>1</v>
      </c>
      <c r="P28" s="10">
        <v>43136</v>
      </c>
      <c r="Q28" s="10">
        <v>43312</v>
      </c>
      <c r="R28" s="7" t="s">
        <v>64</v>
      </c>
      <c r="S28" s="7" t="str">
        <f>IF(R28="","",VLOOKUP(R28,[2]Datos.!G34:H56,2,FALSE))</f>
        <v>Director Operativo</v>
      </c>
      <c r="T28" s="7" t="str">
        <f>IF(R28="","",VLOOKUP(R28,[2]Datos.!$J$28:$K$50,2,FALSE))</f>
        <v>Coordinador de Programación</v>
      </c>
      <c r="U28" s="69" t="s">
        <v>111</v>
      </c>
      <c r="V28" s="124">
        <v>43585</v>
      </c>
      <c r="W28" s="154" t="s">
        <v>1121</v>
      </c>
      <c r="X28" s="86">
        <v>3</v>
      </c>
      <c r="Y28" s="84">
        <f t="shared" si="0"/>
        <v>1</v>
      </c>
      <c r="Z28" s="85">
        <f t="shared" si="1"/>
        <v>1</v>
      </c>
      <c r="AA28" s="85" t="str">
        <f t="shared" si="2"/>
        <v>TERMINADA EXTEMPORANEA</v>
      </c>
      <c r="AB28" s="85" t="b">
        <f t="shared" si="3"/>
        <v>0</v>
      </c>
      <c r="AC28" s="86" t="str">
        <f t="shared" si="4"/>
        <v>TERMINADA EXTEMPORANEA</v>
      </c>
      <c r="AD28" s="188" t="s">
        <v>1031</v>
      </c>
      <c r="AE28" s="86" t="s">
        <v>973</v>
      </c>
      <c r="AF28" s="124"/>
      <c r="AG28" s="87"/>
      <c r="AH28" s="86"/>
      <c r="AI28" s="84" t="str">
        <f t="shared" si="5"/>
        <v/>
      </c>
      <c r="AJ28" s="85" t="str">
        <f t="shared" si="6"/>
        <v/>
      </c>
      <c r="AK28" s="85" t="str">
        <f t="shared" si="7"/>
        <v/>
      </c>
      <c r="AL28" s="85" t="str">
        <f t="shared" si="8"/>
        <v/>
      </c>
      <c r="AM28" s="86" t="str">
        <f t="shared" si="9"/>
        <v/>
      </c>
      <c r="AN28" s="87"/>
      <c r="AO28" s="87"/>
      <c r="AP28" s="124"/>
      <c r="AQ28" s="87"/>
      <c r="AR28" s="86"/>
      <c r="AS28" s="84" t="str">
        <f t="shared" si="10"/>
        <v/>
      </c>
      <c r="AT28" s="85" t="str">
        <f t="shared" si="11"/>
        <v/>
      </c>
      <c r="AU28" s="85" t="str">
        <f t="shared" si="12"/>
        <v/>
      </c>
      <c r="AV28" s="85" t="str">
        <f t="shared" si="13"/>
        <v/>
      </c>
      <c r="AW28" s="86" t="str">
        <f t="shared" si="14"/>
        <v/>
      </c>
      <c r="AX28" s="87"/>
      <c r="AY28" s="87"/>
      <c r="AZ28" s="86" t="str">
        <f>IF(Z28="","",IF(OR(Z28=100%),"CUMPLIDA","PENDIENTE"))</f>
        <v>CUMPLIDA</v>
      </c>
      <c r="BA28" s="86" t="s">
        <v>980</v>
      </c>
      <c r="BB28" s="86" t="s">
        <v>759</v>
      </c>
      <c r="BC28" s="86" t="s">
        <v>1187</v>
      </c>
    </row>
    <row r="29" spans="1:55" ht="102" x14ac:dyDescent="0.25">
      <c r="A29" s="3">
        <v>21</v>
      </c>
      <c r="B29" s="10">
        <v>43088</v>
      </c>
      <c r="C29" s="7" t="s">
        <v>19</v>
      </c>
      <c r="D29" s="7" t="s">
        <v>171</v>
      </c>
      <c r="E29" s="10">
        <v>43069</v>
      </c>
      <c r="F29" s="7">
        <v>4</v>
      </c>
      <c r="G29" s="22" t="s">
        <v>176</v>
      </c>
      <c r="H29" s="7" t="s">
        <v>79</v>
      </c>
      <c r="I29" s="7" t="s">
        <v>177</v>
      </c>
      <c r="J29" s="7" t="s">
        <v>178</v>
      </c>
      <c r="K29" s="7">
        <v>3</v>
      </c>
      <c r="L29" s="7" t="s">
        <v>21</v>
      </c>
      <c r="M29" s="7" t="s">
        <v>172</v>
      </c>
      <c r="N29" s="9" t="s">
        <v>179</v>
      </c>
      <c r="O29" s="18">
        <v>1</v>
      </c>
      <c r="P29" s="10">
        <v>43136</v>
      </c>
      <c r="Q29" s="10">
        <v>43312</v>
      </c>
      <c r="R29" s="7" t="s">
        <v>66</v>
      </c>
      <c r="S29" s="7" t="str">
        <f>IF(R29="","",VLOOKUP(R29,[2]Datos.!G35:H57,2,FALSE))</f>
        <v>Director Operativo</v>
      </c>
      <c r="T29" s="7" t="str">
        <f>IF(R29="","",VLOOKUP(R29,[2]Datos.!$J$28:$K$50,2,FALSE))</f>
        <v>Profesional Universitario de Ventas y Mercadeo</v>
      </c>
      <c r="U29" s="69" t="s">
        <v>111</v>
      </c>
      <c r="V29" s="124">
        <v>43585</v>
      </c>
      <c r="W29" s="154" t="s">
        <v>1097</v>
      </c>
      <c r="X29" s="86">
        <v>3</v>
      </c>
      <c r="Y29" s="84">
        <f t="shared" si="0"/>
        <v>1</v>
      </c>
      <c r="Z29" s="85">
        <f t="shared" si="1"/>
        <v>1</v>
      </c>
      <c r="AA29" s="85" t="b">
        <f>IF(X29="","",IF(V29&lt;Q29,IF(Z29&lt;100%,"INCUMPLIDA",IF(Z29=100%,"TERMINADA EXTEMPORANEA"))))</f>
        <v>0</v>
      </c>
      <c r="AB29" s="85" t="str">
        <f>IF(X29="","",IF(V29&gt;=Q29,IF(Z29=0%,"SIN INICIAR",IF(Z29=100%,"TERMINADA",IF(Z29&gt;0%,"EN PROCESO",IF(Z29&lt;0%,"INCUMPLIDA"))))))</f>
        <v>TERMINADA</v>
      </c>
      <c r="AC29" s="86" t="str">
        <f>IF(X29="","",IF(V29&gt;=Q29,AB29,IF(V29&lt;Q29,AA29)))</f>
        <v>TERMINADA</v>
      </c>
      <c r="AD29" s="188" t="s">
        <v>1032</v>
      </c>
      <c r="AE29" s="86" t="s">
        <v>971</v>
      </c>
      <c r="AF29" s="124"/>
      <c r="AG29" s="87"/>
      <c r="AH29" s="86"/>
      <c r="AI29" s="84" t="str">
        <f t="shared" si="5"/>
        <v/>
      </c>
      <c r="AJ29" s="85" t="str">
        <f t="shared" si="6"/>
        <v/>
      </c>
      <c r="AK29" s="85" t="str">
        <f t="shared" si="7"/>
        <v/>
      </c>
      <c r="AL29" s="85" t="str">
        <f t="shared" si="8"/>
        <v/>
      </c>
      <c r="AM29" s="86" t="str">
        <f t="shared" si="9"/>
        <v/>
      </c>
      <c r="AN29" s="87"/>
      <c r="AO29" s="87"/>
      <c r="AP29" s="124"/>
      <c r="AQ29" s="87"/>
      <c r="AR29" s="86"/>
      <c r="AS29" s="84" t="str">
        <f t="shared" si="10"/>
        <v/>
      </c>
      <c r="AT29" s="85" t="str">
        <f t="shared" si="11"/>
        <v/>
      </c>
      <c r="AU29" s="85" t="str">
        <f t="shared" si="12"/>
        <v/>
      </c>
      <c r="AV29" s="85" t="str">
        <f t="shared" si="13"/>
        <v/>
      </c>
      <c r="AW29" s="86" t="str">
        <f t="shared" si="14"/>
        <v/>
      </c>
      <c r="AX29" s="87"/>
      <c r="AY29" s="87"/>
      <c r="AZ29" s="86" t="str">
        <f t="shared" si="15"/>
        <v>CUMPLIDA</v>
      </c>
      <c r="BA29" s="86" t="s">
        <v>972</v>
      </c>
      <c r="BB29" s="86" t="s">
        <v>757</v>
      </c>
      <c r="BC29" s="86" t="s">
        <v>1187</v>
      </c>
    </row>
    <row r="30" spans="1:55" ht="140.25" x14ac:dyDescent="0.25">
      <c r="A30" s="3">
        <v>22</v>
      </c>
      <c r="B30" s="10">
        <v>43088</v>
      </c>
      <c r="C30" s="7" t="s">
        <v>19</v>
      </c>
      <c r="D30" s="7" t="s">
        <v>171</v>
      </c>
      <c r="E30" s="10">
        <v>43069</v>
      </c>
      <c r="F30" s="7">
        <v>6</v>
      </c>
      <c r="G30" s="22" t="s">
        <v>180</v>
      </c>
      <c r="H30" s="7" t="s">
        <v>79</v>
      </c>
      <c r="I30" s="7" t="s">
        <v>181</v>
      </c>
      <c r="J30" s="7" t="s">
        <v>182</v>
      </c>
      <c r="K30" s="7">
        <v>2</v>
      </c>
      <c r="L30" s="7" t="s">
        <v>21</v>
      </c>
      <c r="M30" s="7" t="s">
        <v>183</v>
      </c>
      <c r="N30" s="9" t="s">
        <v>184</v>
      </c>
      <c r="O30" s="18">
        <v>1</v>
      </c>
      <c r="P30" s="10">
        <v>43136</v>
      </c>
      <c r="Q30" s="10">
        <v>43312</v>
      </c>
      <c r="R30" s="7" t="s">
        <v>69</v>
      </c>
      <c r="S30" s="7" t="str">
        <f>IF(R30="","",VLOOKUP(R30,[2]Datos.!G37:H59,2,FALSE))</f>
        <v xml:space="preserve">Subdirector Administrativo </v>
      </c>
      <c r="T30" s="7" t="str">
        <f>IF(R30="","",VLOOKUP(R30,[2]Datos.!$J$28:$K$50,2,FALSE))</f>
        <v>Técnico de Servicios Administrativos</v>
      </c>
      <c r="U30" s="69" t="s">
        <v>111</v>
      </c>
      <c r="V30" s="124">
        <v>43585</v>
      </c>
      <c r="W30" s="87" t="s">
        <v>1090</v>
      </c>
      <c r="X30" s="86">
        <v>1</v>
      </c>
      <c r="Y30" s="84">
        <f t="shared" si="0"/>
        <v>0.5</v>
      </c>
      <c r="Z30" s="85">
        <f t="shared" si="1"/>
        <v>0.5</v>
      </c>
      <c r="AA30" s="85" t="str">
        <f t="shared" si="2"/>
        <v>INCUMPLIDA</v>
      </c>
      <c r="AB30" s="85" t="b">
        <f t="shared" si="3"/>
        <v>0</v>
      </c>
      <c r="AC30" s="86" t="str">
        <f t="shared" si="4"/>
        <v>INCUMPLIDA</v>
      </c>
      <c r="AD30" s="87" t="s">
        <v>1158</v>
      </c>
      <c r="AE30" s="145" t="s">
        <v>1055</v>
      </c>
      <c r="AF30" s="124"/>
      <c r="AG30" s="87"/>
      <c r="AH30" s="86"/>
      <c r="AI30" s="84" t="str">
        <f t="shared" si="5"/>
        <v/>
      </c>
      <c r="AJ30" s="85" t="str">
        <f t="shared" si="6"/>
        <v/>
      </c>
      <c r="AK30" s="85" t="str">
        <f t="shared" si="7"/>
        <v/>
      </c>
      <c r="AL30" s="85" t="str">
        <f t="shared" si="8"/>
        <v/>
      </c>
      <c r="AM30" s="86" t="str">
        <f t="shared" si="9"/>
        <v/>
      </c>
      <c r="AN30" s="87"/>
      <c r="AO30" s="87"/>
      <c r="AP30" s="124"/>
      <c r="AQ30" s="87"/>
      <c r="AR30" s="86"/>
      <c r="AS30" s="84" t="str">
        <f t="shared" si="10"/>
        <v/>
      </c>
      <c r="AT30" s="85" t="str">
        <f t="shared" si="11"/>
        <v/>
      </c>
      <c r="AU30" s="85" t="str">
        <f t="shared" si="12"/>
        <v/>
      </c>
      <c r="AV30" s="85" t="str">
        <f t="shared" si="13"/>
        <v/>
      </c>
      <c r="AW30" s="86" t="str">
        <f t="shared" si="14"/>
        <v/>
      </c>
      <c r="AX30" s="87"/>
      <c r="AY30" s="87"/>
      <c r="AZ30" s="86" t="str">
        <f t="shared" si="15"/>
        <v>PENDIENTE</v>
      </c>
      <c r="BA30" s="86"/>
      <c r="BB30" s="86"/>
      <c r="BC30" s="86"/>
    </row>
    <row r="31" spans="1:55" ht="242.25" x14ac:dyDescent="0.25">
      <c r="A31" s="3">
        <v>23</v>
      </c>
      <c r="B31" s="10">
        <v>43088</v>
      </c>
      <c r="C31" s="7" t="s">
        <v>19</v>
      </c>
      <c r="D31" s="7" t="s">
        <v>171</v>
      </c>
      <c r="E31" s="10">
        <v>43069</v>
      </c>
      <c r="F31" s="7">
        <v>8</v>
      </c>
      <c r="G31" s="22" t="s">
        <v>717</v>
      </c>
      <c r="H31" s="7" t="s">
        <v>79</v>
      </c>
      <c r="I31" s="7" t="s">
        <v>185</v>
      </c>
      <c r="J31" s="7" t="s">
        <v>186</v>
      </c>
      <c r="K31" s="7">
        <v>3</v>
      </c>
      <c r="L31" s="7" t="s">
        <v>21</v>
      </c>
      <c r="M31" s="7" t="s">
        <v>187</v>
      </c>
      <c r="N31" s="9" t="s">
        <v>188</v>
      </c>
      <c r="O31" s="18">
        <v>1</v>
      </c>
      <c r="P31" s="10">
        <v>43136</v>
      </c>
      <c r="Q31" s="10">
        <v>43220</v>
      </c>
      <c r="R31" s="7" t="s">
        <v>66</v>
      </c>
      <c r="S31" s="7" t="str">
        <f>IF(R31="","",VLOOKUP(R31,[2]Datos.!$G$28:$H$50,2,FALSE))</f>
        <v>Director Operativo</v>
      </c>
      <c r="T31" s="7" t="str">
        <f>IF(R31="","",VLOOKUP(R31,[2]Datos.!$J$28:$K$50,2,FALSE))</f>
        <v>Profesional Universitario de Ventas y Mercadeo</v>
      </c>
      <c r="U31" s="69" t="s">
        <v>111</v>
      </c>
      <c r="V31" s="124">
        <v>43585</v>
      </c>
      <c r="W31" s="154" t="s">
        <v>1319</v>
      </c>
      <c r="X31" s="86">
        <v>2</v>
      </c>
      <c r="Y31" s="84">
        <f t="shared" si="0"/>
        <v>0.66666666666666663</v>
      </c>
      <c r="Z31" s="85">
        <f t="shared" si="1"/>
        <v>0.66666666666666663</v>
      </c>
      <c r="AA31" s="85" t="str">
        <f t="shared" si="2"/>
        <v>INCUMPLIDA</v>
      </c>
      <c r="AB31" s="85" t="b">
        <f t="shared" si="3"/>
        <v>0</v>
      </c>
      <c r="AC31" s="86" t="str">
        <f t="shared" si="4"/>
        <v>INCUMPLIDA</v>
      </c>
      <c r="AD31" s="87" t="s">
        <v>1335</v>
      </c>
      <c r="AE31" s="86" t="s">
        <v>971</v>
      </c>
      <c r="AF31" s="124"/>
      <c r="AG31" s="87"/>
      <c r="AH31" s="86"/>
      <c r="AI31" s="84" t="str">
        <f t="shared" si="5"/>
        <v/>
      </c>
      <c r="AJ31" s="85" t="str">
        <f t="shared" si="6"/>
        <v/>
      </c>
      <c r="AK31" s="85" t="str">
        <f t="shared" si="7"/>
        <v/>
      </c>
      <c r="AL31" s="85" t="str">
        <f t="shared" si="8"/>
        <v/>
      </c>
      <c r="AM31" s="86" t="str">
        <f t="shared" si="9"/>
        <v/>
      </c>
      <c r="AN31" s="87"/>
      <c r="AO31" s="87"/>
      <c r="AP31" s="124"/>
      <c r="AQ31" s="87"/>
      <c r="AR31" s="86"/>
      <c r="AS31" s="84" t="str">
        <f t="shared" si="10"/>
        <v/>
      </c>
      <c r="AT31" s="85" t="str">
        <f t="shared" si="11"/>
        <v/>
      </c>
      <c r="AU31" s="85" t="str">
        <f t="shared" si="12"/>
        <v/>
      </c>
      <c r="AV31" s="85" t="str">
        <f t="shared" si="13"/>
        <v/>
      </c>
      <c r="AW31" s="86" t="str">
        <f t="shared" si="14"/>
        <v/>
      </c>
      <c r="AX31" s="87"/>
      <c r="AY31" s="87"/>
      <c r="AZ31" s="86" t="str">
        <f t="shared" si="15"/>
        <v>PENDIENTE</v>
      </c>
      <c r="BA31" s="86"/>
      <c r="BB31" s="86"/>
      <c r="BC31" s="86"/>
    </row>
    <row r="32" spans="1:55" ht="255" x14ac:dyDescent="0.25">
      <c r="A32" s="3">
        <v>24</v>
      </c>
      <c r="B32" s="10">
        <v>43088</v>
      </c>
      <c r="C32" s="7" t="s">
        <v>19</v>
      </c>
      <c r="D32" s="7" t="s">
        <v>171</v>
      </c>
      <c r="E32" s="10">
        <v>43069</v>
      </c>
      <c r="F32" s="7">
        <v>10</v>
      </c>
      <c r="G32" s="22" t="s">
        <v>189</v>
      </c>
      <c r="H32" s="7" t="s">
        <v>79</v>
      </c>
      <c r="I32" s="7" t="s">
        <v>185</v>
      </c>
      <c r="J32" s="7" t="s">
        <v>186</v>
      </c>
      <c r="K32" s="7">
        <v>3</v>
      </c>
      <c r="L32" s="7" t="s">
        <v>21</v>
      </c>
      <c r="M32" s="7" t="s">
        <v>187</v>
      </c>
      <c r="N32" s="9" t="s">
        <v>188</v>
      </c>
      <c r="O32" s="18">
        <v>1</v>
      </c>
      <c r="P32" s="10">
        <v>43136</v>
      </c>
      <c r="Q32" s="10">
        <v>43220</v>
      </c>
      <c r="R32" s="7" t="s">
        <v>66</v>
      </c>
      <c r="S32" s="7" t="str">
        <f>IF(R32="","",VLOOKUP(R32,[2]Datos.!$G$28:$H$50,2,FALSE))</f>
        <v>Director Operativo</v>
      </c>
      <c r="T32" s="7" t="str">
        <f>IF(R32="","",VLOOKUP(R32,[2]Datos.!$J$28:$K$50,2,FALSE))</f>
        <v>Profesional Universitario de Ventas y Mercadeo</v>
      </c>
      <c r="U32" s="69" t="s">
        <v>111</v>
      </c>
      <c r="V32" s="124">
        <v>43585</v>
      </c>
      <c r="W32" s="154" t="s">
        <v>1319</v>
      </c>
      <c r="X32" s="86">
        <v>2</v>
      </c>
      <c r="Y32" s="84">
        <f t="shared" si="0"/>
        <v>0.66666666666666663</v>
      </c>
      <c r="Z32" s="85">
        <f t="shared" si="1"/>
        <v>0.66666666666666663</v>
      </c>
      <c r="AA32" s="85" t="str">
        <f t="shared" si="2"/>
        <v>INCUMPLIDA</v>
      </c>
      <c r="AB32" s="85" t="b">
        <f t="shared" si="3"/>
        <v>0</v>
      </c>
      <c r="AC32" s="86" t="str">
        <f t="shared" si="4"/>
        <v>INCUMPLIDA</v>
      </c>
      <c r="AD32" s="87" t="s">
        <v>1334</v>
      </c>
      <c r="AE32" s="86" t="s">
        <v>971</v>
      </c>
      <c r="AF32" s="124"/>
      <c r="AG32" s="87"/>
      <c r="AH32" s="86"/>
      <c r="AI32" s="84" t="str">
        <f t="shared" si="5"/>
        <v/>
      </c>
      <c r="AJ32" s="85" t="str">
        <f t="shared" si="6"/>
        <v/>
      </c>
      <c r="AK32" s="85" t="str">
        <f t="shared" si="7"/>
        <v/>
      </c>
      <c r="AL32" s="85" t="str">
        <f t="shared" si="8"/>
        <v/>
      </c>
      <c r="AM32" s="86" t="str">
        <f t="shared" si="9"/>
        <v/>
      </c>
      <c r="AN32" s="87"/>
      <c r="AO32" s="87"/>
      <c r="AP32" s="124"/>
      <c r="AQ32" s="87"/>
      <c r="AR32" s="86"/>
      <c r="AS32" s="84" t="str">
        <f t="shared" si="10"/>
        <v/>
      </c>
      <c r="AT32" s="85" t="str">
        <f t="shared" si="11"/>
        <v/>
      </c>
      <c r="AU32" s="85" t="str">
        <f t="shared" si="12"/>
        <v/>
      </c>
      <c r="AV32" s="85" t="str">
        <f t="shared" si="13"/>
        <v/>
      </c>
      <c r="AW32" s="86" t="str">
        <f t="shared" si="14"/>
        <v/>
      </c>
      <c r="AX32" s="87"/>
      <c r="AY32" s="87"/>
      <c r="AZ32" s="86" t="str">
        <f t="shared" si="15"/>
        <v>PENDIENTE</v>
      </c>
      <c r="BA32" s="86"/>
      <c r="BB32" s="86"/>
      <c r="BC32" s="86"/>
    </row>
    <row r="33" spans="1:55" ht="141.75" customHeight="1" x14ac:dyDescent="0.25">
      <c r="A33" s="3">
        <v>25</v>
      </c>
      <c r="B33" s="10">
        <v>43088</v>
      </c>
      <c r="C33" s="7" t="s">
        <v>19</v>
      </c>
      <c r="D33" s="7" t="s">
        <v>171</v>
      </c>
      <c r="E33" s="10">
        <v>43069</v>
      </c>
      <c r="F33" s="7">
        <v>11</v>
      </c>
      <c r="G33" s="22" t="s">
        <v>190</v>
      </c>
      <c r="H33" s="7" t="s">
        <v>79</v>
      </c>
      <c r="I33" s="7" t="s">
        <v>191</v>
      </c>
      <c r="J33" s="7" t="s">
        <v>192</v>
      </c>
      <c r="K33" s="7">
        <v>2</v>
      </c>
      <c r="L33" s="7" t="s">
        <v>21</v>
      </c>
      <c r="M33" s="7" t="s">
        <v>193</v>
      </c>
      <c r="N33" s="9" t="s">
        <v>194</v>
      </c>
      <c r="O33" s="18">
        <v>1</v>
      </c>
      <c r="P33" s="10">
        <v>43136</v>
      </c>
      <c r="Q33" s="10">
        <v>43444</v>
      </c>
      <c r="R33" s="7" t="s">
        <v>83</v>
      </c>
      <c r="S33" s="7" t="str">
        <f>IF(R33="","",VLOOKUP(R33,[2]Datos.!$G$28:$H$50,2,FALSE))</f>
        <v>Secretario General</v>
      </c>
      <c r="T33" s="7" t="str">
        <f>IF(R33="","",VLOOKUP(R33,[2]Datos.!$J$28:$K$50,2,FALSE))</f>
        <v>Coordinador Jurídico</v>
      </c>
      <c r="U33" s="69" t="s">
        <v>111</v>
      </c>
      <c r="V33" s="124">
        <v>43585</v>
      </c>
      <c r="W33" s="154" t="s">
        <v>1120</v>
      </c>
      <c r="X33" s="86">
        <v>2</v>
      </c>
      <c r="Y33" s="84">
        <f t="shared" si="0"/>
        <v>1</v>
      </c>
      <c r="Z33" s="85">
        <f t="shared" si="1"/>
        <v>1</v>
      </c>
      <c r="AA33" s="85" t="str">
        <f t="shared" si="2"/>
        <v>TERMINADA EXTEMPORANEA</v>
      </c>
      <c r="AB33" s="85" t="b">
        <f t="shared" si="3"/>
        <v>0</v>
      </c>
      <c r="AC33" s="86" t="str">
        <f t="shared" si="4"/>
        <v>TERMINADA EXTEMPORANEA</v>
      </c>
      <c r="AD33" s="188" t="s">
        <v>1123</v>
      </c>
      <c r="AE33" s="86" t="s">
        <v>1067</v>
      </c>
      <c r="AF33" s="124"/>
      <c r="AG33" s="87"/>
      <c r="AH33" s="86"/>
      <c r="AI33" s="84" t="str">
        <f t="shared" si="5"/>
        <v/>
      </c>
      <c r="AJ33" s="85" t="str">
        <f t="shared" si="6"/>
        <v/>
      </c>
      <c r="AK33" s="85" t="str">
        <f t="shared" si="7"/>
        <v/>
      </c>
      <c r="AL33" s="85" t="str">
        <f t="shared" si="8"/>
        <v/>
      </c>
      <c r="AM33" s="86" t="str">
        <f t="shared" si="9"/>
        <v/>
      </c>
      <c r="AN33" s="87"/>
      <c r="AO33" s="87"/>
      <c r="AP33" s="124"/>
      <c r="AQ33" s="87"/>
      <c r="AR33" s="86"/>
      <c r="AS33" s="84" t="str">
        <f t="shared" si="10"/>
        <v/>
      </c>
      <c r="AT33" s="85" t="str">
        <f t="shared" si="11"/>
        <v/>
      </c>
      <c r="AU33" s="85" t="str">
        <f t="shared" si="12"/>
        <v/>
      </c>
      <c r="AV33" s="85" t="str">
        <f t="shared" si="13"/>
        <v/>
      </c>
      <c r="AW33" s="86" t="str">
        <f t="shared" si="14"/>
        <v/>
      </c>
      <c r="AX33" s="87"/>
      <c r="AY33" s="87"/>
      <c r="AZ33" s="86" t="str">
        <f t="shared" si="15"/>
        <v>CUMPLIDA</v>
      </c>
      <c r="BA33" s="86" t="s">
        <v>1213</v>
      </c>
      <c r="BB33" s="86" t="s">
        <v>757</v>
      </c>
      <c r="BC33" s="86" t="s">
        <v>1187</v>
      </c>
    </row>
    <row r="34" spans="1:55" ht="140.25" x14ac:dyDescent="0.25">
      <c r="A34" s="3">
        <v>26</v>
      </c>
      <c r="B34" s="10">
        <v>43088</v>
      </c>
      <c r="C34" s="7" t="s">
        <v>19</v>
      </c>
      <c r="D34" s="7" t="s">
        <v>171</v>
      </c>
      <c r="E34" s="10">
        <v>43069</v>
      </c>
      <c r="F34" s="7">
        <v>12</v>
      </c>
      <c r="G34" s="22" t="s">
        <v>195</v>
      </c>
      <c r="H34" s="7" t="s">
        <v>79</v>
      </c>
      <c r="I34" s="7" t="s">
        <v>196</v>
      </c>
      <c r="J34" s="7" t="s">
        <v>197</v>
      </c>
      <c r="K34" s="7">
        <v>2</v>
      </c>
      <c r="L34" s="7" t="s">
        <v>21</v>
      </c>
      <c r="M34" s="7" t="s">
        <v>187</v>
      </c>
      <c r="N34" s="9" t="s">
        <v>198</v>
      </c>
      <c r="O34" s="18">
        <v>1</v>
      </c>
      <c r="P34" s="10">
        <v>43136</v>
      </c>
      <c r="Q34" s="10">
        <v>43465</v>
      </c>
      <c r="R34" s="7" t="s">
        <v>83</v>
      </c>
      <c r="S34" s="7" t="str">
        <f>IF(R34="","",VLOOKUP(R34,[2]Datos.!$G$28:$H$50,2,FALSE))</f>
        <v>Secretario General</v>
      </c>
      <c r="T34" s="7" t="str">
        <f>IF(R34="","",VLOOKUP(R34,[2]Datos.!$J$28:$K$50,2,FALSE))</f>
        <v>Coordinador Jurídico</v>
      </c>
      <c r="U34" s="69" t="s">
        <v>111</v>
      </c>
      <c r="V34" s="124">
        <v>43585</v>
      </c>
      <c r="W34" s="154" t="s">
        <v>1059</v>
      </c>
      <c r="X34" s="86">
        <v>2</v>
      </c>
      <c r="Y34" s="84">
        <f t="shared" si="0"/>
        <v>1</v>
      </c>
      <c r="Z34" s="85">
        <f t="shared" si="1"/>
        <v>1</v>
      </c>
      <c r="AA34" s="85" t="str">
        <f t="shared" si="2"/>
        <v>TERMINADA EXTEMPORANEA</v>
      </c>
      <c r="AB34" s="85" t="b">
        <f t="shared" si="3"/>
        <v>0</v>
      </c>
      <c r="AC34" s="86" t="str">
        <f t="shared" si="4"/>
        <v>TERMINADA EXTEMPORANEA</v>
      </c>
      <c r="AD34" s="188" t="s">
        <v>1238</v>
      </c>
      <c r="AE34" s="86" t="s">
        <v>1067</v>
      </c>
      <c r="AF34" s="124"/>
      <c r="AG34" s="87"/>
      <c r="AH34" s="86"/>
      <c r="AI34" s="84" t="str">
        <f t="shared" si="5"/>
        <v/>
      </c>
      <c r="AJ34" s="85" t="str">
        <f t="shared" si="6"/>
        <v/>
      </c>
      <c r="AK34" s="85" t="str">
        <f t="shared" si="7"/>
        <v/>
      </c>
      <c r="AL34" s="85" t="str">
        <f t="shared" si="8"/>
        <v/>
      </c>
      <c r="AM34" s="86" t="str">
        <f t="shared" si="9"/>
        <v/>
      </c>
      <c r="AN34" s="87"/>
      <c r="AO34" s="87"/>
      <c r="AP34" s="124"/>
      <c r="AQ34" s="87"/>
      <c r="AR34" s="86"/>
      <c r="AS34" s="84" t="str">
        <f t="shared" si="10"/>
        <v/>
      </c>
      <c r="AT34" s="85" t="str">
        <f t="shared" si="11"/>
        <v/>
      </c>
      <c r="AU34" s="85" t="str">
        <f t="shared" si="12"/>
        <v/>
      </c>
      <c r="AV34" s="85" t="str">
        <f t="shared" si="13"/>
        <v/>
      </c>
      <c r="AW34" s="86" t="str">
        <f t="shared" si="14"/>
        <v/>
      </c>
      <c r="AX34" s="87"/>
      <c r="AY34" s="87"/>
      <c r="AZ34" s="86" t="str">
        <f t="shared" si="15"/>
        <v>CUMPLIDA</v>
      </c>
      <c r="BA34" s="86" t="s">
        <v>1214</v>
      </c>
      <c r="BB34" s="86" t="s">
        <v>759</v>
      </c>
      <c r="BC34" s="86" t="s">
        <v>1187</v>
      </c>
    </row>
    <row r="35" spans="1:55" ht="120.75" customHeight="1" x14ac:dyDescent="0.25">
      <c r="A35" s="3">
        <v>27</v>
      </c>
      <c r="B35" s="10">
        <v>43088</v>
      </c>
      <c r="C35" s="7" t="s">
        <v>19</v>
      </c>
      <c r="D35" s="7" t="s">
        <v>171</v>
      </c>
      <c r="E35" s="10">
        <v>43069</v>
      </c>
      <c r="F35" s="7">
        <v>16</v>
      </c>
      <c r="G35" s="22" t="s">
        <v>199</v>
      </c>
      <c r="H35" s="7" t="s">
        <v>79</v>
      </c>
      <c r="I35" s="7" t="s">
        <v>200</v>
      </c>
      <c r="J35" s="7" t="s">
        <v>160</v>
      </c>
      <c r="K35" s="7">
        <v>11</v>
      </c>
      <c r="L35" s="7" t="s">
        <v>21</v>
      </c>
      <c r="M35" s="7" t="s">
        <v>187</v>
      </c>
      <c r="N35" s="9" t="s">
        <v>162</v>
      </c>
      <c r="O35" s="18">
        <v>1</v>
      </c>
      <c r="P35" s="10">
        <v>43136</v>
      </c>
      <c r="Q35" s="10">
        <v>43444</v>
      </c>
      <c r="R35" s="7" t="s">
        <v>83</v>
      </c>
      <c r="S35" s="7" t="str">
        <f>IF(R35="","",VLOOKUP(R35,[2]Datos.!$G$28:$H$50,2,FALSE))</f>
        <v>Secretario General</v>
      </c>
      <c r="T35" s="7" t="str">
        <f>IF(R35="","",VLOOKUP(R35,[2]Datos.!$J$28:$K$50,2,FALSE))</f>
        <v>Coordinador Jurídico</v>
      </c>
      <c r="U35" s="69" t="s">
        <v>111</v>
      </c>
      <c r="V35" s="124">
        <v>43585</v>
      </c>
      <c r="W35" s="154" t="s">
        <v>1118</v>
      </c>
      <c r="X35" s="86">
        <v>4</v>
      </c>
      <c r="Y35" s="84">
        <f t="shared" si="0"/>
        <v>0.36363636363636365</v>
      </c>
      <c r="Z35" s="85">
        <f t="shared" si="1"/>
        <v>0.36363636363636365</v>
      </c>
      <c r="AA35" s="85" t="str">
        <f t="shared" si="2"/>
        <v>INCUMPLIDA</v>
      </c>
      <c r="AB35" s="85" t="b">
        <f t="shared" si="3"/>
        <v>0</v>
      </c>
      <c r="AC35" s="86" t="str">
        <f t="shared" si="4"/>
        <v>INCUMPLIDA</v>
      </c>
      <c r="AD35" s="87" t="s">
        <v>1239</v>
      </c>
      <c r="AE35" s="86" t="s">
        <v>1067</v>
      </c>
      <c r="AF35" s="124"/>
      <c r="AG35" s="87"/>
      <c r="AH35" s="86"/>
      <c r="AI35" s="84" t="str">
        <f t="shared" si="5"/>
        <v/>
      </c>
      <c r="AJ35" s="85" t="str">
        <f t="shared" si="6"/>
        <v/>
      </c>
      <c r="AK35" s="85" t="str">
        <f t="shared" si="7"/>
        <v/>
      </c>
      <c r="AL35" s="85" t="str">
        <f t="shared" si="8"/>
        <v/>
      </c>
      <c r="AM35" s="86" t="str">
        <f t="shared" si="9"/>
        <v/>
      </c>
      <c r="AN35" s="87"/>
      <c r="AO35" s="87"/>
      <c r="AP35" s="124"/>
      <c r="AQ35" s="87"/>
      <c r="AR35" s="86"/>
      <c r="AS35" s="84" t="str">
        <f t="shared" si="10"/>
        <v/>
      </c>
      <c r="AT35" s="85" t="str">
        <f t="shared" si="11"/>
        <v/>
      </c>
      <c r="AU35" s="85" t="str">
        <f t="shared" si="12"/>
        <v/>
      </c>
      <c r="AV35" s="85" t="str">
        <f t="shared" si="13"/>
        <v/>
      </c>
      <c r="AW35" s="86" t="str">
        <f t="shared" si="14"/>
        <v/>
      </c>
      <c r="AX35" s="87"/>
      <c r="AY35" s="87"/>
      <c r="AZ35" s="86" t="str">
        <f t="shared" si="15"/>
        <v>PENDIENTE</v>
      </c>
      <c r="BA35" s="86"/>
      <c r="BB35" s="86"/>
      <c r="BC35" s="86"/>
    </row>
    <row r="36" spans="1:55" ht="138" customHeight="1" x14ac:dyDescent="0.25">
      <c r="A36" s="3">
        <v>28</v>
      </c>
      <c r="B36" s="10">
        <v>43088</v>
      </c>
      <c r="C36" s="7" t="s">
        <v>19</v>
      </c>
      <c r="D36" s="7" t="s">
        <v>171</v>
      </c>
      <c r="E36" s="10">
        <v>43069</v>
      </c>
      <c r="F36" s="7">
        <v>17</v>
      </c>
      <c r="G36" s="22" t="s">
        <v>201</v>
      </c>
      <c r="H36" s="7" t="s">
        <v>79</v>
      </c>
      <c r="I36" s="7" t="s">
        <v>202</v>
      </c>
      <c r="J36" s="7" t="s">
        <v>203</v>
      </c>
      <c r="K36" s="7">
        <v>4</v>
      </c>
      <c r="L36" s="7" t="s">
        <v>21</v>
      </c>
      <c r="M36" s="7" t="s">
        <v>193</v>
      </c>
      <c r="N36" s="9" t="s">
        <v>204</v>
      </c>
      <c r="O36" s="18">
        <v>1</v>
      </c>
      <c r="P36" s="10">
        <v>43136</v>
      </c>
      <c r="Q36" s="10">
        <v>43439</v>
      </c>
      <c r="R36" s="7" t="s">
        <v>83</v>
      </c>
      <c r="S36" s="7" t="str">
        <f>IF(R36="","",VLOOKUP(R36,[2]Datos.!$G$28:$H$50,2,FALSE))</f>
        <v>Secretario General</v>
      </c>
      <c r="T36" s="7" t="str">
        <f>IF(R36="","",VLOOKUP(R36,[2]Datos.!$J$28:$K$50,2,FALSE))</f>
        <v>Coordinador Jurídico</v>
      </c>
      <c r="U36" s="69" t="s">
        <v>111</v>
      </c>
      <c r="V36" s="124">
        <v>43585</v>
      </c>
      <c r="W36" s="154" t="s">
        <v>1057</v>
      </c>
      <c r="X36" s="86">
        <v>1</v>
      </c>
      <c r="Y36" s="84">
        <f t="shared" si="0"/>
        <v>0.25</v>
      </c>
      <c r="Z36" s="85">
        <f t="shared" si="1"/>
        <v>0.25</v>
      </c>
      <c r="AA36" s="85" t="str">
        <f t="shared" si="2"/>
        <v>INCUMPLIDA</v>
      </c>
      <c r="AB36" s="85" t="b">
        <f t="shared" si="3"/>
        <v>0</v>
      </c>
      <c r="AC36" s="86" t="str">
        <f t="shared" si="4"/>
        <v>INCUMPLIDA</v>
      </c>
      <c r="AD36" s="87" t="s">
        <v>1240</v>
      </c>
      <c r="AE36" s="86" t="s">
        <v>1067</v>
      </c>
      <c r="AF36" s="124"/>
      <c r="AG36" s="87"/>
      <c r="AH36" s="86"/>
      <c r="AI36" s="84" t="str">
        <f t="shared" si="5"/>
        <v/>
      </c>
      <c r="AJ36" s="85" t="str">
        <f t="shared" si="6"/>
        <v/>
      </c>
      <c r="AK36" s="85" t="str">
        <f t="shared" si="7"/>
        <v/>
      </c>
      <c r="AL36" s="85" t="str">
        <f t="shared" si="8"/>
        <v/>
      </c>
      <c r="AM36" s="86" t="str">
        <f t="shared" si="9"/>
        <v/>
      </c>
      <c r="AN36" s="87"/>
      <c r="AO36" s="87"/>
      <c r="AP36" s="124"/>
      <c r="AQ36" s="87"/>
      <c r="AR36" s="86"/>
      <c r="AS36" s="84" t="str">
        <f t="shared" si="10"/>
        <v/>
      </c>
      <c r="AT36" s="85" t="str">
        <f t="shared" si="11"/>
        <v/>
      </c>
      <c r="AU36" s="85" t="str">
        <f t="shared" si="12"/>
        <v/>
      </c>
      <c r="AV36" s="85" t="str">
        <f t="shared" si="13"/>
        <v/>
      </c>
      <c r="AW36" s="86" t="str">
        <f t="shared" si="14"/>
        <v/>
      </c>
      <c r="AX36" s="87"/>
      <c r="AY36" s="87"/>
      <c r="AZ36" s="86" t="str">
        <f t="shared" si="15"/>
        <v>PENDIENTE</v>
      </c>
      <c r="BA36" s="86"/>
      <c r="BB36" s="86"/>
      <c r="BC36" s="86"/>
    </row>
    <row r="37" spans="1:55" ht="129" customHeight="1" x14ac:dyDescent="0.25">
      <c r="A37" s="3">
        <v>29</v>
      </c>
      <c r="B37" s="10">
        <v>43088</v>
      </c>
      <c r="C37" s="7" t="s">
        <v>19</v>
      </c>
      <c r="D37" s="7" t="s">
        <v>171</v>
      </c>
      <c r="E37" s="10">
        <v>43069</v>
      </c>
      <c r="F37" s="7">
        <v>18</v>
      </c>
      <c r="G37" s="22" t="s">
        <v>205</v>
      </c>
      <c r="H37" s="7" t="s">
        <v>79</v>
      </c>
      <c r="I37" s="7" t="s">
        <v>206</v>
      </c>
      <c r="J37" s="7" t="s">
        <v>207</v>
      </c>
      <c r="K37" s="7">
        <v>2</v>
      </c>
      <c r="L37" s="7" t="s">
        <v>21</v>
      </c>
      <c r="M37" s="7" t="s">
        <v>187</v>
      </c>
      <c r="N37" s="9" t="s">
        <v>208</v>
      </c>
      <c r="O37" s="18">
        <v>1</v>
      </c>
      <c r="P37" s="10">
        <v>43136</v>
      </c>
      <c r="Q37" s="10">
        <v>43524</v>
      </c>
      <c r="R37" s="7" t="s">
        <v>83</v>
      </c>
      <c r="S37" s="7" t="str">
        <f>IF(R37="","",VLOOKUP(R37,[2]Datos.!$G$28:$H$50,2,FALSE))</f>
        <v>Secretario General</v>
      </c>
      <c r="T37" s="7" t="str">
        <f>IF(R37="","",VLOOKUP(R37,[2]Datos.!$J$28:$K$50,2,FALSE))</f>
        <v>Coordinador Jurídico</v>
      </c>
      <c r="U37" s="69" t="s">
        <v>209</v>
      </c>
      <c r="V37" s="124">
        <v>43585</v>
      </c>
      <c r="W37" s="154" t="s">
        <v>1122</v>
      </c>
      <c r="X37" s="86">
        <v>2</v>
      </c>
      <c r="Y37" s="84">
        <f t="shared" si="0"/>
        <v>1</v>
      </c>
      <c r="Z37" s="85">
        <f t="shared" si="1"/>
        <v>1</v>
      </c>
      <c r="AA37" s="85" t="str">
        <f t="shared" si="2"/>
        <v>TERMINADA EXTEMPORANEA</v>
      </c>
      <c r="AB37" s="85" t="b">
        <f t="shared" si="3"/>
        <v>0</v>
      </c>
      <c r="AC37" s="86" t="str">
        <f t="shared" si="4"/>
        <v>TERMINADA EXTEMPORANEA</v>
      </c>
      <c r="AD37" s="87" t="s">
        <v>1241</v>
      </c>
      <c r="AE37" s="86" t="s">
        <v>1067</v>
      </c>
      <c r="AF37" s="124"/>
      <c r="AG37" s="87"/>
      <c r="AH37" s="86"/>
      <c r="AI37" s="84" t="str">
        <f t="shared" si="5"/>
        <v/>
      </c>
      <c r="AJ37" s="85" t="str">
        <f t="shared" si="6"/>
        <v/>
      </c>
      <c r="AK37" s="85" t="str">
        <f t="shared" si="7"/>
        <v/>
      </c>
      <c r="AL37" s="85" t="str">
        <f t="shared" si="8"/>
        <v/>
      </c>
      <c r="AM37" s="86" t="str">
        <f t="shared" si="9"/>
        <v/>
      </c>
      <c r="AN37" s="87"/>
      <c r="AO37" s="87"/>
      <c r="AP37" s="124"/>
      <c r="AQ37" s="87"/>
      <c r="AR37" s="86"/>
      <c r="AS37" s="84" t="str">
        <f t="shared" si="10"/>
        <v/>
      </c>
      <c r="AT37" s="85" t="str">
        <f t="shared" si="11"/>
        <v/>
      </c>
      <c r="AU37" s="85" t="str">
        <f t="shared" si="12"/>
        <v/>
      </c>
      <c r="AV37" s="85" t="str">
        <f t="shared" si="13"/>
        <v/>
      </c>
      <c r="AW37" s="86" t="str">
        <f t="shared" si="14"/>
        <v/>
      </c>
      <c r="AX37" s="87"/>
      <c r="AY37" s="87"/>
      <c r="AZ37" s="86" t="str">
        <f t="shared" si="15"/>
        <v>CUMPLIDA</v>
      </c>
      <c r="BA37" s="86" t="s">
        <v>1213</v>
      </c>
      <c r="BB37" s="86" t="s">
        <v>757</v>
      </c>
      <c r="BC37" s="86" t="s">
        <v>1187</v>
      </c>
    </row>
    <row r="38" spans="1:55" ht="114.75" x14ac:dyDescent="0.25">
      <c r="A38" s="3">
        <v>30</v>
      </c>
      <c r="B38" s="10">
        <v>43088</v>
      </c>
      <c r="C38" s="7" t="s">
        <v>19</v>
      </c>
      <c r="D38" s="7" t="s">
        <v>171</v>
      </c>
      <c r="E38" s="10">
        <v>43069</v>
      </c>
      <c r="F38" s="7">
        <v>22</v>
      </c>
      <c r="G38" s="22" t="s">
        <v>210</v>
      </c>
      <c r="H38" s="7" t="s">
        <v>79</v>
      </c>
      <c r="I38" s="7" t="s">
        <v>202</v>
      </c>
      <c r="J38" s="7" t="s">
        <v>203</v>
      </c>
      <c r="K38" s="7">
        <v>4</v>
      </c>
      <c r="L38" s="7" t="s">
        <v>21</v>
      </c>
      <c r="M38" s="7" t="s">
        <v>193</v>
      </c>
      <c r="N38" s="9" t="s">
        <v>204</v>
      </c>
      <c r="O38" s="18">
        <v>1</v>
      </c>
      <c r="P38" s="10">
        <v>43136</v>
      </c>
      <c r="Q38" s="10">
        <v>43439</v>
      </c>
      <c r="R38" s="7" t="s">
        <v>83</v>
      </c>
      <c r="S38" s="7" t="str">
        <f>IF(R38="","",VLOOKUP(R38,[2]Datos.!$G$28:$H$50,2,FALSE))</f>
        <v>Secretario General</v>
      </c>
      <c r="T38" s="7" t="str">
        <f>IF(R38="","",VLOOKUP(R38,[2]Datos.!$J$28:$K$50,2,FALSE))</f>
        <v>Coordinador Jurídico</v>
      </c>
      <c r="U38" s="69" t="s">
        <v>111</v>
      </c>
      <c r="V38" s="124">
        <v>43585</v>
      </c>
      <c r="W38" s="154" t="s">
        <v>1057</v>
      </c>
      <c r="X38" s="86">
        <v>1</v>
      </c>
      <c r="Y38" s="84">
        <f t="shared" si="0"/>
        <v>0.25</v>
      </c>
      <c r="Z38" s="85">
        <f t="shared" si="1"/>
        <v>0.25</v>
      </c>
      <c r="AA38" s="85" t="str">
        <f t="shared" si="2"/>
        <v>INCUMPLIDA</v>
      </c>
      <c r="AB38" s="85" t="b">
        <f t="shared" si="3"/>
        <v>0</v>
      </c>
      <c r="AC38" s="86" t="str">
        <f t="shared" si="4"/>
        <v>INCUMPLIDA</v>
      </c>
      <c r="AD38" s="87" t="s">
        <v>1240</v>
      </c>
      <c r="AE38" s="86" t="s">
        <v>1067</v>
      </c>
      <c r="AF38" s="124"/>
      <c r="AG38" s="87"/>
      <c r="AH38" s="86"/>
      <c r="AI38" s="84" t="str">
        <f t="shared" si="5"/>
        <v/>
      </c>
      <c r="AJ38" s="85" t="str">
        <f t="shared" si="6"/>
        <v/>
      </c>
      <c r="AK38" s="85" t="str">
        <f t="shared" si="7"/>
        <v/>
      </c>
      <c r="AL38" s="85" t="str">
        <f t="shared" si="8"/>
        <v/>
      </c>
      <c r="AM38" s="86" t="str">
        <f t="shared" si="9"/>
        <v/>
      </c>
      <c r="AN38" s="87"/>
      <c r="AO38" s="87"/>
      <c r="AP38" s="124"/>
      <c r="AQ38" s="87"/>
      <c r="AR38" s="86"/>
      <c r="AS38" s="84" t="str">
        <f t="shared" si="10"/>
        <v/>
      </c>
      <c r="AT38" s="85" t="str">
        <f t="shared" si="11"/>
        <v/>
      </c>
      <c r="AU38" s="85" t="str">
        <f t="shared" si="12"/>
        <v/>
      </c>
      <c r="AV38" s="85" t="str">
        <f t="shared" si="13"/>
        <v/>
      </c>
      <c r="AW38" s="86" t="str">
        <f t="shared" si="14"/>
        <v/>
      </c>
      <c r="AX38" s="87"/>
      <c r="AY38" s="87"/>
      <c r="AZ38" s="86" t="str">
        <f t="shared" si="15"/>
        <v>PENDIENTE</v>
      </c>
      <c r="BA38" s="86"/>
      <c r="BB38" s="86"/>
      <c r="BC38" s="86"/>
    </row>
    <row r="39" spans="1:55" ht="112.5" customHeight="1" x14ac:dyDescent="0.25">
      <c r="A39" s="3">
        <v>31</v>
      </c>
      <c r="B39" s="10">
        <v>43088</v>
      </c>
      <c r="C39" s="7" t="s">
        <v>19</v>
      </c>
      <c r="D39" s="7" t="s">
        <v>171</v>
      </c>
      <c r="E39" s="10">
        <v>43069</v>
      </c>
      <c r="F39" s="7">
        <v>24</v>
      </c>
      <c r="G39" s="22" t="s">
        <v>211</v>
      </c>
      <c r="H39" s="7" t="s">
        <v>79</v>
      </c>
      <c r="I39" s="7" t="s">
        <v>191</v>
      </c>
      <c r="J39" s="7" t="s">
        <v>192</v>
      </c>
      <c r="K39" s="7">
        <v>2</v>
      </c>
      <c r="L39" s="7" t="s">
        <v>21</v>
      </c>
      <c r="M39" s="7" t="s">
        <v>193</v>
      </c>
      <c r="N39" s="9" t="s">
        <v>194</v>
      </c>
      <c r="O39" s="18">
        <v>1</v>
      </c>
      <c r="P39" s="10">
        <v>43136</v>
      </c>
      <c r="Q39" s="10">
        <v>43524</v>
      </c>
      <c r="R39" s="7" t="s">
        <v>83</v>
      </c>
      <c r="S39" s="7" t="str">
        <f>IF(R39="","",VLOOKUP(R39,[2]Datos.!$G$28:$H$50,2,FALSE))</f>
        <v>Secretario General</v>
      </c>
      <c r="T39" s="7" t="str">
        <f>IF(R39="","",VLOOKUP(R39,[2]Datos.!$J$28:$K$50,2,FALSE))</f>
        <v>Coordinador Jurídico</v>
      </c>
      <c r="U39" s="69" t="s">
        <v>111</v>
      </c>
      <c r="V39" s="124">
        <v>43585</v>
      </c>
      <c r="W39" s="154" t="s">
        <v>1120</v>
      </c>
      <c r="X39" s="86">
        <v>2</v>
      </c>
      <c r="Y39" s="84">
        <f t="shared" si="0"/>
        <v>1</v>
      </c>
      <c r="Z39" s="85">
        <f t="shared" si="1"/>
        <v>1</v>
      </c>
      <c r="AA39" s="85" t="str">
        <f t="shared" si="2"/>
        <v>TERMINADA EXTEMPORANEA</v>
      </c>
      <c r="AB39" s="85" t="b">
        <f t="shared" si="3"/>
        <v>0</v>
      </c>
      <c r="AC39" s="86" t="str">
        <f t="shared" si="4"/>
        <v>TERMINADA EXTEMPORANEA</v>
      </c>
      <c r="AD39" s="87" t="s">
        <v>1242</v>
      </c>
      <c r="AE39" s="86" t="s">
        <v>1067</v>
      </c>
      <c r="AF39" s="124"/>
      <c r="AG39" s="87"/>
      <c r="AH39" s="86"/>
      <c r="AI39" s="84" t="str">
        <f t="shared" si="5"/>
        <v/>
      </c>
      <c r="AJ39" s="85" t="str">
        <f t="shared" si="6"/>
        <v/>
      </c>
      <c r="AK39" s="85" t="str">
        <f t="shared" si="7"/>
        <v/>
      </c>
      <c r="AL39" s="85" t="str">
        <f t="shared" si="8"/>
        <v/>
      </c>
      <c r="AM39" s="86" t="str">
        <f t="shared" si="9"/>
        <v/>
      </c>
      <c r="AN39" s="87"/>
      <c r="AO39" s="87"/>
      <c r="AP39" s="124"/>
      <c r="AQ39" s="87"/>
      <c r="AR39" s="86"/>
      <c r="AS39" s="84" t="str">
        <f t="shared" si="10"/>
        <v/>
      </c>
      <c r="AT39" s="85" t="str">
        <f t="shared" si="11"/>
        <v/>
      </c>
      <c r="AU39" s="85" t="str">
        <f t="shared" si="12"/>
        <v/>
      </c>
      <c r="AV39" s="85" t="str">
        <f t="shared" si="13"/>
        <v/>
      </c>
      <c r="AW39" s="86" t="str">
        <f t="shared" si="14"/>
        <v/>
      </c>
      <c r="AX39" s="87"/>
      <c r="AY39" s="87"/>
      <c r="AZ39" s="86" t="str">
        <f t="shared" si="15"/>
        <v>CUMPLIDA</v>
      </c>
      <c r="BA39" s="86" t="s">
        <v>1213</v>
      </c>
      <c r="BB39" s="86" t="s">
        <v>757</v>
      </c>
      <c r="BC39" s="86" t="s">
        <v>1187</v>
      </c>
    </row>
    <row r="40" spans="1:55" ht="165.75" x14ac:dyDescent="0.25">
      <c r="A40" s="3">
        <v>32</v>
      </c>
      <c r="B40" s="4">
        <v>43098</v>
      </c>
      <c r="C40" s="3" t="s">
        <v>19</v>
      </c>
      <c r="D40" s="7" t="s">
        <v>212</v>
      </c>
      <c r="E40" s="4">
        <v>43098</v>
      </c>
      <c r="F40" s="7">
        <v>1</v>
      </c>
      <c r="G40" s="28" t="s">
        <v>682</v>
      </c>
      <c r="H40" s="3" t="s">
        <v>80</v>
      </c>
      <c r="I40" s="7" t="s">
        <v>683</v>
      </c>
      <c r="J40" s="7" t="s">
        <v>681</v>
      </c>
      <c r="K40" s="3">
        <v>6</v>
      </c>
      <c r="L40" s="3" t="s">
        <v>21</v>
      </c>
      <c r="M40" s="3" t="s">
        <v>146</v>
      </c>
      <c r="N40" s="3" t="s">
        <v>684</v>
      </c>
      <c r="O40" s="14">
        <v>1</v>
      </c>
      <c r="P40" s="4">
        <v>43144</v>
      </c>
      <c r="Q40" s="4">
        <v>43447</v>
      </c>
      <c r="R40" s="3" t="s">
        <v>83</v>
      </c>
      <c r="S40" s="7" t="str">
        <f>IF(R40="","",VLOOKUP(R40,[2]Datos.!$G$28:$H$50,2,FALSE))</f>
        <v>Secretario General</v>
      </c>
      <c r="T40" s="7" t="str">
        <f>IF(R40="","",VLOOKUP(R40,[2]Datos.!$J$28:$K$50,2,FALSE))</f>
        <v>Coordinador Jurídico</v>
      </c>
      <c r="U40" s="69" t="s">
        <v>209</v>
      </c>
      <c r="V40" s="124">
        <v>43585</v>
      </c>
      <c r="W40" s="154" t="s">
        <v>1057</v>
      </c>
      <c r="X40" s="86">
        <v>1</v>
      </c>
      <c r="Y40" s="84">
        <f t="shared" si="0"/>
        <v>0.16666666666666666</v>
      </c>
      <c r="Z40" s="85">
        <f t="shared" si="1"/>
        <v>0.16666666666666666</v>
      </c>
      <c r="AA40" s="85" t="str">
        <f t="shared" si="2"/>
        <v>INCUMPLIDA</v>
      </c>
      <c r="AB40" s="85" t="b">
        <f t="shared" si="3"/>
        <v>0</v>
      </c>
      <c r="AC40" s="86" t="str">
        <f t="shared" si="4"/>
        <v>INCUMPLIDA</v>
      </c>
      <c r="AD40" s="87" t="s">
        <v>1243</v>
      </c>
      <c r="AE40" s="86" t="s">
        <v>1067</v>
      </c>
      <c r="AF40" s="124"/>
      <c r="AG40" s="87"/>
      <c r="AH40" s="86"/>
      <c r="AI40" s="84" t="str">
        <f t="shared" si="5"/>
        <v/>
      </c>
      <c r="AJ40" s="85" t="str">
        <f t="shared" si="6"/>
        <v/>
      </c>
      <c r="AK40" s="85" t="str">
        <f t="shared" si="7"/>
        <v/>
      </c>
      <c r="AL40" s="85" t="str">
        <f t="shared" si="8"/>
        <v/>
      </c>
      <c r="AM40" s="86" t="str">
        <f t="shared" si="9"/>
        <v/>
      </c>
      <c r="AN40" s="87"/>
      <c r="AO40" s="87"/>
      <c r="AP40" s="124"/>
      <c r="AQ40" s="87"/>
      <c r="AR40" s="86"/>
      <c r="AS40" s="84" t="str">
        <f t="shared" si="10"/>
        <v/>
      </c>
      <c r="AT40" s="85" t="str">
        <f t="shared" si="11"/>
        <v/>
      </c>
      <c r="AU40" s="85" t="str">
        <f t="shared" si="12"/>
        <v/>
      </c>
      <c r="AV40" s="85" t="str">
        <f t="shared" si="13"/>
        <v/>
      </c>
      <c r="AW40" s="86" t="str">
        <f t="shared" si="14"/>
        <v/>
      </c>
      <c r="AX40" s="87"/>
      <c r="AY40" s="87"/>
      <c r="AZ40" s="86" t="str">
        <f t="shared" si="15"/>
        <v>PENDIENTE</v>
      </c>
      <c r="BA40" s="86"/>
      <c r="BB40" s="86"/>
      <c r="BC40" s="86"/>
    </row>
    <row r="41" spans="1:55" ht="114.75" x14ac:dyDescent="0.25">
      <c r="A41" s="3">
        <v>33</v>
      </c>
      <c r="B41" s="4">
        <v>43098</v>
      </c>
      <c r="C41" s="3" t="s">
        <v>19</v>
      </c>
      <c r="D41" s="7" t="s">
        <v>212</v>
      </c>
      <c r="E41" s="4">
        <v>43098</v>
      </c>
      <c r="F41" s="7">
        <v>2</v>
      </c>
      <c r="G41" s="92" t="s">
        <v>685</v>
      </c>
      <c r="H41" s="3" t="s">
        <v>80</v>
      </c>
      <c r="I41" s="3" t="s">
        <v>686</v>
      </c>
      <c r="J41" s="3" t="s">
        <v>687</v>
      </c>
      <c r="K41" s="3">
        <v>2</v>
      </c>
      <c r="L41" s="3" t="s">
        <v>21</v>
      </c>
      <c r="M41" s="3" t="s">
        <v>146</v>
      </c>
      <c r="N41" s="21" t="s">
        <v>688</v>
      </c>
      <c r="O41" s="14">
        <v>1</v>
      </c>
      <c r="P41" s="4">
        <v>43144</v>
      </c>
      <c r="Q41" s="4">
        <v>43403</v>
      </c>
      <c r="R41" s="3" t="s">
        <v>83</v>
      </c>
      <c r="S41" s="7" t="str">
        <f>IF(R41="","",VLOOKUP(R41,[2]Datos.!$G$28:$H$50,2,FALSE))</f>
        <v>Secretario General</v>
      </c>
      <c r="T41" s="7" t="str">
        <f>IF(R41="","",VLOOKUP(R41,[2]Datos.!$J$28:$K$50,2,FALSE))</f>
        <v>Coordinador Jurídico</v>
      </c>
      <c r="U41" s="69" t="s">
        <v>111</v>
      </c>
      <c r="V41" s="124">
        <v>43585</v>
      </c>
      <c r="W41" s="154" t="s">
        <v>1060</v>
      </c>
      <c r="X41" s="86">
        <v>2</v>
      </c>
      <c r="Y41" s="84">
        <f t="shared" si="0"/>
        <v>1</v>
      </c>
      <c r="Z41" s="85">
        <f t="shared" si="1"/>
        <v>1</v>
      </c>
      <c r="AA41" s="85" t="str">
        <f t="shared" si="2"/>
        <v>TERMINADA EXTEMPORANEA</v>
      </c>
      <c r="AB41" s="85" t="b">
        <f t="shared" si="3"/>
        <v>0</v>
      </c>
      <c r="AC41" s="86" t="str">
        <f t="shared" si="4"/>
        <v>TERMINADA EXTEMPORANEA</v>
      </c>
      <c r="AD41" s="87" t="s">
        <v>1244</v>
      </c>
      <c r="AE41" s="86" t="s">
        <v>1067</v>
      </c>
      <c r="AF41" s="124"/>
      <c r="AG41" s="87"/>
      <c r="AH41" s="86"/>
      <c r="AI41" s="84" t="str">
        <f t="shared" si="5"/>
        <v/>
      </c>
      <c r="AJ41" s="85" t="str">
        <f t="shared" si="6"/>
        <v/>
      </c>
      <c r="AK41" s="85" t="str">
        <f t="shared" si="7"/>
        <v/>
      </c>
      <c r="AL41" s="85" t="str">
        <f t="shared" si="8"/>
        <v/>
      </c>
      <c r="AM41" s="86" t="str">
        <f t="shared" si="9"/>
        <v/>
      </c>
      <c r="AN41" s="87"/>
      <c r="AO41" s="87"/>
      <c r="AP41" s="124"/>
      <c r="AQ41" s="87"/>
      <c r="AR41" s="86"/>
      <c r="AS41" s="84" t="str">
        <f t="shared" si="10"/>
        <v/>
      </c>
      <c r="AT41" s="85" t="str">
        <f t="shared" si="11"/>
        <v/>
      </c>
      <c r="AU41" s="85" t="str">
        <f t="shared" si="12"/>
        <v/>
      </c>
      <c r="AV41" s="85" t="str">
        <f t="shared" si="13"/>
        <v/>
      </c>
      <c r="AW41" s="86" t="str">
        <f t="shared" si="14"/>
        <v/>
      </c>
      <c r="AX41" s="87"/>
      <c r="AY41" s="87"/>
      <c r="AZ41" s="86" t="str">
        <f t="shared" si="15"/>
        <v>CUMPLIDA</v>
      </c>
      <c r="BA41" s="86" t="s">
        <v>1186</v>
      </c>
      <c r="BB41" s="86" t="s">
        <v>757</v>
      </c>
      <c r="BC41" s="86" t="s">
        <v>1187</v>
      </c>
    </row>
    <row r="42" spans="1:55" ht="114.75" x14ac:dyDescent="0.25">
      <c r="A42" s="3">
        <v>34</v>
      </c>
      <c r="B42" s="4">
        <v>43098</v>
      </c>
      <c r="C42" s="3" t="s">
        <v>19</v>
      </c>
      <c r="D42" s="7" t="s">
        <v>212</v>
      </c>
      <c r="E42" s="4">
        <v>43098</v>
      </c>
      <c r="F42" s="7">
        <v>2</v>
      </c>
      <c r="G42" s="92" t="s">
        <v>685</v>
      </c>
      <c r="H42" s="3" t="s">
        <v>80</v>
      </c>
      <c r="I42" s="3" t="s">
        <v>686</v>
      </c>
      <c r="J42" s="3" t="s">
        <v>689</v>
      </c>
      <c r="K42" s="3">
        <v>1</v>
      </c>
      <c r="L42" s="3" t="s">
        <v>21</v>
      </c>
      <c r="M42" s="3" t="s">
        <v>146</v>
      </c>
      <c r="N42" s="21" t="s">
        <v>690</v>
      </c>
      <c r="O42" s="14">
        <v>1</v>
      </c>
      <c r="P42" s="4">
        <v>43313</v>
      </c>
      <c r="Q42" s="4">
        <v>43434</v>
      </c>
      <c r="R42" s="3" t="s">
        <v>83</v>
      </c>
      <c r="S42" s="7" t="str">
        <f>IF(R42="","",VLOOKUP(R42,[2]Datos.!$G$28:$H$50,2,FALSE))</f>
        <v>Secretario General</v>
      </c>
      <c r="T42" s="7" t="str">
        <f>IF(R42="","",VLOOKUP(R42,[2]Datos.!$J$28:$K$50,2,FALSE))</f>
        <v>Coordinador Jurídico</v>
      </c>
      <c r="U42" s="69" t="s">
        <v>111</v>
      </c>
      <c r="V42" s="124">
        <v>43585</v>
      </c>
      <c r="W42" s="154" t="s">
        <v>1061</v>
      </c>
      <c r="X42" s="86">
        <v>1</v>
      </c>
      <c r="Y42" s="84">
        <f t="shared" si="0"/>
        <v>1</v>
      </c>
      <c r="Z42" s="85">
        <f t="shared" si="1"/>
        <v>1</v>
      </c>
      <c r="AA42" s="85" t="str">
        <f t="shared" si="2"/>
        <v>TERMINADA EXTEMPORANEA</v>
      </c>
      <c r="AB42" s="85" t="b">
        <f t="shared" si="3"/>
        <v>0</v>
      </c>
      <c r="AC42" s="86" t="str">
        <f t="shared" si="4"/>
        <v>TERMINADA EXTEMPORANEA</v>
      </c>
      <c r="AD42" s="87" t="s">
        <v>1245</v>
      </c>
      <c r="AE42" s="86" t="s">
        <v>1067</v>
      </c>
      <c r="AF42" s="124"/>
      <c r="AG42" s="87"/>
      <c r="AH42" s="86"/>
      <c r="AI42" s="84" t="str">
        <f t="shared" si="5"/>
        <v/>
      </c>
      <c r="AJ42" s="85" t="str">
        <f t="shared" si="6"/>
        <v/>
      </c>
      <c r="AK42" s="85" t="str">
        <f t="shared" si="7"/>
        <v/>
      </c>
      <c r="AL42" s="85" t="str">
        <f t="shared" si="8"/>
        <v/>
      </c>
      <c r="AM42" s="86" t="str">
        <f t="shared" si="9"/>
        <v/>
      </c>
      <c r="AN42" s="87"/>
      <c r="AO42" s="87"/>
      <c r="AP42" s="124"/>
      <c r="AQ42" s="87"/>
      <c r="AR42" s="86"/>
      <c r="AS42" s="84" t="str">
        <f t="shared" si="10"/>
        <v/>
      </c>
      <c r="AT42" s="85" t="str">
        <f t="shared" si="11"/>
        <v/>
      </c>
      <c r="AU42" s="85" t="str">
        <f t="shared" si="12"/>
        <v/>
      </c>
      <c r="AV42" s="85" t="str">
        <f t="shared" si="13"/>
        <v/>
      </c>
      <c r="AW42" s="86" t="str">
        <f t="shared" si="14"/>
        <v/>
      </c>
      <c r="AX42" s="87"/>
      <c r="AY42" s="87"/>
      <c r="AZ42" s="86" t="str">
        <f t="shared" si="15"/>
        <v>CUMPLIDA</v>
      </c>
      <c r="BA42" s="86" t="s">
        <v>1186</v>
      </c>
      <c r="BB42" s="86" t="s">
        <v>757</v>
      </c>
      <c r="BC42" s="86" t="s">
        <v>1187</v>
      </c>
    </row>
    <row r="43" spans="1:55" ht="135" customHeight="1" x14ac:dyDescent="0.25">
      <c r="A43" s="3">
        <v>35</v>
      </c>
      <c r="B43" s="4">
        <v>43099</v>
      </c>
      <c r="C43" s="3" t="s">
        <v>19</v>
      </c>
      <c r="D43" s="7" t="s">
        <v>213</v>
      </c>
      <c r="E43" s="4">
        <v>43099</v>
      </c>
      <c r="F43" s="7">
        <v>2</v>
      </c>
      <c r="G43" s="92" t="s">
        <v>685</v>
      </c>
      <c r="H43" s="3" t="s">
        <v>80</v>
      </c>
      <c r="I43" s="3" t="s">
        <v>686</v>
      </c>
      <c r="J43" s="3" t="s">
        <v>691</v>
      </c>
      <c r="K43" s="3">
        <v>1</v>
      </c>
      <c r="L43" s="3" t="s">
        <v>21</v>
      </c>
      <c r="M43" s="3" t="s">
        <v>146</v>
      </c>
      <c r="N43" s="21" t="s">
        <v>692</v>
      </c>
      <c r="O43" s="14">
        <v>1</v>
      </c>
      <c r="P43" s="4">
        <v>43435</v>
      </c>
      <c r="Q43" s="4">
        <v>43585</v>
      </c>
      <c r="R43" s="3" t="s">
        <v>83</v>
      </c>
      <c r="S43" s="7" t="str">
        <f>IF(R43="","",VLOOKUP(R43,[2]Datos.!$G$28:$H$50,2,FALSE))</f>
        <v>Secretario General</v>
      </c>
      <c r="T43" s="7" t="str">
        <f>IF(R43="","",VLOOKUP(R43,[2]Datos.!$J$28:$K$50,2,FALSE))</f>
        <v>Coordinador Jurídico</v>
      </c>
      <c r="U43" s="69" t="s">
        <v>111</v>
      </c>
      <c r="V43" s="124">
        <v>43585</v>
      </c>
      <c r="W43" s="154" t="s">
        <v>1062</v>
      </c>
      <c r="X43" s="86">
        <v>0</v>
      </c>
      <c r="Y43" s="84">
        <f t="shared" si="0"/>
        <v>0</v>
      </c>
      <c r="Z43" s="85">
        <f t="shared" si="1"/>
        <v>0</v>
      </c>
      <c r="AA43" s="85" t="b">
        <f t="shared" si="2"/>
        <v>0</v>
      </c>
      <c r="AB43" s="85" t="str">
        <f t="shared" si="3"/>
        <v>SIN INICIAR</v>
      </c>
      <c r="AC43" s="86" t="str">
        <f t="shared" si="4"/>
        <v>SIN INICIAR</v>
      </c>
      <c r="AD43" s="188" t="s">
        <v>1246</v>
      </c>
      <c r="AE43" s="86" t="s">
        <v>1067</v>
      </c>
      <c r="AF43" s="124"/>
      <c r="AG43" s="87"/>
      <c r="AH43" s="86"/>
      <c r="AI43" s="84" t="str">
        <f t="shared" si="5"/>
        <v/>
      </c>
      <c r="AJ43" s="85" t="str">
        <f t="shared" si="6"/>
        <v/>
      </c>
      <c r="AK43" s="85" t="str">
        <f t="shared" si="7"/>
        <v/>
      </c>
      <c r="AL43" s="85" t="str">
        <f t="shared" si="8"/>
        <v/>
      </c>
      <c r="AM43" s="86" t="str">
        <f t="shared" si="9"/>
        <v/>
      </c>
      <c r="AN43" s="87"/>
      <c r="AO43" s="87"/>
      <c r="AP43" s="124"/>
      <c r="AQ43" s="87"/>
      <c r="AR43" s="86"/>
      <c r="AS43" s="84" t="str">
        <f t="shared" si="10"/>
        <v/>
      </c>
      <c r="AT43" s="85" t="str">
        <f t="shared" si="11"/>
        <v/>
      </c>
      <c r="AU43" s="85" t="str">
        <f t="shared" si="12"/>
        <v/>
      </c>
      <c r="AV43" s="85" t="str">
        <f t="shared" si="13"/>
        <v/>
      </c>
      <c r="AW43" s="86" t="str">
        <f t="shared" si="14"/>
        <v/>
      </c>
      <c r="AX43" s="87"/>
      <c r="AY43" s="87"/>
      <c r="AZ43" s="86" t="str">
        <f t="shared" si="15"/>
        <v>PENDIENTE</v>
      </c>
      <c r="BA43" s="86"/>
      <c r="BB43" s="86"/>
      <c r="BC43" s="86"/>
    </row>
    <row r="44" spans="1:55" ht="146.25" customHeight="1" x14ac:dyDescent="0.25">
      <c r="A44" s="3">
        <v>36</v>
      </c>
      <c r="B44" s="4">
        <v>43098</v>
      </c>
      <c r="C44" s="3" t="s">
        <v>19</v>
      </c>
      <c r="D44" s="7" t="s">
        <v>212</v>
      </c>
      <c r="E44" s="4">
        <v>43098</v>
      </c>
      <c r="F44" s="7">
        <v>3</v>
      </c>
      <c r="G44" s="32" t="s">
        <v>693</v>
      </c>
      <c r="H44" s="3" t="s">
        <v>80</v>
      </c>
      <c r="I44" s="3" t="s">
        <v>694</v>
      </c>
      <c r="J44" s="3" t="s">
        <v>695</v>
      </c>
      <c r="K44" s="3">
        <v>1</v>
      </c>
      <c r="L44" s="3" t="s">
        <v>21</v>
      </c>
      <c r="M44" s="3" t="s">
        <v>146</v>
      </c>
      <c r="N44" s="3" t="s">
        <v>696</v>
      </c>
      <c r="O44" s="14">
        <v>1</v>
      </c>
      <c r="P44" s="4">
        <v>43144</v>
      </c>
      <c r="Q44" s="4">
        <v>43524</v>
      </c>
      <c r="R44" s="3" t="s">
        <v>83</v>
      </c>
      <c r="S44" s="7" t="str">
        <f>IF(R44="","",VLOOKUP(R44,[2]Datos.!$G$28:$H$50,2,FALSE))</f>
        <v>Secretario General</v>
      </c>
      <c r="T44" s="7" t="str">
        <f>IF(R44="","",VLOOKUP(R44,[2]Datos.!$J$28:$K$50,2,FALSE))</f>
        <v>Coordinador Jurídico</v>
      </c>
      <c r="U44" s="69" t="s">
        <v>209</v>
      </c>
      <c r="V44" s="124">
        <v>43585</v>
      </c>
      <c r="W44" s="154" t="s">
        <v>1120</v>
      </c>
      <c r="X44" s="86">
        <v>1</v>
      </c>
      <c r="Y44" s="84">
        <f t="shared" si="0"/>
        <v>1</v>
      </c>
      <c r="Z44" s="85">
        <f t="shared" si="1"/>
        <v>1</v>
      </c>
      <c r="AA44" s="85" t="str">
        <f t="shared" si="2"/>
        <v>TERMINADA EXTEMPORANEA</v>
      </c>
      <c r="AB44" s="85" t="b">
        <f t="shared" si="3"/>
        <v>0</v>
      </c>
      <c r="AC44" s="86" t="str">
        <f t="shared" si="4"/>
        <v>TERMINADA EXTEMPORANEA</v>
      </c>
      <c r="AD44" s="87" t="s">
        <v>1247</v>
      </c>
      <c r="AE44" s="86" t="s">
        <v>1067</v>
      </c>
      <c r="AF44" s="124"/>
      <c r="AG44" s="87"/>
      <c r="AH44" s="86"/>
      <c r="AI44" s="84" t="str">
        <f t="shared" si="5"/>
        <v/>
      </c>
      <c r="AJ44" s="85" t="str">
        <f t="shared" si="6"/>
        <v/>
      </c>
      <c r="AK44" s="85" t="str">
        <f t="shared" si="7"/>
        <v/>
      </c>
      <c r="AL44" s="85" t="str">
        <f t="shared" si="8"/>
        <v/>
      </c>
      <c r="AM44" s="86" t="str">
        <f t="shared" si="9"/>
        <v/>
      </c>
      <c r="AN44" s="87"/>
      <c r="AO44" s="87"/>
      <c r="AP44" s="124"/>
      <c r="AQ44" s="87"/>
      <c r="AR44" s="86"/>
      <c r="AS44" s="84" t="str">
        <f t="shared" si="10"/>
        <v/>
      </c>
      <c r="AT44" s="85" t="str">
        <f t="shared" si="11"/>
        <v/>
      </c>
      <c r="AU44" s="85" t="str">
        <f t="shared" si="12"/>
        <v/>
      </c>
      <c r="AV44" s="85" t="str">
        <f t="shared" si="13"/>
        <v/>
      </c>
      <c r="AW44" s="86" t="str">
        <f t="shared" si="14"/>
        <v/>
      </c>
      <c r="AX44" s="87"/>
      <c r="AY44" s="87"/>
      <c r="AZ44" s="86" t="str">
        <f t="shared" si="15"/>
        <v>CUMPLIDA</v>
      </c>
      <c r="BA44" s="86" t="s">
        <v>1213</v>
      </c>
      <c r="BB44" s="86" t="s">
        <v>757</v>
      </c>
      <c r="BC44" s="86" t="s">
        <v>1187</v>
      </c>
    </row>
    <row r="45" spans="1:55" ht="124.5" customHeight="1" x14ac:dyDescent="0.25">
      <c r="A45" s="3">
        <v>37</v>
      </c>
      <c r="B45" s="4">
        <v>43098</v>
      </c>
      <c r="C45" s="3" t="s">
        <v>19</v>
      </c>
      <c r="D45" s="7" t="s">
        <v>212</v>
      </c>
      <c r="E45" s="4">
        <v>43098</v>
      </c>
      <c r="F45" s="7">
        <v>3</v>
      </c>
      <c r="G45" s="32" t="s">
        <v>693</v>
      </c>
      <c r="H45" s="3" t="s">
        <v>80</v>
      </c>
      <c r="I45" s="3" t="s">
        <v>694</v>
      </c>
      <c r="J45" s="3" t="s">
        <v>697</v>
      </c>
      <c r="K45" s="3">
        <v>1</v>
      </c>
      <c r="L45" s="3" t="s">
        <v>21</v>
      </c>
      <c r="M45" s="3" t="s">
        <v>146</v>
      </c>
      <c r="N45" s="3" t="s">
        <v>698</v>
      </c>
      <c r="O45" s="14">
        <v>1</v>
      </c>
      <c r="P45" s="4">
        <v>43144</v>
      </c>
      <c r="Q45" s="4">
        <v>43524</v>
      </c>
      <c r="R45" s="3" t="s">
        <v>83</v>
      </c>
      <c r="S45" s="7" t="str">
        <f>IF(R45="","",VLOOKUP(R45,[2]Datos.!$G$28:$H$50,2,FALSE))</f>
        <v>Secretario General</v>
      </c>
      <c r="T45" s="7" t="str">
        <f>IF(R45="","",VLOOKUP(R45,[2]Datos.!$J$28:$K$50,2,FALSE))</f>
        <v>Coordinador Jurídico</v>
      </c>
      <c r="U45" s="69" t="s">
        <v>209</v>
      </c>
      <c r="V45" s="124">
        <v>43585</v>
      </c>
      <c r="W45" s="154" t="s">
        <v>1063</v>
      </c>
      <c r="X45" s="86">
        <v>1</v>
      </c>
      <c r="Y45" s="84">
        <f t="shared" si="0"/>
        <v>1</v>
      </c>
      <c r="Z45" s="85">
        <f t="shared" si="1"/>
        <v>1</v>
      </c>
      <c r="AA45" s="85" t="str">
        <f t="shared" si="2"/>
        <v>TERMINADA EXTEMPORANEA</v>
      </c>
      <c r="AB45" s="85" t="b">
        <f t="shared" si="3"/>
        <v>0</v>
      </c>
      <c r="AC45" s="86" t="str">
        <f t="shared" si="4"/>
        <v>TERMINADA EXTEMPORANEA</v>
      </c>
      <c r="AD45" s="87" t="s">
        <v>1248</v>
      </c>
      <c r="AE45" s="86" t="s">
        <v>1067</v>
      </c>
      <c r="AF45" s="124"/>
      <c r="AG45" s="87"/>
      <c r="AH45" s="86"/>
      <c r="AI45" s="84" t="str">
        <f t="shared" si="5"/>
        <v/>
      </c>
      <c r="AJ45" s="85" t="str">
        <f t="shared" si="6"/>
        <v/>
      </c>
      <c r="AK45" s="85" t="str">
        <f t="shared" si="7"/>
        <v/>
      </c>
      <c r="AL45" s="85" t="str">
        <f t="shared" si="8"/>
        <v/>
      </c>
      <c r="AM45" s="86" t="str">
        <f t="shared" si="9"/>
        <v/>
      </c>
      <c r="AN45" s="87"/>
      <c r="AO45" s="87"/>
      <c r="AP45" s="124"/>
      <c r="AQ45" s="87"/>
      <c r="AR45" s="86"/>
      <c r="AS45" s="84" t="str">
        <f t="shared" si="10"/>
        <v/>
      </c>
      <c r="AT45" s="85" t="str">
        <f t="shared" si="11"/>
        <v/>
      </c>
      <c r="AU45" s="85" t="str">
        <f t="shared" si="12"/>
        <v/>
      </c>
      <c r="AV45" s="85" t="str">
        <f t="shared" si="13"/>
        <v/>
      </c>
      <c r="AW45" s="86" t="str">
        <f t="shared" si="14"/>
        <v/>
      </c>
      <c r="AX45" s="87"/>
      <c r="AY45" s="87"/>
      <c r="AZ45" s="86" t="str">
        <f t="shared" si="15"/>
        <v>CUMPLIDA</v>
      </c>
      <c r="BA45" s="86" t="s">
        <v>1213</v>
      </c>
      <c r="BB45" s="86" t="s">
        <v>757</v>
      </c>
      <c r="BC45" s="86" t="s">
        <v>1187</v>
      </c>
    </row>
    <row r="46" spans="1:55" ht="341.25" customHeight="1" x14ac:dyDescent="0.25">
      <c r="A46" s="3">
        <v>38</v>
      </c>
      <c r="B46" s="10">
        <v>43098</v>
      </c>
      <c r="C46" s="7" t="s">
        <v>19</v>
      </c>
      <c r="D46" s="7" t="s">
        <v>212</v>
      </c>
      <c r="E46" s="10">
        <v>43098</v>
      </c>
      <c r="F46" s="7">
        <v>6</v>
      </c>
      <c r="G46" s="22" t="s">
        <v>214</v>
      </c>
      <c r="H46" s="7" t="s">
        <v>80</v>
      </c>
      <c r="I46" s="7" t="s">
        <v>699</v>
      </c>
      <c r="J46" s="7" t="s">
        <v>215</v>
      </c>
      <c r="K46" s="3">
        <v>1</v>
      </c>
      <c r="L46" s="3" t="s">
        <v>21</v>
      </c>
      <c r="M46" s="7" t="s">
        <v>216</v>
      </c>
      <c r="N46" s="7" t="s">
        <v>217</v>
      </c>
      <c r="O46" s="14">
        <v>1</v>
      </c>
      <c r="P46" s="10">
        <v>43258</v>
      </c>
      <c r="Q46" s="10">
        <v>43312</v>
      </c>
      <c r="R46" s="7" t="s">
        <v>65</v>
      </c>
      <c r="S46" s="7" t="str">
        <f>IF(R46="","",VLOOKUP(R46,[2]Datos.!$G$28:$H$50,2,FALSE))</f>
        <v>Director Operativo</v>
      </c>
      <c r="T46" s="7" t="str">
        <f>IF(R46="","",VLOOKUP(R46,[2]Datos.!$J$28:$K$50,2,FALSE))</f>
        <v>Coordinador Técnico</v>
      </c>
      <c r="U46" s="68" t="s">
        <v>111</v>
      </c>
      <c r="V46" s="124">
        <v>43558</v>
      </c>
      <c r="W46" s="154" t="s">
        <v>1134</v>
      </c>
      <c r="X46" s="86">
        <v>0.5</v>
      </c>
      <c r="Y46" s="84">
        <f t="shared" si="0"/>
        <v>0.5</v>
      </c>
      <c r="Z46" s="85">
        <f t="shared" si="1"/>
        <v>0.5</v>
      </c>
      <c r="AA46" s="85" t="str">
        <f t="shared" si="2"/>
        <v>INCUMPLIDA</v>
      </c>
      <c r="AB46" s="85" t="b">
        <f t="shared" si="3"/>
        <v>0</v>
      </c>
      <c r="AC46" s="86" t="str">
        <f t="shared" si="4"/>
        <v>INCUMPLIDA</v>
      </c>
      <c r="AD46" s="188" t="s">
        <v>1156</v>
      </c>
      <c r="AE46" s="86" t="s">
        <v>973</v>
      </c>
      <c r="AF46" s="124"/>
      <c r="AG46" s="87"/>
      <c r="AH46" s="86"/>
      <c r="AI46" s="84" t="str">
        <f t="shared" si="5"/>
        <v/>
      </c>
      <c r="AJ46" s="85" t="str">
        <f t="shared" si="6"/>
        <v/>
      </c>
      <c r="AK46" s="85" t="str">
        <f t="shared" si="7"/>
        <v/>
      </c>
      <c r="AL46" s="85" t="str">
        <f t="shared" si="8"/>
        <v/>
      </c>
      <c r="AM46" s="86" t="str">
        <f t="shared" si="9"/>
        <v/>
      </c>
      <c r="AN46" s="87"/>
      <c r="AO46" s="87"/>
      <c r="AP46" s="124"/>
      <c r="AQ46" s="87"/>
      <c r="AR46" s="86"/>
      <c r="AS46" s="84" t="str">
        <f t="shared" si="10"/>
        <v/>
      </c>
      <c r="AT46" s="85" t="str">
        <f t="shared" si="11"/>
        <v/>
      </c>
      <c r="AU46" s="85" t="str">
        <f t="shared" si="12"/>
        <v/>
      </c>
      <c r="AV46" s="85" t="str">
        <f t="shared" si="13"/>
        <v/>
      </c>
      <c r="AW46" s="86" t="str">
        <f t="shared" si="14"/>
        <v/>
      </c>
      <c r="AX46" s="87"/>
      <c r="AY46" s="87"/>
      <c r="AZ46" s="86" t="str">
        <f t="shared" si="15"/>
        <v>PENDIENTE</v>
      </c>
      <c r="BA46" s="86"/>
      <c r="BB46" s="86"/>
      <c r="BC46" s="86"/>
    </row>
    <row r="47" spans="1:55" ht="129" customHeight="1" x14ac:dyDescent="0.25">
      <c r="A47" s="3">
        <v>39</v>
      </c>
      <c r="B47" s="4">
        <v>43098</v>
      </c>
      <c r="C47" s="3" t="s">
        <v>19</v>
      </c>
      <c r="D47" s="7" t="s">
        <v>212</v>
      </c>
      <c r="E47" s="4">
        <v>43098</v>
      </c>
      <c r="F47" s="7">
        <v>8</v>
      </c>
      <c r="G47" s="32" t="s">
        <v>218</v>
      </c>
      <c r="H47" s="3" t="s">
        <v>80</v>
      </c>
      <c r="I47" s="7" t="s">
        <v>700</v>
      </c>
      <c r="J47" s="7" t="s">
        <v>701</v>
      </c>
      <c r="K47" s="7">
        <v>1</v>
      </c>
      <c r="L47" s="7" t="s">
        <v>21</v>
      </c>
      <c r="M47" s="7" t="s">
        <v>193</v>
      </c>
      <c r="N47" s="7" t="s">
        <v>219</v>
      </c>
      <c r="O47" s="18">
        <v>1</v>
      </c>
      <c r="P47" s="10">
        <v>43144</v>
      </c>
      <c r="Q47" s="10">
        <v>43524</v>
      </c>
      <c r="R47" s="7" t="s">
        <v>83</v>
      </c>
      <c r="S47" s="7" t="str">
        <f>IF(R47="","",VLOOKUP(R47,[2]Datos.!$G$28:$H$50,2,FALSE))</f>
        <v>Secretario General</v>
      </c>
      <c r="T47" s="7" t="str">
        <f>IF(R47="","",VLOOKUP(R47,[2]Datos.!$J$28:$K$50,2,FALSE))</f>
        <v>Coordinador Jurídico</v>
      </c>
      <c r="U47" s="69" t="s">
        <v>209</v>
      </c>
      <c r="V47" s="124">
        <v>43585</v>
      </c>
      <c r="W47" s="154" t="s">
        <v>1124</v>
      </c>
      <c r="X47" s="86">
        <v>1</v>
      </c>
      <c r="Y47" s="84">
        <f t="shared" si="0"/>
        <v>1</v>
      </c>
      <c r="Z47" s="85">
        <f t="shared" si="1"/>
        <v>1</v>
      </c>
      <c r="AA47" s="85" t="str">
        <f t="shared" si="2"/>
        <v>TERMINADA EXTEMPORANEA</v>
      </c>
      <c r="AB47" s="85" t="b">
        <f t="shared" si="3"/>
        <v>0</v>
      </c>
      <c r="AC47" s="86" t="str">
        <f t="shared" si="4"/>
        <v>TERMINADA EXTEMPORANEA</v>
      </c>
      <c r="AD47" s="87" t="s">
        <v>1249</v>
      </c>
      <c r="AE47" s="86" t="s">
        <v>1067</v>
      </c>
      <c r="AF47" s="124"/>
      <c r="AG47" s="87"/>
      <c r="AH47" s="86"/>
      <c r="AI47" s="84" t="str">
        <f t="shared" si="5"/>
        <v/>
      </c>
      <c r="AJ47" s="85" t="str">
        <f t="shared" si="6"/>
        <v/>
      </c>
      <c r="AK47" s="85" t="str">
        <f t="shared" si="7"/>
        <v/>
      </c>
      <c r="AL47" s="85" t="str">
        <f t="shared" si="8"/>
        <v/>
      </c>
      <c r="AM47" s="86" t="str">
        <f t="shared" si="9"/>
        <v/>
      </c>
      <c r="AN47" s="87"/>
      <c r="AO47" s="87"/>
      <c r="AP47" s="124"/>
      <c r="AQ47" s="87"/>
      <c r="AR47" s="86"/>
      <c r="AS47" s="84" t="str">
        <f t="shared" si="10"/>
        <v/>
      </c>
      <c r="AT47" s="85" t="str">
        <f t="shared" si="11"/>
        <v/>
      </c>
      <c r="AU47" s="85" t="str">
        <f t="shared" si="12"/>
        <v/>
      </c>
      <c r="AV47" s="85" t="str">
        <f t="shared" si="13"/>
        <v/>
      </c>
      <c r="AW47" s="86" t="str">
        <f t="shared" si="14"/>
        <v/>
      </c>
      <c r="AX47" s="87"/>
      <c r="AY47" s="87"/>
      <c r="AZ47" s="86" t="str">
        <f t="shared" si="15"/>
        <v>CUMPLIDA</v>
      </c>
      <c r="BA47" s="86" t="s">
        <v>1213</v>
      </c>
      <c r="BB47" s="86" t="s">
        <v>757</v>
      </c>
      <c r="BC47" s="86" t="s">
        <v>1187</v>
      </c>
    </row>
    <row r="48" spans="1:55" ht="127.5" x14ac:dyDescent="0.25">
      <c r="A48" s="3">
        <v>40</v>
      </c>
      <c r="B48" s="4">
        <v>43098</v>
      </c>
      <c r="C48" s="3" t="s">
        <v>19</v>
      </c>
      <c r="D48" s="7" t="s">
        <v>212</v>
      </c>
      <c r="E48" s="4">
        <v>43098</v>
      </c>
      <c r="F48" s="7">
        <v>9</v>
      </c>
      <c r="G48" s="32" t="s">
        <v>220</v>
      </c>
      <c r="H48" s="3" t="s">
        <v>80</v>
      </c>
      <c r="I48" s="7" t="s">
        <v>683</v>
      </c>
      <c r="J48" s="7" t="s">
        <v>681</v>
      </c>
      <c r="K48" s="3">
        <v>4</v>
      </c>
      <c r="L48" s="3" t="s">
        <v>21</v>
      </c>
      <c r="M48" s="3" t="s">
        <v>146</v>
      </c>
      <c r="N48" s="3" t="s">
        <v>221</v>
      </c>
      <c r="O48" s="14">
        <v>1</v>
      </c>
      <c r="P48" s="4">
        <v>43144</v>
      </c>
      <c r="Q48" s="4">
        <v>43447</v>
      </c>
      <c r="R48" s="3" t="s">
        <v>83</v>
      </c>
      <c r="S48" s="7" t="str">
        <f>IF(R48="","",VLOOKUP(R48,[2]Datos.!$G$28:$H$50,2,FALSE))</f>
        <v>Secretario General</v>
      </c>
      <c r="T48" s="7" t="str">
        <f>IF(R48="","",VLOOKUP(R48,[2]Datos.!$J$28:$K$50,2,FALSE))</f>
        <v>Coordinador Jurídico</v>
      </c>
      <c r="U48" s="69" t="s">
        <v>209</v>
      </c>
      <c r="V48" s="124">
        <v>43585</v>
      </c>
      <c r="W48" s="154" t="s">
        <v>1057</v>
      </c>
      <c r="X48" s="86">
        <v>1</v>
      </c>
      <c r="Y48" s="84">
        <f t="shared" si="0"/>
        <v>0.25</v>
      </c>
      <c r="Z48" s="85">
        <f t="shared" si="1"/>
        <v>0.25</v>
      </c>
      <c r="AA48" s="85" t="str">
        <f t="shared" si="2"/>
        <v>INCUMPLIDA</v>
      </c>
      <c r="AB48" s="85" t="b">
        <f t="shared" si="3"/>
        <v>0</v>
      </c>
      <c r="AC48" s="86" t="str">
        <f t="shared" si="4"/>
        <v>INCUMPLIDA</v>
      </c>
      <c r="AD48" s="87" t="s">
        <v>1215</v>
      </c>
      <c r="AE48" s="86" t="s">
        <v>1067</v>
      </c>
      <c r="AF48" s="124"/>
      <c r="AG48" s="87"/>
      <c r="AH48" s="86"/>
      <c r="AI48" s="84" t="str">
        <f t="shared" si="5"/>
        <v/>
      </c>
      <c r="AJ48" s="85" t="str">
        <f t="shared" si="6"/>
        <v/>
      </c>
      <c r="AK48" s="85" t="str">
        <f t="shared" si="7"/>
        <v/>
      </c>
      <c r="AL48" s="85" t="str">
        <f t="shared" si="8"/>
        <v/>
      </c>
      <c r="AM48" s="86" t="str">
        <f t="shared" si="9"/>
        <v/>
      </c>
      <c r="AN48" s="87"/>
      <c r="AO48" s="87"/>
      <c r="AP48" s="124"/>
      <c r="AQ48" s="87"/>
      <c r="AR48" s="86"/>
      <c r="AS48" s="84" t="str">
        <f t="shared" si="10"/>
        <v/>
      </c>
      <c r="AT48" s="85" t="str">
        <f t="shared" si="11"/>
        <v/>
      </c>
      <c r="AU48" s="85" t="str">
        <f t="shared" si="12"/>
        <v/>
      </c>
      <c r="AV48" s="85" t="str">
        <f t="shared" si="13"/>
        <v/>
      </c>
      <c r="AW48" s="86" t="str">
        <f t="shared" si="14"/>
        <v/>
      </c>
      <c r="AX48" s="87"/>
      <c r="AY48" s="87"/>
      <c r="AZ48" s="86" t="str">
        <f t="shared" si="15"/>
        <v>PENDIENTE</v>
      </c>
      <c r="BA48" s="86"/>
      <c r="BB48" s="86"/>
      <c r="BC48" s="86"/>
    </row>
    <row r="49" spans="1:55" ht="119.25" customHeight="1" x14ac:dyDescent="0.25">
      <c r="A49" s="3">
        <v>41</v>
      </c>
      <c r="B49" s="4">
        <v>43098</v>
      </c>
      <c r="C49" s="3" t="s">
        <v>19</v>
      </c>
      <c r="D49" s="7" t="s">
        <v>212</v>
      </c>
      <c r="E49" s="4">
        <v>43098</v>
      </c>
      <c r="F49" s="7">
        <v>10</v>
      </c>
      <c r="G49" s="32" t="s">
        <v>222</v>
      </c>
      <c r="H49" s="3" t="s">
        <v>80</v>
      </c>
      <c r="I49" s="3" t="s">
        <v>702</v>
      </c>
      <c r="J49" s="3" t="s">
        <v>695</v>
      </c>
      <c r="K49" s="3">
        <v>1</v>
      </c>
      <c r="L49" s="3" t="s">
        <v>21</v>
      </c>
      <c r="M49" s="3" t="s">
        <v>146</v>
      </c>
      <c r="N49" s="3" t="s">
        <v>696</v>
      </c>
      <c r="O49" s="14">
        <v>1</v>
      </c>
      <c r="P49" s="4">
        <v>43144</v>
      </c>
      <c r="Q49" s="4">
        <v>43524</v>
      </c>
      <c r="R49" s="3" t="s">
        <v>83</v>
      </c>
      <c r="S49" s="7" t="str">
        <f>IF(R49="","",VLOOKUP(R49,[2]Datos.!$G$28:$H$50,2,FALSE))</f>
        <v>Secretario General</v>
      </c>
      <c r="T49" s="7" t="str">
        <f>IF(R49="","",VLOOKUP(R49,[2]Datos.!$J$28:$K$50,2,FALSE))</f>
        <v>Coordinador Jurídico</v>
      </c>
      <c r="U49" s="69" t="s">
        <v>209</v>
      </c>
      <c r="V49" s="124">
        <v>43585</v>
      </c>
      <c r="W49" s="154" t="s">
        <v>1120</v>
      </c>
      <c r="X49" s="86">
        <v>1</v>
      </c>
      <c r="Y49" s="84">
        <f t="shared" si="0"/>
        <v>1</v>
      </c>
      <c r="Z49" s="85">
        <f t="shared" si="1"/>
        <v>1</v>
      </c>
      <c r="AA49" s="85" t="str">
        <f t="shared" si="2"/>
        <v>TERMINADA EXTEMPORANEA</v>
      </c>
      <c r="AB49" s="85" t="b">
        <f t="shared" si="3"/>
        <v>0</v>
      </c>
      <c r="AC49" s="86" t="str">
        <f t="shared" si="4"/>
        <v>TERMINADA EXTEMPORANEA</v>
      </c>
      <c r="AD49" s="87" t="s">
        <v>1250</v>
      </c>
      <c r="AE49" s="86" t="s">
        <v>1067</v>
      </c>
      <c r="AF49" s="124"/>
      <c r="AG49" s="87"/>
      <c r="AH49" s="86"/>
      <c r="AI49" s="84" t="str">
        <f t="shared" si="5"/>
        <v/>
      </c>
      <c r="AJ49" s="85" t="str">
        <f t="shared" si="6"/>
        <v/>
      </c>
      <c r="AK49" s="85" t="str">
        <f t="shared" si="7"/>
        <v/>
      </c>
      <c r="AL49" s="85" t="str">
        <f t="shared" si="8"/>
        <v/>
      </c>
      <c r="AM49" s="86" t="str">
        <f t="shared" si="9"/>
        <v/>
      </c>
      <c r="AN49" s="87"/>
      <c r="AO49" s="87"/>
      <c r="AP49" s="124"/>
      <c r="AQ49" s="87"/>
      <c r="AR49" s="86"/>
      <c r="AS49" s="84" t="str">
        <f t="shared" si="10"/>
        <v/>
      </c>
      <c r="AT49" s="85" t="str">
        <f t="shared" si="11"/>
        <v/>
      </c>
      <c r="AU49" s="85" t="str">
        <f t="shared" si="12"/>
        <v/>
      </c>
      <c r="AV49" s="85" t="str">
        <f t="shared" si="13"/>
        <v/>
      </c>
      <c r="AW49" s="86" t="str">
        <f t="shared" si="14"/>
        <v/>
      </c>
      <c r="AX49" s="87"/>
      <c r="AY49" s="87"/>
      <c r="AZ49" s="86" t="str">
        <f t="shared" si="15"/>
        <v>CUMPLIDA</v>
      </c>
      <c r="BA49" s="86" t="s">
        <v>1213</v>
      </c>
      <c r="BB49" s="86" t="s">
        <v>757</v>
      </c>
      <c r="BC49" s="86" t="s">
        <v>1187</v>
      </c>
    </row>
    <row r="50" spans="1:55" ht="127.5" x14ac:dyDescent="0.25">
      <c r="A50" s="3">
        <v>42</v>
      </c>
      <c r="B50" s="4">
        <v>43098</v>
      </c>
      <c r="C50" s="3" t="s">
        <v>19</v>
      </c>
      <c r="D50" s="7" t="s">
        <v>212</v>
      </c>
      <c r="E50" s="4">
        <v>43098</v>
      </c>
      <c r="F50" s="7">
        <v>12</v>
      </c>
      <c r="G50" s="32" t="s">
        <v>703</v>
      </c>
      <c r="H50" s="3" t="s">
        <v>80</v>
      </c>
      <c r="I50" s="7" t="s">
        <v>683</v>
      </c>
      <c r="J50" s="7" t="s">
        <v>704</v>
      </c>
      <c r="K50" s="3">
        <v>4</v>
      </c>
      <c r="L50" s="3" t="s">
        <v>21</v>
      </c>
      <c r="M50" s="3" t="s">
        <v>146</v>
      </c>
      <c r="N50" s="3" t="s">
        <v>221</v>
      </c>
      <c r="O50" s="14">
        <v>1</v>
      </c>
      <c r="P50" s="4">
        <v>43144</v>
      </c>
      <c r="Q50" s="4">
        <v>43447</v>
      </c>
      <c r="R50" s="3" t="s">
        <v>83</v>
      </c>
      <c r="S50" s="7" t="str">
        <f>IF(R50="","",VLOOKUP(R50,[2]Datos.!$G$28:$H$50,2,FALSE))</f>
        <v>Secretario General</v>
      </c>
      <c r="T50" s="7" t="str">
        <f>IF(R50="","",VLOOKUP(R50,[2]Datos.!$J$28:$K$50,2,FALSE))</f>
        <v>Coordinador Jurídico</v>
      </c>
      <c r="U50" s="69" t="s">
        <v>111</v>
      </c>
      <c r="V50" s="124">
        <v>43585</v>
      </c>
      <c r="W50" s="154" t="s">
        <v>1057</v>
      </c>
      <c r="X50" s="86">
        <v>1</v>
      </c>
      <c r="Y50" s="84">
        <f t="shared" si="0"/>
        <v>0.25</v>
      </c>
      <c r="Z50" s="85">
        <f t="shared" si="1"/>
        <v>0.25</v>
      </c>
      <c r="AA50" s="85" t="str">
        <f t="shared" si="2"/>
        <v>INCUMPLIDA</v>
      </c>
      <c r="AB50" s="85" t="b">
        <f t="shared" si="3"/>
        <v>0</v>
      </c>
      <c r="AC50" s="86" t="str">
        <f t="shared" si="4"/>
        <v>INCUMPLIDA</v>
      </c>
      <c r="AD50" s="87" t="s">
        <v>1251</v>
      </c>
      <c r="AE50" s="86" t="s">
        <v>1067</v>
      </c>
      <c r="AF50" s="124"/>
      <c r="AG50" s="87"/>
      <c r="AH50" s="86"/>
      <c r="AI50" s="84" t="str">
        <f t="shared" si="5"/>
        <v/>
      </c>
      <c r="AJ50" s="85" t="str">
        <f t="shared" si="6"/>
        <v/>
      </c>
      <c r="AK50" s="85" t="str">
        <f t="shared" si="7"/>
        <v/>
      </c>
      <c r="AL50" s="85" t="str">
        <f t="shared" si="8"/>
        <v/>
      </c>
      <c r="AM50" s="86" t="str">
        <f t="shared" si="9"/>
        <v/>
      </c>
      <c r="AN50" s="87"/>
      <c r="AO50" s="87"/>
      <c r="AP50" s="124"/>
      <c r="AQ50" s="87"/>
      <c r="AR50" s="86"/>
      <c r="AS50" s="84" t="str">
        <f t="shared" si="10"/>
        <v/>
      </c>
      <c r="AT50" s="85" t="str">
        <f t="shared" si="11"/>
        <v/>
      </c>
      <c r="AU50" s="85" t="str">
        <f t="shared" si="12"/>
        <v/>
      </c>
      <c r="AV50" s="85" t="str">
        <f t="shared" si="13"/>
        <v/>
      </c>
      <c r="AW50" s="86" t="str">
        <f t="shared" si="14"/>
        <v/>
      </c>
      <c r="AX50" s="87"/>
      <c r="AY50" s="87"/>
      <c r="AZ50" s="86" t="str">
        <f t="shared" si="15"/>
        <v>PENDIENTE</v>
      </c>
      <c r="BA50" s="86"/>
      <c r="BB50" s="86"/>
      <c r="BC50" s="86"/>
    </row>
    <row r="51" spans="1:55" ht="191.25" x14ac:dyDescent="0.25">
      <c r="A51" s="3">
        <v>43</v>
      </c>
      <c r="B51" s="10">
        <v>43162</v>
      </c>
      <c r="C51" s="7" t="s">
        <v>19</v>
      </c>
      <c r="D51" s="7" t="s">
        <v>223</v>
      </c>
      <c r="E51" s="10">
        <v>43162</v>
      </c>
      <c r="F51" s="7" t="s">
        <v>224</v>
      </c>
      <c r="G51" s="22" t="s">
        <v>225</v>
      </c>
      <c r="H51" s="7" t="s">
        <v>226</v>
      </c>
      <c r="I51" s="7" t="s">
        <v>227</v>
      </c>
      <c r="J51" s="7" t="s">
        <v>228</v>
      </c>
      <c r="K51" s="7">
        <v>1</v>
      </c>
      <c r="L51" s="7" t="s">
        <v>21</v>
      </c>
      <c r="M51" s="7" t="s">
        <v>229</v>
      </c>
      <c r="N51" s="9" t="s">
        <v>230</v>
      </c>
      <c r="O51" s="18">
        <v>1</v>
      </c>
      <c r="P51" s="10">
        <v>43312</v>
      </c>
      <c r="Q51" s="10">
        <v>43465</v>
      </c>
      <c r="R51" s="7" t="s">
        <v>69</v>
      </c>
      <c r="S51" s="7" t="str">
        <f>IF(R51="","",VLOOKUP(R51,[2]Datos.!$G$28:$H$50,2,FALSE))</f>
        <v xml:space="preserve">Subdirector Administrativo </v>
      </c>
      <c r="T51" s="7" t="str">
        <f>IF(R51="","",VLOOKUP(R51,[2]Datos.!$J$28:$K$50,2,FALSE))</f>
        <v>Técnico de Servicios Administrativos</v>
      </c>
      <c r="U51" s="68" t="s">
        <v>111</v>
      </c>
      <c r="V51" s="124">
        <v>43585</v>
      </c>
      <c r="W51" s="87" t="s">
        <v>1135</v>
      </c>
      <c r="X51" s="86">
        <v>0</v>
      </c>
      <c r="Y51" s="84">
        <f t="shared" si="0"/>
        <v>0</v>
      </c>
      <c r="Z51" s="85">
        <f t="shared" si="1"/>
        <v>0</v>
      </c>
      <c r="AA51" s="85" t="str">
        <f t="shared" si="2"/>
        <v>INCUMPLIDA</v>
      </c>
      <c r="AB51" s="85" t="b">
        <f t="shared" si="3"/>
        <v>0</v>
      </c>
      <c r="AC51" s="86" t="str">
        <f t="shared" si="4"/>
        <v>INCUMPLIDA</v>
      </c>
      <c r="AD51" s="87" t="s">
        <v>1252</v>
      </c>
      <c r="AE51" s="145" t="s">
        <v>1055</v>
      </c>
      <c r="AF51" s="124"/>
      <c r="AG51" s="87"/>
      <c r="AH51" s="86"/>
      <c r="AI51" s="84" t="str">
        <f t="shared" si="5"/>
        <v/>
      </c>
      <c r="AJ51" s="85" t="str">
        <f t="shared" si="6"/>
        <v/>
      </c>
      <c r="AK51" s="85" t="str">
        <f t="shared" si="7"/>
        <v/>
      </c>
      <c r="AL51" s="85" t="str">
        <f t="shared" si="8"/>
        <v/>
      </c>
      <c r="AM51" s="86" t="str">
        <f t="shared" si="9"/>
        <v/>
      </c>
      <c r="AN51" s="87"/>
      <c r="AO51" s="87"/>
      <c r="AP51" s="124"/>
      <c r="AQ51" s="87"/>
      <c r="AR51" s="86"/>
      <c r="AS51" s="84" t="str">
        <f t="shared" si="10"/>
        <v/>
      </c>
      <c r="AT51" s="85" t="str">
        <f t="shared" si="11"/>
        <v/>
      </c>
      <c r="AU51" s="85" t="str">
        <f t="shared" si="12"/>
        <v/>
      </c>
      <c r="AV51" s="85" t="str">
        <f t="shared" si="13"/>
        <v/>
      </c>
      <c r="AW51" s="86" t="str">
        <f t="shared" si="14"/>
        <v/>
      </c>
      <c r="AX51" s="87"/>
      <c r="AY51" s="87"/>
      <c r="AZ51" s="86" t="str">
        <f t="shared" si="15"/>
        <v>PENDIENTE</v>
      </c>
      <c r="BA51" s="86"/>
      <c r="BB51" s="86"/>
      <c r="BC51" s="86"/>
    </row>
    <row r="52" spans="1:55" ht="114.75" x14ac:dyDescent="0.25">
      <c r="A52" s="3">
        <v>44</v>
      </c>
      <c r="B52" s="10">
        <v>43162</v>
      </c>
      <c r="C52" s="7" t="s">
        <v>19</v>
      </c>
      <c r="D52" s="7" t="s">
        <v>223</v>
      </c>
      <c r="E52" s="10">
        <v>43162</v>
      </c>
      <c r="F52" s="7" t="s">
        <v>231</v>
      </c>
      <c r="G52" s="22" t="s">
        <v>232</v>
      </c>
      <c r="H52" s="7" t="s">
        <v>77</v>
      </c>
      <c r="I52" s="5" t="s">
        <v>233</v>
      </c>
      <c r="J52" s="5" t="s">
        <v>234</v>
      </c>
      <c r="K52" s="7">
        <v>3</v>
      </c>
      <c r="L52" s="7" t="s">
        <v>235</v>
      </c>
      <c r="M52" s="7" t="s">
        <v>236</v>
      </c>
      <c r="N52" s="10" t="s">
        <v>237</v>
      </c>
      <c r="O52" s="18">
        <v>1</v>
      </c>
      <c r="P52" s="10">
        <v>43192</v>
      </c>
      <c r="Q52" s="10">
        <v>43343</v>
      </c>
      <c r="R52" s="7" t="s">
        <v>32</v>
      </c>
      <c r="S52" s="7" t="str">
        <f>IF(R52="","",VLOOKUP(R52,[2]Datos.!$G$28:$H$50,2,FALSE))</f>
        <v>Gerente General</v>
      </c>
      <c r="T52" s="7" t="str">
        <f>IF(R52="","",VLOOKUP(R52,[2]Datos.!$J$28:$K$50,2,FALSE))</f>
        <v>Profesional Universitario de Planeación</v>
      </c>
      <c r="U52" s="68" t="s">
        <v>111</v>
      </c>
      <c r="V52" s="124">
        <v>43585</v>
      </c>
      <c r="W52" s="87" t="s">
        <v>1095</v>
      </c>
      <c r="X52" s="86">
        <v>0.5</v>
      </c>
      <c r="Y52" s="84">
        <f t="shared" si="0"/>
        <v>0.16666666666666666</v>
      </c>
      <c r="Z52" s="85">
        <f t="shared" si="1"/>
        <v>0.16666666666666666</v>
      </c>
      <c r="AA52" s="85" t="str">
        <f t="shared" si="2"/>
        <v>INCUMPLIDA</v>
      </c>
      <c r="AB52" s="85" t="b">
        <f t="shared" si="3"/>
        <v>0</v>
      </c>
      <c r="AC52" s="86" t="str">
        <f t="shared" si="4"/>
        <v>INCUMPLIDA</v>
      </c>
      <c r="AD52" s="87" t="s">
        <v>1253</v>
      </c>
      <c r="AE52" s="86" t="s">
        <v>1094</v>
      </c>
      <c r="AF52" s="124"/>
      <c r="AG52" s="87"/>
      <c r="AH52" s="86"/>
      <c r="AI52" s="84" t="str">
        <f t="shared" si="5"/>
        <v/>
      </c>
      <c r="AJ52" s="85" t="str">
        <f t="shared" si="6"/>
        <v/>
      </c>
      <c r="AK52" s="85" t="str">
        <f t="shared" si="7"/>
        <v/>
      </c>
      <c r="AL52" s="85" t="str">
        <f t="shared" si="8"/>
        <v/>
      </c>
      <c r="AM52" s="86" t="str">
        <f t="shared" si="9"/>
        <v/>
      </c>
      <c r="AN52" s="87"/>
      <c r="AO52" s="87"/>
      <c r="AP52" s="124"/>
      <c r="AQ52" s="87"/>
      <c r="AR52" s="86"/>
      <c r="AS52" s="84" t="str">
        <f t="shared" si="10"/>
        <v/>
      </c>
      <c r="AT52" s="85" t="str">
        <f t="shared" si="11"/>
        <v/>
      </c>
      <c r="AU52" s="85" t="str">
        <f t="shared" si="12"/>
        <v/>
      </c>
      <c r="AV52" s="85" t="str">
        <f t="shared" si="13"/>
        <v/>
      </c>
      <c r="AW52" s="86" t="str">
        <f t="shared" si="14"/>
        <v/>
      </c>
      <c r="AX52" s="87"/>
      <c r="AY52" s="87"/>
      <c r="AZ52" s="86" t="str">
        <f t="shared" si="15"/>
        <v>PENDIENTE</v>
      </c>
      <c r="BA52" s="86"/>
      <c r="BB52" s="86"/>
      <c r="BC52" s="86"/>
    </row>
    <row r="53" spans="1:55" ht="179.25" customHeight="1" x14ac:dyDescent="0.25">
      <c r="A53" s="3">
        <v>45</v>
      </c>
      <c r="B53" s="6">
        <v>43181</v>
      </c>
      <c r="C53" s="5" t="s">
        <v>17</v>
      </c>
      <c r="D53" s="5" t="s">
        <v>238</v>
      </c>
      <c r="E53" s="6">
        <v>43181</v>
      </c>
      <c r="F53" s="23" t="s">
        <v>239</v>
      </c>
      <c r="G53" s="24" t="s">
        <v>240</v>
      </c>
      <c r="H53" s="5" t="s">
        <v>81</v>
      </c>
      <c r="I53" s="5" t="s">
        <v>241</v>
      </c>
      <c r="J53" s="5" t="s">
        <v>242</v>
      </c>
      <c r="K53" s="5">
        <v>2</v>
      </c>
      <c r="L53" s="7" t="s">
        <v>235</v>
      </c>
      <c r="M53" s="5" t="s">
        <v>243</v>
      </c>
      <c r="N53" s="16" t="s">
        <v>244</v>
      </c>
      <c r="O53" s="11">
        <v>0.9</v>
      </c>
      <c r="P53" s="6">
        <v>43252</v>
      </c>
      <c r="Q53" s="6">
        <v>43555</v>
      </c>
      <c r="R53" s="7" t="s">
        <v>70</v>
      </c>
      <c r="S53" s="7" t="str">
        <f>IF(R53="","",VLOOKUP(R53,[2]Datos.!$G$28:$H$50,2,FALSE))</f>
        <v xml:space="preserve">Subdirector Administrativo </v>
      </c>
      <c r="T53" s="7" t="str">
        <f>IF(R53="","",VLOOKUP(R53,[2]Datos.!$J$28:$K$50,2,FALSE))</f>
        <v>Líder de Gestión Documental</v>
      </c>
      <c r="U53" s="68" t="s">
        <v>111</v>
      </c>
      <c r="V53" s="124">
        <v>43585</v>
      </c>
      <c r="W53" s="154" t="s">
        <v>1323</v>
      </c>
      <c r="X53" s="86">
        <v>1</v>
      </c>
      <c r="Y53" s="84">
        <f t="shared" si="0"/>
        <v>0.5</v>
      </c>
      <c r="Z53" s="85">
        <f t="shared" si="1"/>
        <v>0.55555555555555558</v>
      </c>
      <c r="AA53" s="85" t="str">
        <f t="shared" si="2"/>
        <v>INCUMPLIDA</v>
      </c>
      <c r="AB53" s="85" t="b">
        <f t="shared" si="3"/>
        <v>0</v>
      </c>
      <c r="AC53" s="86" t="str">
        <f t="shared" si="4"/>
        <v>INCUMPLIDA</v>
      </c>
      <c r="AD53" s="188" t="s">
        <v>1042</v>
      </c>
      <c r="AE53" s="86" t="s">
        <v>973</v>
      </c>
      <c r="AF53" s="124"/>
      <c r="AG53" s="87"/>
      <c r="AH53" s="86"/>
      <c r="AI53" s="84" t="str">
        <f t="shared" si="5"/>
        <v/>
      </c>
      <c r="AJ53" s="85" t="str">
        <f t="shared" si="6"/>
        <v/>
      </c>
      <c r="AK53" s="85" t="str">
        <f t="shared" si="7"/>
        <v/>
      </c>
      <c r="AL53" s="85" t="str">
        <f t="shared" si="8"/>
        <v/>
      </c>
      <c r="AM53" s="86" t="str">
        <f t="shared" si="9"/>
        <v/>
      </c>
      <c r="AN53" s="87"/>
      <c r="AO53" s="87"/>
      <c r="AP53" s="124"/>
      <c r="AQ53" s="87"/>
      <c r="AR53" s="86"/>
      <c r="AS53" s="84" t="str">
        <f t="shared" si="10"/>
        <v/>
      </c>
      <c r="AT53" s="85" t="str">
        <f t="shared" si="11"/>
        <v/>
      </c>
      <c r="AU53" s="85" t="str">
        <f t="shared" si="12"/>
        <v/>
      </c>
      <c r="AV53" s="85" t="str">
        <f t="shared" si="13"/>
        <v/>
      </c>
      <c r="AW53" s="86" t="str">
        <f t="shared" si="14"/>
        <v/>
      </c>
      <c r="AX53" s="87"/>
      <c r="AY53" s="87"/>
      <c r="AZ53" s="86" t="str">
        <f t="shared" si="15"/>
        <v>PENDIENTE</v>
      </c>
      <c r="BA53" s="86"/>
      <c r="BB53" s="86"/>
      <c r="BC53" s="86"/>
    </row>
    <row r="54" spans="1:55" ht="163.5" customHeight="1" x14ac:dyDescent="0.25">
      <c r="A54" s="3">
        <v>46</v>
      </c>
      <c r="B54" s="6">
        <v>43181</v>
      </c>
      <c r="C54" s="5" t="s">
        <v>17</v>
      </c>
      <c r="D54" s="5" t="s">
        <v>238</v>
      </c>
      <c r="E54" s="6">
        <v>43181</v>
      </c>
      <c r="F54" s="5" t="s">
        <v>245</v>
      </c>
      <c r="G54" s="24" t="s">
        <v>246</v>
      </c>
      <c r="H54" s="5" t="s">
        <v>81</v>
      </c>
      <c r="I54" s="5" t="s">
        <v>247</v>
      </c>
      <c r="J54" s="5" t="s">
        <v>248</v>
      </c>
      <c r="K54" s="5">
        <v>2</v>
      </c>
      <c r="L54" s="7" t="s">
        <v>235</v>
      </c>
      <c r="M54" s="5" t="s">
        <v>249</v>
      </c>
      <c r="N54" s="16" t="s">
        <v>250</v>
      </c>
      <c r="O54" s="11">
        <v>1</v>
      </c>
      <c r="P54" s="6">
        <v>43221</v>
      </c>
      <c r="Q54" s="6">
        <v>43250</v>
      </c>
      <c r="R54" s="7" t="s">
        <v>70</v>
      </c>
      <c r="S54" s="7" t="str">
        <f>IF(R54="","",VLOOKUP(R54,[2]Datos.!$G$28:$H$50,2,FALSE))</f>
        <v xml:space="preserve">Subdirector Administrativo </v>
      </c>
      <c r="T54" s="7" t="str">
        <f>IF(R54="","",VLOOKUP(R54,[2]Datos.!$J$28:$K$50,2,FALSE))</f>
        <v>Líder de Gestión Documental</v>
      </c>
      <c r="U54" s="68" t="s">
        <v>111</v>
      </c>
      <c r="V54" s="124">
        <v>43585</v>
      </c>
      <c r="W54" s="154" t="s">
        <v>1324</v>
      </c>
      <c r="X54" s="86">
        <v>2</v>
      </c>
      <c r="Y54" s="84">
        <f t="shared" si="0"/>
        <v>1</v>
      </c>
      <c r="Z54" s="85">
        <f t="shared" si="1"/>
        <v>1</v>
      </c>
      <c r="AA54" s="85" t="str">
        <f t="shared" si="2"/>
        <v>TERMINADA EXTEMPORANEA</v>
      </c>
      <c r="AB54" s="85" t="b">
        <f t="shared" si="3"/>
        <v>0</v>
      </c>
      <c r="AC54" s="86" t="str">
        <f t="shared" si="4"/>
        <v>TERMINADA EXTEMPORANEA</v>
      </c>
      <c r="AD54" s="188" t="s">
        <v>1044</v>
      </c>
      <c r="AE54" s="86" t="s">
        <v>971</v>
      </c>
      <c r="AF54" s="124"/>
      <c r="AG54" s="87"/>
      <c r="AH54" s="86"/>
      <c r="AI54" s="84" t="str">
        <f t="shared" si="5"/>
        <v/>
      </c>
      <c r="AJ54" s="85" t="str">
        <f t="shared" si="6"/>
        <v/>
      </c>
      <c r="AK54" s="85" t="str">
        <f t="shared" si="7"/>
        <v/>
      </c>
      <c r="AL54" s="85" t="str">
        <f t="shared" si="8"/>
        <v/>
      </c>
      <c r="AM54" s="86" t="str">
        <f t="shared" si="9"/>
        <v/>
      </c>
      <c r="AN54" s="87"/>
      <c r="AO54" s="87"/>
      <c r="AP54" s="124"/>
      <c r="AQ54" s="87"/>
      <c r="AR54" s="86"/>
      <c r="AS54" s="84" t="str">
        <f t="shared" si="10"/>
        <v/>
      </c>
      <c r="AT54" s="85" t="str">
        <f t="shared" si="11"/>
        <v/>
      </c>
      <c r="AU54" s="85" t="str">
        <f t="shared" si="12"/>
        <v/>
      </c>
      <c r="AV54" s="85" t="str">
        <f t="shared" si="13"/>
        <v/>
      </c>
      <c r="AW54" s="86" t="str">
        <f t="shared" si="14"/>
        <v/>
      </c>
      <c r="AX54" s="87"/>
      <c r="AY54" s="87"/>
      <c r="AZ54" s="86" t="str">
        <f t="shared" si="15"/>
        <v>CUMPLIDA</v>
      </c>
      <c r="BA54" s="86" t="s">
        <v>1043</v>
      </c>
      <c r="BB54" s="86" t="s">
        <v>759</v>
      </c>
      <c r="BC54" s="86" t="s">
        <v>1187</v>
      </c>
    </row>
    <row r="55" spans="1:55" ht="204.75" customHeight="1" x14ac:dyDescent="0.25">
      <c r="A55" s="3">
        <v>47</v>
      </c>
      <c r="B55" s="6">
        <v>43181</v>
      </c>
      <c r="C55" s="5" t="s">
        <v>17</v>
      </c>
      <c r="D55" s="5" t="s">
        <v>238</v>
      </c>
      <c r="E55" s="6">
        <v>43181</v>
      </c>
      <c r="F55" s="5" t="s">
        <v>251</v>
      </c>
      <c r="G55" s="24" t="s">
        <v>252</v>
      </c>
      <c r="H55" s="5" t="s">
        <v>81</v>
      </c>
      <c r="I55" s="5" t="s">
        <v>253</v>
      </c>
      <c r="J55" s="5" t="s">
        <v>254</v>
      </c>
      <c r="K55" s="5">
        <v>1</v>
      </c>
      <c r="L55" s="7" t="s">
        <v>235</v>
      </c>
      <c r="M55" s="5" t="s">
        <v>255</v>
      </c>
      <c r="N55" s="16" t="s">
        <v>256</v>
      </c>
      <c r="O55" s="11">
        <v>1</v>
      </c>
      <c r="P55" s="6">
        <v>43313</v>
      </c>
      <c r="Q55" s="6">
        <v>43404</v>
      </c>
      <c r="R55" s="7" t="s">
        <v>70</v>
      </c>
      <c r="S55" s="7" t="str">
        <f>IF(R55="","",VLOOKUP(R55,[2]Datos.!$G$28:$H$50,2,FALSE))</f>
        <v xml:space="preserve">Subdirector Administrativo </v>
      </c>
      <c r="T55" s="7" t="str">
        <f>IF(R55="","",VLOOKUP(R55,[2]Datos.!$J$28:$K$50,2,FALSE))</f>
        <v>Líder de Gestión Documental</v>
      </c>
      <c r="U55" s="68" t="s">
        <v>111</v>
      </c>
      <c r="V55" s="124">
        <v>43585</v>
      </c>
      <c r="W55" s="154" t="s">
        <v>1325</v>
      </c>
      <c r="X55" s="86">
        <v>0.5</v>
      </c>
      <c r="Y55" s="84">
        <f t="shared" si="0"/>
        <v>0.5</v>
      </c>
      <c r="Z55" s="85">
        <f t="shared" si="1"/>
        <v>0.5</v>
      </c>
      <c r="AA55" s="85" t="str">
        <f t="shared" si="2"/>
        <v>INCUMPLIDA</v>
      </c>
      <c r="AB55" s="85" t="b">
        <f t="shared" si="3"/>
        <v>0</v>
      </c>
      <c r="AC55" s="86" t="str">
        <f t="shared" si="4"/>
        <v>INCUMPLIDA</v>
      </c>
      <c r="AD55" s="188" t="s">
        <v>1045</v>
      </c>
      <c r="AE55" s="86" t="s">
        <v>973</v>
      </c>
      <c r="AF55" s="124"/>
      <c r="AG55" s="87"/>
      <c r="AH55" s="86"/>
      <c r="AI55" s="84" t="str">
        <f t="shared" si="5"/>
        <v/>
      </c>
      <c r="AJ55" s="85" t="str">
        <f t="shared" si="6"/>
        <v/>
      </c>
      <c r="AK55" s="85" t="str">
        <f t="shared" si="7"/>
        <v/>
      </c>
      <c r="AL55" s="85" t="str">
        <f t="shared" si="8"/>
        <v/>
      </c>
      <c r="AM55" s="86" t="str">
        <f t="shared" si="9"/>
        <v/>
      </c>
      <c r="AN55" s="87"/>
      <c r="AO55" s="87"/>
      <c r="AP55" s="124"/>
      <c r="AQ55" s="87"/>
      <c r="AR55" s="86"/>
      <c r="AS55" s="84" t="str">
        <f t="shared" si="10"/>
        <v/>
      </c>
      <c r="AT55" s="85" t="str">
        <f t="shared" si="11"/>
        <v/>
      </c>
      <c r="AU55" s="85" t="str">
        <f t="shared" si="12"/>
        <v/>
      </c>
      <c r="AV55" s="85" t="str">
        <f t="shared" si="13"/>
        <v/>
      </c>
      <c r="AW55" s="86" t="str">
        <f t="shared" si="14"/>
        <v/>
      </c>
      <c r="AX55" s="87"/>
      <c r="AY55" s="87"/>
      <c r="AZ55" s="86" t="str">
        <f t="shared" si="15"/>
        <v>PENDIENTE</v>
      </c>
      <c r="BA55" s="86"/>
      <c r="BB55" s="86"/>
      <c r="BC55" s="86"/>
    </row>
    <row r="56" spans="1:55" ht="165.75" x14ac:dyDescent="0.25">
      <c r="A56" s="3">
        <v>48</v>
      </c>
      <c r="B56" s="6">
        <v>43181</v>
      </c>
      <c r="C56" s="5" t="s">
        <v>17</v>
      </c>
      <c r="D56" s="5" t="s">
        <v>238</v>
      </c>
      <c r="E56" s="6">
        <v>43181</v>
      </c>
      <c r="F56" s="5" t="s">
        <v>257</v>
      </c>
      <c r="G56" s="24" t="s">
        <v>258</v>
      </c>
      <c r="H56" s="5" t="s">
        <v>81</v>
      </c>
      <c r="I56" s="5" t="s">
        <v>259</v>
      </c>
      <c r="J56" s="5" t="s">
        <v>260</v>
      </c>
      <c r="K56" s="5">
        <v>3</v>
      </c>
      <c r="L56" s="7" t="s">
        <v>235</v>
      </c>
      <c r="M56" s="5" t="s">
        <v>261</v>
      </c>
      <c r="N56" s="16" t="s">
        <v>262</v>
      </c>
      <c r="O56" s="11">
        <v>0.7</v>
      </c>
      <c r="P56" s="6">
        <v>43252</v>
      </c>
      <c r="Q56" s="6">
        <v>43462</v>
      </c>
      <c r="R56" s="7" t="s">
        <v>70</v>
      </c>
      <c r="S56" s="7" t="str">
        <f>IF(R56="","",VLOOKUP(R56,[2]Datos.!$G$28:$H$50,2,FALSE))</f>
        <v xml:space="preserve">Subdirector Administrativo </v>
      </c>
      <c r="T56" s="7" t="str">
        <f>IF(R56="","",VLOOKUP(R56,[2]Datos.!$J$28:$K$50,2,FALSE))</f>
        <v>Líder de Gestión Documental</v>
      </c>
      <c r="U56" s="68" t="s">
        <v>111</v>
      </c>
      <c r="V56" s="124">
        <v>43585</v>
      </c>
      <c r="W56" s="154" t="s">
        <v>1326</v>
      </c>
      <c r="X56" s="86">
        <v>1</v>
      </c>
      <c r="Y56" s="84">
        <f t="shared" si="0"/>
        <v>0.33333333333333331</v>
      </c>
      <c r="Z56" s="85">
        <f t="shared" si="1"/>
        <v>0.47619047619047622</v>
      </c>
      <c r="AA56" s="85" t="str">
        <f t="shared" si="2"/>
        <v>INCUMPLIDA</v>
      </c>
      <c r="AB56" s="85" t="b">
        <f t="shared" si="3"/>
        <v>0</v>
      </c>
      <c r="AC56" s="86" t="str">
        <f t="shared" si="4"/>
        <v>INCUMPLIDA</v>
      </c>
      <c r="AD56" s="188" t="s">
        <v>1056</v>
      </c>
      <c r="AE56" s="86" t="s">
        <v>973</v>
      </c>
      <c r="AF56" s="124"/>
      <c r="AG56" s="87"/>
      <c r="AH56" s="86"/>
      <c r="AI56" s="84" t="str">
        <f t="shared" si="5"/>
        <v/>
      </c>
      <c r="AJ56" s="85" t="str">
        <f t="shared" si="6"/>
        <v/>
      </c>
      <c r="AK56" s="85" t="str">
        <f t="shared" si="7"/>
        <v/>
      </c>
      <c r="AL56" s="85" t="str">
        <f t="shared" si="8"/>
        <v/>
      </c>
      <c r="AM56" s="86" t="str">
        <f t="shared" si="9"/>
        <v/>
      </c>
      <c r="AN56" s="87"/>
      <c r="AO56" s="87"/>
      <c r="AP56" s="124"/>
      <c r="AQ56" s="87"/>
      <c r="AR56" s="86"/>
      <c r="AS56" s="84" t="str">
        <f t="shared" si="10"/>
        <v/>
      </c>
      <c r="AT56" s="85" t="str">
        <f t="shared" si="11"/>
        <v/>
      </c>
      <c r="AU56" s="85" t="str">
        <f t="shared" si="12"/>
        <v/>
      </c>
      <c r="AV56" s="85" t="str">
        <f t="shared" si="13"/>
        <v/>
      </c>
      <c r="AW56" s="86" t="str">
        <f t="shared" si="14"/>
        <v/>
      </c>
      <c r="AX56" s="87"/>
      <c r="AY56" s="87"/>
      <c r="AZ56" s="86" t="str">
        <f t="shared" si="15"/>
        <v>PENDIENTE</v>
      </c>
      <c r="BA56" s="86"/>
      <c r="BB56" s="86"/>
      <c r="BC56" s="86"/>
    </row>
    <row r="57" spans="1:55" ht="140.25" x14ac:dyDescent="0.25">
      <c r="A57" s="3">
        <v>49</v>
      </c>
      <c r="B57" s="6">
        <v>43181</v>
      </c>
      <c r="C57" s="5" t="s">
        <v>17</v>
      </c>
      <c r="D57" s="5" t="s">
        <v>238</v>
      </c>
      <c r="E57" s="6">
        <v>43181</v>
      </c>
      <c r="F57" s="23" t="s">
        <v>263</v>
      </c>
      <c r="G57" s="24" t="s">
        <v>264</v>
      </c>
      <c r="H57" s="5" t="s">
        <v>81</v>
      </c>
      <c r="I57" s="5" t="s">
        <v>265</v>
      </c>
      <c r="J57" s="5" t="s">
        <v>266</v>
      </c>
      <c r="K57" s="5">
        <v>2</v>
      </c>
      <c r="L57" s="7" t="s">
        <v>235</v>
      </c>
      <c r="M57" s="5" t="s">
        <v>267</v>
      </c>
      <c r="N57" s="16" t="s">
        <v>268</v>
      </c>
      <c r="O57" s="11">
        <v>1</v>
      </c>
      <c r="P57" s="6">
        <v>43313</v>
      </c>
      <c r="Q57" s="6">
        <v>43646</v>
      </c>
      <c r="R57" s="7" t="s">
        <v>70</v>
      </c>
      <c r="S57" s="7" t="str">
        <f>IF(R57="","",VLOOKUP(R57,[2]Datos.!$G$28:$H$50,2,FALSE))</f>
        <v xml:space="preserve">Subdirector Administrativo </v>
      </c>
      <c r="T57" s="7" t="str">
        <f>IF(R57="","",VLOOKUP(R57,[2]Datos.!$J$28:$K$50,2,FALSE))</f>
        <v>Líder de Gestión Documental</v>
      </c>
      <c r="U57" s="68" t="s">
        <v>111</v>
      </c>
      <c r="V57" s="124">
        <v>43585</v>
      </c>
      <c r="W57" s="154" t="s">
        <v>1068</v>
      </c>
      <c r="X57" s="86">
        <v>0.5</v>
      </c>
      <c r="Y57" s="84">
        <f t="shared" si="0"/>
        <v>0.25</v>
      </c>
      <c r="Z57" s="85">
        <f t="shared" si="1"/>
        <v>0.25</v>
      </c>
      <c r="AA57" s="85" t="str">
        <f t="shared" si="2"/>
        <v>INCUMPLIDA</v>
      </c>
      <c r="AB57" s="85" t="str">
        <f t="shared" si="3"/>
        <v>EN PROCESO</v>
      </c>
      <c r="AC57" s="86" t="str">
        <f t="shared" si="4"/>
        <v>EN PROCESO</v>
      </c>
      <c r="AD57" s="188" t="s">
        <v>1069</v>
      </c>
      <c r="AE57" s="86" t="s">
        <v>973</v>
      </c>
      <c r="AF57" s="124"/>
      <c r="AG57" s="87"/>
      <c r="AH57" s="86"/>
      <c r="AI57" s="84" t="str">
        <f t="shared" si="5"/>
        <v/>
      </c>
      <c r="AJ57" s="85" t="str">
        <f t="shared" si="6"/>
        <v/>
      </c>
      <c r="AK57" s="85" t="str">
        <f t="shared" si="7"/>
        <v/>
      </c>
      <c r="AL57" s="85" t="str">
        <f t="shared" si="8"/>
        <v/>
      </c>
      <c r="AM57" s="86" t="str">
        <f t="shared" si="9"/>
        <v/>
      </c>
      <c r="AN57" s="87"/>
      <c r="AO57" s="87"/>
      <c r="AP57" s="124"/>
      <c r="AQ57" s="87"/>
      <c r="AR57" s="86"/>
      <c r="AS57" s="84" t="str">
        <f t="shared" si="10"/>
        <v/>
      </c>
      <c r="AT57" s="85" t="str">
        <f t="shared" si="11"/>
        <v/>
      </c>
      <c r="AU57" s="85" t="str">
        <f t="shared" si="12"/>
        <v/>
      </c>
      <c r="AV57" s="85" t="str">
        <f t="shared" si="13"/>
        <v/>
      </c>
      <c r="AW57" s="86" t="str">
        <f t="shared" si="14"/>
        <v/>
      </c>
      <c r="AX57" s="87"/>
      <c r="AY57" s="87"/>
      <c r="AZ57" s="86" t="str">
        <f t="shared" si="15"/>
        <v>PENDIENTE</v>
      </c>
      <c r="BA57" s="86"/>
      <c r="BB57" s="86"/>
      <c r="BC57" s="86"/>
    </row>
    <row r="58" spans="1:55" ht="88.5" customHeight="1" x14ac:dyDescent="0.25">
      <c r="A58" s="3">
        <v>50</v>
      </c>
      <c r="B58" s="6">
        <v>43181</v>
      </c>
      <c r="C58" s="5" t="s">
        <v>17</v>
      </c>
      <c r="D58" s="5" t="s">
        <v>238</v>
      </c>
      <c r="E58" s="6">
        <v>43181</v>
      </c>
      <c r="F58" s="23" t="s">
        <v>269</v>
      </c>
      <c r="G58" s="24" t="s">
        <v>270</v>
      </c>
      <c r="H58" s="5" t="s">
        <v>81</v>
      </c>
      <c r="I58" s="5" t="s">
        <v>271</v>
      </c>
      <c r="J58" s="5" t="s">
        <v>272</v>
      </c>
      <c r="K58" s="5">
        <v>1</v>
      </c>
      <c r="L58" s="7" t="s">
        <v>235</v>
      </c>
      <c r="M58" s="5" t="s">
        <v>273</v>
      </c>
      <c r="N58" s="16" t="s">
        <v>274</v>
      </c>
      <c r="O58" s="11">
        <v>1</v>
      </c>
      <c r="P58" s="6">
        <v>43282</v>
      </c>
      <c r="Q58" s="6">
        <v>43373</v>
      </c>
      <c r="R58" s="7" t="s">
        <v>70</v>
      </c>
      <c r="S58" s="7" t="str">
        <f>IF(R58="","",VLOOKUP(R58,[2]Datos.!$G$28:$H$50,2,FALSE))</f>
        <v xml:space="preserve">Subdirector Administrativo </v>
      </c>
      <c r="T58" s="7" t="str">
        <f>IF(R58="","",VLOOKUP(R58,[2]Datos.!$J$28:$K$50,2,FALSE))</f>
        <v>Líder de Gestión Documental</v>
      </c>
      <c r="U58" s="68" t="s">
        <v>111</v>
      </c>
      <c r="V58" s="124">
        <v>43585</v>
      </c>
      <c r="W58" s="154" t="s">
        <v>1128</v>
      </c>
      <c r="X58" s="86">
        <v>1</v>
      </c>
      <c r="Y58" s="84">
        <f t="shared" si="0"/>
        <v>1</v>
      </c>
      <c r="Z58" s="85">
        <f t="shared" si="1"/>
        <v>1</v>
      </c>
      <c r="AA58" s="85" t="str">
        <f t="shared" si="2"/>
        <v>TERMINADA EXTEMPORANEA</v>
      </c>
      <c r="AB58" s="85" t="b">
        <f t="shared" si="3"/>
        <v>0</v>
      </c>
      <c r="AC58" s="86" t="str">
        <f t="shared" si="4"/>
        <v>TERMINADA EXTEMPORANEA</v>
      </c>
      <c r="AD58" s="188" t="s">
        <v>1162</v>
      </c>
      <c r="AE58" s="86" t="s">
        <v>973</v>
      </c>
      <c r="AF58" s="124"/>
      <c r="AG58" s="87"/>
      <c r="AH58" s="86"/>
      <c r="AI58" s="84" t="str">
        <f t="shared" si="5"/>
        <v/>
      </c>
      <c r="AJ58" s="85" t="str">
        <f t="shared" si="6"/>
        <v/>
      </c>
      <c r="AK58" s="85" t="str">
        <f t="shared" si="7"/>
        <v/>
      </c>
      <c r="AL58" s="85" t="str">
        <f t="shared" si="8"/>
        <v/>
      </c>
      <c r="AM58" s="86" t="str">
        <f t="shared" si="9"/>
        <v/>
      </c>
      <c r="AN58" s="87"/>
      <c r="AO58" s="87"/>
      <c r="AP58" s="124"/>
      <c r="AQ58" s="87"/>
      <c r="AR58" s="86"/>
      <c r="AS58" s="84" t="str">
        <f t="shared" si="10"/>
        <v/>
      </c>
      <c r="AT58" s="85" t="str">
        <f t="shared" si="11"/>
        <v/>
      </c>
      <c r="AU58" s="85" t="str">
        <f t="shared" si="12"/>
        <v/>
      </c>
      <c r="AV58" s="85" t="str">
        <f t="shared" si="13"/>
        <v/>
      </c>
      <c r="AW58" s="86" t="str">
        <f t="shared" si="14"/>
        <v/>
      </c>
      <c r="AX58" s="87"/>
      <c r="AY58" s="87"/>
      <c r="AZ58" s="86" t="str">
        <f t="shared" si="15"/>
        <v>CUMPLIDA</v>
      </c>
      <c r="BA58" s="86" t="s">
        <v>1209</v>
      </c>
      <c r="BB58" s="86" t="s">
        <v>759</v>
      </c>
      <c r="BC58" s="86" t="s">
        <v>1187</v>
      </c>
    </row>
    <row r="59" spans="1:55" ht="165.75" x14ac:dyDescent="0.25">
      <c r="A59" s="3">
        <v>51</v>
      </c>
      <c r="B59" s="6">
        <v>43181</v>
      </c>
      <c r="C59" s="5" t="s">
        <v>17</v>
      </c>
      <c r="D59" s="5" t="s">
        <v>275</v>
      </c>
      <c r="E59" s="6">
        <v>43181</v>
      </c>
      <c r="F59" s="5" t="s">
        <v>276</v>
      </c>
      <c r="G59" s="24" t="s">
        <v>277</v>
      </c>
      <c r="H59" s="5" t="s">
        <v>81</v>
      </c>
      <c r="I59" s="5" t="s">
        <v>278</v>
      </c>
      <c r="J59" s="5" t="s">
        <v>279</v>
      </c>
      <c r="K59" s="5">
        <v>4</v>
      </c>
      <c r="L59" s="7" t="s">
        <v>235</v>
      </c>
      <c r="M59" s="5" t="s">
        <v>280</v>
      </c>
      <c r="N59" s="16" t="s">
        <v>1046</v>
      </c>
      <c r="O59" s="11">
        <v>1</v>
      </c>
      <c r="P59" s="6">
        <v>43160</v>
      </c>
      <c r="Q59" s="6">
        <v>43646</v>
      </c>
      <c r="R59" s="7" t="s">
        <v>70</v>
      </c>
      <c r="S59" s="7" t="str">
        <f>IF(R59="","",VLOOKUP(R59,[2]Datos.!$G$28:$H$50,2,FALSE))</f>
        <v xml:space="preserve">Subdirector Administrativo </v>
      </c>
      <c r="T59" s="7" t="str">
        <f>IF(R59="","",VLOOKUP(R59,[2]Datos.!$J$28:$K$50,2,FALSE))</f>
        <v>Líder de Gestión Documental</v>
      </c>
      <c r="U59" s="68" t="s">
        <v>111</v>
      </c>
      <c r="V59" s="124">
        <v>43585</v>
      </c>
      <c r="W59" s="154" t="s">
        <v>1327</v>
      </c>
      <c r="X59" s="86">
        <v>0</v>
      </c>
      <c r="Y59" s="84">
        <f t="shared" si="0"/>
        <v>0</v>
      </c>
      <c r="Z59" s="85">
        <f t="shared" si="1"/>
        <v>0</v>
      </c>
      <c r="AA59" s="85" t="str">
        <f t="shared" si="2"/>
        <v>INCUMPLIDA</v>
      </c>
      <c r="AB59" s="85" t="str">
        <f t="shared" si="3"/>
        <v>SIN INICIAR</v>
      </c>
      <c r="AC59" s="86" t="str">
        <f t="shared" si="4"/>
        <v>SIN INICIAR</v>
      </c>
      <c r="AD59" s="188" t="s">
        <v>1047</v>
      </c>
      <c r="AE59" s="86" t="s">
        <v>971</v>
      </c>
      <c r="AF59" s="124"/>
      <c r="AG59" s="87"/>
      <c r="AH59" s="86"/>
      <c r="AI59" s="84" t="str">
        <f t="shared" si="5"/>
        <v/>
      </c>
      <c r="AJ59" s="85" t="str">
        <f t="shared" si="6"/>
        <v/>
      </c>
      <c r="AK59" s="85" t="str">
        <f t="shared" si="7"/>
        <v/>
      </c>
      <c r="AL59" s="85" t="str">
        <f t="shared" si="8"/>
        <v/>
      </c>
      <c r="AM59" s="86" t="str">
        <f t="shared" si="9"/>
        <v/>
      </c>
      <c r="AN59" s="87"/>
      <c r="AO59" s="87"/>
      <c r="AP59" s="124"/>
      <c r="AQ59" s="87"/>
      <c r="AR59" s="86"/>
      <c r="AS59" s="84" t="str">
        <f t="shared" si="10"/>
        <v/>
      </c>
      <c r="AT59" s="85" t="str">
        <f t="shared" si="11"/>
        <v/>
      </c>
      <c r="AU59" s="85" t="str">
        <f t="shared" si="12"/>
        <v/>
      </c>
      <c r="AV59" s="85" t="str">
        <f t="shared" si="13"/>
        <v/>
      </c>
      <c r="AW59" s="86" t="str">
        <f t="shared" si="14"/>
        <v/>
      </c>
      <c r="AX59" s="87"/>
      <c r="AY59" s="87"/>
      <c r="AZ59" s="86" t="str">
        <f t="shared" si="15"/>
        <v>PENDIENTE</v>
      </c>
      <c r="BA59" s="86"/>
      <c r="BB59" s="86"/>
      <c r="BC59" s="86"/>
    </row>
    <row r="60" spans="1:55" ht="102" customHeight="1" x14ac:dyDescent="0.25">
      <c r="A60" s="3">
        <v>52</v>
      </c>
      <c r="B60" s="6">
        <v>43181</v>
      </c>
      <c r="C60" s="5" t="s">
        <v>17</v>
      </c>
      <c r="D60" s="5" t="s">
        <v>275</v>
      </c>
      <c r="E60" s="6">
        <v>43181</v>
      </c>
      <c r="F60" s="5" t="s">
        <v>281</v>
      </c>
      <c r="G60" s="24" t="s">
        <v>282</v>
      </c>
      <c r="H60" s="5" t="s">
        <v>81</v>
      </c>
      <c r="I60" s="5" t="s">
        <v>283</v>
      </c>
      <c r="J60" s="5" t="s">
        <v>284</v>
      </c>
      <c r="K60" s="5">
        <v>1</v>
      </c>
      <c r="L60" s="7" t="s">
        <v>235</v>
      </c>
      <c r="M60" s="5" t="s">
        <v>285</v>
      </c>
      <c r="N60" s="16" t="s">
        <v>286</v>
      </c>
      <c r="O60" s="11">
        <v>0.8</v>
      </c>
      <c r="P60" s="6">
        <v>43221</v>
      </c>
      <c r="Q60" s="6">
        <v>43644</v>
      </c>
      <c r="R60" s="7" t="s">
        <v>70</v>
      </c>
      <c r="S60" s="7" t="str">
        <f>IF(R60="","",VLOOKUP(R60,[2]Datos.!$G$28:$H$50,2,FALSE))</f>
        <v xml:space="preserve">Subdirector Administrativo </v>
      </c>
      <c r="T60" s="7" t="str">
        <f>IF(R60="","",VLOOKUP(R60,[2]Datos.!$J$28:$K$50,2,FALSE))</f>
        <v>Líder de Gestión Documental</v>
      </c>
      <c r="U60" s="68" t="s">
        <v>111</v>
      </c>
      <c r="V60" s="124">
        <v>43585</v>
      </c>
      <c r="W60" s="154" t="s">
        <v>1205</v>
      </c>
      <c r="X60" s="86">
        <v>1</v>
      </c>
      <c r="Y60" s="84">
        <f t="shared" si="0"/>
        <v>1</v>
      </c>
      <c r="Z60" s="85">
        <f t="shared" si="1"/>
        <v>1</v>
      </c>
      <c r="AA60" s="85" t="str">
        <f t="shared" si="2"/>
        <v>TERMINADA EXTEMPORANEA</v>
      </c>
      <c r="AB60" s="85" t="str">
        <f t="shared" si="3"/>
        <v>TERMINADA</v>
      </c>
      <c r="AC60" s="86" t="str">
        <f t="shared" si="4"/>
        <v>TERMINADA</v>
      </c>
      <c r="AD60" s="188" t="s">
        <v>1169</v>
      </c>
      <c r="AE60" s="86" t="s">
        <v>973</v>
      </c>
      <c r="AF60" s="124"/>
      <c r="AG60" s="87"/>
      <c r="AH60" s="86"/>
      <c r="AI60" s="84" t="str">
        <f t="shared" si="5"/>
        <v/>
      </c>
      <c r="AJ60" s="85" t="str">
        <f t="shared" si="6"/>
        <v/>
      </c>
      <c r="AK60" s="85" t="str">
        <f t="shared" si="7"/>
        <v/>
      </c>
      <c r="AL60" s="85" t="str">
        <f t="shared" si="8"/>
        <v/>
      </c>
      <c r="AM60" s="86" t="str">
        <f t="shared" si="9"/>
        <v/>
      </c>
      <c r="AN60" s="87"/>
      <c r="AO60" s="87"/>
      <c r="AP60" s="124"/>
      <c r="AQ60" s="87"/>
      <c r="AR60" s="86"/>
      <c r="AS60" s="84" t="str">
        <f t="shared" si="10"/>
        <v/>
      </c>
      <c r="AT60" s="85" t="str">
        <f t="shared" si="11"/>
        <v/>
      </c>
      <c r="AU60" s="85" t="str">
        <f t="shared" si="12"/>
        <v/>
      </c>
      <c r="AV60" s="85" t="str">
        <f t="shared" si="13"/>
        <v/>
      </c>
      <c r="AW60" s="86" t="str">
        <f t="shared" si="14"/>
        <v/>
      </c>
      <c r="AX60" s="87"/>
      <c r="AY60" s="87"/>
      <c r="AZ60" s="86" t="str">
        <f t="shared" si="15"/>
        <v>CUMPLIDA</v>
      </c>
      <c r="BA60" s="86" t="s">
        <v>1168</v>
      </c>
      <c r="BB60" s="86" t="s">
        <v>757</v>
      </c>
      <c r="BC60" s="86" t="s">
        <v>1187</v>
      </c>
    </row>
    <row r="61" spans="1:55" ht="153" x14ac:dyDescent="0.25">
      <c r="A61" s="3">
        <v>53</v>
      </c>
      <c r="B61" s="6">
        <v>43181</v>
      </c>
      <c r="C61" s="5" t="s">
        <v>17</v>
      </c>
      <c r="D61" s="5" t="s">
        <v>275</v>
      </c>
      <c r="E61" s="6">
        <v>43181</v>
      </c>
      <c r="F61" s="5" t="s">
        <v>287</v>
      </c>
      <c r="G61" s="24" t="s">
        <v>288</v>
      </c>
      <c r="H61" s="5" t="s">
        <v>81</v>
      </c>
      <c r="I61" s="5" t="s">
        <v>289</v>
      </c>
      <c r="J61" s="5" t="s">
        <v>290</v>
      </c>
      <c r="K61" s="5">
        <v>1</v>
      </c>
      <c r="L61" s="7" t="s">
        <v>235</v>
      </c>
      <c r="M61" s="5" t="s">
        <v>291</v>
      </c>
      <c r="N61" s="16" t="s">
        <v>292</v>
      </c>
      <c r="O61" s="11">
        <v>1</v>
      </c>
      <c r="P61" s="6">
        <v>43222</v>
      </c>
      <c r="Q61" s="6">
        <v>43250</v>
      </c>
      <c r="R61" s="7" t="s">
        <v>70</v>
      </c>
      <c r="S61" s="7" t="str">
        <f>IF(R61="","",VLOOKUP(R61,[2]Datos.!$G$28:$H$50,2,FALSE))</f>
        <v xml:space="preserve">Subdirector Administrativo </v>
      </c>
      <c r="T61" s="7" t="str">
        <f>IF(R61="","",VLOOKUP(R61,[2]Datos.!$J$28:$K$50,2,FALSE))</f>
        <v>Líder de Gestión Documental</v>
      </c>
      <c r="U61" s="68" t="s">
        <v>111</v>
      </c>
      <c r="V61" s="124">
        <v>43585</v>
      </c>
      <c r="W61" s="193" t="s">
        <v>1201</v>
      </c>
      <c r="X61" s="86">
        <v>0.5</v>
      </c>
      <c r="Y61" s="84">
        <f t="shared" si="0"/>
        <v>0.5</v>
      </c>
      <c r="Z61" s="85">
        <f t="shared" si="1"/>
        <v>0.5</v>
      </c>
      <c r="AA61" s="85" t="str">
        <f t="shared" si="2"/>
        <v>INCUMPLIDA</v>
      </c>
      <c r="AB61" s="85" t="b">
        <f t="shared" si="3"/>
        <v>0</v>
      </c>
      <c r="AC61" s="86" t="str">
        <f t="shared" si="4"/>
        <v>INCUMPLIDA</v>
      </c>
      <c r="AD61" s="188" t="s">
        <v>1048</v>
      </c>
      <c r="AE61" s="86" t="s">
        <v>973</v>
      </c>
      <c r="AF61" s="124"/>
      <c r="AG61" s="87"/>
      <c r="AH61" s="86"/>
      <c r="AI61" s="84" t="str">
        <f t="shared" si="5"/>
        <v/>
      </c>
      <c r="AJ61" s="85" t="str">
        <f t="shared" si="6"/>
        <v/>
      </c>
      <c r="AK61" s="85" t="str">
        <f t="shared" si="7"/>
        <v/>
      </c>
      <c r="AL61" s="85" t="str">
        <f t="shared" si="8"/>
        <v/>
      </c>
      <c r="AM61" s="86" t="str">
        <f t="shared" si="9"/>
        <v/>
      </c>
      <c r="AN61" s="87"/>
      <c r="AO61" s="87"/>
      <c r="AP61" s="124"/>
      <c r="AQ61" s="87"/>
      <c r="AR61" s="86"/>
      <c r="AS61" s="84" t="str">
        <f t="shared" si="10"/>
        <v/>
      </c>
      <c r="AT61" s="85" t="str">
        <f t="shared" si="11"/>
        <v/>
      </c>
      <c r="AU61" s="85" t="str">
        <f t="shared" si="12"/>
        <v/>
      </c>
      <c r="AV61" s="85" t="str">
        <f t="shared" si="13"/>
        <v/>
      </c>
      <c r="AW61" s="86" t="str">
        <f t="shared" si="14"/>
        <v/>
      </c>
      <c r="AX61" s="87"/>
      <c r="AY61" s="87"/>
      <c r="AZ61" s="86" t="str">
        <f t="shared" si="15"/>
        <v>PENDIENTE</v>
      </c>
      <c r="BA61" s="86"/>
      <c r="BB61" s="86"/>
      <c r="BC61" s="86"/>
    </row>
    <row r="62" spans="1:55" ht="126" customHeight="1" x14ac:dyDescent="0.25">
      <c r="A62" s="3">
        <v>54</v>
      </c>
      <c r="B62" s="6">
        <v>43181</v>
      </c>
      <c r="C62" s="5" t="s">
        <v>17</v>
      </c>
      <c r="D62" s="5" t="s">
        <v>238</v>
      </c>
      <c r="E62" s="6">
        <v>43181</v>
      </c>
      <c r="F62" s="23" t="s">
        <v>293</v>
      </c>
      <c r="G62" s="24" t="s">
        <v>294</v>
      </c>
      <c r="H62" s="5" t="s">
        <v>81</v>
      </c>
      <c r="I62" s="5" t="s">
        <v>295</v>
      </c>
      <c r="J62" s="5" t="s">
        <v>1049</v>
      </c>
      <c r="K62" s="5">
        <v>1</v>
      </c>
      <c r="L62" s="7" t="s">
        <v>235</v>
      </c>
      <c r="M62" s="5" t="s">
        <v>296</v>
      </c>
      <c r="N62" s="16" t="s">
        <v>297</v>
      </c>
      <c r="O62" s="11">
        <v>1</v>
      </c>
      <c r="P62" s="6">
        <v>43221</v>
      </c>
      <c r="Q62" s="6">
        <v>43250</v>
      </c>
      <c r="R62" s="7" t="s">
        <v>70</v>
      </c>
      <c r="S62" s="7" t="str">
        <f>IF(R62="","",VLOOKUP(R62,[2]Datos.!$G$28:$H$50,2,FALSE))</f>
        <v xml:space="preserve">Subdirector Administrativo </v>
      </c>
      <c r="T62" s="7" t="str">
        <f>IF(R62="","",VLOOKUP(R62,[2]Datos.!$J$28:$K$50,2,FALSE))</f>
        <v>Líder de Gestión Documental</v>
      </c>
      <c r="U62" s="68" t="s">
        <v>111</v>
      </c>
      <c r="V62" s="124">
        <v>43585</v>
      </c>
      <c r="W62" s="154" t="s">
        <v>1202</v>
      </c>
      <c r="X62" s="86">
        <v>1</v>
      </c>
      <c r="Y62" s="84">
        <f t="shared" si="0"/>
        <v>1</v>
      </c>
      <c r="Z62" s="85">
        <f t="shared" si="1"/>
        <v>1</v>
      </c>
      <c r="AA62" s="85" t="str">
        <f t="shared" si="2"/>
        <v>TERMINADA EXTEMPORANEA</v>
      </c>
      <c r="AB62" s="85" t="b">
        <f t="shared" si="3"/>
        <v>0</v>
      </c>
      <c r="AC62" s="86" t="str">
        <f t="shared" si="4"/>
        <v>TERMINADA EXTEMPORANEA</v>
      </c>
      <c r="AD62" s="188" t="s">
        <v>1163</v>
      </c>
      <c r="AE62" s="86" t="s">
        <v>973</v>
      </c>
      <c r="AF62" s="124"/>
      <c r="AG62" s="87"/>
      <c r="AH62" s="86"/>
      <c r="AI62" s="84" t="str">
        <f t="shared" si="5"/>
        <v/>
      </c>
      <c r="AJ62" s="85" t="str">
        <f t="shared" si="6"/>
        <v/>
      </c>
      <c r="AK62" s="85" t="str">
        <f t="shared" si="7"/>
        <v/>
      </c>
      <c r="AL62" s="85" t="str">
        <f t="shared" si="8"/>
        <v/>
      </c>
      <c r="AM62" s="86" t="str">
        <f t="shared" si="9"/>
        <v/>
      </c>
      <c r="AN62" s="87"/>
      <c r="AO62" s="87"/>
      <c r="AP62" s="124"/>
      <c r="AQ62" s="87"/>
      <c r="AR62" s="86"/>
      <c r="AS62" s="84" t="str">
        <f t="shared" si="10"/>
        <v/>
      </c>
      <c r="AT62" s="85" t="str">
        <f t="shared" si="11"/>
        <v/>
      </c>
      <c r="AU62" s="85" t="str">
        <f t="shared" si="12"/>
        <v/>
      </c>
      <c r="AV62" s="85" t="str">
        <f t="shared" si="13"/>
        <v/>
      </c>
      <c r="AW62" s="86" t="str">
        <f t="shared" si="14"/>
        <v/>
      </c>
      <c r="AX62" s="87"/>
      <c r="AY62" s="87"/>
      <c r="AZ62" s="86" t="str">
        <f t="shared" si="15"/>
        <v>CUMPLIDA</v>
      </c>
      <c r="BA62" s="86" t="s">
        <v>1210</v>
      </c>
      <c r="BB62" s="86" t="s">
        <v>759</v>
      </c>
      <c r="BC62" s="86" t="s">
        <v>1187</v>
      </c>
    </row>
    <row r="63" spans="1:55" ht="142.5" customHeight="1" x14ac:dyDescent="0.25">
      <c r="A63" s="3">
        <v>55</v>
      </c>
      <c r="B63" s="6">
        <v>43181</v>
      </c>
      <c r="C63" s="5" t="s">
        <v>17</v>
      </c>
      <c r="D63" s="5" t="s">
        <v>238</v>
      </c>
      <c r="E63" s="6">
        <v>43181</v>
      </c>
      <c r="F63" s="5" t="s">
        <v>298</v>
      </c>
      <c r="G63" s="24" t="s">
        <v>299</v>
      </c>
      <c r="H63" s="5" t="s">
        <v>81</v>
      </c>
      <c r="I63" s="5" t="s">
        <v>300</v>
      </c>
      <c r="J63" s="5" t="s">
        <v>301</v>
      </c>
      <c r="K63" s="5">
        <v>1</v>
      </c>
      <c r="L63" s="7" t="s">
        <v>235</v>
      </c>
      <c r="M63" s="5" t="s">
        <v>302</v>
      </c>
      <c r="N63" s="16" t="s">
        <v>303</v>
      </c>
      <c r="O63" s="11">
        <v>1</v>
      </c>
      <c r="P63" s="6">
        <v>43313</v>
      </c>
      <c r="Q63" s="6">
        <v>43342</v>
      </c>
      <c r="R63" s="7" t="s">
        <v>70</v>
      </c>
      <c r="S63" s="7" t="str">
        <f>IF(R63="","",VLOOKUP(R63,[2]Datos.!$G$28:$H$50,2,FALSE))</f>
        <v xml:space="preserve">Subdirector Administrativo </v>
      </c>
      <c r="T63" s="7" t="str">
        <f>IF(R63="","",VLOOKUP(R63,[2]Datos.!$J$28:$K$50,2,FALSE))</f>
        <v>Líder de Gestión Documental</v>
      </c>
      <c r="U63" s="68" t="s">
        <v>111</v>
      </c>
      <c r="V63" s="124">
        <v>43585</v>
      </c>
      <c r="W63" s="154" t="s">
        <v>1203</v>
      </c>
      <c r="X63" s="86">
        <v>1</v>
      </c>
      <c r="Y63" s="84">
        <f t="shared" si="0"/>
        <v>1</v>
      </c>
      <c r="Z63" s="85">
        <f t="shared" si="1"/>
        <v>1</v>
      </c>
      <c r="AA63" s="85" t="str">
        <f t="shared" si="2"/>
        <v>TERMINADA EXTEMPORANEA</v>
      </c>
      <c r="AB63" s="85" t="b">
        <f t="shared" si="3"/>
        <v>0</v>
      </c>
      <c r="AC63" s="86" t="str">
        <f t="shared" si="4"/>
        <v>TERMINADA EXTEMPORANEA</v>
      </c>
      <c r="AD63" s="188" t="s">
        <v>1051</v>
      </c>
      <c r="AE63" s="86" t="s">
        <v>973</v>
      </c>
      <c r="AF63" s="124"/>
      <c r="AG63" s="87"/>
      <c r="AH63" s="86"/>
      <c r="AI63" s="84" t="str">
        <f t="shared" si="5"/>
        <v/>
      </c>
      <c r="AJ63" s="85" t="str">
        <f t="shared" si="6"/>
        <v/>
      </c>
      <c r="AK63" s="85" t="str">
        <f t="shared" si="7"/>
        <v/>
      </c>
      <c r="AL63" s="85" t="str">
        <f t="shared" si="8"/>
        <v/>
      </c>
      <c r="AM63" s="86" t="str">
        <f t="shared" si="9"/>
        <v/>
      </c>
      <c r="AN63" s="87"/>
      <c r="AO63" s="87"/>
      <c r="AP63" s="124"/>
      <c r="AQ63" s="87"/>
      <c r="AR63" s="86"/>
      <c r="AS63" s="84" t="str">
        <f t="shared" si="10"/>
        <v/>
      </c>
      <c r="AT63" s="85" t="str">
        <f t="shared" si="11"/>
        <v/>
      </c>
      <c r="AU63" s="85" t="str">
        <f t="shared" si="12"/>
        <v/>
      </c>
      <c r="AV63" s="85" t="str">
        <f t="shared" si="13"/>
        <v/>
      </c>
      <c r="AW63" s="86" t="str">
        <f t="shared" si="14"/>
        <v/>
      </c>
      <c r="AX63" s="87"/>
      <c r="AY63" s="87"/>
      <c r="AZ63" s="86" t="str">
        <f t="shared" si="15"/>
        <v>CUMPLIDA</v>
      </c>
      <c r="BA63" s="86" t="s">
        <v>1050</v>
      </c>
      <c r="BB63" s="86" t="s">
        <v>759</v>
      </c>
      <c r="BC63" s="86" t="s">
        <v>1187</v>
      </c>
    </row>
    <row r="64" spans="1:55" ht="123" customHeight="1" x14ac:dyDescent="0.25">
      <c r="A64" s="3">
        <v>56</v>
      </c>
      <c r="B64" s="6">
        <v>43181</v>
      </c>
      <c r="C64" s="5" t="s">
        <v>17</v>
      </c>
      <c r="D64" s="5" t="s">
        <v>238</v>
      </c>
      <c r="E64" s="6">
        <v>43181</v>
      </c>
      <c r="F64" s="23" t="s">
        <v>304</v>
      </c>
      <c r="G64" s="24" t="s">
        <v>305</v>
      </c>
      <c r="H64" s="5" t="s">
        <v>81</v>
      </c>
      <c r="I64" s="5" t="s">
        <v>306</v>
      </c>
      <c r="J64" s="5" t="s">
        <v>307</v>
      </c>
      <c r="K64" s="5">
        <v>1</v>
      </c>
      <c r="L64" s="7" t="s">
        <v>235</v>
      </c>
      <c r="M64" s="5" t="s">
        <v>308</v>
      </c>
      <c r="N64" s="16" t="s">
        <v>309</v>
      </c>
      <c r="O64" s="11">
        <v>1</v>
      </c>
      <c r="P64" s="6">
        <v>43252</v>
      </c>
      <c r="Q64" s="6">
        <v>43279</v>
      </c>
      <c r="R64" s="7" t="s">
        <v>70</v>
      </c>
      <c r="S64" s="7" t="str">
        <f>IF(R64="","",VLOOKUP(R64,[2]Datos.!$G$28:$H$50,2,FALSE))</f>
        <v xml:space="preserve">Subdirector Administrativo </v>
      </c>
      <c r="T64" s="7" t="str">
        <f>IF(R64="","",VLOOKUP(R64,[2]Datos.!$J$28:$K$50,2,FALSE))</f>
        <v>Líder de Gestión Documental</v>
      </c>
      <c r="U64" s="68" t="s">
        <v>111</v>
      </c>
      <c r="V64" s="124">
        <v>43585</v>
      </c>
      <c r="W64" s="154" t="s">
        <v>1204</v>
      </c>
      <c r="X64" s="86">
        <v>1</v>
      </c>
      <c r="Y64" s="84">
        <f t="shared" si="0"/>
        <v>1</v>
      </c>
      <c r="Z64" s="85">
        <f t="shared" si="1"/>
        <v>1</v>
      </c>
      <c r="AA64" s="85" t="str">
        <f t="shared" si="2"/>
        <v>TERMINADA EXTEMPORANEA</v>
      </c>
      <c r="AB64" s="85" t="b">
        <f t="shared" si="3"/>
        <v>0</v>
      </c>
      <c r="AC64" s="86" t="str">
        <f t="shared" si="4"/>
        <v>TERMINADA EXTEMPORANEA</v>
      </c>
      <c r="AD64" s="188" t="s">
        <v>1164</v>
      </c>
      <c r="AE64" s="86" t="s">
        <v>973</v>
      </c>
      <c r="AF64" s="124"/>
      <c r="AG64" s="87"/>
      <c r="AH64" s="86"/>
      <c r="AI64" s="84" t="str">
        <f t="shared" si="5"/>
        <v/>
      </c>
      <c r="AJ64" s="85" t="str">
        <f t="shared" si="6"/>
        <v/>
      </c>
      <c r="AK64" s="85" t="str">
        <f t="shared" si="7"/>
        <v/>
      </c>
      <c r="AL64" s="85" t="str">
        <f t="shared" si="8"/>
        <v/>
      </c>
      <c r="AM64" s="86" t="str">
        <f t="shared" si="9"/>
        <v/>
      </c>
      <c r="AN64" s="87"/>
      <c r="AO64" s="87"/>
      <c r="AP64" s="124"/>
      <c r="AQ64" s="87"/>
      <c r="AR64" s="86"/>
      <c r="AS64" s="84" t="str">
        <f t="shared" si="10"/>
        <v/>
      </c>
      <c r="AT64" s="85" t="str">
        <f t="shared" si="11"/>
        <v/>
      </c>
      <c r="AU64" s="85" t="str">
        <f t="shared" si="12"/>
        <v/>
      </c>
      <c r="AV64" s="85" t="str">
        <f t="shared" si="13"/>
        <v/>
      </c>
      <c r="AW64" s="86" t="str">
        <f t="shared" si="14"/>
        <v/>
      </c>
      <c r="AX64" s="87"/>
      <c r="AY64" s="87"/>
      <c r="AZ64" s="86" t="str">
        <f t="shared" si="15"/>
        <v>CUMPLIDA</v>
      </c>
      <c r="BA64" s="86" t="s">
        <v>1053</v>
      </c>
      <c r="BB64" s="86" t="s">
        <v>757</v>
      </c>
      <c r="BC64" s="86" t="s">
        <v>1187</v>
      </c>
    </row>
    <row r="65" spans="1:55" ht="165.75" x14ac:dyDescent="0.25">
      <c r="A65" s="3">
        <v>58</v>
      </c>
      <c r="B65" s="6">
        <v>43181</v>
      </c>
      <c r="C65" s="5" t="s">
        <v>17</v>
      </c>
      <c r="D65" s="5" t="s">
        <v>275</v>
      </c>
      <c r="E65" s="6">
        <v>43181</v>
      </c>
      <c r="F65" s="5" t="s">
        <v>310</v>
      </c>
      <c r="G65" s="24" t="s">
        <v>311</v>
      </c>
      <c r="H65" s="5" t="s">
        <v>81</v>
      </c>
      <c r="I65" s="5" t="s">
        <v>312</v>
      </c>
      <c r="J65" s="5" t="s">
        <v>313</v>
      </c>
      <c r="K65" s="5">
        <v>2</v>
      </c>
      <c r="L65" s="7" t="s">
        <v>235</v>
      </c>
      <c r="M65" s="5" t="s">
        <v>314</v>
      </c>
      <c r="N65" s="16" t="s">
        <v>315</v>
      </c>
      <c r="O65" s="11">
        <v>1</v>
      </c>
      <c r="P65" s="6">
        <v>43222</v>
      </c>
      <c r="Q65" s="6">
        <v>43250</v>
      </c>
      <c r="R65" s="7" t="s">
        <v>70</v>
      </c>
      <c r="S65" s="7" t="str">
        <f>IF(R65="","",VLOOKUP(R65,[2]Datos.!$G$28:$H$50,2,FALSE))</f>
        <v xml:space="preserve">Subdirector Administrativo </v>
      </c>
      <c r="T65" s="7" t="str">
        <f>IF(R65="","",VLOOKUP(R65,[2]Datos.!$J$28:$K$50,2,FALSE))</f>
        <v>Líder de Gestión Documental</v>
      </c>
      <c r="U65" s="68" t="s">
        <v>111</v>
      </c>
      <c r="V65" s="124">
        <v>43585</v>
      </c>
      <c r="W65" s="154" t="s">
        <v>1201</v>
      </c>
      <c r="X65" s="86">
        <v>1</v>
      </c>
      <c r="Y65" s="84">
        <f t="shared" si="0"/>
        <v>0.5</v>
      </c>
      <c r="Z65" s="85">
        <f t="shared" si="1"/>
        <v>0.5</v>
      </c>
      <c r="AA65" s="85" t="str">
        <f t="shared" si="2"/>
        <v>INCUMPLIDA</v>
      </c>
      <c r="AB65" s="85" t="b">
        <f t="shared" si="3"/>
        <v>0</v>
      </c>
      <c r="AC65" s="86" t="str">
        <f t="shared" si="4"/>
        <v>INCUMPLIDA</v>
      </c>
      <c r="AD65" s="188" t="s">
        <v>1052</v>
      </c>
      <c r="AE65" s="86" t="s">
        <v>973</v>
      </c>
      <c r="AF65" s="124"/>
      <c r="AG65" s="87"/>
      <c r="AH65" s="86"/>
      <c r="AI65" s="84" t="str">
        <f t="shared" si="5"/>
        <v/>
      </c>
      <c r="AJ65" s="85" t="str">
        <f t="shared" si="6"/>
        <v/>
      </c>
      <c r="AK65" s="85" t="str">
        <f t="shared" si="7"/>
        <v/>
      </c>
      <c r="AL65" s="85" t="str">
        <f t="shared" si="8"/>
        <v/>
      </c>
      <c r="AM65" s="86" t="str">
        <f t="shared" si="9"/>
        <v/>
      </c>
      <c r="AN65" s="87"/>
      <c r="AO65" s="87"/>
      <c r="AP65" s="124"/>
      <c r="AQ65" s="87"/>
      <c r="AR65" s="86"/>
      <c r="AS65" s="84" t="str">
        <f t="shared" si="10"/>
        <v/>
      </c>
      <c r="AT65" s="85" t="str">
        <f t="shared" si="11"/>
        <v/>
      </c>
      <c r="AU65" s="85" t="str">
        <f t="shared" si="12"/>
        <v/>
      </c>
      <c r="AV65" s="85" t="str">
        <f t="shared" si="13"/>
        <v/>
      </c>
      <c r="AW65" s="86" t="str">
        <f t="shared" si="14"/>
        <v/>
      </c>
      <c r="AX65" s="87"/>
      <c r="AY65" s="87"/>
      <c r="AZ65" s="86" t="str">
        <f t="shared" si="15"/>
        <v>PENDIENTE</v>
      </c>
      <c r="BA65" s="86"/>
      <c r="BB65" s="86"/>
      <c r="BC65" s="86"/>
    </row>
    <row r="66" spans="1:55" ht="105.75" customHeight="1" x14ac:dyDescent="0.25">
      <c r="A66" s="3">
        <v>59</v>
      </c>
      <c r="B66" s="6">
        <v>43181</v>
      </c>
      <c r="C66" s="5" t="s">
        <v>17</v>
      </c>
      <c r="D66" s="5" t="s">
        <v>316</v>
      </c>
      <c r="E66" s="6">
        <v>43181</v>
      </c>
      <c r="F66" s="5" t="s">
        <v>317</v>
      </c>
      <c r="G66" s="24" t="s">
        <v>318</v>
      </c>
      <c r="H66" s="5" t="s">
        <v>81</v>
      </c>
      <c r="I66" s="5" t="s">
        <v>283</v>
      </c>
      <c r="J66" s="5" t="s">
        <v>284</v>
      </c>
      <c r="K66" s="5">
        <v>1</v>
      </c>
      <c r="L66" s="7" t="s">
        <v>235</v>
      </c>
      <c r="M66" s="5" t="s">
        <v>285</v>
      </c>
      <c r="N66" s="16" t="s">
        <v>286</v>
      </c>
      <c r="O66" s="11">
        <v>0.8</v>
      </c>
      <c r="P66" s="6">
        <v>43221</v>
      </c>
      <c r="Q66" s="6">
        <v>43644</v>
      </c>
      <c r="R66" s="7" t="s">
        <v>70</v>
      </c>
      <c r="S66" s="7" t="str">
        <f>IF(R66="","",VLOOKUP(R66,[2]Datos.!$G$28:$H$50,2,FALSE))</f>
        <v xml:space="preserve">Subdirector Administrativo </v>
      </c>
      <c r="T66" s="7" t="str">
        <f>IF(R66="","",VLOOKUP(R66,[2]Datos.!$J$28:$K$50,2,FALSE))</f>
        <v>Líder de Gestión Documental</v>
      </c>
      <c r="U66" s="68" t="s">
        <v>111</v>
      </c>
      <c r="V66" s="124">
        <v>43585</v>
      </c>
      <c r="W66" s="154" t="s">
        <v>1205</v>
      </c>
      <c r="X66" s="86">
        <v>1</v>
      </c>
      <c r="Y66" s="84">
        <f t="shared" si="0"/>
        <v>1</v>
      </c>
      <c r="Z66" s="85">
        <f t="shared" si="1"/>
        <v>1</v>
      </c>
      <c r="AA66" s="85" t="str">
        <f t="shared" si="2"/>
        <v>TERMINADA EXTEMPORANEA</v>
      </c>
      <c r="AB66" s="85" t="str">
        <f t="shared" si="3"/>
        <v>TERMINADA</v>
      </c>
      <c r="AC66" s="86" t="str">
        <f t="shared" si="4"/>
        <v>TERMINADA</v>
      </c>
      <c r="AD66" s="188" t="s">
        <v>1169</v>
      </c>
      <c r="AE66" s="86" t="s">
        <v>973</v>
      </c>
      <c r="AF66" s="124"/>
      <c r="AG66" s="87"/>
      <c r="AH66" s="86"/>
      <c r="AI66" s="84" t="str">
        <f t="shared" si="5"/>
        <v/>
      </c>
      <c r="AJ66" s="85" t="str">
        <f t="shared" si="6"/>
        <v/>
      </c>
      <c r="AK66" s="85" t="str">
        <f t="shared" si="7"/>
        <v/>
      </c>
      <c r="AL66" s="85" t="str">
        <f t="shared" si="8"/>
        <v/>
      </c>
      <c r="AM66" s="86" t="str">
        <f t="shared" si="9"/>
        <v/>
      </c>
      <c r="AN66" s="87"/>
      <c r="AO66" s="87"/>
      <c r="AP66" s="124"/>
      <c r="AQ66" s="87"/>
      <c r="AR66" s="86"/>
      <c r="AS66" s="84" t="str">
        <f t="shared" si="10"/>
        <v/>
      </c>
      <c r="AT66" s="85" t="str">
        <f t="shared" si="11"/>
        <v/>
      </c>
      <c r="AU66" s="85" t="str">
        <f t="shared" si="12"/>
        <v/>
      </c>
      <c r="AV66" s="85" t="str">
        <f t="shared" si="13"/>
        <v/>
      </c>
      <c r="AW66" s="86" t="str">
        <f t="shared" si="14"/>
        <v/>
      </c>
      <c r="AX66" s="87"/>
      <c r="AY66" s="87"/>
      <c r="AZ66" s="86" t="str">
        <f t="shared" si="15"/>
        <v>CUMPLIDA</v>
      </c>
      <c r="BA66" s="86" t="s">
        <v>1168</v>
      </c>
      <c r="BB66" s="86" t="s">
        <v>757</v>
      </c>
      <c r="BC66" s="86" t="s">
        <v>1187</v>
      </c>
    </row>
    <row r="67" spans="1:55" ht="153" x14ac:dyDescent="0.25">
      <c r="A67" s="3">
        <v>60</v>
      </c>
      <c r="B67" s="6">
        <v>43181</v>
      </c>
      <c r="C67" s="5" t="s">
        <v>17</v>
      </c>
      <c r="D67" s="5" t="s">
        <v>316</v>
      </c>
      <c r="E67" s="6">
        <v>43181</v>
      </c>
      <c r="F67" s="5" t="s">
        <v>319</v>
      </c>
      <c r="G67" s="24" t="s">
        <v>320</v>
      </c>
      <c r="H67" s="5" t="s">
        <v>81</v>
      </c>
      <c r="I67" s="5" t="s">
        <v>321</v>
      </c>
      <c r="J67" s="5" t="s">
        <v>322</v>
      </c>
      <c r="K67" s="5">
        <v>2</v>
      </c>
      <c r="L67" s="7" t="s">
        <v>235</v>
      </c>
      <c r="M67" s="5" t="s">
        <v>323</v>
      </c>
      <c r="N67" s="16" t="s">
        <v>324</v>
      </c>
      <c r="O67" s="11">
        <v>1</v>
      </c>
      <c r="P67" s="6">
        <v>43160</v>
      </c>
      <c r="Q67" s="6">
        <v>43281</v>
      </c>
      <c r="R67" s="7" t="s">
        <v>70</v>
      </c>
      <c r="S67" s="7" t="str">
        <f>IF(R67="","",VLOOKUP(R67,[2]Datos.!$G$28:$H$50,2,FALSE))</f>
        <v xml:space="preserve">Subdirector Administrativo </v>
      </c>
      <c r="T67" s="7" t="str">
        <f>IF(R67="","",VLOOKUP(R67,[2]Datos.!$J$28:$K$50,2,FALSE))</f>
        <v>Líder de Gestión Documental</v>
      </c>
      <c r="U67" s="68" t="s">
        <v>111</v>
      </c>
      <c r="V67" s="124">
        <v>43585</v>
      </c>
      <c r="W67" s="154" t="s">
        <v>1206</v>
      </c>
      <c r="X67" s="86">
        <v>2</v>
      </c>
      <c r="Y67" s="84">
        <f t="shared" si="0"/>
        <v>1</v>
      </c>
      <c r="Z67" s="85">
        <f t="shared" si="1"/>
        <v>1</v>
      </c>
      <c r="AA67" s="85" t="str">
        <f t="shared" si="2"/>
        <v>TERMINADA EXTEMPORANEA</v>
      </c>
      <c r="AB67" s="85" t="b">
        <f t="shared" si="3"/>
        <v>0</v>
      </c>
      <c r="AC67" s="86" t="str">
        <f t="shared" si="4"/>
        <v>TERMINADA EXTEMPORANEA</v>
      </c>
      <c r="AD67" s="188" t="s">
        <v>1165</v>
      </c>
      <c r="AE67" s="86" t="s">
        <v>973</v>
      </c>
      <c r="AF67" s="124"/>
      <c r="AG67" s="87"/>
      <c r="AH67" s="86"/>
      <c r="AI67" s="84" t="str">
        <f t="shared" si="5"/>
        <v/>
      </c>
      <c r="AJ67" s="85" t="str">
        <f t="shared" si="6"/>
        <v/>
      </c>
      <c r="AK67" s="85" t="str">
        <f t="shared" si="7"/>
        <v/>
      </c>
      <c r="AL67" s="85" t="str">
        <f t="shared" si="8"/>
        <v/>
      </c>
      <c r="AM67" s="86" t="str">
        <f t="shared" si="9"/>
        <v/>
      </c>
      <c r="AN67" s="87"/>
      <c r="AO67" s="87"/>
      <c r="AP67" s="124"/>
      <c r="AQ67" s="87"/>
      <c r="AR67" s="86"/>
      <c r="AS67" s="84" t="str">
        <f t="shared" si="10"/>
        <v/>
      </c>
      <c r="AT67" s="85" t="str">
        <f t="shared" si="11"/>
        <v/>
      </c>
      <c r="AU67" s="85" t="str">
        <f t="shared" si="12"/>
        <v/>
      </c>
      <c r="AV67" s="85" t="str">
        <f t="shared" si="13"/>
        <v/>
      </c>
      <c r="AW67" s="86" t="str">
        <f t="shared" si="14"/>
        <v/>
      </c>
      <c r="AX67" s="87"/>
      <c r="AY67" s="87"/>
      <c r="AZ67" s="86" t="str">
        <f t="shared" si="15"/>
        <v>CUMPLIDA</v>
      </c>
      <c r="BA67" s="86" t="s">
        <v>1053</v>
      </c>
      <c r="BB67" s="86" t="s">
        <v>757</v>
      </c>
      <c r="BC67" s="86" t="s">
        <v>1187</v>
      </c>
    </row>
    <row r="68" spans="1:55" ht="178.5" x14ac:dyDescent="0.25">
      <c r="A68" s="3">
        <v>61</v>
      </c>
      <c r="B68" s="6">
        <v>43181</v>
      </c>
      <c r="C68" s="5" t="s">
        <v>17</v>
      </c>
      <c r="D68" s="5" t="s">
        <v>316</v>
      </c>
      <c r="E68" s="6">
        <v>43181</v>
      </c>
      <c r="F68" s="5" t="s">
        <v>325</v>
      </c>
      <c r="G68" s="24" t="s">
        <v>326</v>
      </c>
      <c r="H68" s="5" t="s">
        <v>81</v>
      </c>
      <c r="I68" s="5" t="s">
        <v>327</v>
      </c>
      <c r="J68" s="5" t="s">
        <v>328</v>
      </c>
      <c r="K68" s="5">
        <v>1</v>
      </c>
      <c r="L68" s="7" t="s">
        <v>235</v>
      </c>
      <c r="M68" s="5" t="s">
        <v>329</v>
      </c>
      <c r="N68" s="16" t="s">
        <v>330</v>
      </c>
      <c r="O68" s="16">
        <v>1</v>
      </c>
      <c r="P68" s="6">
        <v>43252</v>
      </c>
      <c r="Q68" s="6">
        <v>43312</v>
      </c>
      <c r="R68" s="7" t="s">
        <v>70</v>
      </c>
      <c r="S68" s="7" t="str">
        <f>IF(R68="","",VLOOKUP(R68,[2]Datos.!$G$28:$H$50,2,FALSE))</f>
        <v xml:space="preserve">Subdirector Administrativo </v>
      </c>
      <c r="T68" s="7" t="str">
        <f>IF(R68="","",VLOOKUP(R68,[2]Datos.!$J$28:$K$50,2,FALSE))</f>
        <v>Líder de Gestión Documental</v>
      </c>
      <c r="U68" s="68" t="s">
        <v>111</v>
      </c>
      <c r="V68" s="124">
        <v>43585</v>
      </c>
      <c r="W68" s="125" t="s">
        <v>1130</v>
      </c>
      <c r="X68" s="86">
        <v>0</v>
      </c>
      <c r="Y68" s="84">
        <f t="shared" si="0"/>
        <v>0</v>
      </c>
      <c r="Z68" s="85">
        <f t="shared" si="1"/>
        <v>0</v>
      </c>
      <c r="AA68" s="85" t="str">
        <f t="shared" si="2"/>
        <v>INCUMPLIDA</v>
      </c>
      <c r="AB68" s="85" t="b">
        <f t="shared" si="3"/>
        <v>0</v>
      </c>
      <c r="AC68" s="86" t="str">
        <f t="shared" si="4"/>
        <v>INCUMPLIDA</v>
      </c>
      <c r="AD68" s="188" t="s">
        <v>1054</v>
      </c>
      <c r="AE68" s="86" t="s">
        <v>973</v>
      </c>
      <c r="AF68" s="124"/>
      <c r="AG68" s="87"/>
      <c r="AH68" s="86"/>
      <c r="AI68" s="84" t="str">
        <f t="shared" si="5"/>
        <v/>
      </c>
      <c r="AJ68" s="85" t="str">
        <f t="shared" si="6"/>
        <v/>
      </c>
      <c r="AK68" s="85" t="str">
        <f t="shared" si="7"/>
        <v/>
      </c>
      <c r="AL68" s="85" t="str">
        <f t="shared" si="8"/>
        <v/>
      </c>
      <c r="AM68" s="86" t="str">
        <f t="shared" si="9"/>
        <v/>
      </c>
      <c r="AN68" s="87"/>
      <c r="AO68" s="87"/>
      <c r="AP68" s="124"/>
      <c r="AQ68" s="87"/>
      <c r="AR68" s="86"/>
      <c r="AS68" s="84" t="str">
        <f t="shared" si="10"/>
        <v/>
      </c>
      <c r="AT68" s="85" t="str">
        <f t="shared" si="11"/>
        <v/>
      </c>
      <c r="AU68" s="85" t="str">
        <f t="shared" si="12"/>
        <v/>
      </c>
      <c r="AV68" s="85" t="str">
        <f t="shared" si="13"/>
        <v/>
      </c>
      <c r="AW68" s="86" t="str">
        <f t="shared" si="14"/>
        <v/>
      </c>
      <c r="AX68" s="87"/>
      <c r="AY68" s="87"/>
      <c r="AZ68" s="86" t="str">
        <f t="shared" si="15"/>
        <v>PENDIENTE</v>
      </c>
      <c r="BA68" s="86"/>
      <c r="BB68" s="86"/>
      <c r="BC68" s="86"/>
    </row>
    <row r="69" spans="1:55" ht="140.25" x14ac:dyDescent="0.25">
      <c r="A69" s="3">
        <v>62</v>
      </c>
      <c r="B69" s="4">
        <v>43192</v>
      </c>
      <c r="C69" s="3" t="s">
        <v>19</v>
      </c>
      <c r="D69" s="3" t="s">
        <v>331</v>
      </c>
      <c r="E69" s="4">
        <v>43192</v>
      </c>
      <c r="F69" s="7" t="s">
        <v>332</v>
      </c>
      <c r="G69" s="32" t="s">
        <v>333</v>
      </c>
      <c r="H69" s="5" t="s">
        <v>81</v>
      </c>
      <c r="I69" s="13" t="s">
        <v>334</v>
      </c>
      <c r="J69" s="3" t="s">
        <v>335</v>
      </c>
      <c r="K69" s="3">
        <v>2</v>
      </c>
      <c r="L69" s="3" t="s">
        <v>22</v>
      </c>
      <c r="M69" s="7" t="s">
        <v>336</v>
      </c>
      <c r="N69" s="7" t="s">
        <v>337</v>
      </c>
      <c r="O69" s="18">
        <v>1</v>
      </c>
      <c r="P69" s="4">
        <v>43193</v>
      </c>
      <c r="Q69" s="4">
        <v>43454</v>
      </c>
      <c r="R69" s="7" t="s">
        <v>31</v>
      </c>
      <c r="S69" s="7" t="str">
        <f>IF(R69="","",VLOOKUP(R69,[2]Datos.!$G$28:$H$50,2,FALSE))</f>
        <v xml:space="preserve">Subdirector Administrativo </v>
      </c>
      <c r="T69" s="7" t="str">
        <f>IF(R69="","",VLOOKUP(R69,[2]Datos.!$J$28:$K$50,2,FALSE))</f>
        <v>Profesional Universitario de Sistemas</v>
      </c>
      <c r="U69" s="68" t="s">
        <v>209</v>
      </c>
      <c r="V69" s="124">
        <v>43585</v>
      </c>
      <c r="W69" s="87" t="s">
        <v>1191</v>
      </c>
      <c r="X69" s="86">
        <v>0.5</v>
      </c>
      <c r="Y69" s="84">
        <f t="shared" si="0"/>
        <v>0.25</v>
      </c>
      <c r="Z69" s="85">
        <f t="shared" si="1"/>
        <v>0.25</v>
      </c>
      <c r="AA69" s="85" t="str">
        <f t="shared" si="2"/>
        <v>INCUMPLIDA</v>
      </c>
      <c r="AB69" s="85" t="b">
        <f t="shared" si="3"/>
        <v>0</v>
      </c>
      <c r="AC69" s="86" t="str">
        <f t="shared" si="4"/>
        <v>INCUMPLIDA</v>
      </c>
      <c r="AD69" s="87" t="s">
        <v>1216</v>
      </c>
      <c r="AE69" s="86" t="s">
        <v>1055</v>
      </c>
      <c r="AF69" s="124"/>
      <c r="AG69" s="87"/>
      <c r="AH69" s="86"/>
      <c r="AI69" s="84" t="str">
        <f t="shared" si="5"/>
        <v/>
      </c>
      <c r="AJ69" s="85" t="str">
        <f t="shared" si="6"/>
        <v/>
      </c>
      <c r="AK69" s="85" t="str">
        <f t="shared" si="7"/>
        <v/>
      </c>
      <c r="AL69" s="85" t="str">
        <f t="shared" si="8"/>
        <v/>
      </c>
      <c r="AM69" s="86" t="str">
        <f t="shared" si="9"/>
        <v/>
      </c>
      <c r="AN69" s="87"/>
      <c r="AO69" s="87"/>
      <c r="AP69" s="124"/>
      <c r="AQ69" s="87"/>
      <c r="AR69" s="86"/>
      <c r="AS69" s="84" t="str">
        <f t="shared" si="10"/>
        <v/>
      </c>
      <c r="AT69" s="85" t="str">
        <f t="shared" si="11"/>
        <v/>
      </c>
      <c r="AU69" s="85" t="str">
        <f t="shared" si="12"/>
        <v/>
      </c>
      <c r="AV69" s="85" t="str">
        <f t="shared" si="13"/>
        <v/>
      </c>
      <c r="AW69" s="86" t="str">
        <f t="shared" si="14"/>
        <v/>
      </c>
      <c r="AX69" s="87"/>
      <c r="AY69" s="87"/>
      <c r="AZ69" s="86" t="str">
        <f t="shared" si="15"/>
        <v>PENDIENTE</v>
      </c>
      <c r="BA69" s="86"/>
      <c r="BB69" s="86"/>
      <c r="BC69" s="86"/>
    </row>
    <row r="70" spans="1:55" ht="113.25" customHeight="1" x14ac:dyDescent="0.25">
      <c r="A70" s="3">
        <v>63</v>
      </c>
      <c r="B70" s="4">
        <v>43192</v>
      </c>
      <c r="C70" s="3" t="s">
        <v>19</v>
      </c>
      <c r="D70" s="3" t="s">
        <v>331</v>
      </c>
      <c r="E70" s="4">
        <v>43192</v>
      </c>
      <c r="F70" s="7" t="s">
        <v>338</v>
      </c>
      <c r="G70" s="91" t="s">
        <v>339</v>
      </c>
      <c r="H70" s="5" t="s">
        <v>81</v>
      </c>
      <c r="I70" s="13" t="s">
        <v>340</v>
      </c>
      <c r="J70" s="13" t="s">
        <v>341</v>
      </c>
      <c r="K70" s="3">
        <v>2</v>
      </c>
      <c r="L70" s="3" t="s">
        <v>22</v>
      </c>
      <c r="M70" s="7" t="s">
        <v>342</v>
      </c>
      <c r="N70" s="7" t="s">
        <v>343</v>
      </c>
      <c r="O70" s="18">
        <v>1</v>
      </c>
      <c r="P70" s="4">
        <v>43193</v>
      </c>
      <c r="Q70" s="4">
        <v>43454</v>
      </c>
      <c r="R70" s="7" t="s">
        <v>31</v>
      </c>
      <c r="S70" s="7" t="str">
        <f>IF(R70="","",VLOOKUP(R70,[2]Datos.!$G$28:$H$50,2,FALSE))</f>
        <v xml:space="preserve">Subdirector Administrativo </v>
      </c>
      <c r="T70" s="7" t="str">
        <f>IF(R70="","",VLOOKUP(R70,[2]Datos.!$J$28:$K$50,2,FALSE))</f>
        <v>Profesional Universitario de Sistemas</v>
      </c>
      <c r="U70" s="68" t="s">
        <v>111</v>
      </c>
      <c r="V70" s="124">
        <v>43585</v>
      </c>
      <c r="W70" s="87" t="s">
        <v>1321</v>
      </c>
      <c r="X70" s="86">
        <v>1</v>
      </c>
      <c r="Y70" s="84">
        <f t="shared" si="0"/>
        <v>0.5</v>
      </c>
      <c r="Z70" s="85">
        <f t="shared" si="1"/>
        <v>0.5</v>
      </c>
      <c r="AA70" s="85" t="str">
        <f t="shared" si="2"/>
        <v>INCUMPLIDA</v>
      </c>
      <c r="AB70" s="85" t="b">
        <f t="shared" si="3"/>
        <v>0</v>
      </c>
      <c r="AC70" s="86" t="str">
        <f t="shared" si="4"/>
        <v>INCUMPLIDA</v>
      </c>
      <c r="AD70" s="87" t="s">
        <v>1254</v>
      </c>
      <c r="AE70" s="86" t="s">
        <v>1055</v>
      </c>
      <c r="AF70" s="124"/>
      <c r="AG70" s="87"/>
      <c r="AH70" s="86"/>
      <c r="AI70" s="84" t="str">
        <f t="shared" si="5"/>
        <v/>
      </c>
      <c r="AJ70" s="85" t="str">
        <f t="shared" si="6"/>
        <v/>
      </c>
      <c r="AK70" s="85" t="str">
        <f t="shared" si="7"/>
        <v/>
      </c>
      <c r="AL70" s="85" t="str">
        <f t="shared" si="8"/>
        <v/>
      </c>
      <c r="AM70" s="86" t="str">
        <f t="shared" si="9"/>
        <v/>
      </c>
      <c r="AN70" s="87"/>
      <c r="AO70" s="87"/>
      <c r="AP70" s="124"/>
      <c r="AQ70" s="87"/>
      <c r="AR70" s="86"/>
      <c r="AS70" s="84" t="str">
        <f t="shared" si="10"/>
        <v/>
      </c>
      <c r="AT70" s="85" t="str">
        <f t="shared" si="11"/>
        <v/>
      </c>
      <c r="AU70" s="85" t="str">
        <f t="shared" si="12"/>
        <v/>
      </c>
      <c r="AV70" s="85" t="str">
        <f t="shared" si="13"/>
        <v/>
      </c>
      <c r="AW70" s="86" t="str">
        <f t="shared" si="14"/>
        <v/>
      </c>
      <c r="AX70" s="87"/>
      <c r="AY70" s="87"/>
      <c r="AZ70" s="86" t="str">
        <f t="shared" si="15"/>
        <v>PENDIENTE</v>
      </c>
      <c r="BA70" s="86"/>
      <c r="BB70" s="86"/>
      <c r="BC70" s="86"/>
    </row>
    <row r="71" spans="1:55" ht="293.25" x14ac:dyDescent="0.25">
      <c r="A71" s="3">
        <v>64</v>
      </c>
      <c r="B71" s="4">
        <v>43192</v>
      </c>
      <c r="C71" s="3" t="s">
        <v>19</v>
      </c>
      <c r="D71" s="3" t="s">
        <v>331</v>
      </c>
      <c r="E71" s="4">
        <v>43192</v>
      </c>
      <c r="F71" s="7" t="s">
        <v>344</v>
      </c>
      <c r="G71" s="91" t="s">
        <v>345</v>
      </c>
      <c r="H71" s="5" t="s">
        <v>81</v>
      </c>
      <c r="I71" s="13" t="s">
        <v>346</v>
      </c>
      <c r="J71" s="13" t="s">
        <v>347</v>
      </c>
      <c r="K71" s="13">
        <v>5</v>
      </c>
      <c r="L71" s="13" t="s">
        <v>21</v>
      </c>
      <c r="M71" s="25" t="s">
        <v>348</v>
      </c>
      <c r="N71" s="7" t="s">
        <v>349</v>
      </c>
      <c r="O71" s="18">
        <v>1</v>
      </c>
      <c r="P71" s="12">
        <v>43205</v>
      </c>
      <c r="Q71" s="12">
        <v>43454</v>
      </c>
      <c r="R71" s="7" t="s">
        <v>69</v>
      </c>
      <c r="S71" s="7" t="str">
        <f>IF(R71="","",VLOOKUP(R71,[2]Datos.!$G$28:$H$50,2,FALSE))</f>
        <v xml:space="preserve">Subdirector Administrativo </v>
      </c>
      <c r="T71" s="7" t="str">
        <f>IF(R71="","",VLOOKUP(R71,[2]Datos.!$J$28:$K$50,2,FALSE))</f>
        <v>Técnico de Servicios Administrativos</v>
      </c>
      <c r="U71" s="68" t="s">
        <v>111</v>
      </c>
      <c r="V71" s="124">
        <v>43585</v>
      </c>
      <c r="W71" s="87" t="s">
        <v>1217</v>
      </c>
      <c r="X71" s="86">
        <v>5</v>
      </c>
      <c r="Y71" s="84">
        <f t="shared" si="0"/>
        <v>1</v>
      </c>
      <c r="Z71" s="85">
        <f t="shared" si="1"/>
        <v>1</v>
      </c>
      <c r="AA71" s="85" t="str">
        <f t="shared" si="2"/>
        <v>TERMINADA EXTEMPORANEA</v>
      </c>
      <c r="AB71" s="85" t="b">
        <f t="shared" si="3"/>
        <v>0</v>
      </c>
      <c r="AC71" s="86" t="str">
        <f t="shared" si="4"/>
        <v>TERMINADA EXTEMPORANEA</v>
      </c>
      <c r="AD71" s="87" t="s">
        <v>1174</v>
      </c>
      <c r="AE71" s="145" t="s">
        <v>1055</v>
      </c>
      <c r="AF71" s="124"/>
      <c r="AG71" s="87"/>
      <c r="AH71" s="86"/>
      <c r="AI71" s="84" t="str">
        <f t="shared" si="5"/>
        <v/>
      </c>
      <c r="AJ71" s="85" t="str">
        <f t="shared" si="6"/>
        <v/>
      </c>
      <c r="AK71" s="85" t="str">
        <f t="shared" si="7"/>
        <v/>
      </c>
      <c r="AL71" s="85" t="str">
        <f t="shared" si="8"/>
        <v/>
      </c>
      <c r="AM71" s="86" t="str">
        <f t="shared" si="9"/>
        <v/>
      </c>
      <c r="AN71" s="87"/>
      <c r="AO71" s="87"/>
      <c r="AP71" s="124"/>
      <c r="AQ71" s="87"/>
      <c r="AR71" s="86"/>
      <c r="AS71" s="84" t="str">
        <f t="shared" si="10"/>
        <v/>
      </c>
      <c r="AT71" s="85" t="str">
        <f t="shared" si="11"/>
        <v/>
      </c>
      <c r="AU71" s="85" t="str">
        <f t="shared" si="12"/>
        <v/>
      </c>
      <c r="AV71" s="85" t="str">
        <f t="shared" si="13"/>
        <v/>
      </c>
      <c r="AW71" s="86" t="str">
        <f t="shared" si="14"/>
        <v/>
      </c>
      <c r="AX71" s="87"/>
      <c r="AY71" s="87"/>
      <c r="AZ71" s="86" t="str">
        <f t="shared" si="15"/>
        <v>CUMPLIDA</v>
      </c>
      <c r="BA71" s="86" t="s">
        <v>1218</v>
      </c>
      <c r="BB71" s="86" t="s">
        <v>759</v>
      </c>
      <c r="BC71" s="86" t="s">
        <v>1187</v>
      </c>
    </row>
    <row r="72" spans="1:55" ht="102" x14ac:dyDescent="0.25">
      <c r="A72" s="3">
        <v>65</v>
      </c>
      <c r="B72" s="4">
        <v>43195</v>
      </c>
      <c r="C72" s="3" t="s">
        <v>19</v>
      </c>
      <c r="D72" s="3" t="s">
        <v>350</v>
      </c>
      <c r="E72" s="4">
        <v>43195</v>
      </c>
      <c r="F72" s="7">
        <v>1</v>
      </c>
      <c r="G72" s="91" t="s">
        <v>351</v>
      </c>
      <c r="H72" s="5" t="s">
        <v>352</v>
      </c>
      <c r="I72" s="13" t="s">
        <v>353</v>
      </c>
      <c r="J72" s="13" t="s">
        <v>705</v>
      </c>
      <c r="K72" s="13">
        <v>2</v>
      </c>
      <c r="L72" s="13" t="s">
        <v>43</v>
      </c>
      <c r="M72" s="25" t="s">
        <v>354</v>
      </c>
      <c r="N72" s="7" t="s">
        <v>355</v>
      </c>
      <c r="O72" s="18">
        <v>1</v>
      </c>
      <c r="P72" s="12">
        <v>43195</v>
      </c>
      <c r="Q72" s="12">
        <v>43465</v>
      </c>
      <c r="R72" s="7" t="s">
        <v>59</v>
      </c>
      <c r="S72" s="7" t="s">
        <v>356</v>
      </c>
      <c r="T72" s="7" t="s">
        <v>357</v>
      </c>
      <c r="U72" s="68" t="s">
        <v>111</v>
      </c>
      <c r="V72" s="124">
        <v>43585</v>
      </c>
      <c r="W72" s="87" t="s">
        <v>1096</v>
      </c>
      <c r="X72" s="86">
        <v>2</v>
      </c>
      <c r="Y72" s="84">
        <f t="shared" si="0"/>
        <v>1</v>
      </c>
      <c r="Z72" s="85">
        <f t="shared" si="1"/>
        <v>1</v>
      </c>
      <c r="AA72" s="85" t="str">
        <f t="shared" si="2"/>
        <v>TERMINADA EXTEMPORANEA</v>
      </c>
      <c r="AB72" s="85" t="b">
        <f t="shared" si="3"/>
        <v>0</v>
      </c>
      <c r="AC72" s="86" t="str">
        <f t="shared" si="4"/>
        <v>TERMINADA EXTEMPORANEA</v>
      </c>
      <c r="AD72" s="87" t="s">
        <v>1255</v>
      </c>
      <c r="AE72" s="86" t="s">
        <v>1094</v>
      </c>
      <c r="AF72" s="124"/>
      <c r="AG72" s="87"/>
      <c r="AH72" s="86"/>
      <c r="AI72" s="84" t="str">
        <f t="shared" si="5"/>
        <v/>
      </c>
      <c r="AJ72" s="85" t="str">
        <f t="shared" si="6"/>
        <v/>
      </c>
      <c r="AK72" s="85" t="str">
        <f t="shared" si="7"/>
        <v/>
      </c>
      <c r="AL72" s="85" t="str">
        <f t="shared" si="8"/>
        <v/>
      </c>
      <c r="AM72" s="86" t="str">
        <f t="shared" si="9"/>
        <v/>
      </c>
      <c r="AN72" s="87"/>
      <c r="AO72" s="87"/>
      <c r="AP72" s="124"/>
      <c r="AQ72" s="87"/>
      <c r="AR72" s="86"/>
      <c r="AS72" s="84" t="str">
        <f t="shared" si="10"/>
        <v/>
      </c>
      <c r="AT72" s="85" t="str">
        <f t="shared" si="11"/>
        <v/>
      </c>
      <c r="AU72" s="85" t="str">
        <f t="shared" si="12"/>
        <v/>
      </c>
      <c r="AV72" s="85" t="str">
        <f t="shared" si="13"/>
        <v/>
      </c>
      <c r="AW72" s="86" t="str">
        <f t="shared" si="14"/>
        <v/>
      </c>
      <c r="AX72" s="87"/>
      <c r="AY72" s="87"/>
      <c r="AZ72" s="86" t="str">
        <f t="shared" si="15"/>
        <v>CUMPLIDA</v>
      </c>
      <c r="BA72" s="86" t="s">
        <v>1195</v>
      </c>
      <c r="BB72" s="86" t="s">
        <v>759</v>
      </c>
      <c r="BC72" s="86" t="s">
        <v>1187</v>
      </c>
    </row>
    <row r="73" spans="1:55" ht="293.25" customHeight="1" x14ac:dyDescent="0.25">
      <c r="A73" s="3">
        <v>66</v>
      </c>
      <c r="B73" s="26">
        <v>43231</v>
      </c>
      <c r="C73" s="19" t="s">
        <v>19</v>
      </c>
      <c r="D73" s="19" t="s">
        <v>358</v>
      </c>
      <c r="E73" s="26">
        <v>43231</v>
      </c>
      <c r="F73" s="27">
        <v>1</v>
      </c>
      <c r="G73" s="28" t="s">
        <v>359</v>
      </c>
      <c r="H73" s="19" t="s">
        <v>77</v>
      </c>
      <c r="I73" s="19" t="s">
        <v>360</v>
      </c>
      <c r="J73" s="19" t="s">
        <v>361</v>
      </c>
      <c r="K73" s="19">
        <v>4</v>
      </c>
      <c r="L73" s="19" t="s">
        <v>21</v>
      </c>
      <c r="M73" s="19" t="s">
        <v>362</v>
      </c>
      <c r="N73" s="19" t="s">
        <v>363</v>
      </c>
      <c r="O73" s="29">
        <v>1</v>
      </c>
      <c r="P73" s="26">
        <v>43252</v>
      </c>
      <c r="Q73" s="26">
        <v>43465</v>
      </c>
      <c r="R73" s="19" t="s">
        <v>32</v>
      </c>
      <c r="S73" s="19" t="s">
        <v>58</v>
      </c>
      <c r="T73" s="19" t="s">
        <v>364</v>
      </c>
      <c r="U73" s="70" t="s">
        <v>111</v>
      </c>
      <c r="V73" s="124">
        <v>43585</v>
      </c>
      <c r="W73" s="87" t="s">
        <v>1151</v>
      </c>
      <c r="X73" s="86">
        <v>3</v>
      </c>
      <c r="Y73" s="84">
        <f t="shared" ref="Y73:Y136" si="16">IF(X73="","",IF(OR(K73=0,K73="",V73=""),"",X73/K73))</f>
        <v>0.75</v>
      </c>
      <c r="Z73" s="85">
        <f t="shared" ref="Z73:Z136" si="17">IF(OR(O73="",Y73=""),"",IF(OR(O73=0,Y73=0),0,IF((Y73*100%)/O73&gt;100%,100%,(Y73*100%)/O73)))</f>
        <v>0.75</v>
      </c>
      <c r="AA73" s="85" t="str">
        <f t="shared" ref="AA73:AA136" si="18">IF(X73="","",IF(V73&lt;&gt;Q73,IF(Z73&lt;100%,"INCUMPLIDA",IF(Z73=100%,"TERMINADA EXTEMPORANEA"))))</f>
        <v>INCUMPLIDA</v>
      </c>
      <c r="AB73" s="85" t="b">
        <f t="shared" ref="AB73:AB136" si="19">IF(X73="","",IF(V73&lt;=Q73,IF(Z73=0%,"SIN INICIAR",IF(Z73=100%,"TERMINADA",IF(Z73&gt;0%,"EN PROCESO",IF(Z73&lt;0%,"INCUMPLIDA"))))))</f>
        <v>0</v>
      </c>
      <c r="AC73" s="86" t="str">
        <f t="shared" ref="AC73:AC136" si="20">IF(X73="","",IF(V73&lt;=Q73,AB73,IF(V73&lt;&gt;Q73,AA73)))</f>
        <v>INCUMPLIDA</v>
      </c>
      <c r="AD73" s="87" t="s">
        <v>1256</v>
      </c>
      <c r="AE73" s="86" t="s">
        <v>1094</v>
      </c>
      <c r="AF73" s="124"/>
      <c r="AG73" s="87"/>
      <c r="AH73" s="86"/>
      <c r="AI73" s="84" t="str">
        <f t="shared" ref="AI73:AI136" si="21">IF(AH73="","",IF(OR(K73=0,K73="",AF73=""),"",AH73/K73))</f>
        <v/>
      </c>
      <c r="AJ73" s="85" t="str">
        <f t="shared" ref="AJ73:AJ136" si="22">IF(OR(O73="",AH73=""),"",IF(OR(O73=0,AH73=0),0,IF((AH73*100%)/O73&gt;100%,100%,(AH73*100%)/O73)))</f>
        <v/>
      </c>
      <c r="AK73" s="85" t="str">
        <f t="shared" ref="AK73:AK136" si="23">IF(AH73="","",IF(AF73&lt;=Q73,IF(AJ73&lt;100%,"INCUMPLIDA",IF(AJ73=100%,"TERMINADA EXTEMPORANEA"))))</f>
        <v/>
      </c>
      <c r="AL73" s="85" t="str">
        <f t="shared" ref="AL73:AL136" si="24">IF(AH73="","",IF(AF73&gt;=Q73,IF(AJ73=0%,"SIN INICIAR",IF(AJ73=100%,"TERMINADA",IF(AJ73&gt;0%,"EN PROCESO",IF(AJ73&lt;0%,"INCUMPLIDA"))))))</f>
        <v/>
      </c>
      <c r="AM73" s="86" t="str">
        <f t="shared" ref="AM73:AM136" si="25">IF(AH73="","",IF(AF73&gt;=Q73,AL73,IF(V73&lt;=Q73,AK73)))</f>
        <v/>
      </c>
      <c r="AN73" s="87"/>
      <c r="AO73" s="87"/>
      <c r="AP73" s="124"/>
      <c r="AQ73" s="87"/>
      <c r="AR73" s="86"/>
      <c r="AS73" s="84" t="str">
        <f t="shared" ref="AS73:AS136" si="26">IF(AR73="","",IF(OR(K73=0,K73="",AP73=""),"",AR73/K73))</f>
        <v/>
      </c>
      <c r="AT73" s="85" t="str">
        <f t="shared" ref="AT73:AT136" si="27">IF(OR(O73="",AR73=""),"",IF(OR(O73=0,AR73=0),0,IF((AR73*100%)/O73&gt;100%,100%,(AR73*100%)/O73)))</f>
        <v/>
      </c>
      <c r="AU73" s="85" t="str">
        <f t="shared" ref="AU73:AU136" si="28">IF(AR73="","",IF(AP73&gt;Q73,IF(AT73&lt;100%,"INCUMPLIDA",IF(AT73=100%,"TERMINADA EXTEMPORANEA"))))</f>
        <v/>
      </c>
      <c r="AV73" s="85" t="str">
        <f t="shared" ref="AV73:AV136" si="29">IF(AR73="","",IF(AP73&gt;=Q73,IF(AT73=0%,"SIN INICIAR",IF(AT73=100%,"TERMINADA",IF(AT73&gt;0%,"EN PROCESO",IF(AT73&lt;0%,"INCUMPLIDA"))))))</f>
        <v/>
      </c>
      <c r="AW73" s="86" t="str">
        <f t="shared" ref="AW73:AW136" si="30">IF(AR73="","",IF(AP73&lt;Q73,AV73,IF(AP73&gt;=Q73,AU73)))</f>
        <v/>
      </c>
      <c r="AX73" s="87"/>
      <c r="AY73" s="87"/>
      <c r="AZ73" s="86" t="str">
        <f t="shared" si="15"/>
        <v>PENDIENTE</v>
      </c>
      <c r="BA73" s="86"/>
      <c r="BB73" s="86"/>
      <c r="BC73" s="86"/>
    </row>
    <row r="74" spans="1:55" ht="178.5" x14ac:dyDescent="0.25">
      <c r="A74" s="3">
        <v>67</v>
      </c>
      <c r="B74" s="26">
        <v>43231</v>
      </c>
      <c r="C74" s="19" t="s">
        <v>19</v>
      </c>
      <c r="D74" s="19" t="s">
        <v>358</v>
      </c>
      <c r="E74" s="26">
        <v>43231</v>
      </c>
      <c r="F74" s="27">
        <v>2</v>
      </c>
      <c r="G74" s="28" t="s">
        <v>365</v>
      </c>
      <c r="H74" s="19" t="s">
        <v>77</v>
      </c>
      <c r="I74" s="19" t="s">
        <v>366</v>
      </c>
      <c r="J74" s="19" t="s">
        <v>367</v>
      </c>
      <c r="K74" s="19">
        <v>3</v>
      </c>
      <c r="L74" s="19" t="s">
        <v>21</v>
      </c>
      <c r="M74" s="19" t="s">
        <v>362</v>
      </c>
      <c r="N74" s="19" t="s">
        <v>368</v>
      </c>
      <c r="O74" s="29">
        <v>1</v>
      </c>
      <c r="P74" s="26">
        <v>43252</v>
      </c>
      <c r="Q74" s="26">
        <v>43465</v>
      </c>
      <c r="R74" s="19" t="s">
        <v>32</v>
      </c>
      <c r="S74" s="19" t="s">
        <v>58</v>
      </c>
      <c r="T74" s="19" t="s">
        <v>364</v>
      </c>
      <c r="U74" s="70" t="s">
        <v>111</v>
      </c>
      <c r="V74" s="124">
        <v>43585</v>
      </c>
      <c r="W74" s="136" t="s">
        <v>1097</v>
      </c>
      <c r="X74" s="86">
        <v>0</v>
      </c>
      <c r="Y74" s="84">
        <f t="shared" si="16"/>
        <v>0</v>
      </c>
      <c r="Z74" s="85">
        <f t="shared" si="17"/>
        <v>0</v>
      </c>
      <c r="AA74" s="85" t="str">
        <f t="shared" si="18"/>
        <v>INCUMPLIDA</v>
      </c>
      <c r="AB74" s="85" t="b">
        <f t="shared" si="19"/>
        <v>0</v>
      </c>
      <c r="AC74" s="86" t="str">
        <f t="shared" si="20"/>
        <v>INCUMPLIDA</v>
      </c>
      <c r="AD74" s="189" t="s">
        <v>1257</v>
      </c>
      <c r="AE74" s="86" t="s">
        <v>1094</v>
      </c>
      <c r="AF74" s="124"/>
      <c r="AG74" s="87"/>
      <c r="AH74" s="86"/>
      <c r="AI74" s="84" t="str">
        <f t="shared" si="21"/>
        <v/>
      </c>
      <c r="AJ74" s="85" t="str">
        <f t="shared" si="22"/>
        <v/>
      </c>
      <c r="AK74" s="85" t="str">
        <f t="shared" si="23"/>
        <v/>
      </c>
      <c r="AL74" s="85" t="str">
        <f t="shared" si="24"/>
        <v/>
      </c>
      <c r="AM74" s="86" t="str">
        <f t="shared" si="25"/>
        <v/>
      </c>
      <c r="AN74" s="87"/>
      <c r="AO74" s="87"/>
      <c r="AP74" s="124"/>
      <c r="AQ74" s="87"/>
      <c r="AR74" s="86"/>
      <c r="AS74" s="84" t="str">
        <f t="shared" si="26"/>
        <v/>
      </c>
      <c r="AT74" s="85" t="str">
        <f t="shared" si="27"/>
        <v/>
      </c>
      <c r="AU74" s="85" t="str">
        <f t="shared" si="28"/>
        <v/>
      </c>
      <c r="AV74" s="85" t="str">
        <f t="shared" si="29"/>
        <v/>
      </c>
      <c r="AW74" s="86" t="str">
        <f t="shared" si="30"/>
        <v/>
      </c>
      <c r="AX74" s="87"/>
      <c r="AY74" s="87"/>
      <c r="AZ74" s="86" t="str">
        <f t="shared" ref="AZ74:AZ137" si="31">IF(Z74="","",IF(OR(Z74=100%),"CUMPLIDA","PENDIENTE"))</f>
        <v>PENDIENTE</v>
      </c>
      <c r="BA74" s="86"/>
      <c r="BB74" s="86"/>
      <c r="BC74" s="86"/>
    </row>
    <row r="75" spans="1:55" ht="102" x14ac:dyDescent="0.25">
      <c r="A75" s="3">
        <v>68</v>
      </c>
      <c r="B75" s="26">
        <v>43231</v>
      </c>
      <c r="C75" s="19" t="s">
        <v>19</v>
      </c>
      <c r="D75" s="19" t="s">
        <v>358</v>
      </c>
      <c r="E75" s="26">
        <v>43231</v>
      </c>
      <c r="F75" s="27">
        <v>3</v>
      </c>
      <c r="G75" s="28" t="s">
        <v>716</v>
      </c>
      <c r="H75" s="19" t="s">
        <v>77</v>
      </c>
      <c r="I75" s="19" t="s">
        <v>369</v>
      </c>
      <c r="J75" s="19" t="s">
        <v>370</v>
      </c>
      <c r="K75" s="19">
        <v>2</v>
      </c>
      <c r="L75" s="19" t="s">
        <v>21</v>
      </c>
      <c r="M75" s="19" t="s">
        <v>362</v>
      </c>
      <c r="N75" s="19" t="s">
        <v>371</v>
      </c>
      <c r="O75" s="29">
        <v>1</v>
      </c>
      <c r="P75" s="26">
        <v>43252</v>
      </c>
      <c r="Q75" s="26">
        <v>43465</v>
      </c>
      <c r="R75" s="19" t="s">
        <v>32</v>
      </c>
      <c r="S75" s="19" t="s">
        <v>58</v>
      </c>
      <c r="T75" s="19" t="s">
        <v>364</v>
      </c>
      <c r="U75" s="70" t="s">
        <v>111</v>
      </c>
      <c r="V75" s="124">
        <v>43585</v>
      </c>
      <c r="W75" s="136" t="s">
        <v>1097</v>
      </c>
      <c r="X75" s="86">
        <v>0</v>
      </c>
      <c r="Y75" s="84">
        <f t="shared" si="16"/>
        <v>0</v>
      </c>
      <c r="Z75" s="85">
        <f t="shared" si="17"/>
        <v>0</v>
      </c>
      <c r="AA75" s="85" t="str">
        <f t="shared" si="18"/>
        <v>INCUMPLIDA</v>
      </c>
      <c r="AB75" s="85" t="b">
        <f t="shared" si="19"/>
        <v>0</v>
      </c>
      <c r="AC75" s="86" t="str">
        <f t="shared" si="20"/>
        <v>INCUMPLIDA</v>
      </c>
      <c r="AD75" s="188" t="s">
        <v>1258</v>
      </c>
      <c r="AE75" s="86" t="s">
        <v>1094</v>
      </c>
      <c r="AF75" s="124"/>
      <c r="AG75" s="87"/>
      <c r="AH75" s="86"/>
      <c r="AI75" s="84" t="str">
        <f t="shared" si="21"/>
        <v/>
      </c>
      <c r="AJ75" s="85" t="str">
        <f t="shared" si="22"/>
        <v/>
      </c>
      <c r="AK75" s="85" t="str">
        <f t="shared" si="23"/>
        <v/>
      </c>
      <c r="AL75" s="85" t="str">
        <f t="shared" si="24"/>
        <v/>
      </c>
      <c r="AM75" s="86" t="str">
        <f t="shared" si="25"/>
        <v/>
      </c>
      <c r="AN75" s="87"/>
      <c r="AO75" s="87"/>
      <c r="AP75" s="124"/>
      <c r="AQ75" s="87"/>
      <c r="AR75" s="86"/>
      <c r="AS75" s="84" t="str">
        <f t="shared" si="26"/>
        <v/>
      </c>
      <c r="AT75" s="85" t="str">
        <f t="shared" si="27"/>
        <v/>
      </c>
      <c r="AU75" s="85" t="str">
        <f t="shared" si="28"/>
        <v/>
      </c>
      <c r="AV75" s="85" t="str">
        <f t="shared" si="29"/>
        <v/>
      </c>
      <c r="AW75" s="86" t="str">
        <f t="shared" si="30"/>
        <v/>
      </c>
      <c r="AX75" s="87"/>
      <c r="AY75" s="87"/>
      <c r="AZ75" s="86" t="str">
        <f t="shared" si="31"/>
        <v>PENDIENTE</v>
      </c>
      <c r="BA75" s="86"/>
      <c r="BB75" s="86"/>
      <c r="BC75" s="86"/>
    </row>
    <row r="76" spans="1:55" ht="114.75" x14ac:dyDescent="0.25">
      <c r="A76" s="3">
        <v>69</v>
      </c>
      <c r="B76" s="26">
        <v>43231</v>
      </c>
      <c r="C76" s="19" t="s">
        <v>19</v>
      </c>
      <c r="D76" s="19" t="s">
        <v>358</v>
      </c>
      <c r="E76" s="26">
        <v>43231</v>
      </c>
      <c r="F76" s="27">
        <v>4</v>
      </c>
      <c r="G76" s="28" t="s">
        <v>372</v>
      </c>
      <c r="H76" s="19" t="s">
        <v>77</v>
      </c>
      <c r="I76" s="19" t="s">
        <v>373</v>
      </c>
      <c r="J76" s="19" t="s">
        <v>374</v>
      </c>
      <c r="K76" s="19">
        <v>2</v>
      </c>
      <c r="L76" s="19" t="s">
        <v>21</v>
      </c>
      <c r="M76" s="19" t="s">
        <v>362</v>
      </c>
      <c r="N76" s="19" t="s">
        <v>375</v>
      </c>
      <c r="O76" s="29">
        <v>1</v>
      </c>
      <c r="P76" s="26">
        <v>43252</v>
      </c>
      <c r="Q76" s="26">
        <v>43465</v>
      </c>
      <c r="R76" s="19" t="s">
        <v>32</v>
      </c>
      <c r="S76" s="19" t="s">
        <v>58</v>
      </c>
      <c r="T76" s="19" t="s">
        <v>364</v>
      </c>
      <c r="U76" s="70" t="s">
        <v>111</v>
      </c>
      <c r="V76" s="124">
        <v>43585</v>
      </c>
      <c r="W76" s="136" t="s">
        <v>1097</v>
      </c>
      <c r="X76" s="86">
        <v>0</v>
      </c>
      <c r="Y76" s="84">
        <f t="shared" si="16"/>
        <v>0</v>
      </c>
      <c r="Z76" s="85">
        <f t="shared" si="17"/>
        <v>0</v>
      </c>
      <c r="AA76" s="85" t="str">
        <f t="shared" si="18"/>
        <v>INCUMPLIDA</v>
      </c>
      <c r="AB76" s="85" t="b">
        <f t="shared" si="19"/>
        <v>0</v>
      </c>
      <c r="AC76" s="86" t="str">
        <f t="shared" si="20"/>
        <v>INCUMPLIDA</v>
      </c>
      <c r="AD76" s="188" t="s">
        <v>1259</v>
      </c>
      <c r="AE76" s="86" t="s">
        <v>1094</v>
      </c>
      <c r="AF76" s="124"/>
      <c r="AG76" s="87"/>
      <c r="AH76" s="86"/>
      <c r="AI76" s="84" t="str">
        <f t="shared" si="21"/>
        <v/>
      </c>
      <c r="AJ76" s="85" t="str">
        <f t="shared" si="22"/>
        <v/>
      </c>
      <c r="AK76" s="85" t="str">
        <f t="shared" si="23"/>
        <v/>
      </c>
      <c r="AL76" s="85" t="str">
        <f t="shared" si="24"/>
        <v/>
      </c>
      <c r="AM76" s="86" t="str">
        <f t="shared" si="25"/>
        <v/>
      </c>
      <c r="AN76" s="87"/>
      <c r="AO76" s="87"/>
      <c r="AP76" s="124"/>
      <c r="AQ76" s="87"/>
      <c r="AR76" s="86"/>
      <c r="AS76" s="84" t="str">
        <f t="shared" si="26"/>
        <v/>
      </c>
      <c r="AT76" s="85" t="str">
        <f t="shared" si="27"/>
        <v/>
      </c>
      <c r="AU76" s="85" t="str">
        <f t="shared" si="28"/>
        <v/>
      </c>
      <c r="AV76" s="85" t="str">
        <f t="shared" si="29"/>
        <v/>
      </c>
      <c r="AW76" s="86" t="str">
        <f t="shared" si="30"/>
        <v/>
      </c>
      <c r="AX76" s="87"/>
      <c r="AY76" s="87"/>
      <c r="AZ76" s="86" t="str">
        <f t="shared" si="31"/>
        <v>PENDIENTE</v>
      </c>
      <c r="BA76" s="86"/>
      <c r="BB76" s="86"/>
      <c r="BC76" s="86"/>
    </row>
    <row r="77" spans="1:55" ht="216.75" x14ac:dyDescent="0.25">
      <c r="A77" s="3">
        <v>70</v>
      </c>
      <c r="B77" s="26">
        <v>43231</v>
      </c>
      <c r="C77" s="19" t="s">
        <v>19</v>
      </c>
      <c r="D77" s="19" t="s">
        <v>358</v>
      </c>
      <c r="E77" s="26">
        <v>43231</v>
      </c>
      <c r="F77" s="27">
        <v>5</v>
      </c>
      <c r="G77" s="28" t="s">
        <v>376</v>
      </c>
      <c r="H77" s="19" t="s">
        <v>77</v>
      </c>
      <c r="I77" s="19" t="s">
        <v>377</v>
      </c>
      <c r="J77" s="19" t="s">
        <v>706</v>
      </c>
      <c r="K77" s="19">
        <v>1</v>
      </c>
      <c r="L77" s="19" t="s">
        <v>21</v>
      </c>
      <c r="M77" s="19" t="s">
        <v>362</v>
      </c>
      <c r="N77" s="19" t="s">
        <v>378</v>
      </c>
      <c r="O77" s="29">
        <v>1</v>
      </c>
      <c r="P77" s="26">
        <v>43252</v>
      </c>
      <c r="Q77" s="26">
        <v>43465</v>
      </c>
      <c r="R77" s="19" t="s">
        <v>32</v>
      </c>
      <c r="S77" s="19" t="s">
        <v>58</v>
      </c>
      <c r="T77" s="19" t="s">
        <v>364</v>
      </c>
      <c r="U77" s="70" t="s">
        <v>111</v>
      </c>
      <c r="V77" s="124">
        <v>43585</v>
      </c>
      <c r="W77" s="87" t="s">
        <v>1098</v>
      </c>
      <c r="X77" s="86">
        <v>0.5</v>
      </c>
      <c r="Y77" s="84">
        <f t="shared" si="16"/>
        <v>0.5</v>
      </c>
      <c r="Z77" s="85">
        <f t="shared" si="17"/>
        <v>0.5</v>
      </c>
      <c r="AA77" s="85" t="str">
        <f t="shared" si="18"/>
        <v>INCUMPLIDA</v>
      </c>
      <c r="AB77" s="85" t="b">
        <f t="shared" si="19"/>
        <v>0</v>
      </c>
      <c r="AC77" s="86" t="str">
        <f t="shared" si="20"/>
        <v>INCUMPLIDA</v>
      </c>
      <c r="AD77" s="188" t="s">
        <v>1260</v>
      </c>
      <c r="AE77" s="86" t="s">
        <v>1094</v>
      </c>
      <c r="AF77" s="124"/>
      <c r="AG77" s="87"/>
      <c r="AH77" s="86"/>
      <c r="AI77" s="84" t="str">
        <f t="shared" si="21"/>
        <v/>
      </c>
      <c r="AJ77" s="85" t="str">
        <f t="shared" si="22"/>
        <v/>
      </c>
      <c r="AK77" s="85" t="str">
        <f t="shared" si="23"/>
        <v/>
      </c>
      <c r="AL77" s="85" t="str">
        <f t="shared" si="24"/>
        <v/>
      </c>
      <c r="AM77" s="86" t="str">
        <f t="shared" si="25"/>
        <v/>
      </c>
      <c r="AN77" s="87"/>
      <c r="AO77" s="87"/>
      <c r="AP77" s="124"/>
      <c r="AQ77" s="87"/>
      <c r="AR77" s="86"/>
      <c r="AS77" s="84" t="str">
        <f t="shared" si="26"/>
        <v/>
      </c>
      <c r="AT77" s="85" t="str">
        <f t="shared" si="27"/>
        <v/>
      </c>
      <c r="AU77" s="85" t="str">
        <f t="shared" si="28"/>
        <v/>
      </c>
      <c r="AV77" s="85" t="str">
        <f t="shared" si="29"/>
        <v/>
      </c>
      <c r="AW77" s="86" t="str">
        <f t="shared" si="30"/>
        <v/>
      </c>
      <c r="AX77" s="87"/>
      <c r="AY77" s="87"/>
      <c r="AZ77" s="86" t="str">
        <f t="shared" si="31"/>
        <v>PENDIENTE</v>
      </c>
      <c r="BA77" s="86"/>
      <c r="BB77" s="86"/>
      <c r="BC77" s="86"/>
    </row>
    <row r="78" spans="1:55" ht="114.75" x14ac:dyDescent="0.25">
      <c r="A78" s="3">
        <v>71</v>
      </c>
      <c r="B78" s="26">
        <v>43231</v>
      </c>
      <c r="C78" s="19" t="s">
        <v>19</v>
      </c>
      <c r="D78" s="19" t="s">
        <v>358</v>
      </c>
      <c r="E78" s="26">
        <v>43231</v>
      </c>
      <c r="F78" s="27">
        <v>6</v>
      </c>
      <c r="G78" s="28" t="s">
        <v>379</v>
      </c>
      <c r="H78" s="19" t="s">
        <v>77</v>
      </c>
      <c r="I78" s="19" t="s">
        <v>380</v>
      </c>
      <c r="J78" s="19" t="s">
        <v>381</v>
      </c>
      <c r="K78" s="19">
        <v>2</v>
      </c>
      <c r="L78" s="19" t="s">
        <v>21</v>
      </c>
      <c r="M78" s="19" t="s">
        <v>362</v>
      </c>
      <c r="N78" s="19" t="s">
        <v>382</v>
      </c>
      <c r="O78" s="29">
        <v>1</v>
      </c>
      <c r="P78" s="26">
        <v>43252</v>
      </c>
      <c r="Q78" s="26">
        <v>43465</v>
      </c>
      <c r="R78" s="19" t="s">
        <v>32</v>
      </c>
      <c r="S78" s="19" t="s">
        <v>58</v>
      </c>
      <c r="T78" s="19" t="s">
        <v>364</v>
      </c>
      <c r="U78" s="70" t="s">
        <v>111</v>
      </c>
      <c r="V78" s="124">
        <v>43585</v>
      </c>
      <c r="W78" s="136" t="s">
        <v>1097</v>
      </c>
      <c r="X78" s="86">
        <v>0</v>
      </c>
      <c r="Y78" s="84">
        <f t="shared" si="16"/>
        <v>0</v>
      </c>
      <c r="Z78" s="85">
        <f t="shared" si="17"/>
        <v>0</v>
      </c>
      <c r="AA78" s="85" t="str">
        <f t="shared" si="18"/>
        <v>INCUMPLIDA</v>
      </c>
      <c r="AB78" s="85" t="b">
        <f t="shared" si="19"/>
        <v>0</v>
      </c>
      <c r="AC78" s="86" t="str">
        <f t="shared" si="20"/>
        <v>INCUMPLIDA</v>
      </c>
      <c r="AD78" s="188" t="s">
        <v>1261</v>
      </c>
      <c r="AE78" s="86" t="s">
        <v>1094</v>
      </c>
      <c r="AF78" s="124"/>
      <c r="AG78" s="87"/>
      <c r="AH78" s="86"/>
      <c r="AI78" s="84" t="str">
        <f t="shared" si="21"/>
        <v/>
      </c>
      <c r="AJ78" s="85" t="str">
        <f t="shared" si="22"/>
        <v/>
      </c>
      <c r="AK78" s="85" t="str">
        <f t="shared" si="23"/>
        <v/>
      </c>
      <c r="AL78" s="85" t="str">
        <f t="shared" si="24"/>
        <v/>
      </c>
      <c r="AM78" s="86" t="str">
        <f t="shared" si="25"/>
        <v/>
      </c>
      <c r="AN78" s="87"/>
      <c r="AO78" s="87"/>
      <c r="AP78" s="124"/>
      <c r="AQ78" s="87"/>
      <c r="AR78" s="86"/>
      <c r="AS78" s="84" t="str">
        <f t="shared" si="26"/>
        <v/>
      </c>
      <c r="AT78" s="85" t="str">
        <f t="shared" si="27"/>
        <v/>
      </c>
      <c r="AU78" s="85" t="str">
        <f t="shared" si="28"/>
        <v/>
      </c>
      <c r="AV78" s="85" t="str">
        <f t="shared" si="29"/>
        <v/>
      </c>
      <c r="AW78" s="86" t="str">
        <f t="shared" si="30"/>
        <v/>
      </c>
      <c r="AX78" s="87"/>
      <c r="AY78" s="87"/>
      <c r="AZ78" s="86" t="str">
        <f t="shared" si="31"/>
        <v>PENDIENTE</v>
      </c>
      <c r="BA78" s="86"/>
      <c r="BB78" s="86"/>
      <c r="BC78" s="86"/>
    </row>
    <row r="79" spans="1:55" ht="367.5" customHeight="1" x14ac:dyDescent="0.25">
      <c r="A79" s="3">
        <v>72</v>
      </c>
      <c r="B79" s="26">
        <v>43231</v>
      </c>
      <c r="C79" s="19" t="s">
        <v>19</v>
      </c>
      <c r="D79" s="19" t="s">
        <v>358</v>
      </c>
      <c r="E79" s="26">
        <v>43231</v>
      </c>
      <c r="F79" s="27">
        <v>7</v>
      </c>
      <c r="G79" s="28" t="s">
        <v>383</v>
      </c>
      <c r="H79" s="19" t="s">
        <v>384</v>
      </c>
      <c r="I79" s="19" t="s">
        <v>385</v>
      </c>
      <c r="J79" s="19" t="s">
        <v>386</v>
      </c>
      <c r="K79" s="19">
        <v>3</v>
      </c>
      <c r="L79" s="19" t="s">
        <v>21</v>
      </c>
      <c r="M79" s="19" t="s">
        <v>362</v>
      </c>
      <c r="N79" s="19" t="s">
        <v>387</v>
      </c>
      <c r="O79" s="29">
        <v>1</v>
      </c>
      <c r="P79" s="26">
        <v>43252</v>
      </c>
      <c r="Q79" s="26">
        <v>43465</v>
      </c>
      <c r="R79" s="19" t="s">
        <v>32</v>
      </c>
      <c r="S79" s="19" t="s">
        <v>58</v>
      </c>
      <c r="T79" s="19" t="s">
        <v>364</v>
      </c>
      <c r="U79" s="70" t="s">
        <v>111</v>
      </c>
      <c r="V79" s="124">
        <v>43585</v>
      </c>
      <c r="W79" s="87" t="s">
        <v>1152</v>
      </c>
      <c r="X79" s="86">
        <v>1</v>
      </c>
      <c r="Y79" s="84">
        <f t="shared" si="16"/>
        <v>0.33333333333333331</v>
      </c>
      <c r="Z79" s="85">
        <f t="shared" si="17"/>
        <v>0.33333333333333331</v>
      </c>
      <c r="AA79" s="85" t="str">
        <f t="shared" si="18"/>
        <v>INCUMPLIDA</v>
      </c>
      <c r="AB79" s="85" t="b">
        <f t="shared" si="19"/>
        <v>0</v>
      </c>
      <c r="AC79" s="86" t="str">
        <f t="shared" si="20"/>
        <v>INCUMPLIDA</v>
      </c>
      <c r="AD79" s="188" t="s">
        <v>1262</v>
      </c>
      <c r="AE79" s="86" t="s">
        <v>1094</v>
      </c>
      <c r="AF79" s="124"/>
      <c r="AG79" s="87"/>
      <c r="AH79" s="86"/>
      <c r="AI79" s="84" t="str">
        <f t="shared" si="21"/>
        <v/>
      </c>
      <c r="AJ79" s="85" t="str">
        <f t="shared" si="22"/>
        <v/>
      </c>
      <c r="AK79" s="85" t="str">
        <f t="shared" si="23"/>
        <v/>
      </c>
      <c r="AL79" s="85" t="str">
        <f t="shared" si="24"/>
        <v/>
      </c>
      <c r="AM79" s="86" t="str">
        <f t="shared" si="25"/>
        <v/>
      </c>
      <c r="AN79" s="87"/>
      <c r="AO79" s="87"/>
      <c r="AP79" s="124"/>
      <c r="AQ79" s="87"/>
      <c r="AR79" s="86"/>
      <c r="AS79" s="84" t="str">
        <f t="shared" si="26"/>
        <v/>
      </c>
      <c r="AT79" s="85" t="str">
        <f t="shared" si="27"/>
        <v/>
      </c>
      <c r="AU79" s="85" t="str">
        <f t="shared" si="28"/>
        <v/>
      </c>
      <c r="AV79" s="85" t="str">
        <f t="shared" si="29"/>
        <v/>
      </c>
      <c r="AW79" s="86" t="str">
        <f t="shared" si="30"/>
        <v/>
      </c>
      <c r="AX79" s="87"/>
      <c r="AY79" s="87"/>
      <c r="AZ79" s="86" t="str">
        <f t="shared" si="31"/>
        <v>PENDIENTE</v>
      </c>
      <c r="BA79" s="86"/>
      <c r="BB79" s="86"/>
      <c r="BC79" s="86"/>
    </row>
    <row r="80" spans="1:55" ht="278.25" customHeight="1" x14ac:dyDescent="0.25">
      <c r="A80" s="3">
        <v>73</v>
      </c>
      <c r="B80" s="26">
        <v>43231</v>
      </c>
      <c r="C80" s="19" t="s">
        <v>19</v>
      </c>
      <c r="D80" s="19" t="s">
        <v>358</v>
      </c>
      <c r="E80" s="26">
        <v>43231</v>
      </c>
      <c r="F80" s="27">
        <v>8</v>
      </c>
      <c r="G80" s="28" t="s">
        <v>388</v>
      </c>
      <c r="H80" s="19" t="s">
        <v>77</v>
      </c>
      <c r="I80" s="19" t="s">
        <v>389</v>
      </c>
      <c r="J80" s="19" t="s">
        <v>390</v>
      </c>
      <c r="K80" s="19">
        <v>2</v>
      </c>
      <c r="L80" s="19" t="s">
        <v>21</v>
      </c>
      <c r="M80" s="19" t="s">
        <v>362</v>
      </c>
      <c r="N80" s="19" t="s">
        <v>391</v>
      </c>
      <c r="O80" s="29">
        <v>1</v>
      </c>
      <c r="P80" s="26">
        <v>43252</v>
      </c>
      <c r="Q80" s="26">
        <v>43465</v>
      </c>
      <c r="R80" s="19" t="s">
        <v>32</v>
      </c>
      <c r="S80" s="19" t="s">
        <v>58</v>
      </c>
      <c r="T80" s="19" t="s">
        <v>364</v>
      </c>
      <c r="U80" s="70" t="s">
        <v>111</v>
      </c>
      <c r="V80" s="124">
        <v>43585</v>
      </c>
      <c r="W80" s="87" t="s">
        <v>1099</v>
      </c>
      <c r="X80" s="86">
        <v>1</v>
      </c>
      <c r="Y80" s="84">
        <f t="shared" si="16"/>
        <v>0.5</v>
      </c>
      <c r="Z80" s="85">
        <f t="shared" si="17"/>
        <v>0.5</v>
      </c>
      <c r="AA80" s="85" t="str">
        <f t="shared" si="18"/>
        <v>INCUMPLIDA</v>
      </c>
      <c r="AB80" s="85" t="b">
        <f t="shared" si="19"/>
        <v>0</v>
      </c>
      <c r="AC80" s="86" t="str">
        <f t="shared" si="20"/>
        <v>INCUMPLIDA</v>
      </c>
      <c r="AD80" s="188" t="s">
        <v>1263</v>
      </c>
      <c r="AE80" s="86" t="s">
        <v>1094</v>
      </c>
      <c r="AF80" s="124"/>
      <c r="AG80" s="87"/>
      <c r="AH80" s="86"/>
      <c r="AI80" s="84" t="str">
        <f t="shared" si="21"/>
        <v/>
      </c>
      <c r="AJ80" s="85" t="str">
        <f t="shared" si="22"/>
        <v/>
      </c>
      <c r="AK80" s="85" t="str">
        <f t="shared" si="23"/>
        <v/>
      </c>
      <c r="AL80" s="85" t="str">
        <f t="shared" si="24"/>
        <v/>
      </c>
      <c r="AM80" s="86" t="str">
        <f t="shared" si="25"/>
        <v/>
      </c>
      <c r="AN80" s="87"/>
      <c r="AO80" s="87"/>
      <c r="AP80" s="124"/>
      <c r="AQ80" s="87"/>
      <c r="AR80" s="86"/>
      <c r="AS80" s="84" t="str">
        <f t="shared" si="26"/>
        <v/>
      </c>
      <c r="AT80" s="85" t="str">
        <f t="shared" si="27"/>
        <v/>
      </c>
      <c r="AU80" s="85" t="str">
        <f t="shared" si="28"/>
        <v/>
      </c>
      <c r="AV80" s="85" t="str">
        <f t="shared" si="29"/>
        <v/>
      </c>
      <c r="AW80" s="86" t="str">
        <f t="shared" si="30"/>
        <v/>
      </c>
      <c r="AX80" s="87"/>
      <c r="AY80" s="87"/>
      <c r="AZ80" s="86" t="str">
        <f t="shared" si="31"/>
        <v>PENDIENTE</v>
      </c>
      <c r="BA80" s="86"/>
      <c r="BB80" s="86"/>
      <c r="BC80" s="86"/>
    </row>
    <row r="81" spans="1:55" ht="280.5" customHeight="1" x14ac:dyDescent="0.25">
      <c r="A81" s="3">
        <v>74</v>
      </c>
      <c r="B81" s="26">
        <v>43231</v>
      </c>
      <c r="C81" s="19" t="s">
        <v>19</v>
      </c>
      <c r="D81" s="19" t="s">
        <v>358</v>
      </c>
      <c r="E81" s="26">
        <v>43231</v>
      </c>
      <c r="F81" s="27">
        <v>9</v>
      </c>
      <c r="G81" s="28" t="s">
        <v>392</v>
      </c>
      <c r="H81" s="19" t="s">
        <v>77</v>
      </c>
      <c r="I81" s="20" t="s">
        <v>393</v>
      </c>
      <c r="J81" s="19" t="s">
        <v>390</v>
      </c>
      <c r="K81" s="19">
        <v>2</v>
      </c>
      <c r="L81" s="19" t="s">
        <v>21</v>
      </c>
      <c r="M81" s="19" t="s">
        <v>362</v>
      </c>
      <c r="N81" s="19" t="s">
        <v>391</v>
      </c>
      <c r="O81" s="29">
        <v>1</v>
      </c>
      <c r="P81" s="26">
        <v>43252</v>
      </c>
      <c r="Q81" s="26">
        <v>43465</v>
      </c>
      <c r="R81" s="19" t="s">
        <v>32</v>
      </c>
      <c r="S81" s="19" t="s">
        <v>58</v>
      </c>
      <c r="T81" s="19" t="s">
        <v>364</v>
      </c>
      <c r="U81" s="70" t="s">
        <v>111</v>
      </c>
      <c r="V81" s="124">
        <v>43585</v>
      </c>
      <c r="W81" s="87" t="s">
        <v>1099</v>
      </c>
      <c r="X81" s="86">
        <v>1</v>
      </c>
      <c r="Y81" s="84">
        <f t="shared" si="16"/>
        <v>0.5</v>
      </c>
      <c r="Z81" s="85">
        <f t="shared" si="17"/>
        <v>0.5</v>
      </c>
      <c r="AA81" s="85" t="str">
        <f t="shared" si="18"/>
        <v>INCUMPLIDA</v>
      </c>
      <c r="AB81" s="85" t="b">
        <f t="shared" si="19"/>
        <v>0</v>
      </c>
      <c r="AC81" s="86" t="str">
        <f t="shared" si="20"/>
        <v>INCUMPLIDA</v>
      </c>
      <c r="AD81" s="188" t="s">
        <v>1263</v>
      </c>
      <c r="AE81" s="86" t="s">
        <v>1094</v>
      </c>
      <c r="AF81" s="124"/>
      <c r="AG81" s="87"/>
      <c r="AH81" s="86"/>
      <c r="AI81" s="84" t="str">
        <f t="shared" si="21"/>
        <v/>
      </c>
      <c r="AJ81" s="85" t="str">
        <f t="shared" si="22"/>
        <v/>
      </c>
      <c r="AK81" s="85" t="str">
        <f t="shared" si="23"/>
        <v/>
      </c>
      <c r="AL81" s="85" t="str">
        <f t="shared" si="24"/>
        <v/>
      </c>
      <c r="AM81" s="86" t="str">
        <f t="shared" si="25"/>
        <v/>
      </c>
      <c r="AN81" s="87"/>
      <c r="AO81" s="87"/>
      <c r="AP81" s="124"/>
      <c r="AQ81" s="87"/>
      <c r="AR81" s="86"/>
      <c r="AS81" s="84" t="str">
        <f t="shared" si="26"/>
        <v/>
      </c>
      <c r="AT81" s="85" t="str">
        <f t="shared" si="27"/>
        <v/>
      </c>
      <c r="AU81" s="85" t="str">
        <f t="shared" si="28"/>
        <v/>
      </c>
      <c r="AV81" s="85" t="str">
        <f t="shared" si="29"/>
        <v/>
      </c>
      <c r="AW81" s="86" t="str">
        <f t="shared" si="30"/>
        <v/>
      </c>
      <c r="AX81" s="87"/>
      <c r="AY81" s="87"/>
      <c r="AZ81" s="86" t="str">
        <f t="shared" si="31"/>
        <v>PENDIENTE</v>
      </c>
      <c r="BA81" s="86"/>
      <c r="BB81" s="86"/>
      <c r="BC81" s="86"/>
    </row>
    <row r="82" spans="1:55" ht="126.75" customHeight="1" x14ac:dyDescent="0.25">
      <c r="A82" s="3">
        <v>75</v>
      </c>
      <c r="B82" s="26">
        <v>43231</v>
      </c>
      <c r="C82" s="19" t="s">
        <v>19</v>
      </c>
      <c r="D82" s="19" t="s">
        <v>358</v>
      </c>
      <c r="E82" s="26">
        <v>43231</v>
      </c>
      <c r="F82" s="27">
        <v>12</v>
      </c>
      <c r="G82" s="28" t="s">
        <v>394</v>
      </c>
      <c r="H82" s="19" t="s">
        <v>80</v>
      </c>
      <c r="I82" s="19" t="s">
        <v>145</v>
      </c>
      <c r="J82" s="19" t="s">
        <v>707</v>
      </c>
      <c r="K82" s="19">
        <v>2</v>
      </c>
      <c r="L82" s="19" t="s">
        <v>21</v>
      </c>
      <c r="M82" s="19" t="s">
        <v>362</v>
      </c>
      <c r="N82" s="19" t="s">
        <v>221</v>
      </c>
      <c r="O82" s="29">
        <v>1</v>
      </c>
      <c r="P82" s="26">
        <v>43252</v>
      </c>
      <c r="Q82" s="26">
        <v>43465</v>
      </c>
      <c r="R82" s="19" t="s">
        <v>395</v>
      </c>
      <c r="S82" s="19" t="s">
        <v>62</v>
      </c>
      <c r="T82" s="19" t="s">
        <v>396</v>
      </c>
      <c r="U82" s="70" t="s">
        <v>111</v>
      </c>
      <c r="V82" s="124">
        <v>43585</v>
      </c>
      <c r="W82" s="154" t="s">
        <v>1057</v>
      </c>
      <c r="X82" s="86">
        <v>1</v>
      </c>
      <c r="Y82" s="84">
        <f t="shared" si="16"/>
        <v>0.5</v>
      </c>
      <c r="Z82" s="85">
        <f t="shared" si="17"/>
        <v>0.5</v>
      </c>
      <c r="AA82" s="85" t="str">
        <f t="shared" si="18"/>
        <v>INCUMPLIDA</v>
      </c>
      <c r="AB82" s="85" t="b">
        <f t="shared" si="19"/>
        <v>0</v>
      </c>
      <c r="AC82" s="86" t="str">
        <f t="shared" si="20"/>
        <v>INCUMPLIDA</v>
      </c>
      <c r="AD82" s="87" t="s">
        <v>1264</v>
      </c>
      <c r="AE82" s="86" t="s">
        <v>1067</v>
      </c>
      <c r="AF82" s="124"/>
      <c r="AG82" s="87"/>
      <c r="AH82" s="86"/>
      <c r="AI82" s="84" t="str">
        <f t="shared" si="21"/>
        <v/>
      </c>
      <c r="AJ82" s="85" t="str">
        <f t="shared" si="22"/>
        <v/>
      </c>
      <c r="AK82" s="85" t="str">
        <f t="shared" si="23"/>
        <v/>
      </c>
      <c r="AL82" s="85" t="str">
        <f t="shared" si="24"/>
        <v/>
      </c>
      <c r="AM82" s="86" t="str">
        <f t="shared" si="25"/>
        <v/>
      </c>
      <c r="AN82" s="87"/>
      <c r="AO82" s="87"/>
      <c r="AP82" s="124"/>
      <c r="AQ82" s="87"/>
      <c r="AR82" s="86"/>
      <c r="AS82" s="84" t="str">
        <f t="shared" si="26"/>
        <v/>
      </c>
      <c r="AT82" s="85" t="str">
        <f t="shared" si="27"/>
        <v/>
      </c>
      <c r="AU82" s="85" t="str">
        <f t="shared" si="28"/>
        <v/>
      </c>
      <c r="AV82" s="85" t="str">
        <f t="shared" si="29"/>
        <v/>
      </c>
      <c r="AW82" s="86" t="str">
        <f t="shared" si="30"/>
        <v/>
      </c>
      <c r="AX82" s="87"/>
      <c r="AY82" s="87"/>
      <c r="AZ82" s="86" t="str">
        <f t="shared" si="31"/>
        <v>PENDIENTE</v>
      </c>
      <c r="BA82" s="86"/>
      <c r="BB82" s="86"/>
      <c r="BC82" s="86"/>
    </row>
    <row r="83" spans="1:55" ht="76.5" x14ac:dyDescent="0.25">
      <c r="A83" s="3">
        <v>76</v>
      </c>
      <c r="B83" s="26">
        <v>43231</v>
      </c>
      <c r="C83" s="19" t="s">
        <v>19</v>
      </c>
      <c r="D83" s="19" t="s">
        <v>358</v>
      </c>
      <c r="E83" s="26">
        <v>43231</v>
      </c>
      <c r="F83" s="27">
        <v>14</v>
      </c>
      <c r="G83" s="28" t="s">
        <v>397</v>
      </c>
      <c r="H83" s="19" t="s">
        <v>398</v>
      </c>
      <c r="I83" s="19" t="s">
        <v>399</v>
      </c>
      <c r="J83" s="19" t="s">
        <v>400</v>
      </c>
      <c r="K83" s="19">
        <v>3</v>
      </c>
      <c r="L83" s="28" t="s">
        <v>43</v>
      </c>
      <c r="M83" s="19" t="s">
        <v>362</v>
      </c>
      <c r="N83" s="19" t="s">
        <v>401</v>
      </c>
      <c r="O83" s="30">
        <v>1</v>
      </c>
      <c r="P83" s="26">
        <v>43252</v>
      </c>
      <c r="Q83" s="26">
        <v>43465</v>
      </c>
      <c r="R83" s="19" t="s">
        <v>68</v>
      </c>
      <c r="S83" s="19" t="s">
        <v>72</v>
      </c>
      <c r="T83" s="19" t="s">
        <v>50</v>
      </c>
      <c r="U83" s="70" t="s">
        <v>209</v>
      </c>
      <c r="V83" s="124">
        <v>43585</v>
      </c>
      <c r="W83" s="87" t="s">
        <v>1175</v>
      </c>
      <c r="X83" s="86">
        <v>0</v>
      </c>
      <c r="Y83" s="84">
        <f t="shared" si="16"/>
        <v>0</v>
      </c>
      <c r="Z83" s="85">
        <f t="shared" si="17"/>
        <v>0</v>
      </c>
      <c r="AA83" s="85" t="str">
        <f t="shared" si="18"/>
        <v>INCUMPLIDA</v>
      </c>
      <c r="AB83" s="85" t="b">
        <f t="shared" si="19"/>
        <v>0</v>
      </c>
      <c r="AC83" s="86" t="str">
        <f t="shared" si="20"/>
        <v>INCUMPLIDA</v>
      </c>
      <c r="AD83" s="87" t="s">
        <v>1265</v>
      </c>
      <c r="AE83" s="86" t="s">
        <v>1055</v>
      </c>
      <c r="AF83" s="124"/>
      <c r="AG83" s="87"/>
      <c r="AH83" s="86"/>
      <c r="AI83" s="84" t="str">
        <f t="shared" si="21"/>
        <v/>
      </c>
      <c r="AJ83" s="85" t="str">
        <f t="shared" si="22"/>
        <v/>
      </c>
      <c r="AK83" s="85" t="str">
        <f t="shared" si="23"/>
        <v/>
      </c>
      <c r="AL83" s="85" t="str">
        <f t="shared" si="24"/>
        <v/>
      </c>
      <c r="AM83" s="86" t="str">
        <f t="shared" si="25"/>
        <v/>
      </c>
      <c r="AN83" s="87"/>
      <c r="AO83" s="87"/>
      <c r="AP83" s="124"/>
      <c r="AQ83" s="87"/>
      <c r="AR83" s="86"/>
      <c r="AS83" s="84" t="str">
        <f t="shared" si="26"/>
        <v/>
      </c>
      <c r="AT83" s="85" t="str">
        <f t="shared" si="27"/>
        <v/>
      </c>
      <c r="AU83" s="85" t="str">
        <f t="shared" si="28"/>
        <v/>
      </c>
      <c r="AV83" s="85" t="str">
        <f t="shared" si="29"/>
        <v/>
      </c>
      <c r="AW83" s="86" t="str">
        <f t="shared" si="30"/>
        <v/>
      </c>
      <c r="AX83" s="87"/>
      <c r="AY83" s="87"/>
      <c r="AZ83" s="86" t="str">
        <f t="shared" si="31"/>
        <v>PENDIENTE</v>
      </c>
      <c r="BA83" s="86"/>
      <c r="BB83" s="86"/>
      <c r="BC83" s="86"/>
    </row>
    <row r="84" spans="1:55" ht="127.5" x14ac:dyDescent="0.25">
      <c r="A84" s="3">
        <v>77</v>
      </c>
      <c r="B84" s="26">
        <v>43231</v>
      </c>
      <c r="C84" s="19" t="s">
        <v>19</v>
      </c>
      <c r="D84" s="19" t="s">
        <v>358</v>
      </c>
      <c r="E84" s="26">
        <v>43231</v>
      </c>
      <c r="F84" s="27">
        <v>15</v>
      </c>
      <c r="G84" s="28" t="s">
        <v>402</v>
      </c>
      <c r="H84" s="19" t="s">
        <v>77</v>
      </c>
      <c r="I84" s="19" t="s">
        <v>403</v>
      </c>
      <c r="J84" s="19" t="s">
        <v>404</v>
      </c>
      <c r="K84" s="19">
        <v>2</v>
      </c>
      <c r="L84" s="28" t="s">
        <v>43</v>
      </c>
      <c r="M84" s="19" t="s">
        <v>362</v>
      </c>
      <c r="N84" s="19" t="s">
        <v>405</v>
      </c>
      <c r="O84" s="30">
        <v>1</v>
      </c>
      <c r="P84" s="26">
        <v>43252</v>
      </c>
      <c r="Q84" s="26">
        <v>43465</v>
      </c>
      <c r="R84" s="19" t="s">
        <v>32</v>
      </c>
      <c r="S84" s="19" t="s">
        <v>58</v>
      </c>
      <c r="T84" s="19" t="s">
        <v>364</v>
      </c>
      <c r="U84" s="70" t="s">
        <v>111</v>
      </c>
      <c r="V84" s="124">
        <v>43585</v>
      </c>
      <c r="W84" s="87" t="s">
        <v>1100</v>
      </c>
      <c r="X84" s="86">
        <v>0.5</v>
      </c>
      <c r="Y84" s="84">
        <f t="shared" si="16"/>
        <v>0.25</v>
      </c>
      <c r="Z84" s="85">
        <f t="shared" si="17"/>
        <v>0.25</v>
      </c>
      <c r="AA84" s="85" t="str">
        <f t="shared" si="18"/>
        <v>INCUMPLIDA</v>
      </c>
      <c r="AB84" s="85" t="b">
        <f t="shared" si="19"/>
        <v>0</v>
      </c>
      <c r="AC84" s="86" t="str">
        <f t="shared" si="20"/>
        <v>INCUMPLIDA</v>
      </c>
      <c r="AD84" s="87" t="s">
        <v>1266</v>
      </c>
      <c r="AE84" s="86" t="s">
        <v>1094</v>
      </c>
      <c r="AF84" s="124"/>
      <c r="AG84" s="87"/>
      <c r="AH84" s="86"/>
      <c r="AI84" s="84" t="str">
        <f t="shared" si="21"/>
        <v/>
      </c>
      <c r="AJ84" s="85" t="str">
        <f t="shared" si="22"/>
        <v/>
      </c>
      <c r="AK84" s="85" t="str">
        <f t="shared" si="23"/>
        <v/>
      </c>
      <c r="AL84" s="85" t="str">
        <f t="shared" si="24"/>
        <v/>
      </c>
      <c r="AM84" s="86" t="str">
        <f t="shared" si="25"/>
        <v/>
      </c>
      <c r="AN84" s="87"/>
      <c r="AO84" s="87"/>
      <c r="AP84" s="124"/>
      <c r="AQ84" s="87"/>
      <c r="AR84" s="86"/>
      <c r="AS84" s="84" t="str">
        <f t="shared" si="26"/>
        <v/>
      </c>
      <c r="AT84" s="85" t="str">
        <f t="shared" si="27"/>
        <v/>
      </c>
      <c r="AU84" s="85" t="str">
        <f t="shared" si="28"/>
        <v/>
      </c>
      <c r="AV84" s="85" t="str">
        <f t="shared" si="29"/>
        <v/>
      </c>
      <c r="AW84" s="86" t="str">
        <f t="shared" si="30"/>
        <v/>
      </c>
      <c r="AX84" s="87"/>
      <c r="AY84" s="87"/>
      <c r="AZ84" s="86" t="str">
        <f t="shared" si="31"/>
        <v>PENDIENTE</v>
      </c>
      <c r="BA84" s="86"/>
      <c r="BB84" s="86"/>
      <c r="BC84" s="86"/>
    </row>
    <row r="85" spans="1:55" ht="293.25" x14ac:dyDescent="0.2">
      <c r="A85" s="3">
        <v>78</v>
      </c>
      <c r="B85" s="26">
        <v>43231</v>
      </c>
      <c r="C85" s="19" t="s">
        <v>19</v>
      </c>
      <c r="D85" s="19" t="s">
        <v>358</v>
      </c>
      <c r="E85" s="26">
        <v>43231</v>
      </c>
      <c r="F85" s="27">
        <v>16</v>
      </c>
      <c r="G85" s="28" t="s">
        <v>406</v>
      </c>
      <c r="H85" s="19" t="s">
        <v>77</v>
      </c>
      <c r="I85" s="19" t="s">
        <v>407</v>
      </c>
      <c r="J85" s="19" t="s">
        <v>408</v>
      </c>
      <c r="K85" s="19">
        <v>2</v>
      </c>
      <c r="L85" s="28" t="s">
        <v>43</v>
      </c>
      <c r="M85" s="19" t="s">
        <v>362</v>
      </c>
      <c r="N85" s="19" t="s">
        <v>409</v>
      </c>
      <c r="O85" s="30">
        <v>1</v>
      </c>
      <c r="P85" s="26">
        <v>43252</v>
      </c>
      <c r="Q85" s="26">
        <v>43465</v>
      </c>
      <c r="R85" s="19" t="s">
        <v>32</v>
      </c>
      <c r="S85" s="19" t="s">
        <v>58</v>
      </c>
      <c r="T85" s="19" t="s">
        <v>364</v>
      </c>
      <c r="U85" s="70" t="s">
        <v>111</v>
      </c>
      <c r="V85" s="124">
        <v>43585</v>
      </c>
      <c r="W85" s="87" t="s">
        <v>1101</v>
      </c>
      <c r="X85" s="86">
        <v>1</v>
      </c>
      <c r="Y85" s="84">
        <f t="shared" si="16"/>
        <v>0.5</v>
      </c>
      <c r="Z85" s="85">
        <f t="shared" si="17"/>
        <v>0.5</v>
      </c>
      <c r="AA85" s="85" t="str">
        <f t="shared" si="18"/>
        <v>INCUMPLIDA</v>
      </c>
      <c r="AB85" s="85" t="b">
        <f t="shared" si="19"/>
        <v>0</v>
      </c>
      <c r="AC85" s="86" t="str">
        <f t="shared" si="20"/>
        <v>INCUMPLIDA</v>
      </c>
      <c r="AD85" s="194" t="s">
        <v>1267</v>
      </c>
      <c r="AE85" s="86" t="s">
        <v>1094</v>
      </c>
      <c r="AF85" s="124"/>
      <c r="AG85" s="87"/>
      <c r="AH85" s="86"/>
      <c r="AI85" s="84" t="str">
        <f t="shared" si="21"/>
        <v/>
      </c>
      <c r="AJ85" s="85" t="str">
        <f t="shared" si="22"/>
        <v/>
      </c>
      <c r="AK85" s="85" t="str">
        <f t="shared" si="23"/>
        <v/>
      </c>
      <c r="AL85" s="85" t="str">
        <f t="shared" si="24"/>
        <v/>
      </c>
      <c r="AM85" s="86" t="str">
        <f t="shared" si="25"/>
        <v/>
      </c>
      <c r="AN85" s="87"/>
      <c r="AO85" s="87"/>
      <c r="AP85" s="124"/>
      <c r="AQ85" s="87"/>
      <c r="AR85" s="86"/>
      <c r="AS85" s="84" t="str">
        <f t="shared" si="26"/>
        <v/>
      </c>
      <c r="AT85" s="85" t="str">
        <f t="shared" si="27"/>
        <v/>
      </c>
      <c r="AU85" s="85" t="str">
        <f t="shared" si="28"/>
        <v/>
      </c>
      <c r="AV85" s="85" t="str">
        <f t="shared" si="29"/>
        <v/>
      </c>
      <c r="AW85" s="86" t="str">
        <f t="shared" si="30"/>
        <v/>
      </c>
      <c r="AX85" s="87"/>
      <c r="AY85" s="87"/>
      <c r="AZ85" s="86" t="str">
        <f t="shared" si="31"/>
        <v>PENDIENTE</v>
      </c>
      <c r="BA85" s="86"/>
      <c r="BB85" s="86"/>
      <c r="BC85" s="86"/>
    </row>
    <row r="86" spans="1:55" ht="191.25" x14ac:dyDescent="0.25">
      <c r="A86" s="3">
        <v>79</v>
      </c>
      <c r="B86" s="26">
        <v>43231</v>
      </c>
      <c r="C86" s="19" t="s">
        <v>19</v>
      </c>
      <c r="D86" s="19" t="s">
        <v>358</v>
      </c>
      <c r="E86" s="26">
        <v>43231</v>
      </c>
      <c r="F86" s="27">
        <v>17</v>
      </c>
      <c r="G86" s="31" t="s">
        <v>410</v>
      </c>
      <c r="H86" s="19" t="s">
        <v>77</v>
      </c>
      <c r="I86" s="19" t="s">
        <v>411</v>
      </c>
      <c r="J86" s="19" t="s">
        <v>412</v>
      </c>
      <c r="K86" s="19">
        <v>5</v>
      </c>
      <c r="L86" s="19" t="s">
        <v>21</v>
      </c>
      <c r="M86" s="19" t="s">
        <v>362</v>
      </c>
      <c r="N86" s="19" t="s">
        <v>413</v>
      </c>
      <c r="O86" s="30">
        <v>1</v>
      </c>
      <c r="P86" s="26">
        <v>43252</v>
      </c>
      <c r="Q86" s="26">
        <v>43465</v>
      </c>
      <c r="R86" s="19" t="s">
        <v>32</v>
      </c>
      <c r="S86" s="19" t="s">
        <v>58</v>
      </c>
      <c r="T86" s="19" t="s">
        <v>364</v>
      </c>
      <c r="U86" s="70" t="s">
        <v>111</v>
      </c>
      <c r="V86" s="124">
        <v>43585</v>
      </c>
      <c r="W86" s="87" t="s">
        <v>1095</v>
      </c>
      <c r="X86" s="86">
        <v>0.5</v>
      </c>
      <c r="Y86" s="84">
        <f t="shared" si="16"/>
        <v>0.1</v>
      </c>
      <c r="Z86" s="85">
        <f t="shared" si="17"/>
        <v>0.1</v>
      </c>
      <c r="AA86" s="85" t="str">
        <f t="shared" si="18"/>
        <v>INCUMPLIDA</v>
      </c>
      <c r="AB86" s="85" t="b">
        <f t="shared" si="19"/>
        <v>0</v>
      </c>
      <c r="AC86" s="86" t="str">
        <f t="shared" si="20"/>
        <v>INCUMPLIDA</v>
      </c>
      <c r="AD86" s="87" t="s">
        <v>1268</v>
      </c>
      <c r="AE86" s="86" t="s">
        <v>1094</v>
      </c>
      <c r="AF86" s="124"/>
      <c r="AG86" s="87"/>
      <c r="AH86" s="86"/>
      <c r="AI86" s="84" t="str">
        <f t="shared" si="21"/>
        <v/>
      </c>
      <c r="AJ86" s="85" t="str">
        <f t="shared" si="22"/>
        <v/>
      </c>
      <c r="AK86" s="85" t="str">
        <f t="shared" si="23"/>
        <v/>
      </c>
      <c r="AL86" s="85" t="str">
        <f t="shared" si="24"/>
        <v/>
      </c>
      <c r="AM86" s="86" t="str">
        <f t="shared" si="25"/>
        <v/>
      </c>
      <c r="AN86" s="87"/>
      <c r="AO86" s="87"/>
      <c r="AP86" s="124"/>
      <c r="AQ86" s="87"/>
      <c r="AR86" s="86"/>
      <c r="AS86" s="84" t="str">
        <f t="shared" si="26"/>
        <v/>
      </c>
      <c r="AT86" s="85" t="str">
        <f t="shared" si="27"/>
        <v/>
      </c>
      <c r="AU86" s="85" t="str">
        <f t="shared" si="28"/>
        <v/>
      </c>
      <c r="AV86" s="85" t="str">
        <f t="shared" si="29"/>
        <v/>
      </c>
      <c r="AW86" s="86" t="str">
        <f t="shared" si="30"/>
        <v/>
      </c>
      <c r="AX86" s="87"/>
      <c r="AY86" s="87"/>
      <c r="AZ86" s="86" t="str">
        <f t="shared" si="31"/>
        <v>PENDIENTE</v>
      </c>
      <c r="BA86" s="86"/>
      <c r="BB86" s="86"/>
      <c r="BC86" s="86"/>
    </row>
    <row r="87" spans="1:55" ht="172.5" customHeight="1" x14ac:dyDescent="0.25">
      <c r="A87" s="3">
        <v>80</v>
      </c>
      <c r="B87" s="26">
        <v>43231</v>
      </c>
      <c r="C87" s="19" t="s">
        <v>19</v>
      </c>
      <c r="D87" s="19" t="s">
        <v>358</v>
      </c>
      <c r="E87" s="26">
        <v>43231</v>
      </c>
      <c r="F87" s="27">
        <v>19</v>
      </c>
      <c r="G87" s="28" t="s">
        <v>414</v>
      </c>
      <c r="H87" s="19" t="s">
        <v>80</v>
      </c>
      <c r="I87" s="3" t="s">
        <v>145</v>
      </c>
      <c r="J87" s="3" t="s">
        <v>674</v>
      </c>
      <c r="K87" s="19">
        <v>1</v>
      </c>
      <c r="L87" s="19" t="s">
        <v>21</v>
      </c>
      <c r="M87" s="19" t="s">
        <v>362</v>
      </c>
      <c r="N87" s="3" t="s">
        <v>221</v>
      </c>
      <c r="O87" s="29">
        <v>1</v>
      </c>
      <c r="P87" s="26">
        <v>43252</v>
      </c>
      <c r="Q87" s="26">
        <v>43465</v>
      </c>
      <c r="R87" s="19" t="s">
        <v>395</v>
      </c>
      <c r="S87" s="19" t="s">
        <v>62</v>
      </c>
      <c r="T87" s="19" t="s">
        <v>396</v>
      </c>
      <c r="U87" s="70" t="s">
        <v>111</v>
      </c>
      <c r="V87" s="124">
        <v>43585</v>
      </c>
      <c r="W87" s="154" t="s">
        <v>1149</v>
      </c>
      <c r="X87" s="86">
        <v>1</v>
      </c>
      <c r="Y87" s="84">
        <f t="shared" si="16"/>
        <v>1</v>
      </c>
      <c r="Z87" s="85">
        <f t="shared" si="17"/>
        <v>1</v>
      </c>
      <c r="AA87" s="85" t="str">
        <f t="shared" si="18"/>
        <v>TERMINADA EXTEMPORANEA</v>
      </c>
      <c r="AB87" s="85" t="b">
        <f t="shared" si="19"/>
        <v>0</v>
      </c>
      <c r="AC87" s="86" t="str">
        <f t="shared" si="20"/>
        <v>TERMINADA EXTEMPORANEA</v>
      </c>
      <c r="AD87" s="188" t="s">
        <v>1233</v>
      </c>
      <c r="AE87" s="86" t="s">
        <v>1067</v>
      </c>
      <c r="AF87" s="124"/>
      <c r="AG87" s="87"/>
      <c r="AH87" s="86"/>
      <c r="AI87" s="84" t="str">
        <f t="shared" si="21"/>
        <v/>
      </c>
      <c r="AJ87" s="85" t="str">
        <f t="shared" si="22"/>
        <v/>
      </c>
      <c r="AK87" s="85" t="str">
        <f t="shared" si="23"/>
        <v/>
      </c>
      <c r="AL87" s="85" t="str">
        <f t="shared" si="24"/>
        <v/>
      </c>
      <c r="AM87" s="86" t="str">
        <f t="shared" si="25"/>
        <v/>
      </c>
      <c r="AN87" s="87"/>
      <c r="AO87" s="87"/>
      <c r="AP87" s="124"/>
      <c r="AQ87" s="87"/>
      <c r="AR87" s="86"/>
      <c r="AS87" s="84" t="str">
        <f t="shared" si="26"/>
        <v/>
      </c>
      <c r="AT87" s="85" t="str">
        <f t="shared" si="27"/>
        <v/>
      </c>
      <c r="AU87" s="85" t="str">
        <f t="shared" si="28"/>
        <v/>
      </c>
      <c r="AV87" s="85" t="str">
        <f t="shared" si="29"/>
        <v/>
      </c>
      <c r="AW87" s="86" t="str">
        <f t="shared" si="30"/>
        <v/>
      </c>
      <c r="AX87" s="87"/>
      <c r="AY87" s="87"/>
      <c r="AZ87" s="86" t="str">
        <f t="shared" si="31"/>
        <v>CUMPLIDA</v>
      </c>
      <c r="BA87" s="86" t="s">
        <v>1219</v>
      </c>
      <c r="BB87" s="86" t="s">
        <v>759</v>
      </c>
      <c r="BC87" s="86" t="s">
        <v>1187</v>
      </c>
    </row>
    <row r="88" spans="1:55" ht="89.25" x14ac:dyDescent="0.25">
      <c r="A88" s="3">
        <v>81</v>
      </c>
      <c r="B88" s="26">
        <v>43231</v>
      </c>
      <c r="C88" s="19" t="s">
        <v>19</v>
      </c>
      <c r="D88" s="19" t="s">
        <v>358</v>
      </c>
      <c r="E88" s="26">
        <v>43231</v>
      </c>
      <c r="F88" s="27">
        <v>20</v>
      </c>
      <c r="G88" s="28" t="s">
        <v>415</v>
      </c>
      <c r="H88" s="19" t="s">
        <v>80</v>
      </c>
      <c r="I88" s="19" t="s">
        <v>416</v>
      </c>
      <c r="J88" s="19" t="s">
        <v>417</v>
      </c>
      <c r="K88" s="19">
        <v>1</v>
      </c>
      <c r="L88" s="19" t="s">
        <v>21</v>
      </c>
      <c r="M88" s="19" t="s">
        <v>362</v>
      </c>
      <c r="N88" s="19" t="s">
        <v>418</v>
      </c>
      <c r="O88" s="29">
        <v>1</v>
      </c>
      <c r="P88" s="26">
        <v>43252</v>
      </c>
      <c r="Q88" s="26">
        <v>43555</v>
      </c>
      <c r="R88" s="19" t="s">
        <v>395</v>
      </c>
      <c r="S88" s="19" t="s">
        <v>62</v>
      </c>
      <c r="T88" s="19" t="s">
        <v>396</v>
      </c>
      <c r="U88" s="70" t="s">
        <v>111</v>
      </c>
      <c r="V88" s="124">
        <v>43585</v>
      </c>
      <c r="W88" s="154" t="s">
        <v>1064</v>
      </c>
      <c r="X88" s="86">
        <v>1</v>
      </c>
      <c r="Y88" s="84">
        <f t="shared" si="16"/>
        <v>1</v>
      </c>
      <c r="Z88" s="85">
        <f t="shared" si="17"/>
        <v>1</v>
      </c>
      <c r="AA88" s="85" t="str">
        <f t="shared" si="18"/>
        <v>TERMINADA EXTEMPORANEA</v>
      </c>
      <c r="AB88" s="85" t="b">
        <f t="shared" si="19"/>
        <v>0</v>
      </c>
      <c r="AC88" s="86" t="str">
        <f t="shared" si="20"/>
        <v>TERMINADA EXTEMPORANEA</v>
      </c>
      <c r="AD88" s="188" t="s">
        <v>1269</v>
      </c>
      <c r="AE88" s="86" t="s">
        <v>1067</v>
      </c>
      <c r="AF88" s="124"/>
      <c r="AG88" s="87"/>
      <c r="AH88" s="86"/>
      <c r="AI88" s="84" t="str">
        <f t="shared" si="21"/>
        <v/>
      </c>
      <c r="AJ88" s="85" t="str">
        <f t="shared" si="22"/>
        <v/>
      </c>
      <c r="AK88" s="85" t="str">
        <f t="shared" si="23"/>
        <v/>
      </c>
      <c r="AL88" s="85" t="str">
        <f t="shared" si="24"/>
        <v/>
      </c>
      <c r="AM88" s="86" t="str">
        <f t="shared" si="25"/>
        <v/>
      </c>
      <c r="AN88" s="87"/>
      <c r="AO88" s="87"/>
      <c r="AP88" s="124"/>
      <c r="AQ88" s="87"/>
      <c r="AR88" s="86"/>
      <c r="AS88" s="84" t="str">
        <f t="shared" si="26"/>
        <v/>
      </c>
      <c r="AT88" s="85" t="str">
        <f t="shared" si="27"/>
        <v/>
      </c>
      <c r="AU88" s="85" t="str">
        <f t="shared" si="28"/>
        <v/>
      </c>
      <c r="AV88" s="85" t="str">
        <f t="shared" si="29"/>
        <v/>
      </c>
      <c r="AW88" s="86" t="str">
        <f t="shared" si="30"/>
        <v/>
      </c>
      <c r="AX88" s="87"/>
      <c r="AY88" s="87"/>
      <c r="AZ88" s="86" t="str">
        <f t="shared" si="31"/>
        <v>CUMPLIDA</v>
      </c>
      <c r="BA88" s="86" t="s">
        <v>1219</v>
      </c>
      <c r="BB88" s="86" t="s">
        <v>759</v>
      </c>
      <c r="BC88" s="86" t="s">
        <v>1187</v>
      </c>
    </row>
    <row r="89" spans="1:55" ht="165.75" x14ac:dyDescent="0.25">
      <c r="A89" s="3">
        <v>82</v>
      </c>
      <c r="B89" s="33">
        <v>43312</v>
      </c>
      <c r="C89" s="34" t="s">
        <v>19</v>
      </c>
      <c r="D89" s="34" t="s">
        <v>419</v>
      </c>
      <c r="E89" s="33">
        <v>43312</v>
      </c>
      <c r="F89" s="36">
        <v>1</v>
      </c>
      <c r="G89" s="35" t="s">
        <v>420</v>
      </c>
      <c r="H89" s="34" t="s">
        <v>121</v>
      </c>
      <c r="I89" s="3" t="s">
        <v>421</v>
      </c>
      <c r="J89" s="3" t="s">
        <v>422</v>
      </c>
      <c r="K89" s="3">
        <v>3</v>
      </c>
      <c r="L89" s="37" t="s">
        <v>20</v>
      </c>
      <c r="M89" s="3" t="s">
        <v>137</v>
      </c>
      <c r="N89" s="38">
        <v>1</v>
      </c>
      <c r="O89" s="39">
        <v>1</v>
      </c>
      <c r="P89" s="40">
        <v>43344</v>
      </c>
      <c r="Q89" s="40">
        <v>43677</v>
      </c>
      <c r="R89" s="3" t="s">
        <v>69</v>
      </c>
      <c r="S89" s="3" t="s">
        <v>72</v>
      </c>
      <c r="T89" s="3" t="s">
        <v>50</v>
      </c>
      <c r="U89" s="70" t="s">
        <v>111</v>
      </c>
      <c r="V89" s="124">
        <v>43585</v>
      </c>
      <c r="W89" s="87" t="s">
        <v>1131</v>
      </c>
      <c r="X89" s="86">
        <v>2</v>
      </c>
      <c r="Y89" s="84">
        <f t="shared" si="16"/>
        <v>0.66666666666666663</v>
      </c>
      <c r="Z89" s="85">
        <f t="shared" si="17"/>
        <v>0.66666666666666663</v>
      </c>
      <c r="AA89" s="85" t="str">
        <f t="shared" si="18"/>
        <v>INCUMPLIDA</v>
      </c>
      <c r="AB89" s="85" t="str">
        <f t="shared" si="19"/>
        <v>EN PROCESO</v>
      </c>
      <c r="AC89" s="86" t="str">
        <f t="shared" si="20"/>
        <v>EN PROCESO</v>
      </c>
      <c r="AD89" s="87" t="s">
        <v>1270</v>
      </c>
      <c r="AE89" s="145" t="s">
        <v>1055</v>
      </c>
      <c r="AF89" s="124"/>
      <c r="AG89" s="87"/>
      <c r="AH89" s="86"/>
      <c r="AI89" s="84" t="str">
        <f t="shared" si="21"/>
        <v/>
      </c>
      <c r="AJ89" s="85" t="str">
        <f t="shared" si="22"/>
        <v/>
      </c>
      <c r="AK89" s="85" t="str">
        <f t="shared" si="23"/>
        <v/>
      </c>
      <c r="AL89" s="85" t="str">
        <f t="shared" si="24"/>
        <v/>
      </c>
      <c r="AM89" s="86" t="str">
        <f t="shared" si="25"/>
        <v/>
      </c>
      <c r="AN89" s="87"/>
      <c r="AO89" s="87"/>
      <c r="AP89" s="124"/>
      <c r="AQ89" s="87"/>
      <c r="AR89" s="86"/>
      <c r="AS89" s="84" t="str">
        <f t="shared" si="26"/>
        <v/>
      </c>
      <c r="AT89" s="85" t="str">
        <f t="shared" si="27"/>
        <v/>
      </c>
      <c r="AU89" s="85" t="str">
        <f t="shared" si="28"/>
        <v/>
      </c>
      <c r="AV89" s="85" t="str">
        <f t="shared" si="29"/>
        <v/>
      </c>
      <c r="AW89" s="86" t="str">
        <f t="shared" si="30"/>
        <v/>
      </c>
      <c r="AX89" s="87"/>
      <c r="AY89" s="87"/>
      <c r="AZ89" s="86" t="str">
        <f t="shared" si="31"/>
        <v>PENDIENTE</v>
      </c>
      <c r="BA89" s="86"/>
      <c r="BB89" s="86"/>
      <c r="BC89" s="86"/>
    </row>
    <row r="90" spans="1:55" ht="165.75" x14ac:dyDescent="0.25">
      <c r="A90" s="3">
        <v>83</v>
      </c>
      <c r="B90" s="33">
        <v>43312</v>
      </c>
      <c r="C90" s="34" t="s">
        <v>19</v>
      </c>
      <c r="D90" s="34" t="s">
        <v>419</v>
      </c>
      <c r="E90" s="33">
        <v>43312</v>
      </c>
      <c r="F90" s="36">
        <v>2</v>
      </c>
      <c r="G90" s="35" t="s">
        <v>423</v>
      </c>
      <c r="H90" s="34" t="s">
        <v>121</v>
      </c>
      <c r="I90" s="3" t="s">
        <v>421</v>
      </c>
      <c r="J90" s="3" t="s">
        <v>422</v>
      </c>
      <c r="K90" s="3">
        <v>3</v>
      </c>
      <c r="L90" s="37" t="s">
        <v>20</v>
      </c>
      <c r="M90" s="3" t="s">
        <v>137</v>
      </c>
      <c r="N90" s="41">
        <v>1</v>
      </c>
      <c r="O90" s="42">
        <v>1</v>
      </c>
      <c r="P90" s="40">
        <v>43344</v>
      </c>
      <c r="Q90" s="40">
        <v>43677</v>
      </c>
      <c r="R90" s="3" t="s">
        <v>69</v>
      </c>
      <c r="S90" s="3" t="s">
        <v>72</v>
      </c>
      <c r="T90" s="3" t="s">
        <v>50</v>
      </c>
      <c r="U90" s="70" t="s">
        <v>111</v>
      </c>
      <c r="V90" s="124">
        <v>43585</v>
      </c>
      <c r="W90" s="87" t="s">
        <v>1131</v>
      </c>
      <c r="X90" s="86">
        <v>2</v>
      </c>
      <c r="Y90" s="84">
        <f t="shared" si="16"/>
        <v>0.66666666666666663</v>
      </c>
      <c r="Z90" s="85">
        <f t="shared" si="17"/>
        <v>0.66666666666666663</v>
      </c>
      <c r="AA90" s="85" t="str">
        <f t="shared" si="18"/>
        <v>INCUMPLIDA</v>
      </c>
      <c r="AB90" s="85" t="str">
        <f t="shared" si="19"/>
        <v>EN PROCESO</v>
      </c>
      <c r="AC90" s="86" t="str">
        <f t="shared" si="20"/>
        <v>EN PROCESO</v>
      </c>
      <c r="AD90" s="87" t="s">
        <v>1271</v>
      </c>
      <c r="AE90" s="145" t="s">
        <v>1055</v>
      </c>
      <c r="AF90" s="124"/>
      <c r="AG90" s="87"/>
      <c r="AH90" s="86"/>
      <c r="AI90" s="84" t="str">
        <f t="shared" si="21"/>
        <v/>
      </c>
      <c r="AJ90" s="85" t="str">
        <f t="shared" si="22"/>
        <v/>
      </c>
      <c r="AK90" s="85" t="str">
        <f t="shared" si="23"/>
        <v/>
      </c>
      <c r="AL90" s="85" t="str">
        <f t="shared" si="24"/>
        <v/>
      </c>
      <c r="AM90" s="86" t="str">
        <f t="shared" si="25"/>
        <v/>
      </c>
      <c r="AN90" s="87"/>
      <c r="AO90" s="87"/>
      <c r="AP90" s="124"/>
      <c r="AQ90" s="87"/>
      <c r="AR90" s="86"/>
      <c r="AS90" s="84" t="str">
        <f t="shared" si="26"/>
        <v/>
      </c>
      <c r="AT90" s="85" t="str">
        <f t="shared" si="27"/>
        <v/>
      </c>
      <c r="AU90" s="85" t="str">
        <f t="shared" si="28"/>
        <v/>
      </c>
      <c r="AV90" s="85" t="str">
        <f t="shared" si="29"/>
        <v/>
      </c>
      <c r="AW90" s="86" t="str">
        <f t="shared" si="30"/>
        <v/>
      </c>
      <c r="AX90" s="87"/>
      <c r="AY90" s="87"/>
      <c r="AZ90" s="86" t="str">
        <f t="shared" si="31"/>
        <v>PENDIENTE</v>
      </c>
      <c r="BA90" s="86"/>
      <c r="BB90" s="86"/>
      <c r="BC90" s="86"/>
    </row>
    <row r="91" spans="1:55" ht="89.25" x14ac:dyDescent="0.25">
      <c r="A91" s="3">
        <v>84</v>
      </c>
      <c r="B91" s="33">
        <v>43312</v>
      </c>
      <c r="C91" s="34" t="s">
        <v>19</v>
      </c>
      <c r="D91" s="34" t="s">
        <v>419</v>
      </c>
      <c r="E91" s="33">
        <v>43312</v>
      </c>
      <c r="F91" s="36">
        <v>3</v>
      </c>
      <c r="G91" s="35" t="s">
        <v>424</v>
      </c>
      <c r="H91" s="34" t="s">
        <v>121</v>
      </c>
      <c r="I91" s="3" t="s">
        <v>425</v>
      </c>
      <c r="J91" s="3" t="s">
        <v>426</v>
      </c>
      <c r="K91" s="3">
        <v>1</v>
      </c>
      <c r="L91" s="37" t="s">
        <v>20</v>
      </c>
      <c r="M91" s="3" t="s">
        <v>137</v>
      </c>
      <c r="N91" s="41">
        <v>1</v>
      </c>
      <c r="O91" s="42">
        <v>1</v>
      </c>
      <c r="P91" s="40">
        <v>43344</v>
      </c>
      <c r="Q91" s="40">
        <v>43646</v>
      </c>
      <c r="R91" s="3" t="s">
        <v>69</v>
      </c>
      <c r="S91" s="3" t="s">
        <v>72</v>
      </c>
      <c r="T91" s="3" t="s">
        <v>50</v>
      </c>
      <c r="U91" s="70" t="s">
        <v>111</v>
      </c>
      <c r="V91" s="124">
        <v>43585</v>
      </c>
      <c r="W91" s="87" t="s">
        <v>1090</v>
      </c>
      <c r="X91" s="86">
        <v>0.5</v>
      </c>
      <c r="Y91" s="84">
        <f t="shared" si="16"/>
        <v>0.5</v>
      </c>
      <c r="Z91" s="85">
        <f t="shared" si="17"/>
        <v>0.5</v>
      </c>
      <c r="AA91" s="85" t="str">
        <f t="shared" si="18"/>
        <v>INCUMPLIDA</v>
      </c>
      <c r="AB91" s="85" t="str">
        <f t="shared" si="19"/>
        <v>EN PROCESO</v>
      </c>
      <c r="AC91" s="86" t="str">
        <f t="shared" si="20"/>
        <v>EN PROCESO</v>
      </c>
      <c r="AD91" s="87" t="s">
        <v>1272</v>
      </c>
      <c r="AE91" s="145" t="s">
        <v>1055</v>
      </c>
      <c r="AF91" s="124"/>
      <c r="AG91" s="87"/>
      <c r="AH91" s="86"/>
      <c r="AI91" s="84" t="str">
        <f t="shared" si="21"/>
        <v/>
      </c>
      <c r="AJ91" s="85" t="str">
        <f t="shared" si="22"/>
        <v/>
      </c>
      <c r="AK91" s="85" t="str">
        <f t="shared" si="23"/>
        <v/>
      </c>
      <c r="AL91" s="85" t="str">
        <f t="shared" si="24"/>
        <v/>
      </c>
      <c r="AM91" s="86" t="str">
        <f t="shared" si="25"/>
        <v/>
      </c>
      <c r="AN91" s="87"/>
      <c r="AO91" s="87"/>
      <c r="AP91" s="124"/>
      <c r="AQ91" s="87"/>
      <c r="AR91" s="86"/>
      <c r="AS91" s="84" t="str">
        <f t="shared" si="26"/>
        <v/>
      </c>
      <c r="AT91" s="85" t="str">
        <f t="shared" si="27"/>
        <v/>
      </c>
      <c r="AU91" s="85" t="str">
        <f t="shared" si="28"/>
        <v/>
      </c>
      <c r="AV91" s="85" t="str">
        <f t="shared" si="29"/>
        <v/>
      </c>
      <c r="AW91" s="86" t="str">
        <f t="shared" si="30"/>
        <v/>
      </c>
      <c r="AX91" s="87"/>
      <c r="AY91" s="87"/>
      <c r="AZ91" s="86" t="str">
        <f t="shared" si="31"/>
        <v>PENDIENTE</v>
      </c>
      <c r="BA91" s="86"/>
      <c r="BB91" s="86"/>
      <c r="BC91" s="86"/>
    </row>
    <row r="92" spans="1:55" ht="165.75" x14ac:dyDescent="0.25">
      <c r="A92" s="3">
        <v>85</v>
      </c>
      <c r="B92" s="33">
        <v>43312</v>
      </c>
      <c r="C92" s="34" t="s">
        <v>19</v>
      </c>
      <c r="D92" s="34" t="s">
        <v>419</v>
      </c>
      <c r="E92" s="33">
        <v>43312</v>
      </c>
      <c r="F92" s="36">
        <v>4</v>
      </c>
      <c r="G92" s="35" t="s">
        <v>427</v>
      </c>
      <c r="H92" s="34" t="s">
        <v>428</v>
      </c>
      <c r="I92" s="3" t="s">
        <v>429</v>
      </c>
      <c r="J92" s="3" t="s">
        <v>430</v>
      </c>
      <c r="K92" s="3">
        <v>4</v>
      </c>
      <c r="L92" s="37" t="s">
        <v>20</v>
      </c>
      <c r="M92" s="3" t="s">
        <v>137</v>
      </c>
      <c r="N92" s="41">
        <v>1</v>
      </c>
      <c r="O92" s="42">
        <v>1</v>
      </c>
      <c r="P92" s="40">
        <v>43344</v>
      </c>
      <c r="Q92" s="40">
        <v>43465</v>
      </c>
      <c r="R92" s="3" t="s">
        <v>69</v>
      </c>
      <c r="S92" s="3" t="s">
        <v>72</v>
      </c>
      <c r="T92" s="3" t="s">
        <v>50</v>
      </c>
      <c r="U92" s="70" t="s">
        <v>111</v>
      </c>
      <c r="V92" s="124">
        <v>43585</v>
      </c>
      <c r="W92" s="163" t="s">
        <v>1155</v>
      </c>
      <c r="X92" s="86">
        <v>0</v>
      </c>
      <c r="Y92" s="84">
        <f t="shared" si="16"/>
        <v>0</v>
      </c>
      <c r="Z92" s="85">
        <f t="shared" si="17"/>
        <v>0</v>
      </c>
      <c r="AA92" s="85" t="str">
        <f t="shared" si="18"/>
        <v>INCUMPLIDA</v>
      </c>
      <c r="AB92" s="85" t="b">
        <f t="shared" si="19"/>
        <v>0</v>
      </c>
      <c r="AC92" s="86" t="str">
        <f t="shared" si="20"/>
        <v>INCUMPLIDA</v>
      </c>
      <c r="AD92" s="87" t="s">
        <v>1273</v>
      </c>
      <c r="AE92" s="145" t="s">
        <v>1055</v>
      </c>
      <c r="AF92" s="124"/>
      <c r="AG92" s="87"/>
      <c r="AH92" s="86"/>
      <c r="AI92" s="84" t="str">
        <f t="shared" si="21"/>
        <v/>
      </c>
      <c r="AJ92" s="85" t="str">
        <f t="shared" si="22"/>
        <v/>
      </c>
      <c r="AK92" s="85" t="str">
        <f t="shared" si="23"/>
        <v/>
      </c>
      <c r="AL92" s="85" t="str">
        <f t="shared" si="24"/>
        <v/>
      </c>
      <c r="AM92" s="86" t="str">
        <f t="shared" si="25"/>
        <v/>
      </c>
      <c r="AN92" s="87"/>
      <c r="AO92" s="87"/>
      <c r="AP92" s="124"/>
      <c r="AQ92" s="87"/>
      <c r="AR92" s="86"/>
      <c r="AS92" s="84" t="str">
        <f t="shared" si="26"/>
        <v/>
      </c>
      <c r="AT92" s="85" t="str">
        <f t="shared" si="27"/>
        <v/>
      </c>
      <c r="AU92" s="85" t="str">
        <f t="shared" si="28"/>
        <v/>
      </c>
      <c r="AV92" s="85" t="str">
        <f t="shared" si="29"/>
        <v/>
      </c>
      <c r="AW92" s="86" t="str">
        <f t="shared" si="30"/>
        <v/>
      </c>
      <c r="AX92" s="87"/>
      <c r="AY92" s="87"/>
      <c r="AZ92" s="86" t="str">
        <f t="shared" si="31"/>
        <v>PENDIENTE</v>
      </c>
      <c r="BA92" s="86"/>
      <c r="BB92" s="86"/>
      <c r="BC92" s="86"/>
    </row>
    <row r="93" spans="1:55" ht="200.25" customHeight="1" x14ac:dyDescent="0.25">
      <c r="A93" s="3">
        <v>86</v>
      </c>
      <c r="B93" s="33">
        <v>43312</v>
      </c>
      <c r="C93" s="34" t="s">
        <v>19</v>
      </c>
      <c r="D93" s="34" t="s">
        <v>419</v>
      </c>
      <c r="E93" s="33">
        <v>43312</v>
      </c>
      <c r="F93" s="36">
        <v>5</v>
      </c>
      <c r="G93" s="35" t="s">
        <v>431</v>
      </c>
      <c r="H93" s="34" t="s">
        <v>428</v>
      </c>
      <c r="I93" s="3" t="s">
        <v>429</v>
      </c>
      <c r="J93" s="3" t="s">
        <v>430</v>
      </c>
      <c r="K93" s="3">
        <v>4</v>
      </c>
      <c r="L93" s="37" t="s">
        <v>20</v>
      </c>
      <c r="M93" s="3" t="s">
        <v>137</v>
      </c>
      <c r="N93" s="41">
        <v>1</v>
      </c>
      <c r="O93" s="42">
        <v>1</v>
      </c>
      <c r="P93" s="40">
        <v>43344</v>
      </c>
      <c r="Q93" s="40">
        <v>43465</v>
      </c>
      <c r="R93" s="3" t="s">
        <v>69</v>
      </c>
      <c r="S93" s="3" t="s">
        <v>72</v>
      </c>
      <c r="T93" s="3" t="s">
        <v>50</v>
      </c>
      <c r="U93" s="70" t="s">
        <v>111</v>
      </c>
      <c r="V93" s="124">
        <v>43585</v>
      </c>
      <c r="W93" s="163" t="s">
        <v>1155</v>
      </c>
      <c r="X93" s="86">
        <v>0</v>
      </c>
      <c r="Y93" s="84">
        <f t="shared" si="16"/>
        <v>0</v>
      </c>
      <c r="Z93" s="85">
        <f t="shared" si="17"/>
        <v>0</v>
      </c>
      <c r="AA93" s="85" t="str">
        <f t="shared" si="18"/>
        <v>INCUMPLIDA</v>
      </c>
      <c r="AB93" s="85" t="b">
        <f t="shared" si="19"/>
        <v>0</v>
      </c>
      <c r="AC93" s="86" t="str">
        <f t="shared" si="20"/>
        <v>INCUMPLIDA</v>
      </c>
      <c r="AD93" s="87" t="s">
        <v>1274</v>
      </c>
      <c r="AE93" s="145" t="s">
        <v>1055</v>
      </c>
      <c r="AF93" s="124"/>
      <c r="AG93" s="87"/>
      <c r="AH93" s="86"/>
      <c r="AI93" s="84" t="str">
        <f t="shared" si="21"/>
        <v/>
      </c>
      <c r="AJ93" s="85" t="str">
        <f t="shared" si="22"/>
        <v/>
      </c>
      <c r="AK93" s="85" t="str">
        <f t="shared" si="23"/>
        <v/>
      </c>
      <c r="AL93" s="85" t="str">
        <f t="shared" si="24"/>
        <v/>
      </c>
      <c r="AM93" s="86" t="str">
        <f t="shared" si="25"/>
        <v/>
      </c>
      <c r="AN93" s="87"/>
      <c r="AO93" s="87"/>
      <c r="AP93" s="124"/>
      <c r="AQ93" s="87"/>
      <c r="AR93" s="86"/>
      <c r="AS93" s="84" t="str">
        <f t="shared" si="26"/>
        <v/>
      </c>
      <c r="AT93" s="85" t="str">
        <f t="shared" si="27"/>
        <v/>
      </c>
      <c r="AU93" s="85" t="str">
        <f t="shared" si="28"/>
        <v/>
      </c>
      <c r="AV93" s="85" t="str">
        <f t="shared" si="29"/>
        <v/>
      </c>
      <c r="AW93" s="86" t="str">
        <f t="shared" si="30"/>
        <v/>
      </c>
      <c r="AX93" s="87"/>
      <c r="AY93" s="87"/>
      <c r="AZ93" s="86" t="str">
        <f t="shared" si="31"/>
        <v>PENDIENTE</v>
      </c>
      <c r="BA93" s="86"/>
      <c r="BB93" s="86"/>
      <c r="BC93" s="86"/>
    </row>
    <row r="94" spans="1:55" ht="76.5" x14ac:dyDescent="0.25">
      <c r="A94" s="3">
        <v>87</v>
      </c>
      <c r="B94" s="33">
        <v>43312</v>
      </c>
      <c r="C94" s="34" t="s">
        <v>19</v>
      </c>
      <c r="D94" s="34" t="s">
        <v>419</v>
      </c>
      <c r="E94" s="33">
        <v>43312</v>
      </c>
      <c r="F94" s="36">
        <v>6</v>
      </c>
      <c r="G94" s="35" t="s">
        <v>432</v>
      </c>
      <c r="H94" s="34" t="s">
        <v>121</v>
      </c>
      <c r="I94" s="3" t="s">
        <v>433</v>
      </c>
      <c r="J94" s="3" t="s">
        <v>434</v>
      </c>
      <c r="K94" s="3">
        <v>2</v>
      </c>
      <c r="L94" s="37" t="s">
        <v>20</v>
      </c>
      <c r="M94" s="3" t="s">
        <v>137</v>
      </c>
      <c r="N94" s="41">
        <v>1</v>
      </c>
      <c r="O94" s="42">
        <v>1</v>
      </c>
      <c r="P94" s="40">
        <v>43344</v>
      </c>
      <c r="Q94" s="40">
        <v>43677</v>
      </c>
      <c r="R94" s="3" t="s">
        <v>69</v>
      </c>
      <c r="S94" s="3" t="s">
        <v>72</v>
      </c>
      <c r="T94" s="3" t="s">
        <v>50</v>
      </c>
      <c r="U94" s="70" t="s">
        <v>111</v>
      </c>
      <c r="V94" s="124">
        <v>43585</v>
      </c>
      <c r="W94" s="163" t="s">
        <v>1155</v>
      </c>
      <c r="X94" s="86">
        <v>0</v>
      </c>
      <c r="Y94" s="84">
        <f t="shared" si="16"/>
        <v>0</v>
      </c>
      <c r="Z94" s="85">
        <f t="shared" si="17"/>
        <v>0</v>
      </c>
      <c r="AA94" s="85" t="str">
        <f t="shared" si="18"/>
        <v>INCUMPLIDA</v>
      </c>
      <c r="AB94" s="85" t="str">
        <f t="shared" si="19"/>
        <v>SIN INICIAR</v>
      </c>
      <c r="AC94" s="86" t="str">
        <f t="shared" si="20"/>
        <v>SIN INICIAR</v>
      </c>
      <c r="AD94" s="87" t="s">
        <v>1275</v>
      </c>
      <c r="AE94" s="145" t="s">
        <v>1055</v>
      </c>
      <c r="AF94" s="124"/>
      <c r="AG94" s="87"/>
      <c r="AH94" s="86"/>
      <c r="AI94" s="84" t="str">
        <f t="shared" si="21"/>
        <v/>
      </c>
      <c r="AJ94" s="85" t="str">
        <f t="shared" si="22"/>
        <v/>
      </c>
      <c r="AK94" s="85" t="str">
        <f t="shared" si="23"/>
        <v/>
      </c>
      <c r="AL94" s="85" t="str">
        <f t="shared" si="24"/>
        <v/>
      </c>
      <c r="AM94" s="86" t="str">
        <f t="shared" si="25"/>
        <v/>
      </c>
      <c r="AN94" s="87"/>
      <c r="AO94" s="87"/>
      <c r="AP94" s="124"/>
      <c r="AQ94" s="87"/>
      <c r="AR94" s="86"/>
      <c r="AS94" s="84" t="str">
        <f t="shared" si="26"/>
        <v/>
      </c>
      <c r="AT94" s="85" t="str">
        <f t="shared" si="27"/>
        <v/>
      </c>
      <c r="AU94" s="85" t="str">
        <f t="shared" si="28"/>
        <v/>
      </c>
      <c r="AV94" s="85" t="str">
        <f t="shared" si="29"/>
        <v/>
      </c>
      <c r="AW94" s="86" t="str">
        <f t="shared" si="30"/>
        <v/>
      </c>
      <c r="AX94" s="87"/>
      <c r="AY94" s="87"/>
      <c r="AZ94" s="86" t="str">
        <f t="shared" si="31"/>
        <v>PENDIENTE</v>
      </c>
      <c r="BA94" s="86"/>
      <c r="BB94" s="86"/>
      <c r="BC94" s="86"/>
    </row>
    <row r="95" spans="1:55" ht="140.25" x14ac:dyDescent="0.25">
      <c r="A95" s="3">
        <v>88</v>
      </c>
      <c r="B95" s="33">
        <v>43312</v>
      </c>
      <c r="C95" s="34" t="s">
        <v>19</v>
      </c>
      <c r="D95" s="34" t="s">
        <v>419</v>
      </c>
      <c r="E95" s="33">
        <v>43312</v>
      </c>
      <c r="F95" s="36">
        <v>7</v>
      </c>
      <c r="G95" s="35" t="s">
        <v>435</v>
      </c>
      <c r="H95" s="34" t="s">
        <v>121</v>
      </c>
      <c r="I95" s="3" t="s">
        <v>436</v>
      </c>
      <c r="J95" s="3" t="s">
        <v>437</v>
      </c>
      <c r="K95" s="3">
        <v>4</v>
      </c>
      <c r="L95" s="37" t="s">
        <v>20</v>
      </c>
      <c r="M95" s="3" t="s">
        <v>137</v>
      </c>
      <c r="N95" s="41">
        <v>1</v>
      </c>
      <c r="O95" s="42">
        <v>1</v>
      </c>
      <c r="P95" s="40">
        <v>43344</v>
      </c>
      <c r="Q95" s="40">
        <v>43465</v>
      </c>
      <c r="R95" s="3" t="s">
        <v>69</v>
      </c>
      <c r="S95" s="3" t="s">
        <v>72</v>
      </c>
      <c r="T95" s="3" t="s">
        <v>50</v>
      </c>
      <c r="U95" s="70" t="s">
        <v>111</v>
      </c>
      <c r="V95" s="124">
        <v>43585</v>
      </c>
      <c r="W95" s="87" t="s">
        <v>1153</v>
      </c>
      <c r="X95" s="86">
        <v>4</v>
      </c>
      <c r="Y95" s="84">
        <f t="shared" si="16"/>
        <v>1</v>
      </c>
      <c r="Z95" s="85">
        <f t="shared" si="17"/>
        <v>1</v>
      </c>
      <c r="AA95" s="85" t="str">
        <f t="shared" si="18"/>
        <v>TERMINADA EXTEMPORANEA</v>
      </c>
      <c r="AB95" s="85" t="b">
        <f t="shared" si="19"/>
        <v>0</v>
      </c>
      <c r="AC95" s="86" t="str">
        <f t="shared" si="20"/>
        <v>TERMINADA EXTEMPORANEA</v>
      </c>
      <c r="AD95" s="87" t="s">
        <v>1176</v>
      </c>
      <c r="AE95" s="145" t="s">
        <v>1055</v>
      </c>
      <c r="AF95" s="124"/>
      <c r="AG95" s="87"/>
      <c r="AH95" s="86"/>
      <c r="AI95" s="84" t="str">
        <f t="shared" si="21"/>
        <v/>
      </c>
      <c r="AJ95" s="85" t="str">
        <f t="shared" si="22"/>
        <v/>
      </c>
      <c r="AK95" s="85" t="str">
        <f t="shared" si="23"/>
        <v/>
      </c>
      <c r="AL95" s="85" t="str">
        <f t="shared" si="24"/>
        <v/>
      </c>
      <c r="AM95" s="86" t="str">
        <f t="shared" si="25"/>
        <v/>
      </c>
      <c r="AN95" s="87"/>
      <c r="AO95" s="87"/>
      <c r="AP95" s="124"/>
      <c r="AQ95" s="87"/>
      <c r="AR95" s="86"/>
      <c r="AS95" s="84" t="str">
        <f t="shared" si="26"/>
        <v/>
      </c>
      <c r="AT95" s="85" t="str">
        <f t="shared" si="27"/>
        <v/>
      </c>
      <c r="AU95" s="85" t="str">
        <f t="shared" si="28"/>
        <v/>
      </c>
      <c r="AV95" s="85" t="str">
        <f t="shared" si="29"/>
        <v/>
      </c>
      <c r="AW95" s="86" t="str">
        <f t="shared" si="30"/>
        <v/>
      </c>
      <c r="AX95" s="87"/>
      <c r="AY95" s="87"/>
      <c r="AZ95" s="86" t="str">
        <f t="shared" si="31"/>
        <v>CUMPLIDA</v>
      </c>
      <c r="BA95" s="86" t="s">
        <v>1188</v>
      </c>
      <c r="BB95" s="86" t="s">
        <v>757</v>
      </c>
      <c r="BC95" s="86" t="s">
        <v>1187</v>
      </c>
    </row>
    <row r="96" spans="1:55" ht="127.5" x14ac:dyDescent="0.25">
      <c r="A96" s="3">
        <v>89</v>
      </c>
      <c r="B96" s="33">
        <v>43312</v>
      </c>
      <c r="C96" s="34" t="s">
        <v>19</v>
      </c>
      <c r="D96" s="34" t="s">
        <v>419</v>
      </c>
      <c r="E96" s="33">
        <v>43312</v>
      </c>
      <c r="F96" s="36">
        <v>8</v>
      </c>
      <c r="G96" s="35" t="s">
        <v>438</v>
      </c>
      <c r="H96" s="34" t="s">
        <v>121</v>
      </c>
      <c r="I96" s="3" t="s">
        <v>436</v>
      </c>
      <c r="J96" s="3" t="s">
        <v>439</v>
      </c>
      <c r="K96" s="3">
        <v>4</v>
      </c>
      <c r="L96" s="37" t="s">
        <v>20</v>
      </c>
      <c r="M96" s="3" t="s">
        <v>137</v>
      </c>
      <c r="N96" s="41">
        <v>1</v>
      </c>
      <c r="O96" s="42">
        <v>1</v>
      </c>
      <c r="P96" s="40">
        <v>43344</v>
      </c>
      <c r="Q96" s="40">
        <v>43465</v>
      </c>
      <c r="R96" s="3" t="s">
        <v>69</v>
      </c>
      <c r="S96" s="3" t="s">
        <v>72</v>
      </c>
      <c r="T96" s="3" t="s">
        <v>50</v>
      </c>
      <c r="U96" s="70" t="s">
        <v>111</v>
      </c>
      <c r="V96" s="124">
        <v>43585</v>
      </c>
      <c r="W96" s="87" t="s">
        <v>1136</v>
      </c>
      <c r="X96" s="86">
        <v>4</v>
      </c>
      <c r="Y96" s="84">
        <f t="shared" si="16"/>
        <v>1</v>
      </c>
      <c r="Z96" s="85">
        <f t="shared" si="17"/>
        <v>1</v>
      </c>
      <c r="AA96" s="85" t="str">
        <f t="shared" si="18"/>
        <v>TERMINADA EXTEMPORANEA</v>
      </c>
      <c r="AB96" s="85" t="b">
        <f t="shared" si="19"/>
        <v>0</v>
      </c>
      <c r="AC96" s="86" t="str">
        <f t="shared" si="20"/>
        <v>TERMINADA EXTEMPORANEA</v>
      </c>
      <c r="AD96" s="87" t="s">
        <v>1220</v>
      </c>
      <c r="AE96" s="145" t="s">
        <v>1055</v>
      </c>
      <c r="AF96" s="124"/>
      <c r="AG96" s="87"/>
      <c r="AH96" s="86"/>
      <c r="AI96" s="84" t="str">
        <f t="shared" si="21"/>
        <v/>
      </c>
      <c r="AJ96" s="85" t="str">
        <f t="shared" si="22"/>
        <v/>
      </c>
      <c r="AK96" s="85" t="str">
        <f t="shared" si="23"/>
        <v/>
      </c>
      <c r="AL96" s="85" t="str">
        <f t="shared" si="24"/>
        <v/>
      </c>
      <c r="AM96" s="86" t="str">
        <f t="shared" si="25"/>
        <v/>
      </c>
      <c r="AN96" s="87"/>
      <c r="AO96" s="87"/>
      <c r="AP96" s="124"/>
      <c r="AQ96" s="87"/>
      <c r="AR96" s="86"/>
      <c r="AS96" s="84" t="str">
        <f t="shared" si="26"/>
        <v/>
      </c>
      <c r="AT96" s="85" t="str">
        <f t="shared" si="27"/>
        <v/>
      </c>
      <c r="AU96" s="85" t="str">
        <f t="shared" si="28"/>
        <v/>
      </c>
      <c r="AV96" s="85" t="str">
        <f t="shared" si="29"/>
        <v/>
      </c>
      <c r="AW96" s="86" t="str">
        <f t="shared" si="30"/>
        <v/>
      </c>
      <c r="AX96" s="87"/>
      <c r="AY96" s="87"/>
      <c r="AZ96" s="86" t="str">
        <f t="shared" si="31"/>
        <v>CUMPLIDA</v>
      </c>
      <c r="BA96" s="86" t="s">
        <v>1188</v>
      </c>
      <c r="BB96" s="86" t="s">
        <v>757</v>
      </c>
      <c r="BC96" s="86" t="s">
        <v>1187</v>
      </c>
    </row>
    <row r="97" spans="1:55" ht="127.5" x14ac:dyDescent="0.25">
      <c r="A97" s="3">
        <v>90</v>
      </c>
      <c r="B97" s="33">
        <v>43312</v>
      </c>
      <c r="C97" s="34" t="s">
        <v>19</v>
      </c>
      <c r="D97" s="34" t="s">
        <v>419</v>
      </c>
      <c r="E97" s="33">
        <v>43312</v>
      </c>
      <c r="F97" s="36">
        <v>9</v>
      </c>
      <c r="G97" s="35" t="s">
        <v>737</v>
      </c>
      <c r="H97" s="34" t="s">
        <v>121</v>
      </c>
      <c r="I97" s="3" t="s">
        <v>440</v>
      </c>
      <c r="J97" s="3" t="s">
        <v>441</v>
      </c>
      <c r="K97" s="3">
        <v>4</v>
      </c>
      <c r="L97" s="37" t="s">
        <v>20</v>
      </c>
      <c r="M97" s="3" t="s">
        <v>137</v>
      </c>
      <c r="N97" s="41">
        <v>1</v>
      </c>
      <c r="O97" s="42">
        <v>1</v>
      </c>
      <c r="P97" s="40">
        <v>43344</v>
      </c>
      <c r="Q97" s="40">
        <v>43465</v>
      </c>
      <c r="R97" s="3" t="s">
        <v>69</v>
      </c>
      <c r="S97" s="3" t="s">
        <v>72</v>
      </c>
      <c r="T97" s="3" t="s">
        <v>50</v>
      </c>
      <c r="U97" s="70" t="s">
        <v>111</v>
      </c>
      <c r="V97" s="124">
        <v>43585</v>
      </c>
      <c r="W97" s="87" t="s">
        <v>1132</v>
      </c>
      <c r="X97" s="86">
        <v>4</v>
      </c>
      <c r="Y97" s="84">
        <f t="shared" si="16"/>
        <v>1</v>
      </c>
      <c r="Z97" s="85">
        <f t="shared" si="17"/>
        <v>1</v>
      </c>
      <c r="AA97" s="85" t="str">
        <f t="shared" si="18"/>
        <v>TERMINADA EXTEMPORANEA</v>
      </c>
      <c r="AB97" s="85" t="b">
        <f t="shared" si="19"/>
        <v>0</v>
      </c>
      <c r="AC97" s="86" t="str">
        <f t="shared" si="20"/>
        <v>TERMINADA EXTEMPORANEA</v>
      </c>
      <c r="AD97" s="87" t="s">
        <v>1276</v>
      </c>
      <c r="AE97" s="145" t="s">
        <v>1055</v>
      </c>
      <c r="AF97" s="124"/>
      <c r="AG97" s="87"/>
      <c r="AH97" s="86"/>
      <c r="AI97" s="84" t="str">
        <f t="shared" si="21"/>
        <v/>
      </c>
      <c r="AJ97" s="85" t="str">
        <f t="shared" si="22"/>
        <v/>
      </c>
      <c r="AK97" s="85" t="str">
        <f t="shared" si="23"/>
        <v/>
      </c>
      <c r="AL97" s="85" t="str">
        <f t="shared" si="24"/>
        <v/>
      </c>
      <c r="AM97" s="86" t="str">
        <f t="shared" si="25"/>
        <v/>
      </c>
      <c r="AN97" s="87"/>
      <c r="AO97" s="87"/>
      <c r="AP97" s="124"/>
      <c r="AQ97" s="87"/>
      <c r="AR97" s="86"/>
      <c r="AS97" s="84" t="str">
        <f t="shared" si="26"/>
        <v/>
      </c>
      <c r="AT97" s="85" t="str">
        <f t="shared" si="27"/>
        <v/>
      </c>
      <c r="AU97" s="85" t="str">
        <f t="shared" si="28"/>
        <v/>
      </c>
      <c r="AV97" s="85" t="str">
        <f t="shared" si="29"/>
        <v/>
      </c>
      <c r="AW97" s="86" t="str">
        <f t="shared" si="30"/>
        <v/>
      </c>
      <c r="AX97" s="87"/>
      <c r="AY97" s="87"/>
      <c r="AZ97" s="86" t="str">
        <f t="shared" si="31"/>
        <v>CUMPLIDA</v>
      </c>
      <c r="BA97" s="86" t="s">
        <v>1221</v>
      </c>
      <c r="BB97" s="86" t="s">
        <v>759</v>
      </c>
      <c r="BC97" s="86" t="s">
        <v>1187</v>
      </c>
    </row>
    <row r="98" spans="1:55" ht="153" x14ac:dyDescent="0.25">
      <c r="A98" s="3">
        <v>91</v>
      </c>
      <c r="B98" s="33">
        <v>43312</v>
      </c>
      <c r="C98" s="34" t="s">
        <v>19</v>
      </c>
      <c r="D98" s="34" t="s">
        <v>419</v>
      </c>
      <c r="E98" s="33">
        <v>43312</v>
      </c>
      <c r="F98" s="36">
        <v>10</v>
      </c>
      <c r="G98" s="35" t="s">
        <v>442</v>
      </c>
      <c r="H98" s="34" t="s">
        <v>428</v>
      </c>
      <c r="I98" s="3" t="s">
        <v>443</v>
      </c>
      <c r="J98" s="3" t="s">
        <v>444</v>
      </c>
      <c r="K98" s="3">
        <v>4</v>
      </c>
      <c r="L98" s="37" t="s">
        <v>20</v>
      </c>
      <c r="M98" s="3" t="s">
        <v>137</v>
      </c>
      <c r="N98" s="41">
        <v>1</v>
      </c>
      <c r="O98" s="42">
        <v>1</v>
      </c>
      <c r="P98" s="40">
        <v>43344</v>
      </c>
      <c r="Q98" s="40">
        <v>43677</v>
      </c>
      <c r="R98" s="3" t="s">
        <v>69</v>
      </c>
      <c r="S98" s="3" t="s">
        <v>72</v>
      </c>
      <c r="T98" s="3" t="s">
        <v>50</v>
      </c>
      <c r="U98" s="70" t="s">
        <v>111</v>
      </c>
      <c r="V98" s="124">
        <v>43585</v>
      </c>
      <c r="W98" s="87" t="s">
        <v>1136</v>
      </c>
      <c r="X98" s="86">
        <v>2</v>
      </c>
      <c r="Y98" s="84">
        <f t="shared" si="16"/>
        <v>0.5</v>
      </c>
      <c r="Z98" s="85">
        <f t="shared" si="17"/>
        <v>0.5</v>
      </c>
      <c r="AA98" s="85" t="str">
        <f t="shared" si="18"/>
        <v>INCUMPLIDA</v>
      </c>
      <c r="AB98" s="85" t="str">
        <f t="shared" si="19"/>
        <v>EN PROCESO</v>
      </c>
      <c r="AC98" s="86" t="str">
        <f t="shared" si="20"/>
        <v>EN PROCESO</v>
      </c>
      <c r="AD98" s="87" t="s">
        <v>1277</v>
      </c>
      <c r="AE98" s="145" t="s">
        <v>1055</v>
      </c>
      <c r="AF98" s="124"/>
      <c r="AG98" s="87"/>
      <c r="AH98" s="86"/>
      <c r="AI98" s="84" t="str">
        <f t="shared" si="21"/>
        <v/>
      </c>
      <c r="AJ98" s="85" t="str">
        <f t="shared" si="22"/>
        <v/>
      </c>
      <c r="AK98" s="85" t="str">
        <f t="shared" si="23"/>
        <v/>
      </c>
      <c r="AL98" s="85" t="str">
        <f t="shared" si="24"/>
        <v/>
      </c>
      <c r="AM98" s="86" t="str">
        <f t="shared" si="25"/>
        <v/>
      </c>
      <c r="AN98" s="87"/>
      <c r="AO98" s="87"/>
      <c r="AP98" s="124"/>
      <c r="AQ98" s="87"/>
      <c r="AR98" s="86"/>
      <c r="AS98" s="84" t="str">
        <f t="shared" si="26"/>
        <v/>
      </c>
      <c r="AT98" s="85" t="str">
        <f t="shared" si="27"/>
        <v/>
      </c>
      <c r="AU98" s="85" t="str">
        <f t="shared" si="28"/>
        <v/>
      </c>
      <c r="AV98" s="85" t="str">
        <f t="shared" si="29"/>
        <v/>
      </c>
      <c r="AW98" s="86" t="str">
        <f t="shared" si="30"/>
        <v/>
      </c>
      <c r="AX98" s="87"/>
      <c r="AY98" s="87"/>
      <c r="AZ98" s="86" t="str">
        <f t="shared" si="31"/>
        <v>PENDIENTE</v>
      </c>
      <c r="BA98" s="86"/>
      <c r="BB98" s="86"/>
      <c r="BC98" s="86"/>
    </row>
    <row r="99" spans="1:55" ht="191.25" x14ac:dyDescent="0.25">
      <c r="A99" s="3">
        <v>92</v>
      </c>
      <c r="B99" s="33">
        <v>43312</v>
      </c>
      <c r="C99" s="34" t="s">
        <v>19</v>
      </c>
      <c r="D99" s="34" t="s">
        <v>419</v>
      </c>
      <c r="E99" s="33">
        <v>43312</v>
      </c>
      <c r="F99" s="36">
        <v>11</v>
      </c>
      <c r="G99" s="35" t="s">
        <v>445</v>
      </c>
      <c r="H99" s="34" t="s">
        <v>428</v>
      </c>
      <c r="I99" s="3" t="s">
        <v>443</v>
      </c>
      <c r="J99" s="3" t="s">
        <v>444</v>
      </c>
      <c r="K99" s="3">
        <v>4</v>
      </c>
      <c r="L99" s="37" t="s">
        <v>20</v>
      </c>
      <c r="M99" s="3" t="s">
        <v>137</v>
      </c>
      <c r="N99" s="41">
        <v>1</v>
      </c>
      <c r="O99" s="42">
        <v>1</v>
      </c>
      <c r="P99" s="40">
        <v>43344</v>
      </c>
      <c r="Q99" s="40">
        <v>43677</v>
      </c>
      <c r="R99" s="3" t="s">
        <v>69</v>
      </c>
      <c r="S99" s="3" t="s">
        <v>72</v>
      </c>
      <c r="T99" s="3" t="s">
        <v>50</v>
      </c>
      <c r="U99" s="70" t="s">
        <v>111</v>
      </c>
      <c r="V99" s="124">
        <v>43585</v>
      </c>
      <c r="W99" s="87" t="s">
        <v>1136</v>
      </c>
      <c r="X99" s="86">
        <v>2</v>
      </c>
      <c r="Y99" s="84">
        <f t="shared" si="16"/>
        <v>0.5</v>
      </c>
      <c r="Z99" s="85">
        <f t="shared" si="17"/>
        <v>0.5</v>
      </c>
      <c r="AA99" s="85" t="str">
        <f t="shared" si="18"/>
        <v>INCUMPLIDA</v>
      </c>
      <c r="AB99" s="85" t="str">
        <f t="shared" si="19"/>
        <v>EN PROCESO</v>
      </c>
      <c r="AC99" s="86" t="str">
        <f t="shared" si="20"/>
        <v>EN PROCESO</v>
      </c>
      <c r="AD99" s="87" t="s">
        <v>1278</v>
      </c>
      <c r="AE99" s="145" t="s">
        <v>1055</v>
      </c>
      <c r="AF99" s="124"/>
      <c r="AG99" s="87"/>
      <c r="AH99" s="86"/>
      <c r="AI99" s="84" t="str">
        <f t="shared" si="21"/>
        <v/>
      </c>
      <c r="AJ99" s="85" t="str">
        <f t="shared" si="22"/>
        <v/>
      </c>
      <c r="AK99" s="85" t="str">
        <f t="shared" si="23"/>
        <v/>
      </c>
      <c r="AL99" s="85" t="str">
        <f t="shared" si="24"/>
        <v/>
      </c>
      <c r="AM99" s="86" t="str">
        <f t="shared" si="25"/>
        <v/>
      </c>
      <c r="AN99" s="87"/>
      <c r="AO99" s="87"/>
      <c r="AP99" s="124"/>
      <c r="AQ99" s="87"/>
      <c r="AR99" s="86"/>
      <c r="AS99" s="84" t="str">
        <f t="shared" si="26"/>
        <v/>
      </c>
      <c r="AT99" s="85" t="str">
        <f t="shared" si="27"/>
        <v/>
      </c>
      <c r="AU99" s="85" t="str">
        <f t="shared" si="28"/>
        <v/>
      </c>
      <c r="AV99" s="85" t="str">
        <f t="shared" si="29"/>
        <v/>
      </c>
      <c r="AW99" s="86" t="str">
        <f t="shared" si="30"/>
        <v/>
      </c>
      <c r="AX99" s="87"/>
      <c r="AY99" s="87"/>
      <c r="AZ99" s="86" t="str">
        <f t="shared" si="31"/>
        <v>PENDIENTE</v>
      </c>
      <c r="BA99" s="86"/>
      <c r="BB99" s="86"/>
      <c r="BC99" s="86"/>
    </row>
    <row r="100" spans="1:55" ht="191.25" x14ac:dyDescent="0.25">
      <c r="A100" s="3">
        <v>93</v>
      </c>
      <c r="B100" s="33">
        <v>43312</v>
      </c>
      <c r="C100" s="34" t="s">
        <v>19</v>
      </c>
      <c r="D100" s="34" t="s">
        <v>419</v>
      </c>
      <c r="E100" s="33">
        <v>43312</v>
      </c>
      <c r="F100" s="36">
        <v>12</v>
      </c>
      <c r="G100" s="35" t="s">
        <v>446</v>
      </c>
      <c r="H100" s="34" t="s">
        <v>121</v>
      </c>
      <c r="I100" s="3" t="s">
        <v>447</v>
      </c>
      <c r="J100" s="3" t="s">
        <v>448</v>
      </c>
      <c r="K100" s="3">
        <v>2</v>
      </c>
      <c r="L100" s="37" t="s">
        <v>20</v>
      </c>
      <c r="M100" s="3" t="s">
        <v>137</v>
      </c>
      <c r="N100" s="41">
        <v>1</v>
      </c>
      <c r="O100" s="42">
        <v>1</v>
      </c>
      <c r="P100" s="40">
        <v>43344</v>
      </c>
      <c r="Q100" s="40">
        <v>43677</v>
      </c>
      <c r="R100" s="3" t="s">
        <v>69</v>
      </c>
      <c r="S100" s="3" t="s">
        <v>72</v>
      </c>
      <c r="T100" s="3" t="s">
        <v>50</v>
      </c>
      <c r="U100" s="70" t="s">
        <v>111</v>
      </c>
      <c r="V100" s="124">
        <v>43585</v>
      </c>
      <c r="W100" s="163" t="s">
        <v>1155</v>
      </c>
      <c r="X100" s="86">
        <v>0</v>
      </c>
      <c r="Y100" s="84">
        <f t="shared" si="16"/>
        <v>0</v>
      </c>
      <c r="Z100" s="85">
        <f t="shared" si="17"/>
        <v>0</v>
      </c>
      <c r="AA100" s="85" t="str">
        <f t="shared" si="18"/>
        <v>INCUMPLIDA</v>
      </c>
      <c r="AB100" s="85" t="str">
        <f t="shared" si="19"/>
        <v>SIN INICIAR</v>
      </c>
      <c r="AC100" s="86" t="str">
        <f t="shared" si="20"/>
        <v>SIN INICIAR</v>
      </c>
      <c r="AD100" s="87" t="s">
        <v>1279</v>
      </c>
      <c r="AE100" s="145" t="s">
        <v>1055</v>
      </c>
      <c r="AF100" s="124"/>
      <c r="AG100" s="87"/>
      <c r="AH100" s="86"/>
      <c r="AI100" s="84" t="str">
        <f t="shared" si="21"/>
        <v/>
      </c>
      <c r="AJ100" s="85" t="str">
        <f t="shared" si="22"/>
        <v/>
      </c>
      <c r="AK100" s="85" t="str">
        <f t="shared" si="23"/>
        <v/>
      </c>
      <c r="AL100" s="85" t="str">
        <f t="shared" si="24"/>
        <v/>
      </c>
      <c r="AM100" s="86" t="str">
        <f t="shared" si="25"/>
        <v/>
      </c>
      <c r="AN100" s="87"/>
      <c r="AO100" s="87"/>
      <c r="AP100" s="124"/>
      <c r="AQ100" s="87"/>
      <c r="AR100" s="86"/>
      <c r="AS100" s="84" t="str">
        <f t="shared" si="26"/>
        <v/>
      </c>
      <c r="AT100" s="85" t="str">
        <f t="shared" si="27"/>
        <v/>
      </c>
      <c r="AU100" s="85" t="str">
        <f t="shared" si="28"/>
        <v/>
      </c>
      <c r="AV100" s="85" t="str">
        <f t="shared" si="29"/>
        <v/>
      </c>
      <c r="AW100" s="86" t="str">
        <f t="shared" si="30"/>
        <v/>
      </c>
      <c r="AX100" s="87"/>
      <c r="AY100" s="87"/>
      <c r="AZ100" s="86" t="str">
        <f t="shared" si="31"/>
        <v>PENDIENTE</v>
      </c>
      <c r="BA100" s="86"/>
      <c r="BB100" s="86"/>
      <c r="BC100" s="86"/>
    </row>
    <row r="101" spans="1:55" ht="229.5" x14ac:dyDescent="0.25">
      <c r="A101" s="3">
        <v>94</v>
      </c>
      <c r="B101" s="33">
        <v>43312</v>
      </c>
      <c r="C101" s="34" t="s">
        <v>19</v>
      </c>
      <c r="D101" s="34" t="s">
        <v>419</v>
      </c>
      <c r="E101" s="33">
        <v>43312</v>
      </c>
      <c r="F101" s="36">
        <v>13</v>
      </c>
      <c r="G101" s="35" t="s">
        <v>449</v>
      </c>
      <c r="H101" s="34" t="s">
        <v>121</v>
      </c>
      <c r="I101" s="3" t="s">
        <v>450</v>
      </c>
      <c r="J101" s="7" t="s">
        <v>451</v>
      </c>
      <c r="K101" s="3">
        <v>6</v>
      </c>
      <c r="L101" s="37" t="s">
        <v>20</v>
      </c>
      <c r="M101" s="3" t="s">
        <v>137</v>
      </c>
      <c r="N101" s="41">
        <v>1</v>
      </c>
      <c r="O101" s="42">
        <v>1</v>
      </c>
      <c r="P101" s="40">
        <v>43344</v>
      </c>
      <c r="Q101" s="40">
        <v>43677</v>
      </c>
      <c r="R101" s="3" t="s">
        <v>69</v>
      </c>
      <c r="S101" s="3" t="s">
        <v>72</v>
      </c>
      <c r="T101" s="3" t="s">
        <v>50</v>
      </c>
      <c r="U101" s="70" t="s">
        <v>111</v>
      </c>
      <c r="V101" s="124">
        <v>43585</v>
      </c>
      <c r="W101" s="87" t="s">
        <v>1154</v>
      </c>
      <c r="X101" s="86">
        <v>5</v>
      </c>
      <c r="Y101" s="84">
        <f t="shared" si="16"/>
        <v>0.83333333333333337</v>
      </c>
      <c r="Z101" s="85">
        <f t="shared" si="17"/>
        <v>0.83333333333333337</v>
      </c>
      <c r="AA101" s="85" t="str">
        <f t="shared" si="18"/>
        <v>INCUMPLIDA</v>
      </c>
      <c r="AB101" s="85" t="str">
        <f t="shared" si="19"/>
        <v>EN PROCESO</v>
      </c>
      <c r="AC101" s="86" t="str">
        <f>IF(X101="","",IF(V101&lt;=Q101,AB101,IF(V101&lt;&gt;Q101,AA101)))</f>
        <v>EN PROCESO</v>
      </c>
      <c r="AD101" s="87" t="s">
        <v>1280</v>
      </c>
      <c r="AE101" s="145" t="s">
        <v>1055</v>
      </c>
      <c r="AF101" s="124"/>
      <c r="AG101" s="87"/>
      <c r="AH101" s="86"/>
      <c r="AI101" s="84" t="str">
        <f t="shared" si="21"/>
        <v/>
      </c>
      <c r="AJ101" s="85" t="str">
        <f t="shared" si="22"/>
        <v/>
      </c>
      <c r="AK101" s="85" t="str">
        <f t="shared" si="23"/>
        <v/>
      </c>
      <c r="AL101" s="85" t="str">
        <f t="shared" si="24"/>
        <v/>
      </c>
      <c r="AM101" s="86" t="str">
        <f t="shared" si="25"/>
        <v/>
      </c>
      <c r="AN101" s="87"/>
      <c r="AO101" s="87"/>
      <c r="AP101" s="124"/>
      <c r="AQ101" s="87"/>
      <c r="AR101" s="86"/>
      <c r="AS101" s="84" t="str">
        <f t="shared" si="26"/>
        <v/>
      </c>
      <c r="AT101" s="85" t="str">
        <f t="shared" si="27"/>
        <v/>
      </c>
      <c r="AU101" s="85" t="str">
        <f t="shared" si="28"/>
        <v/>
      </c>
      <c r="AV101" s="85" t="str">
        <f t="shared" si="29"/>
        <v/>
      </c>
      <c r="AW101" s="86" t="str">
        <f t="shared" si="30"/>
        <v/>
      </c>
      <c r="AX101" s="87"/>
      <c r="AY101" s="87"/>
      <c r="AZ101" s="86" t="str">
        <f t="shared" si="31"/>
        <v>PENDIENTE</v>
      </c>
      <c r="BA101" s="86"/>
      <c r="BB101" s="86"/>
      <c r="BC101" s="86"/>
    </row>
    <row r="102" spans="1:55" ht="174" customHeight="1" x14ac:dyDescent="0.25">
      <c r="A102" s="3">
        <v>95</v>
      </c>
      <c r="B102" s="33">
        <v>43312</v>
      </c>
      <c r="C102" s="34" t="s">
        <v>19</v>
      </c>
      <c r="D102" s="34" t="s">
        <v>419</v>
      </c>
      <c r="E102" s="33">
        <v>43312</v>
      </c>
      <c r="F102" s="36">
        <v>14</v>
      </c>
      <c r="G102" s="35" t="s">
        <v>738</v>
      </c>
      <c r="H102" s="34" t="s">
        <v>121</v>
      </c>
      <c r="I102" s="3" t="s">
        <v>452</v>
      </c>
      <c r="J102" s="3" t="s">
        <v>453</v>
      </c>
      <c r="K102" s="3">
        <v>4</v>
      </c>
      <c r="L102" s="37" t="s">
        <v>20</v>
      </c>
      <c r="M102" s="3" t="s">
        <v>137</v>
      </c>
      <c r="N102" s="41">
        <v>1</v>
      </c>
      <c r="O102" s="42">
        <v>1</v>
      </c>
      <c r="P102" s="40">
        <v>43344</v>
      </c>
      <c r="Q102" s="40">
        <v>43677</v>
      </c>
      <c r="R102" s="3" t="s">
        <v>69</v>
      </c>
      <c r="S102" s="3" t="s">
        <v>72</v>
      </c>
      <c r="T102" s="3" t="s">
        <v>50</v>
      </c>
      <c r="U102" s="70" t="s">
        <v>111</v>
      </c>
      <c r="V102" s="124">
        <v>43585</v>
      </c>
      <c r="W102" s="163" t="s">
        <v>1155</v>
      </c>
      <c r="X102" s="86">
        <v>0</v>
      </c>
      <c r="Y102" s="84">
        <f t="shared" ref="Y102:Y103" si="32">IF(X102="","",IF(OR(K102=0,K102="",V102=""),"",X102/K102))</f>
        <v>0</v>
      </c>
      <c r="Z102" s="85">
        <f t="shared" ref="Z102:Z103" si="33">IF(OR(O102="",Y102=""),"",IF(OR(O102=0,Y102=0),0,IF((Y102*100%)/O102&gt;100%,100%,(Y102*100%)/O102)))</f>
        <v>0</v>
      </c>
      <c r="AA102" s="85" t="str">
        <f t="shared" ref="AA102:AA103" si="34">IF(X102="","",IF(V102&lt;&gt;Q102,IF(Z102&lt;100%,"INCUMPLIDA",IF(Z102=100%,"TERMINADA EXTEMPORANEA"))))</f>
        <v>INCUMPLIDA</v>
      </c>
      <c r="AB102" s="85" t="str">
        <f t="shared" ref="AB102:AB103" si="35">IF(X102="","",IF(V102&lt;=Q102,IF(Z102=0%,"SIN INICIAR",IF(Z102=100%,"TERMINADA",IF(Z102&gt;0%,"EN PROCESO",IF(Z102&lt;0%,"INCUMPLIDA"))))))</f>
        <v>SIN INICIAR</v>
      </c>
      <c r="AC102" s="86" t="str">
        <f t="shared" ref="AC102:AC103" si="36">IF(X102="","",IF(V102&lt;=Q102,AB102,IF(V102&lt;&gt;Q102,AA102)))</f>
        <v>SIN INICIAR</v>
      </c>
      <c r="AD102" s="87" t="s">
        <v>1281</v>
      </c>
      <c r="AE102" s="145" t="s">
        <v>1055</v>
      </c>
      <c r="AF102" s="124"/>
      <c r="AG102" s="87"/>
      <c r="AH102" s="86"/>
      <c r="AI102" s="84" t="str">
        <f t="shared" si="21"/>
        <v/>
      </c>
      <c r="AJ102" s="85" t="str">
        <f t="shared" si="22"/>
        <v/>
      </c>
      <c r="AK102" s="85" t="str">
        <f t="shared" si="23"/>
        <v/>
      </c>
      <c r="AL102" s="85" t="str">
        <f t="shared" si="24"/>
        <v/>
      </c>
      <c r="AM102" s="86" t="str">
        <f t="shared" si="25"/>
        <v/>
      </c>
      <c r="AN102" s="87"/>
      <c r="AO102" s="87"/>
      <c r="AP102" s="124"/>
      <c r="AQ102" s="87"/>
      <c r="AR102" s="86"/>
      <c r="AS102" s="84" t="str">
        <f t="shared" si="26"/>
        <v/>
      </c>
      <c r="AT102" s="85" t="str">
        <f t="shared" si="27"/>
        <v/>
      </c>
      <c r="AU102" s="85" t="str">
        <f t="shared" si="28"/>
        <v/>
      </c>
      <c r="AV102" s="85" t="str">
        <f t="shared" si="29"/>
        <v/>
      </c>
      <c r="AW102" s="86" t="str">
        <f t="shared" si="30"/>
        <v/>
      </c>
      <c r="AX102" s="87"/>
      <c r="AY102" s="87"/>
      <c r="AZ102" s="86" t="str">
        <f t="shared" si="31"/>
        <v>PENDIENTE</v>
      </c>
      <c r="BA102" s="86"/>
      <c r="BB102" s="86"/>
      <c r="BC102" s="86"/>
    </row>
    <row r="103" spans="1:55" ht="216" customHeight="1" x14ac:dyDescent="0.25">
      <c r="A103" s="3">
        <v>96</v>
      </c>
      <c r="B103" s="33">
        <v>43312</v>
      </c>
      <c r="C103" s="34" t="s">
        <v>19</v>
      </c>
      <c r="D103" s="34" t="s">
        <v>419</v>
      </c>
      <c r="E103" s="33">
        <v>43312</v>
      </c>
      <c r="F103" s="36">
        <v>15</v>
      </c>
      <c r="G103" s="35" t="s">
        <v>454</v>
      </c>
      <c r="H103" s="34" t="s">
        <v>121</v>
      </c>
      <c r="I103" s="3" t="s">
        <v>447</v>
      </c>
      <c r="J103" s="3" t="s">
        <v>455</v>
      </c>
      <c r="K103" s="3">
        <v>4</v>
      </c>
      <c r="L103" s="37" t="s">
        <v>20</v>
      </c>
      <c r="M103" s="3" t="s">
        <v>137</v>
      </c>
      <c r="N103" s="41">
        <v>1</v>
      </c>
      <c r="O103" s="42">
        <v>1</v>
      </c>
      <c r="P103" s="40">
        <v>43344</v>
      </c>
      <c r="Q103" s="40">
        <v>43677</v>
      </c>
      <c r="R103" s="3" t="s">
        <v>69</v>
      </c>
      <c r="S103" s="3" t="s">
        <v>72</v>
      </c>
      <c r="T103" s="3" t="s">
        <v>50</v>
      </c>
      <c r="U103" s="70" t="s">
        <v>111</v>
      </c>
      <c r="V103" s="124">
        <v>43585</v>
      </c>
      <c r="W103" s="163" t="s">
        <v>1155</v>
      </c>
      <c r="X103" s="86">
        <v>0</v>
      </c>
      <c r="Y103" s="84">
        <f t="shared" si="32"/>
        <v>0</v>
      </c>
      <c r="Z103" s="85">
        <f t="shared" si="33"/>
        <v>0</v>
      </c>
      <c r="AA103" s="85" t="str">
        <f t="shared" si="34"/>
        <v>INCUMPLIDA</v>
      </c>
      <c r="AB103" s="85" t="str">
        <f t="shared" si="35"/>
        <v>SIN INICIAR</v>
      </c>
      <c r="AC103" s="86" t="str">
        <f t="shared" si="36"/>
        <v>SIN INICIAR</v>
      </c>
      <c r="AD103" s="87" t="s">
        <v>1318</v>
      </c>
      <c r="AE103" s="145" t="s">
        <v>1055</v>
      </c>
      <c r="AF103" s="124"/>
      <c r="AG103" s="87"/>
      <c r="AH103" s="86"/>
      <c r="AI103" s="84" t="str">
        <f t="shared" si="21"/>
        <v/>
      </c>
      <c r="AJ103" s="85" t="str">
        <f t="shared" si="22"/>
        <v/>
      </c>
      <c r="AK103" s="85" t="str">
        <f t="shared" si="23"/>
        <v/>
      </c>
      <c r="AL103" s="85" t="str">
        <f t="shared" si="24"/>
        <v/>
      </c>
      <c r="AM103" s="86" t="str">
        <f t="shared" si="25"/>
        <v/>
      </c>
      <c r="AN103" s="87"/>
      <c r="AO103" s="87"/>
      <c r="AP103" s="124"/>
      <c r="AQ103" s="87"/>
      <c r="AR103" s="86"/>
      <c r="AS103" s="84" t="str">
        <f t="shared" si="26"/>
        <v/>
      </c>
      <c r="AT103" s="85" t="str">
        <f t="shared" si="27"/>
        <v/>
      </c>
      <c r="AU103" s="85" t="str">
        <f t="shared" si="28"/>
        <v/>
      </c>
      <c r="AV103" s="85" t="str">
        <f t="shared" si="29"/>
        <v/>
      </c>
      <c r="AW103" s="86" t="str">
        <f t="shared" si="30"/>
        <v/>
      </c>
      <c r="AX103" s="87"/>
      <c r="AY103" s="87"/>
      <c r="AZ103" s="86" t="str">
        <f t="shared" si="31"/>
        <v>PENDIENTE</v>
      </c>
      <c r="BA103" s="86"/>
      <c r="BB103" s="86"/>
      <c r="BC103" s="86"/>
    </row>
    <row r="104" spans="1:55" ht="114.75" x14ac:dyDescent="0.25">
      <c r="A104" s="3">
        <v>97</v>
      </c>
      <c r="B104" s="40">
        <v>43375</v>
      </c>
      <c r="C104" s="37" t="s">
        <v>19</v>
      </c>
      <c r="D104" s="37" t="s">
        <v>456</v>
      </c>
      <c r="E104" s="40">
        <v>43375</v>
      </c>
      <c r="F104" s="37">
        <v>1</v>
      </c>
      <c r="G104" s="43" t="s">
        <v>457</v>
      </c>
      <c r="H104" s="37" t="s">
        <v>81</v>
      </c>
      <c r="I104" s="37" t="s">
        <v>458</v>
      </c>
      <c r="J104" s="37" t="s">
        <v>459</v>
      </c>
      <c r="K104" s="37">
        <v>2</v>
      </c>
      <c r="L104" s="37" t="s">
        <v>21</v>
      </c>
      <c r="M104" s="37" t="s">
        <v>460</v>
      </c>
      <c r="N104" s="37" t="s">
        <v>461</v>
      </c>
      <c r="O104" s="44">
        <v>1</v>
      </c>
      <c r="P104" s="40">
        <v>43403</v>
      </c>
      <c r="Q104" s="40">
        <v>43768</v>
      </c>
      <c r="R104" s="37" t="s">
        <v>33</v>
      </c>
      <c r="S104" s="37" t="s">
        <v>462</v>
      </c>
      <c r="T104" s="37" t="s">
        <v>462</v>
      </c>
      <c r="U104" s="70" t="s">
        <v>111</v>
      </c>
      <c r="V104" s="124">
        <v>43585</v>
      </c>
      <c r="W104" s="87" t="s">
        <v>1082</v>
      </c>
      <c r="X104" s="86">
        <v>2</v>
      </c>
      <c r="Y104" s="84">
        <f t="shared" si="16"/>
        <v>1</v>
      </c>
      <c r="Z104" s="85">
        <f t="shared" si="17"/>
        <v>1</v>
      </c>
      <c r="AA104" s="85" t="str">
        <f t="shared" si="18"/>
        <v>TERMINADA EXTEMPORANEA</v>
      </c>
      <c r="AB104" s="85" t="str">
        <f t="shared" si="19"/>
        <v>TERMINADA</v>
      </c>
      <c r="AC104" s="86" t="str">
        <f t="shared" si="20"/>
        <v>TERMINADA</v>
      </c>
      <c r="AD104" s="87" t="s">
        <v>1159</v>
      </c>
      <c r="AE104" s="86" t="s">
        <v>1055</v>
      </c>
      <c r="AF104" s="124"/>
      <c r="AG104" s="87"/>
      <c r="AH104" s="86"/>
      <c r="AI104" s="84" t="str">
        <f t="shared" si="21"/>
        <v/>
      </c>
      <c r="AJ104" s="85" t="str">
        <f t="shared" si="22"/>
        <v/>
      </c>
      <c r="AK104" s="85" t="str">
        <f t="shared" si="23"/>
        <v/>
      </c>
      <c r="AL104" s="85" t="str">
        <f t="shared" si="24"/>
        <v/>
      </c>
      <c r="AM104" s="86" t="str">
        <f t="shared" si="25"/>
        <v/>
      </c>
      <c r="AN104" s="87"/>
      <c r="AO104" s="87"/>
      <c r="AP104" s="124"/>
      <c r="AQ104" s="87"/>
      <c r="AR104" s="86"/>
      <c r="AS104" s="84" t="str">
        <f t="shared" si="26"/>
        <v/>
      </c>
      <c r="AT104" s="85" t="str">
        <f t="shared" si="27"/>
        <v/>
      </c>
      <c r="AU104" s="85" t="str">
        <f t="shared" si="28"/>
        <v/>
      </c>
      <c r="AV104" s="85" t="str">
        <f t="shared" si="29"/>
        <v/>
      </c>
      <c r="AW104" s="86" t="str">
        <f t="shared" si="30"/>
        <v/>
      </c>
      <c r="AX104" s="87"/>
      <c r="AY104" s="87"/>
      <c r="AZ104" s="86" t="str">
        <f t="shared" si="31"/>
        <v>CUMPLIDA</v>
      </c>
      <c r="BA104" s="86" t="s">
        <v>1196</v>
      </c>
      <c r="BB104" s="86" t="s">
        <v>759</v>
      </c>
      <c r="BC104" s="86" t="s">
        <v>1187</v>
      </c>
    </row>
    <row r="105" spans="1:55" ht="114.75" x14ac:dyDescent="0.25">
      <c r="A105" s="3">
        <v>98</v>
      </c>
      <c r="B105" s="40">
        <v>43375</v>
      </c>
      <c r="C105" s="37" t="s">
        <v>19</v>
      </c>
      <c r="D105" s="37" t="s">
        <v>456</v>
      </c>
      <c r="E105" s="40">
        <v>43375</v>
      </c>
      <c r="F105" s="37">
        <v>2</v>
      </c>
      <c r="G105" s="43" t="s">
        <v>463</v>
      </c>
      <c r="H105" s="37" t="s">
        <v>81</v>
      </c>
      <c r="I105" s="37" t="s">
        <v>464</v>
      </c>
      <c r="J105" s="37" t="s">
        <v>465</v>
      </c>
      <c r="K105" s="37">
        <v>2</v>
      </c>
      <c r="L105" s="37" t="s">
        <v>21</v>
      </c>
      <c r="M105" s="37" t="s">
        <v>460</v>
      </c>
      <c r="N105" s="37" t="s">
        <v>461</v>
      </c>
      <c r="O105" s="44">
        <v>1</v>
      </c>
      <c r="P105" s="40">
        <v>43403</v>
      </c>
      <c r="Q105" s="40">
        <v>43768</v>
      </c>
      <c r="R105" s="37" t="s">
        <v>33</v>
      </c>
      <c r="S105" s="37" t="s">
        <v>462</v>
      </c>
      <c r="T105" s="37" t="s">
        <v>462</v>
      </c>
      <c r="U105" s="70" t="s">
        <v>111</v>
      </c>
      <c r="V105" s="124">
        <v>43585</v>
      </c>
      <c r="W105" s="87" t="s">
        <v>1082</v>
      </c>
      <c r="X105" s="86">
        <v>2</v>
      </c>
      <c r="Y105" s="84">
        <f t="shared" si="16"/>
        <v>1</v>
      </c>
      <c r="Z105" s="85">
        <f t="shared" si="17"/>
        <v>1</v>
      </c>
      <c r="AA105" s="85" t="str">
        <f t="shared" si="18"/>
        <v>TERMINADA EXTEMPORANEA</v>
      </c>
      <c r="AB105" s="85" t="str">
        <f t="shared" si="19"/>
        <v>TERMINADA</v>
      </c>
      <c r="AC105" s="86" t="str">
        <f t="shared" si="20"/>
        <v>TERMINADA</v>
      </c>
      <c r="AD105" s="87" t="s">
        <v>1222</v>
      </c>
      <c r="AE105" s="86" t="s">
        <v>1055</v>
      </c>
      <c r="AF105" s="124"/>
      <c r="AG105" s="87"/>
      <c r="AH105" s="86"/>
      <c r="AI105" s="84" t="str">
        <f t="shared" si="21"/>
        <v/>
      </c>
      <c r="AJ105" s="85" t="str">
        <f t="shared" si="22"/>
        <v/>
      </c>
      <c r="AK105" s="85" t="str">
        <f t="shared" si="23"/>
        <v/>
      </c>
      <c r="AL105" s="85" t="str">
        <f t="shared" si="24"/>
        <v/>
      </c>
      <c r="AM105" s="86" t="str">
        <f t="shared" si="25"/>
        <v/>
      </c>
      <c r="AN105" s="87"/>
      <c r="AO105" s="87"/>
      <c r="AP105" s="124"/>
      <c r="AQ105" s="87"/>
      <c r="AR105" s="86"/>
      <c r="AS105" s="84" t="str">
        <f t="shared" si="26"/>
        <v/>
      </c>
      <c r="AT105" s="85" t="str">
        <f t="shared" si="27"/>
        <v/>
      </c>
      <c r="AU105" s="85" t="str">
        <f t="shared" si="28"/>
        <v/>
      </c>
      <c r="AV105" s="85" t="str">
        <f t="shared" si="29"/>
        <v/>
      </c>
      <c r="AW105" s="86" t="str">
        <f t="shared" si="30"/>
        <v/>
      </c>
      <c r="AX105" s="87"/>
      <c r="AY105" s="87"/>
      <c r="AZ105" s="86" t="str">
        <f t="shared" si="31"/>
        <v>CUMPLIDA</v>
      </c>
      <c r="BA105" s="86" t="s">
        <v>1196</v>
      </c>
      <c r="BB105" s="86" t="s">
        <v>759</v>
      </c>
      <c r="BC105" s="86" t="s">
        <v>1187</v>
      </c>
    </row>
    <row r="106" spans="1:55" ht="178.5" x14ac:dyDescent="0.25">
      <c r="A106" s="3">
        <v>99</v>
      </c>
      <c r="B106" s="40">
        <v>43375</v>
      </c>
      <c r="C106" s="37" t="s">
        <v>19</v>
      </c>
      <c r="D106" s="37" t="s">
        <v>456</v>
      </c>
      <c r="E106" s="40">
        <v>43375</v>
      </c>
      <c r="F106" s="37">
        <v>11</v>
      </c>
      <c r="G106" s="43" t="s">
        <v>466</v>
      </c>
      <c r="H106" s="37" t="s">
        <v>81</v>
      </c>
      <c r="I106" s="37" t="s">
        <v>467</v>
      </c>
      <c r="J106" s="37" t="s">
        <v>468</v>
      </c>
      <c r="K106" s="37">
        <v>2</v>
      </c>
      <c r="L106" s="37" t="s">
        <v>21</v>
      </c>
      <c r="M106" s="37" t="s">
        <v>460</v>
      </c>
      <c r="N106" s="37" t="s">
        <v>469</v>
      </c>
      <c r="O106" s="44">
        <v>1</v>
      </c>
      <c r="P106" s="40">
        <v>43403</v>
      </c>
      <c r="Q106" s="40">
        <v>43465</v>
      </c>
      <c r="R106" s="37" t="s">
        <v>33</v>
      </c>
      <c r="S106" s="37" t="s">
        <v>462</v>
      </c>
      <c r="T106" s="37" t="s">
        <v>462</v>
      </c>
      <c r="U106" s="70" t="s">
        <v>111</v>
      </c>
      <c r="V106" s="124">
        <v>43585</v>
      </c>
      <c r="W106" s="87" t="s">
        <v>1083</v>
      </c>
      <c r="X106" s="86">
        <v>2</v>
      </c>
      <c r="Y106" s="84">
        <f t="shared" si="16"/>
        <v>1</v>
      </c>
      <c r="Z106" s="85">
        <f t="shared" si="17"/>
        <v>1</v>
      </c>
      <c r="AA106" s="85" t="b">
        <f>IF(X106="","",IF(V106&lt;Q106,IF(Z106&lt;100%,"INCUMPLIDA",IF(Z106=100%,"TERMINADA EXTEMPORANEA"))))</f>
        <v>0</v>
      </c>
      <c r="AB106" s="85" t="str">
        <f>IF(X106="","",IF(V106&gt;=Q106,IF(Z106=0%,"SIN INICIAR",IF(Z106=100%,"TERMINADA",IF(Z106&gt;0%,"EN PROCESO",IF(Z106&lt;0%,"INCUMPLIDA"))))))</f>
        <v>TERMINADA</v>
      </c>
      <c r="AC106" s="86" t="str">
        <f>IF(X106="","",IF(V106&gt;=Q106,AB106,IF(V106&lt;Q106,AA106)))</f>
        <v>TERMINADA</v>
      </c>
      <c r="AD106" s="87" t="s">
        <v>1177</v>
      </c>
      <c r="AE106" s="86" t="s">
        <v>1055</v>
      </c>
      <c r="AF106" s="124"/>
      <c r="AG106" s="87"/>
      <c r="AH106" s="86"/>
      <c r="AI106" s="84" t="str">
        <f t="shared" si="21"/>
        <v/>
      </c>
      <c r="AJ106" s="85" t="str">
        <f t="shared" si="22"/>
        <v/>
      </c>
      <c r="AK106" s="85" t="str">
        <f t="shared" si="23"/>
        <v/>
      </c>
      <c r="AL106" s="85" t="str">
        <f t="shared" si="24"/>
        <v/>
      </c>
      <c r="AM106" s="86" t="str">
        <f t="shared" si="25"/>
        <v/>
      </c>
      <c r="AN106" s="87"/>
      <c r="AO106" s="87"/>
      <c r="AP106" s="124"/>
      <c r="AQ106" s="87"/>
      <c r="AR106" s="86"/>
      <c r="AS106" s="84" t="str">
        <f t="shared" si="26"/>
        <v/>
      </c>
      <c r="AT106" s="85" t="str">
        <f t="shared" si="27"/>
        <v/>
      </c>
      <c r="AU106" s="85" t="str">
        <f t="shared" si="28"/>
        <v/>
      </c>
      <c r="AV106" s="85" t="str">
        <f t="shared" si="29"/>
        <v/>
      </c>
      <c r="AW106" s="86" t="str">
        <f t="shared" si="30"/>
        <v/>
      </c>
      <c r="AX106" s="87"/>
      <c r="AY106" s="87"/>
      <c r="AZ106" s="86" t="str">
        <f t="shared" si="31"/>
        <v>CUMPLIDA</v>
      </c>
      <c r="BA106" s="86" t="s">
        <v>1178</v>
      </c>
      <c r="BB106" s="86" t="s">
        <v>759</v>
      </c>
      <c r="BC106" s="86" t="s">
        <v>1187</v>
      </c>
    </row>
    <row r="107" spans="1:55" ht="140.25" x14ac:dyDescent="0.25">
      <c r="A107" s="3">
        <v>100</v>
      </c>
      <c r="B107" s="40">
        <v>43375</v>
      </c>
      <c r="C107" s="37" t="s">
        <v>19</v>
      </c>
      <c r="D107" s="37" t="s">
        <v>456</v>
      </c>
      <c r="E107" s="40">
        <v>43375</v>
      </c>
      <c r="F107" s="37">
        <v>12</v>
      </c>
      <c r="G107" s="43" t="s">
        <v>470</v>
      </c>
      <c r="H107" s="37" t="s">
        <v>81</v>
      </c>
      <c r="I107" s="37" t="s">
        <v>471</v>
      </c>
      <c r="J107" s="37" t="s">
        <v>472</v>
      </c>
      <c r="K107" s="37">
        <v>3</v>
      </c>
      <c r="L107" s="37" t="s">
        <v>235</v>
      </c>
      <c r="M107" s="37" t="s">
        <v>460</v>
      </c>
      <c r="N107" s="37" t="s">
        <v>473</v>
      </c>
      <c r="O107" s="44">
        <v>1</v>
      </c>
      <c r="P107" s="40">
        <v>43403</v>
      </c>
      <c r="Q107" s="40">
        <v>43769</v>
      </c>
      <c r="R107" s="37" t="s">
        <v>33</v>
      </c>
      <c r="S107" s="37" t="s">
        <v>462</v>
      </c>
      <c r="T107" s="37" t="s">
        <v>462</v>
      </c>
      <c r="U107" s="70" t="s">
        <v>111</v>
      </c>
      <c r="V107" s="124">
        <v>43585</v>
      </c>
      <c r="W107" s="87" t="s">
        <v>1084</v>
      </c>
      <c r="X107" s="86">
        <v>1</v>
      </c>
      <c r="Y107" s="84">
        <f t="shared" si="16"/>
        <v>0.33333333333333331</v>
      </c>
      <c r="Z107" s="85">
        <f t="shared" si="17"/>
        <v>0.33333333333333331</v>
      </c>
      <c r="AA107" s="85" t="str">
        <f t="shared" si="18"/>
        <v>INCUMPLIDA</v>
      </c>
      <c r="AB107" s="85" t="str">
        <f t="shared" si="19"/>
        <v>EN PROCESO</v>
      </c>
      <c r="AC107" s="86" t="str">
        <f t="shared" si="20"/>
        <v>EN PROCESO</v>
      </c>
      <c r="AD107" s="87" t="s">
        <v>1223</v>
      </c>
      <c r="AE107" s="86" t="s">
        <v>1055</v>
      </c>
      <c r="AF107" s="124"/>
      <c r="AG107" s="87"/>
      <c r="AH107" s="86"/>
      <c r="AI107" s="84" t="str">
        <f t="shared" si="21"/>
        <v/>
      </c>
      <c r="AJ107" s="85" t="str">
        <f t="shared" si="22"/>
        <v/>
      </c>
      <c r="AK107" s="85" t="str">
        <f t="shared" si="23"/>
        <v/>
      </c>
      <c r="AL107" s="85" t="str">
        <f t="shared" si="24"/>
        <v/>
      </c>
      <c r="AM107" s="86" t="str">
        <f t="shared" si="25"/>
        <v/>
      </c>
      <c r="AN107" s="87"/>
      <c r="AO107" s="87"/>
      <c r="AP107" s="124"/>
      <c r="AQ107" s="87"/>
      <c r="AR107" s="86"/>
      <c r="AS107" s="84" t="str">
        <f t="shared" si="26"/>
        <v/>
      </c>
      <c r="AT107" s="85" t="str">
        <f t="shared" si="27"/>
        <v/>
      </c>
      <c r="AU107" s="85" t="str">
        <f t="shared" si="28"/>
        <v/>
      </c>
      <c r="AV107" s="85" t="str">
        <f t="shared" si="29"/>
        <v/>
      </c>
      <c r="AW107" s="86" t="str">
        <f t="shared" si="30"/>
        <v/>
      </c>
      <c r="AX107" s="87"/>
      <c r="AY107" s="87"/>
      <c r="AZ107" s="86" t="str">
        <f t="shared" si="31"/>
        <v>PENDIENTE</v>
      </c>
      <c r="BA107" s="86"/>
      <c r="BB107" s="86"/>
      <c r="BC107" s="86"/>
    </row>
    <row r="108" spans="1:55" ht="153" x14ac:dyDescent="0.25">
      <c r="A108" s="3">
        <v>101</v>
      </c>
      <c r="B108" s="40">
        <v>43375</v>
      </c>
      <c r="C108" s="37" t="s">
        <v>19</v>
      </c>
      <c r="D108" s="37" t="s">
        <v>456</v>
      </c>
      <c r="E108" s="40">
        <v>43375</v>
      </c>
      <c r="F108" s="37">
        <v>14</v>
      </c>
      <c r="G108" s="43" t="s">
        <v>474</v>
      </c>
      <c r="H108" s="37" t="s">
        <v>81</v>
      </c>
      <c r="I108" s="37" t="s">
        <v>475</v>
      </c>
      <c r="J108" s="37" t="s">
        <v>476</v>
      </c>
      <c r="K108" s="37">
        <v>1</v>
      </c>
      <c r="L108" s="37" t="s">
        <v>21</v>
      </c>
      <c r="M108" s="37" t="s">
        <v>460</v>
      </c>
      <c r="N108" s="37" t="s">
        <v>477</v>
      </c>
      <c r="O108" s="44">
        <v>1</v>
      </c>
      <c r="P108" s="40">
        <v>43403</v>
      </c>
      <c r="Q108" s="40">
        <v>43524</v>
      </c>
      <c r="R108" s="37" t="s">
        <v>33</v>
      </c>
      <c r="S108" s="37" t="s">
        <v>462</v>
      </c>
      <c r="T108" s="37" t="s">
        <v>462</v>
      </c>
      <c r="U108" s="70" t="s">
        <v>111</v>
      </c>
      <c r="V108" s="124">
        <v>43585</v>
      </c>
      <c r="W108" s="87" t="s">
        <v>1137</v>
      </c>
      <c r="X108" s="86">
        <v>0.5</v>
      </c>
      <c r="Y108" s="84">
        <f t="shared" si="16"/>
        <v>0.5</v>
      </c>
      <c r="Z108" s="85">
        <f t="shared" si="17"/>
        <v>0.5</v>
      </c>
      <c r="AA108" s="85" t="str">
        <f t="shared" si="18"/>
        <v>INCUMPLIDA</v>
      </c>
      <c r="AB108" s="85" t="b">
        <f t="shared" si="19"/>
        <v>0</v>
      </c>
      <c r="AC108" s="86" t="str">
        <f t="shared" si="20"/>
        <v>INCUMPLIDA</v>
      </c>
      <c r="AD108" s="87" t="s">
        <v>1179</v>
      </c>
      <c r="AE108" s="86" t="s">
        <v>1055</v>
      </c>
      <c r="AF108" s="124"/>
      <c r="AG108" s="87"/>
      <c r="AH108" s="86"/>
      <c r="AI108" s="84" t="str">
        <f t="shared" si="21"/>
        <v/>
      </c>
      <c r="AJ108" s="85" t="str">
        <f t="shared" si="22"/>
        <v/>
      </c>
      <c r="AK108" s="85" t="str">
        <f t="shared" si="23"/>
        <v/>
      </c>
      <c r="AL108" s="85" t="str">
        <f t="shared" si="24"/>
        <v/>
      </c>
      <c r="AM108" s="86" t="str">
        <f t="shared" si="25"/>
        <v/>
      </c>
      <c r="AN108" s="87"/>
      <c r="AO108" s="87"/>
      <c r="AP108" s="124"/>
      <c r="AQ108" s="87"/>
      <c r="AR108" s="86"/>
      <c r="AS108" s="84" t="str">
        <f t="shared" si="26"/>
        <v/>
      </c>
      <c r="AT108" s="85" t="str">
        <f t="shared" si="27"/>
        <v/>
      </c>
      <c r="AU108" s="85" t="str">
        <f t="shared" si="28"/>
        <v/>
      </c>
      <c r="AV108" s="85" t="str">
        <f t="shared" si="29"/>
        <v/>
      </c>
      <c r="AW108" s="86" t="str">
        <f t="shared" si="30"/>
        <v/>
      </c>
      <c r="AX108" s="87"/>
      <c r="AY108" s="87"/>
      <c r="AZ108" s="86" t="str">
        <f t="shared" si="31"/>
        <v>PENDIENTE</v>
      </c>
      <c r="BA108" s="86"/>
      <c r="BB108" s="86"/>
      <c r="BC108" s="86"/>
    </row>
    <row r="109" spans="1:55" ht="132" customHeight="1" x14ac:dyDescent="0.25">
      <c r="A109" s="3">
        <v>102</v>
      </c>
      <c r="B109" s="40">
        <v>43375</v>
      </c>
      <c r="C109" s="37" t="s">
        <v>19</v>
      </c>
      <c r="D109" s="37" t="s">
        <v>456</v>
      </c>
      <c r="E109" s="40">
        <v>43375</v>
      </c>
      <c r="F109" s="37">
        <v>15</v>
      </c>
      <c r="G109" s="43" t="s">
        <v>478</v>
      </c>
      <c r="H109" s="37" t="s">
        <v>81</v>
      </c>
      <c r="I109" s="37" t="s">
        <v>479</v>
      </c>
      <c r="J109" s="37" t="s">
        <v>480</v>
      </c>
      <c r="K109" s="37">
        <v>2</v>
      </c>
      <c r="L109" s="37" t="s">
        <v>21</v>
      </c>
      <c r="M109" s="37" t="s">
        <v>460</v>
      </c>
      <c r="N109" s="37" t="s">
        <v>481</v>
      </c>
      <c r="O109" s="44">
        <v>1</v>
      </c>
      <c r="P109" s="40">
        <v>43403</v>
      </c>
      <c r="Q109" s="40">
        <v>43465</v>
      </c>
      <c r="R109" s="37" t="s">
        <v>33</v>
      </c>
      <c r="S109" s="37" t="s">
        <v>462</v>
      </c>
      <c r="T109" s="37" t="s">
        <v>462</v>
      </c>
      <c r="U109" s="70" t="s">
        <v>111</v>
      </c>
      <c r="V109" s="124">
        <v>43585</v>
      </c>
      <c r="W109" s="87" t="s">
        <v>1138</v>
      </c>
      <c r="X109" s="86">
        <v>2</v>
      </c>
      <c r="Y109" s="84">
        <f t="shared" si="16"/>
        <v>1</v>
      </c>
      <c r="Z109" s="85">
        <f t="shared" si="17"/>
        <v>1</v>
      </c>
      <c r="AA109" s="85" t="str">
        <f t="shared" si="18"/>
        <v>TERMINADA EXTEMPORANEA</v>
      </c>
      <c r="AB109" s="85" t="b">
        <f t="shared" si="19"/>
        <v>0</v>
      </c>
      <c r="AC109" s="86" t="str">
        <f t="shared" si="20"/>
        <v>TERMINADA EXTEMPORANEA</v>
      </c>
      <c r="AD109" s="87" t="s">
        <v>1282</v>
      </c>
      <c r="AE109" s="86" t="s">
        <v>1055</v>
      </c>
      <c r="AF109" s="124"/>
      <c r="AG109" s="87"/>
      <c r="AH109" s="86"/>
      <c r="AI109" s="84" t="str">
        <f t="shared" si="21"/>
        <v/>
      </c>
      <c r="AJ109" s="85" t="str">
        <f t="shared" si="22"/>
        <v/>
      </c>
      <c r="AK109" s="85" t="str">
        <f t="shared" si="23"/>
        <v/>
      </c>
      <c r="AL109" s="85" t="str">
        <f t="shared" si="24"/>
        <v/>
      </c>
      <c r="AM109" s="86" t="str">
        <f t="shared" si="25"/>
        <v/>
      </c>
      <c r="AN109" s="87"/>
      <c r="AO109" s="87"/>
      <c r="AP109" s="124"/>
      <c r="AQ109" s="87"/>
      <c r="AR109" s="86"/>
      <c r="AS109" s="84" t="str">
        <f t="shared" si="26"/>
        <v/>
      </c>
      <c r="AT109" s="85" t="str">
        <f t="shared" si="27"/>
        <v/>
      </c>
      <c r="AU109" s="85" t="str">
        <f t="shared" si="28"/>
        <v/>
      </c>
      <c r="AV109" s="85" t="str">
        <f t="shared" si="29"/>
        <v/>
      </c>
      <c r="AW109" s="86" t="str">
        <f t="shared" si="30"/>
        <v/>
      </c>
      <c r="AX109" s="87"/>
      <c r="AY109" s="87"/>
      <c r="AZ109" s="86" t="str">
        <f t="shared" si="31"/>
        <v>CUMPLIDA</v>
      </c>
      <c r="BA109" s="86" t="s">
        <v>1224</v>
      </c>
      <c r="BB109" s="86" t="s">
        <v>757</v>
      </c>
      <c r="BC109" s="86" t="s">
        <v>1187</v>
      </c>
    </row>
    <row r="110" spans="1:55" ht="107.25" customHeight="1" x14ac:dyDescent="0.25">
      <c r="A110" s="3">
        <v>103</v>
      </c>
      <c r="B110" s="40">
        <v>43375</v>
      </c>
      <c r="C110" s="37" t="s">
        <v>19</v>
      </c>
      <c r="D110" s="37" t="s">
        <v>456</v>
      </c>
      <c r="E110" s="40">
        <v>43375</v>
      </c>
      <c r="F110" s="37">
        <v>16</v>
      </c>
      <c r="G110" s="43" t="s">
        <v>482</v>
      </c>
      <c r="H110" s="37" t="s">
        <v>81</v>
      </c>
      <c r="I110" s="37" t="s">
        <v>483</v>
      </c>
      <c r="J110" s="37" t="s">
        <v>484</v>
      </c>
      <c r="K110" s="37">
        <v>2</v>
      </c>
      <c r="L110" s="37" t="s">
        <v>21</v>
      </c>
      <c r="M110" s="37" t="s">
        <v>460</v>
      </c>
      <c r="N110" s="37" t="s">
        <v>485</v>
      </c>
      <c r="O110" s="44">
        <v>1</v>
      </c>
      <c r="P110" s="40">
        <v>43403</v>
      </c>
      <c r="Q110" s="40">
        <v>43524</v>
      </c>
      <c r="R110" s="37" t="s">
        <v>33</v>
      </c>
      <c r="S110" s="37" t="s">
        <v>462</v>
      </c>
      <c r="T110" s="37" t="s">
        <v>462</v>
      </c>
      <c r="U110" s="70" t="s">
        <v>111</v>
      </c>
      <c r="V110" s="124">
        <v>43585</v>
      </c>
      <c r="W110" s="87" t="s">
        <v>1085</v>
      </c>
      <c r="X110" s="86">
        <v>2</v>
      </c>
      <c r="Y110" s="84">
        <f t="shared" si="16"/>
        <v>1</v>
      </c>
      <c r="Z110" s="85">
        <f t="shared" si="17"/>
        <v>1</v>
      </c>
      <c r="AA110" s="85" t="b">
        <f>IF(X110="","",IF(V110&lt;Q110,IF(Z110&lt;100%,"INCUMPLIDA",IF(Z110=100%,"TERMINADA EXTEMPORANEA"))))</f>
        <v>0</v>
      </c>
      <c r="AB110" s="85" t="str">
        <f>IF(X110="","",IF(V110&gt;=Q110,IF(Z110=0%,"SIN INICIAR",IF(Z110=100%,"TERMINADA",IF(Z110&gt;0%,"EN PROCESO",IF(Z110&lt;0%,"INCUMPLIDA"))))))</f>
        <v>TERMINADA</v>
      </c>
      <c r="AC110" s="86" t="str">
        <f>IF(X110="","",IF(V110&gt;=Q110,AB110,IF(V110&lt;&gt;Q110,AA110)))</f>
        <v>TERMINADA</v>
      </c>
      <c r="AD110" s="87" t="s">
        <v>1182</v>
      </c>
      <c r="AE110" s="86" t="s">
        <v>1055</v>
      </c>
      <c r="AF110" s="124"/>
      <c r="AG110" s="87"/>
      <c r="AH110" s="86"/>
      <c r="AI110" s="84" t="str">
        <f t="shared" si="21"/>
        <v/>
      </c>
      <c r="AJ110" s="85" t="str">
        <f t="shared" si="22"/>
        <v/>
      </c>
      <c r="AK110" s="85" t="str">
        <f t="shared" si="23"/>
        <v/>
      </c>
      <c r="AL110" s="85" t="str">
        <f t="shared" si="24"/>
        <v/>
      </c>
      <c r="AM110" s="86" t="str">
        <f t="shared" si="25"/>
        <v/>
      </c>
      <c r="AN110" s="87"/>
      <c r="AO110" s="87"/>
      <c r="AP110" s="124"/>
      <c r="AQ110" s="87"/>
      <c r="AR110" s="86"/>
      <c r="AS110" s="84" t="str">
        <f t="shared" si="26"/>
        <v/>
      </c>
      <c r="AT110" s="85" t="str">
        <f t="shared" si="27"/>
        <v/>
      </c>
      <c r="AU110" s="85" t="str">
        <f t="shared" si="28"/>
        <v/>
      </c>
      <c r="AV110" s="85" t="str">
        <f t="shared" si="29"/>
        <v/>
      </c>
      <c r="AW110" s="86" t="str">
        <f t="shared" si="30"/>
        <v/>
      </c>
      <c r="AX110" s="87"/>
      <c r="AY110" s="87"/>
      <c r="AZ110" s="86" t="str">
        <f t="shared" si="31"/>
        <v>CUMPLIDA</v>
      </c>
      <c r="BA110" s="86" t="s">
        <v>1197</v>
      </c>
      <c r="BB110" s="86" t="s">
        <v>759</v>
      </c>
      <c r="BC110" s="86" t="s">
        <v>1187</v>
      </c>
    </row>
    <row r="111" spans="1:55" ht="114.75" customHeight="1" x14ac:dyDescent="0.25">
      <c r="A111" s="3">
        <v>104</v>
      </c>
      <c r="B111" s="40">
        <v>43375</v>
      </c>
      <c r="C111" s="37" t="s">
        <v>19</v>
      </c>
      <c r="D111" s="37" t="s">
        <v>456</v>
      </c>
      <c r="E111" s="40">
        <v>43375</v>
      </c>
      <c r="F111" s="37">
        <v>17</v>
      </c>
      <c r="G111" s="43" t="s">
        <v>486</v>
      </c>
      <c r="H111" s="37" t="s">
        <v>81</v>
      </c>
      <c r="I111" s="37" t="s">
        <v>487</v>
      </c>
      <c r="J111" s="45" t="s">
        <v>488</v>
      </c>
      <c r="K111" s="37">
        <v>3</v>
      </c>
      <c r="L111" s="37" t="s">
        <v>235</v>
      </c>
      <c r="M111" s="37" t="s">
        <v>460</v>
      </c>
      <c r="N111" s="37" t="s">
        <v>489</v>
      </c>
      <c r="O111" s="44">
        <v>1</v>
      </c>
      <c r="P111" s="40">
        <v>43403</v>
      </c>
      <c r="Q111" s="40">
        <v>43769</v>
      </c>
      <c r="R111" s="37" t="s">
        <v>33</v>
      </c>
      <c r="S111" s="37" t="s">
        <v>462</v>
      </c>
      <c r="T111" s="37" t="s">
        <v>462</v>
      </c>
      <c r="U111" s="70" t="s">
        <v>111</v>
      </c>
      <c r="V111" s="124">
        <v>43585</v>
      </c>
      <c r="W111" s="87" t="s">
        <v>1139</v>
      </c>
      <c r="X111" s="86">
        <v>2</v>
      </c>
      <c r="Y111" s="84">
        <f t="shared" si="16"/>
        <v>0.66666666666666663</v>
      </c>
      <c r="Z111" s="85">
        <f t="shared" si="17"/>
        <v>0.66666666666666663</v>
      </c>
      <c r="AA111" s="85" t="str">
        <f t="shared" si="18"/>
        <v>INCUMPLIDA</v>
      </c>
      <c r="AB111" s="85" t="str">
        <f t="shared" si="19"/>
        <v>EN PROCESO</v>
      </c>
      <c r="AC111" s="86" t="str">
        <f t="shared" si="20"/>
        <v>EN PROCESO</v>
      </c>
      <c r="AD111" s="87" t="s">
        <v>1283</v>
      </c>
      <c r="AE111" s="86" t="s">
        <v>1055</v>
      </c>
      <c r="AF111" s="124"/>
      <c r="AG111" s="87"/>
      <c r="AH111" s="86"/>
      <c r="AI111" s="84" t="str">
        <f t="shared" si="21"/>
        <v/>
      </c>
      <c r="AJ111" s="85" t="str">
        <f t="shared" si="22"/>
        <v/>
      </c>
      <c r="AK111" s="85" t="str">
        <f t="shared" si="23"/>
        <v/>
      </c>
      <c r="AL111" s="85" t="str">
        <f t="shared" si="24"/>
        <v/>
      </c>
      <c r="AM111" s="86" t="str">
        <f t="shared" si="25"/>
        <v/>
      </c>
      <c r="AN111" s="87"/>
      <c r="AO111" s="87"/>
      <c r="AP111" s="124"/>
      <c r="AQ111" s="87"/>
      <c r="AR111" s="86"/>
      <c r="AS111" s="84" t="str">
        <f t="shared" si="26"/>
        <v/>
      </c>
      <c r="AT111" s="85" t="str">
        <f t="shared" si="27"/>
        <v/>
      </c>
      <c r="AU111" s="85" t="str">
        <f t="shared" si="28"/>
        <v/>
      </c>
      <c r="AV111" s="85" t="str">
        <f t="shared" si="29"/>
        <v/>
      </c>
      <c r="AW111" s="86" t="str">
        <f t="shared" si="30"/>
        <v/>
      </c>
      <c r="AX111" s="87"/>
      <c r="AY111" s="87"/>
      <c r="AZ111" s="86" t="str">
        <f t="shared" si="31"/>
        <v>PENDIENTE</v>
      </c>
      <c r="BA111" s="86"/>
      <c r="BB111" s="86"/>
      <c r="BC111" s="86"/>
    </row>
    <row r="112" spans="1:55" ht="165.75" x14ac:dyDescent="0.25">
      <c r="A112" s="3">
        <v>105</v>
      </c>
      <c r="B112" s="40">
        <v>43375</v>
      </c>
      <c r="C112" s="37" t="s">
        <v>19</v>
      </c>
      <c r="D112" s="37" t="s">
        <v>456</v>
      </c>
      <c r="E112" s="40">
        <v>43375</v>
      </c>
      <c r="F112" s="37">
        <v>21</v>
      </c>
      <c r="G112" s="43" t="s">
        <v>490</v>
      </c>
      <c r="H112" s="37" t="s">
        <v>81</v>
      </c>
      <c r="I112" s="37" t="s">
        <v>491</v>
      </c>
      <c r="J112" s="37" t="s">
        <v>492</v>
      </c>
      <c r="K112" s="37">
        <v>8</v>
      </c>
      <c r="L112" s="37" t="s">
        <v>235</v>
      </c>
      <c r="M112" s="37" t="s">
        <v>460</v>
      </c>
      <c r="N112" s="37" t="s">
        <v>493</v>
      </c>
      <c r="O112" s="44">
        <v>1</v>
      </c>
      <c r="P112" s="40">
        <v>43403</v>
      </c>
      <c r="Q112" s="40">
        <v>43769</v>
      </c>
      <c r="R112" s="37" t="s">
        <v>33</v>
      </c>
      <c r="S112" s="37" t="s">
        <v>462</v>
      </c>
      <c r="T112" s="37" t="s">
        <v>462</v>
      </c>
      <c r="U112" s="70" t="s">
        <v>111</v>
      </c>
      <c r="V112" s="124">
        <v>43585</v>
      </c>
      <c r="W112" s="87" t="s">
        <v>1140</v>
      </c>
      <c r="X112" s="86">
        <v>2</v>
      </c>
      <c r="Y112" s="84">
        <f t="shared" si="16"/>
        <v>0.25</v>
      </c>
      <c r="Z112" s="85">
        <f t="shared" si="17"/>
        <v>0.25</v>
      </c>
      <c r="AA112" s="85" t="str">
        <f t="shared" si="18"/>
        <v>INCUMPLIDA</v>
      </c>
      <c r="AB112" s="85" t="str">
        <f t="shared" si="19"/>
        <v>EN PROCESO</v>
      </c>
      <c r="AC112" s="86" t="str">
        <f t="shared" si="20"/>
        <v>EN PROCESO</v>
      </c>
      <c r="AD112" s="87" t="s">
        <v>1284</v>
      </c>
      <c r="AE112" s="86" t="s">
        <v>1055</v>
      </c>
      <c r="AF112" s="124"/>
      <c r="AG112" s="87"/>
      <c r="AH112" s="86"/>
      <c r="AI112" s="84" t="str">
        <f t="shared" si="21"/>
        <v/>
      </c>
      <c r="AJ112" s="85" t="str">
        <f t="shared" si="22"/>
        <v/>
      </c>
      <c r="AK112" s="85" t="str">
        <f t="shared" si="23"/>
        <v/>
      </c>
      <c r="AL112" s="85" t="str">
        <f t="shared" si="24"/>
        <v/>
      </c>
      <c r="AM112" s="86" t="str">
        <f t="shared" si="25"/>
        <v/>
      </c>
      <c r="AN112" s="87"/>
      <c r="AO112" s="87"/>
      <c r="AP112" s="124"/>
      <c r="AQ112" s="87"/>
      <c r="AR112" s="86"/>
      <c r="AS112" s="84" t="str">
        <f t="shared" si="26"/>
        <v/>
      </c>
      <c r="AT112" s="85" t="str">
        <f t="shared" si="27"/>
        <v/>
      </c>
      <c r="AU112" s="85" t="str">
        <f t="shared" si="28"/>
        <v/>
      </c>
      <c r="AV112" s="85" t="str">
        <f t="shared" si="29"/>
        <v/>
      </c>
      <c r="AW112" s="86" t="str">
        <f t="shared" si="30"/>
        <v/>
      </c>
      <c r="AX112" s="87"/>
      <c r="AY112" s="87"/>
      <c r="AZ112" s="86" t="str">
        <f t="shared" si="31"/>
        <v>PENDIENTE</v>
      </c>
      <c r="BA112" s="86"/>
      <c r="BB112" s="86"/>
      <c r="BC112" s="86"/>
    </row>
    <row r="113" spans="1:55" ht="102" x14ac:dyDescent="0.25">
      <c r="A113" s="3">
        <v>106</v>
      </c>
      <c r="B113" s="40">
        <v>43375</v>
      </c>
      <c r="C113" s="37" t="s">
        <v>19</v>
      </c>
      <c r="D113" s="37" t="s">
        <v>456</v>
      </c>
      <c r="E113" s="40">
        <v>43375</v>
      </c>
      <c r="F113" s="37">
        <v>22</v>
      </c>
      <c r="G113" s="43" t="s">
        <v>494</v>
      </c>
      <c r="H113" s="37" t="s">
        <v>81</v>
      </c>
      <c r="I113" s="37" t="s">
        <v>495</v>
      </c>
      <c r="J113" s="37" t="s">
        <v>496</v>
      </c>
      <c r="K113" s="37">
        <v>7</v>
      </c>
      <c r="L113" s="37" t="s">
        <v>20</v>
      </c>
      <c r="M113" s="37" t="s">
        <v>460</v>
      </c>
      <c r="N113" s="37" t="s">
        <v>497</v>
      </c>
      <c r="O113" s="44">
        <v>1</v>
      </c>
      <c r="P113" s="40">
        <v>43403</v>
      </c>
      <c r="Q113" s="40">
        <v>43768</v>
      </c>
      <c r="R113" s="37" t="s">
        <v>33</v>
      </c>
      <c r="S113" s="37" t="s">
        <v>462</v>
      </c>
      <c r="T113" s="37" t="s">
        <v>462</v>
      </c>
      <c r="U113" s="70" t="s">
        <v>111</v>
      </c>
      <c r="V113" s="124">
        <v>43585</v>
      </c>
      <c r="W113" s="87" t="s">
        <v>1086</v>
      </c>
      <c r="X113" s="86">
        <v>5</v>
      </c>
      <c r="Y113" s="84">
        <f t="shared" si="16"/>
        <v>0.7142857142857143</v>
      </c>
      <c r="Z113" s="85">
        <f t="shared" si="17"/>
        <v>0.7142857142857143</v>
      </c>
      <c r="AA113" s="85" t="str">
        <f t="shared" si="18"/>
        <v>INCUMPLIDA</v>
      </c>
      <c r="AB113" s="85" t="str">
        <f t="shared" si="19"/>
        <v>EN PROCESO</v>
      </c>
      <c r="AC113" s="86" t="str">
        <f t="shared" si="20"/>
        <v>EN PROCESO</v>
      </c>
      <c r="AD113" s="87" t="s">
        <v>1285</v>
      </c>
      <c r="AE113" s="86" t="s">
        <v>1055</v>
      </c>
      <c r="AF113" s="124"/>
      <c r="AG113" s="87"/>
      <c r="AH113" s="86"/>
      <c r="AI113" s="84" t="str">
        <f t="shared" si="21"/>
        <v/>
      </c>
      <c r="AJ113" s="85" t="str">
        <f t="shared" si="22"/>
        <v/>
      </c>
      <c r="AK113" s="85" t="str">
        <f t="shared" si="23"/>
        <v/>
      </c>
      <c r="AL113" s="85" t="str">
        <f t="shared" si="24"/>
        <v/>
      </c>
      <c r="AM113" s="86" t="str">
        <f t="shared" si="25"/>
        <v/>
      </c>
      <c r="AN113" s="87"/>
      <c r="AO113" s="87"/>
      <c r="AP113" s="124"/>
      <c r="AQ113" s="87"/>
      <c r="AR113" s="86"/>
      <c r="AS113" s="84" t="str">
        <f t="shared" si="26"/>
        <v/>
      </c>
      <c r="AT113" s="85" t="str">
        <f t="shared" si="27"/>
        <v/>
      </c>
      <c r="AU113" s="85" t="str">
        <f t="shared" si="28"/>
        <v/>
      </c>
      <c r="AV113" s="85" t="str">
        <f t="shared" si="29"/>
        <v/>
      </c>
      <c r="AW113" s="86" t="str">
        <f t="shared" si="30"/>
        <v/>
      </c>
      <c r="AX113" s="87"/>
      <c r="AY113" s="87"/>
      <c r="AZ113" s="86" t="str">
        <f t="shared" si="31"/>
        <v>PENDIENTE</v>
      </c>
      <c r="BA113" s="86"/>
      <c r="BB113" s="86"/>
      <c r="BC113" s="86"/>
    </row>
    <row r="114" spans="1:55" ht="140.25" x14ac:dyDescent="0.25">
      <c r="A114" s="3">
        <v>107</v>
      </c>
      <c r="B114" s="40">
        <v>43375</v>
      </c>
      <c r="C114" s="37" t="s">
        <v>19</v>
      </c>
      <c r="D114" s="37" t="s">
        <v>456</v>
      </c>
      <c r="E114" s="40">
        <v>43375</v>
      </c>
      <c r="F114" s="37">
        <v>23</v>
      </c>
      <c r="G114" s="43" t="s">
        <v>498</v>
      </c>
      <c r="H114" s="37" t="s">
        <v>81</v>
      </c>
      <c r="I114" s="37" t="s">
        <v>499</v>
      </c>
      <c r="J114" s="37" t="s">
        <v>500</v>
      </c>
      <c r="K114" s="37">
        <v>5</v>
      </c>
      <c r="L114" s="37" t="s">
        <v>20</v>
      </c>
      <c r="M114" s="37" t="s">
        <v>460</v>
      </c>
      <c r="N114" s="37" t="s">
        <v>501</v>
      </c>
      <c r="O114" s="44">
        <v>1</v>
      </c>
      <c r="P114" s="40">
        <v>43403</v>
      </c>
      <c r="Q114" s="40">
        <v>43768</v>
      </c>
      <c r="R114" s="37" t="s">
        <v>33</v>
      </c>
      <c r="S114" s="37" t="s">
        <v>462</v>
      </c>
      <c r="T114" s="37" t="s">
        <v>462</v>
      </c>
      <c r="U114" s="70" t="s">
        <v>111</v>
      </c>
      <c r="V114" s="124">
        <v>43585</v>
      </c>
      <c r="W114" s="87" t="s">
        <v>1087</v>
      </c>
      <c r="X114" s="86">
        <v>4</v>
      </c>
      <c r="Y114" s="84">
        <f t="shared" si="16"/>
        <v>0.8</v>
      </c>
      <c r="Z114" s="85">
        <f t="shared" si="17"/>
        <v>0.8</v>
      </c>
      <c r="AA114" s="85" t="str">
        <f t="shared" si="18"/>
        <v>INCUMPLIDA</v>
      </c>
      <c r="AB114" s="85" t="str">
        <f t="shared" si="19"/>
        <v>EN PROCESO</v>
      </c>
      <c r="AC114" s="86" t="str">
        <f t="shared" si="20"/>
        <v>EN PROCESO</v>
      </c>
      <c r="AD114" s="87" t="s">
        <v>1286</v>
      </c>
      <c r="AE114" s="86" t="s">
        <v>1055</v>
      </c>
      <c r="AF114" s="124"/>
      <c r="AG114" s="87"/>
      <c r="AH114" s="86"/>
      <c r="AI114" s="84" t="str">
        <f t="shared" si="21"/>
        <v/>
      </c>
      <c r="AJ114" s="85" t="str">
        <f t="shared" si="22"/>
        <v/>
      </c>
      <c r="AK114" s="85" t="str">
        <f t="shared" si="23"/>
        <v/>
      </c>
      <c r="AL114" s="85" t="str">
        <f t="shared" si="24"/>
        <v/>
      </c>
      <c r="AM114" s="86" t="str">
        <f t="shared" si="25"/>
        <v/>
      </c>
      <c r="AN114" s="87"/>
      <c r="AO114" s="87"/>
      <c r="AP114" s="124"/>
      <c r="AQ114" s="87"/>
      <c r="AR114" s="86"/>
      <c r="AS114" s="84" t="str">
        <f t="shared" si="26"/>
        <v/>
      </c>
      <c r="AT114" s="85" t="str">
        <f t="shared" si="27"/>
        <v/>
      </c>
      <c r="AU114" s="85" t="str">
        <f t="shared" si="28"/>
        <v/>
      </c>
      <c r="AV114" s="85" t="str">
        <f t="shared" si="29"/>
        <v/>
      </c>
      <c r="AW114" s="86" t="str">
        <f t="shared" si="30"/>
        <v/>
      </c>
      <c r="AX114" s="87"/>
      <c r="AY114" s="87"/>
      <c r="AZ114" s="86" t="str">
        <f t="shared" si="31"/>
        <v>PENDIENTE</v>
      </c>
      <c r="BA114" s="86"/>
      <c r="BB114" s="86"/>
      <c r="BC114" s="86"/>
    </row>
    <row r="115" spans="1:55" ht="118.5" customHeight="1" x14ac:dyDescent="0.25">
      <c r="A115" s="3">
        <v>108</v>
      </c>
      <c r="B115" s="40">
        <v>43375</v>
      </c>
      <c r="C115" s="37" t="s">
        <v>19</v>
      </c>
      <c r="D115" s="37" t="s">
        <v>456</v>
      </c>
      <c r="E115" s="40">
        <v>43375</v>
      </c>
      <c r="F115" s="37">
        <v>25</v>
      </c>
      <c r="G115" s="43" t="s">
        <v>502</v>
      </c>
      <c r="H115" s="37" t="s">
        <v>81</v>
      </c>
      <c r="I115" s="37" t="s">
        <v>503</v>
      </c>
      <c r="J115" s="37" t="s">
        <v>504</v>
      </c>
      <c r="K115" s="37">
        <v>2</v>
      </c>
      <c r="L115" s="37" t="s">
        <v>20</v>
      </c>
      <c r="M115" s="37" t="s">
        <v>460</v>
      </c>
      <c r="N115" s="37" t="s">
        <v>505</v>
      </c>
      <c r="O115" s="44">
        <v>1</v>
      </c>
      <c r="P115" s="40">
        <v>43403</v>
      </c>
      <c r="Q115" s="40">
        <v>43768</v>
      </c>
      <c r="R115" s="37" t="s">
        <v>33</v>
      </c>
      <c r="S115" s="37" t="s">
        <v>462</v>
      </c>
      <c r="T115" s="37" t="s">
        <v>462</v>
      </c>
      <c r="U115" s="70" t="s">
        <v>111</v>
      </c>
      <c r="V115" s="124">
        <v>43585</v>
      </c>
      <c r="W115" s="87" t="s">
        <v>1141</v>
      </c>
      <c r="X115" s="86">
        <v>2</v>
      </c>
      <c r="Y115" s="84">
        <f t="shared" si="16"/>
        <v>1</v>
      </c>
      <c r="Z115" s="85">
        <f t="shared" si="17"/>
        <v>1</v>
      </c>
      <c r="AA115" s="85" t="str">
        <f t="shared" si="18"/>
        <v>TERMINADA EXTEMPORANEA</v>
      </c>
      <c r="AB115" s="85" t="str">
        <f t="shared" si="19"/>
        <v>TERMINADA</v>
      </c>
      <c r="AC115" s="86" t="str">
        <f t="shared" si="20"/>
        <v>TERMINADA</v>
      </c>
      <c r="AD115" s="87" t="s">
        <v>1287</v>
      </c>
      <c r="AE115" s="86" t="s">
        <v>1055</v>
      </c>
      <c r="AF115" s="124"/>
      <c r="AG115" s="87"/>
      <c r="AH115" s="86"/>
      <c r="AI115" s="84" t="str">
        <f t="shared" si="21"/>
        <v/>
      </c>
      <c r="AJ115" s="85" t="str">
        <f t="shared" si="22"/>
        <v/>
      </c>
      <c r="AK115" s="85" t="str">
        <f t="shared" si="23"/>
        <v/>
      </c>
      <c r="AL115" s="85" t="str">
        <f t="shared" si="24"/>
        <v/>
      </c>
      <c r="AM115" s="86" t="str">
        <f t="shared" si="25"/>
        <v/>
      </c>
      <c r="AN115" s="87"/>
      <c r="AO115" s="87"/>
      <c r="AP115" s="124"/>
      <c r="AQ115" s="87"/>
      <c r="AR115" s="86"/>
      <c r="AS115" s="84" t="str">
        <f t="shared" si="26"/>
        <v/>
      </c>
      <c r="AT115" s="85" t="str">
        <f t="shared" si="27"/>
        <v/>
      </c>
      <c r="AU115" s="85" t="str">
        <f t="shared" si="28"/>
        <v/>
      </c>
      <c r="AV115" s="85" t="str">
        <f t="shared" si="29"/>
        <v/>
      </c>
      <c r="AW115" s="86" t="str">
        <f t="shared" si="30"/>
        <v/>
      </c>
      <c r="AX115" s="87"/>
      <c r="AY115" s="87"/>
      <c r="AZ115" s="86" t="str">
        <f t="shared" si="31"/>
        <v>CUMPLIDA</v>
      </c>
      <c r="BA115" s="86" t="s">
        <v>1225</v>
      </c>
      <c r="BB115" s="86" t="s">
        <v>757</v>
      </c>
      <c r="BC115" s="86" t="s">
        <v>1187</v>
      </c>
    </row>
    <row r="116" spans="1:55" ht="344.25" x14ac:dyDescent="0.25">
      <c r="A116" s="3">
        <v>109</v>
      </c>
      <c r="B116" s="40">
        <v>43375</v>
      </c>
      <c r="C116" s="37" t="s">
        <v>19</v>
      </c>
      <c r="D116" s="37" t="s">
        <v>456</v>
      </c>
      <c r="E116" s="40">
        <v>43375</v>
      </c>
      <c r="F116" s="37">
        <v>29</v>
      </c>
      <c r="G116" s="43" t="s">
        <v>506</v>
      </c>
      <c r="H116" s="37" t="s">
        <v>81</v>
      </c>
      <c r="I116" s="37" t="s">
        <v>507</v>
      </c>
      <c r="J116" s="37" t="s">
        <v>508</v>
      </c>
      <c r="K116" s="37">
        <v>3</v>
      </c>
      <c r="L116" s="37" t="s">
        <v>21</v>
      </c>
      <c r="M116" s="37" t="s">
        <v>460</v>
      </c>
      <c r="N116" s="37" t="s">
        <v>509</v>
      </c>
      <c r="O116" s="44">
        <v>0.9</v>
      </c>
      <c r="P116" s="40">
        <v>43403</v>
      </c>
      <c r="Q116" s="40">
        <v>43768</v>
      </c>
      <c r="R116" s="37" t="s">
        <v>33</v>
      </c>
      <c r="S116" s="37" t="s">
        <v>462</v>
      </c>
      <c r="T116" s="37" t="s">
        <v>462</v>
      </c>
      <c r="U116" s="70" t="s">
        <v>111</v>
      </c>
      <c r="V116" s="124">
        <v>43585</v>
      </c>
      <c r="W116" s="87" t="s">
        <v>1142</v>
      </c>
      <c r="X116" s="86">
        <v>2</v>
      </c>
      <c r="Y116" s="84">
        <f t="shared" si="16"/>
        <v>0.66666666666666663</v>
      </c>
      <c r="Z116" s="85">
        <f t="shared" si="17"/>
        <v>0.7407407407407407</v>
      </c>
      <c r="AA116" s="85" t="str">
        <f t="shared" si="18"/>
        <v>INCUMPLIDA</v>
      </c>
      <c r="AB116" s="85" t="str">
        <f t="shared" si="19"/>
        <v>EN PROCESO</v>
      </c>
      <c r="AC116" s="86" t="str">
        <f t="shared" si="20"/>
        <v>EN PROCESO</v>
      </c>
      <c r="AD116" s="87" t="s">
        <v>1288</v>
      </c>
      <c r="AE116" s="86" t="s">
        <v>1055</v>
      </c>
      <c r="AF116" s="124"/>
      <c r="AG116" s="87"/>
      <c r="AH116" s="86"/>
      <c r="AI116" s="84" t="str">
        <f t="shared" si="21"/>
        <v/>
      </c>
      <c r="AJ116" s="85" t="str">
        <f t="shared" si="22"/>
        <v/>
      </c>
      <c r="AK116" s="85" t="str">
        <f t="shared" si="23"/>
        <v/>
      </c>
      <c r="AL116" s="85" t="str">
        <f t="shared" si="24"/>
        <v/>
      </c>
      <c r="AM116" s="86" t="str">
        <f t="shared" si="25"/>
        <v/>
      </c>
      <c r="AN116" s="87"/>
      <c r="AO116" s="87"/>
      <c r="AP116" s="124"/>
      <c r="AQ116" s="87"/>
      <c r="AR116" s="86"/>
      <c r="AS116" s="84" t="str">
        <f t="shared" si="26"/>
        <v/>
      </c>
      <c r="AT116" s="85" t="str">
        <f t="shared" si="27"/>
        <v/>
      </c>
      <c r="AU116" s="85" t="str">
        <f t="shared" si="28"/>
        <v/>
      </c>
      <c r="AV116" s="85" t="str">
        <f t="shared" si="29"/>
        <v/>
      </c>
      <c r="AW116" s="86" t="str">
        <f t="shared" si="30"/>
        <v/>
      </c>
      <c r="AX116" s="87"/>
      <c r="AY116" s="87"/>
      <c r="AZ116" s="86" t="str">
        <f t="shared" si="31"/>
        <v>PENDIENTE</v>
      </c>
      <c r="BA116" s="86"/>
      <c r="BB116" s="86"/>
      <c r="BC116" s="86"/>
    </row>
    <row r="117" spans="1:55" ht="89.25" x14ac:dyDescent="0.25">
      <c r="A117" s="3">
        <v>110</v>
      </c>
      <c r="B117" s="40">
        <v>43375</v>
      </c>
      <c r="C117" s="37" t="s">
        <v>19</v>
      </c>
      <c r="D117" s="37" t="s">
        <v>456</v>
      </c>
      <c r="E117" s="40">
        <v>43375</v>
      </c>
      <c r="F117" s="37">
        <v>31</v>
      </c>
      <c r="G117" s="43" t="s">
        <v>510</v>
      </c>
      <c r="H117" s="37" t="s">
        <v>81</v>
      </c>
      <c r="I117" s="37" t="s">
        <v>511</v>
      </c>
      <c r="J117" s="37" t="s">
        <v>512</v>
      </c>
      <c r="K117" s="37">
        <v>1</v>
      </c>
      <c r="L117" s="37" t="s">
        <v>21</v>
      </c>
      <c r="M117" s="37" t="s">
        <v>460</v>
      </c>
      <c r="N117" s="37" t="s">
        <v>513</v>
      </c>
      <c r="O117" s="44">
        <v>1</v>
      </c>
      <c r="P117" s="40">
        <v>43403</v>
      </c>
      <c r="Q117" s="40">
        <v>43465</v>
      </c>
      <c r="R117" s="37" t="s">
        <v>33</v>
      </c>
      <c r="S117" s="37" t="s">
        <v>462</v>
      </c>
      <c r="T117" s="37" t="s">
        <v>462</v>
      </c>
      <c r="U117" s="70" t="s">
        <v>111</v>
      </c>
      <c r="V117" s="124">
        <v>43585</v>
      </c>
      <c r="W117" s="87" t="s">
        <v>1328</v>
      </c>
      <c r="X117" s="86">
        <v>1</v>
      </c>
      <c r="Y117" s="84">
        <f t="shared" si="16"/>
        <v>1</v>
      </c>
      <c r="Z117" s="85">
        <f t="shared" si="17"/>
        <v>1</v>
      </c>
      <c r="AA117" s="85" t="str">
        <f t="shared" si="18"/>
        <v>TERMINADA EXTEMPORANEA</v>
      </c>
      <c r="AB117" s="85" t="b">
        <f t="shared" si="19"/>
        <v>0</v>
      </c>
      <c r="AC117" s="86" t="str">
        <f t="shared" si="20"/>
        <v>TERMINADA EXTEMPORANEA</v>
      </c>
      <c r="AD117" s="87" t="s">
        <v>1192</v>
      </c>
      <c r="AE117" s="86" t="s">
        <v>1055</v>
      </c>
      <c r="AF117" s="124"/>
      <c r="AG117" s="87"/>
      <c r="AH117" s="86"/>
      <c r="AI117" s="84" t="str">
        <f t="shared" si="21"/>
        <v/>
      </c>
      <c r="AJ117" s="85" t="str">
        <f t="shared" si="22"/>
        <v/>
      </c>
      <c r="AK117" s="85" t="str">
        <f t="shared" si="23"/>
        <v/>
      </c>
      <c r="AL117" s="85" t="str">
        <f t="shared" si="24"/>
        <v/>
      </c>
      <c r="AM117" s="86" t="str">
        <f t="shared" si="25"/>
        <v/>
      </c>
      <c r="AN117" s="87"/>
      <c r="AO117" s="87"/>
      <c r="AP117" s="124"/>
      <c r="AQ117" s="87"/>
      <c r="AR117" s="86"/>
      <c r="AS117" s="84" t="str">
        <f t="shared" si="26"/>
        <v/>
      </c>
      <c r="AT117" s="85" t="str">
        <f t="shared" si="27"/>
        <v/>
      </c>
      <c r="AU117" s="85" t="str">
        <f t="shared" si="28"/>
        <v/>
      </c>
      <c r="AV117" s="85" t="str">
        <f t="shared" si="29"/>
        <v/>
      </c>
      <c r="AW117" s="86" t="str">
        <f t="shared" si="30"/>
        <v/>
      </c>
      <c r="AX117" s="87"/>
      <c r="AY117" s="87"/>
      <c r="AZ117" s="86" t="str">
        <f t="shared" si="31"/>
        <v>CUMPLIDA</v>
      </c>
      <c r="BA117" s="86" t="s">
        <v>1226</v>
      </c>
      <c r="BB117" s="86" t="s">
        <v>757</v>
      </c>
      <c r="BC117" s="86" t="s">
        <v>1187</v>
      </c>
    </row>
    <row r="118" spans="1:55" ht="178.5" x14ac:dyDescent="0.25">
      <c r="A118" s="3">
        <v>111</v>
      </c>
      <c r="B118" s="40">
        <v>43375</v>
      </c>
      <c r="C118" s="37" t="s">
        <v>19</v>
      </c>
      <c r="D118" s="37" t="s">
        <v>456</v>
      </c>
      <c r="E118" s="40">
        <v>43375</v>
      </c>
      <c r="F118" s="37">
        <v>32</v>
      </c>
      <c r="G118" s="43" t="s">
        <v>514</v>
      </c>
      <c r="H118" s="37" t="s">
        <v>81</v>
      </c>
      <c r="I118" s="37" t="s">
        <v>515</v>
      </c>
      <c r="J118" s="37" t="s">
        <v>516</v>
      </c>
      <c r="K118" s="37">
        <v>1</v>
      </c>
      <c r="L118" s="37" t="s">
        <v>235</v>
      </c>
      <c r="M118" s="37" t="s">
        <v>460</v>
      </c>
      <c r="N118" s="37" t="s">
        <v>517</v>
      </c>
      <c r="O118" s="44">
        <v>1</v>
      </c>
      <c r="P118" s="40">
        <v>43403</v>
      </c>
      <c r="Q118" s="40">
        <v>43524</v>
      </c>
      <c r="R118" s="37" t="s">
        <v>33</v>
      </c>
      <c r="S118" s="37" t="s">
        <v>462</v>
      </c>
      <c r="T118" s="37" t="s">
        <v>462</v>
      </c>
      <c r="U118" s="70" t="s">
        <v>111</v>
      </c>
      <c r="V118" s="124">
        <v>43585</v>
      </c>
      <c r="W118" s="87" t="s">
        <v>1329</v>
      </c>
      <c r="X118" s="86">
        <v>0.5</v>
      </c>
      <c r="Y118" s="84">
        <f t="shared" si="16"/>
        <v>0.5</v>
      </c>
      <c r="Z118" s="85">
        <f t="shared" si="17"/>
        <v>0.5</v>
      </c>
      <c r="AA118" s="85" t="str">
        <f t="shared" si="18"/>
        <v>INCUMPLIDA</v>
      </c>
      <c r="AB118" s="85" t="b">
        <f t="shared" si="19"/>
        <v>0</v>
      </c>
      <c r="AC118" s="86" t="str">
        <f t="shared" si="20"/>
        <v>INCUMPLIDA</v>
      </c>
      <c r="AD118" s="87" t="s">
        <v>1289</v>
      </c>
      <c r="AE118" s="86" t="s">
        <v>1055</v>
      </c>
      <c r="AF118" s="124"/>
      <c r="AG118" s="87"/>
      <c r="AH118" s="86"/>
      <c r="AI118" s="84" t="str">
        <f t="shared" si="21"/>
        <v/>
      </c>
      <c r="AJ118" s="85" t="str">
        <f t="shared" si="22"/>
        <v/>
      </c>
      <c r="AK118" s="85" t="str">
        <f t="shared" si="23"/>
        <v/>
      </c>
      <c r="AL118" s="85" t="str">
        <f t="shared" si="24"/>
        <v/>
      </c>
      <c r="AM118" s="86" t="str">
        <f t="shared" si="25"/>
        <v/>
      </c>
      <c r="AN118" s="87"/>
      <c r="AO118" s="87"/>
      <c r="AP118" s="124"/>
      <c r="AQ118" s="87"/>
      <c r="AR118" s="86"/>
      <c r="AS118" s="84" t="str">
        <f t="shared" si="26"/>
        <v/>
      </c>
      <c r="AT118" s="85" t="str">
        <f t="shared" si="27"/>
        <v/>
      </c>
      <c r="AU118" s="85" t="str">
        <f t="shared" si="28"/>
        <v/>
      </c>
      <c r="AV118" s="85" t="str">
        <f t="shared" si="29"/>
        <v/>
      </c>
      <c r="AW118" s="86" t="str">
        <f t="shared" si="30"/>
        <v/>
      </c>
      <c r="AX118" s="87"/>
      <c r="AY118" s="87"/>
      <c r="AZ118" s="86" t="str">
        <f t="shared" si="31"/>
        <v>PENDIENTE</v>
      </c>
      <c r="BA118" s="86"/>
      <c r="BB118" s="86"/>
      <c r="BC118" s="86"/>
    </row>
    <row r="119" spans="1:55" ht="102" x14ac:dyDescent="0.25">
      <c r="A119" s="3">
        <v>112</v>
      </c>
      <c r="B119" s="40">
        <v>43375</v>
      </c>
      <c r="C119" s="37" t="s">
        <v>19</v>
      </c>
      <c r="D119" s="37" t="s">
        <v>456</v>
      </c>
      <c r="E119" s="40">
        <v>43375</v>
      </c>
      <c r="F119" s="37">
        <v>34</v>
      </c>
      <c r="G119" s="43" t="s">
        <v>518</v>
      </c>
      <c r="H119" s="37" t="s">
        <v>81</v>
      </c>
      <c r="I119" s="37" t="s">
        <v>519</v>
      </c>
      <c r="J119" s="37" t="s">
        <v>520</v>
      </c>
      <c r="K119" s="37">
        <v>2</v>
      </c>
      <c r="L119" s="37" t="s">
        <v>21</v>
      </c>
      <c r="M119" s="37" t="s">
        <v>460</v>
      </c>
      <c r="N119" s="37" t="s">
        <v>521</v>
      </c>
      <c r="O119" s="44">
        <v>1</v>
      </c>
      <c r="P119" s="40">
        <v>43403</v>
      </c>
      <c r="Q119" s="40">
        <v>43403</v>
      </c>
      <c r="R119" s="37" t="s">
        <v>33</v>
      </c>
      <c r="S119" s="37" t="s">
        <v>462</v>
      </c>
      <c r="T119" s="37" t="s">
        <v>462</v>
      </c>
      <c r="U119" s="70" t="s">
        <v>111</v>
      </c>
      <c r="V119" s="124">
        <v>43585</v>
      </c>
      <c r="W119" s="87" t="s">
        <v>1330</v>
      </c>
      <c r="X119" s="86">
        <v>1</v>
      </c>
      <c r="Y119" s="84">
        <f t="shared" si="16"/>
        <v>0.5</v>
      </c>
      <c r="Z119" s="85">
        <f t="shared" si="17"/>
        <v>0.5</v>
      </c>
      <c r="AA119" s="85" t="str">
        <f t="shared" si="18"/>
        <v>INCUMPLIDA</v>
      </c>
      <c r="AB119" s="85" t="b">
        <f t="shared" si="19"/>
        <v>0</v>
      </c>
      <c r="AC119" s="86" t="str">
        <f t="shared" si="20"/>
        <v>INCUMPLIDA</v>
      </c>
      <c r="AD119" s="87" t="s">
        <v>1290</v>
      </c>
      <c r="AE119" s="86" t="s">
        <v>1055</v>
      </c>
      <c r="AF119" s="124"/>
      <c r="AG119" s="87"/>
      <c r="AH119" s="86"/>
      <c r="AI119" s="84" t="str">
        <f t="shared" si="21"/>
        <v/>
      </c>
      <c r="AJ119" s="85" t="str">
        <f t="shared" si="22"/>
        <v/>
      </c>
      <c r="AK119" s="85" t="str">
        <f t="shared" si="23"/>
        <v/>
      </c>
      <c r="AL119" s="85" t="str">
        <f t="shared" si="24"/>
        <v/>
      </c>
      <c r="AM119" s="86" t="str">
        <f t="shared" si="25"/>
        <v/>
      </c>
      <c r="AN119" s="87"/>
      <c r="AO119" s="87"/>
      <c r="AP119" s="124"/>
      <c r="AQ119" s="87"/>
      <c r="AR119" s="86"/>
      <c r="AS119" s="84" t="str">
        <f t="shared" si="26"/>
        <v/>
      </c>
      <c r="AT119" s="85" t="str">
        <f t="shared" si="27"/>
        <v/>
      </c>
      <c r="AU119" s="85" t="str">
        <f t="shared" si="28"/>
        <v/>
      </c>
      <c r="AV119" s="85" t="str">
        <f t="shared" si="29"/>
        <v/>
      </c>
      <c r="AW119" s="86" t="str">
        <f t="shared" si="30"/>
        <v/>
      </c>
      <c r="AX119" s="87"/>
      <c r="AY119" s="87"/>
      <c r="AZ119" s="86" t="str">
        <f t="shared" si="31"/>
        <v>PENDIENTE</v>
      </c>
      <c r="BA119" s="86"/>
      <c r="BB119" s="86"/>
      <c r="BC119" s="86"/>
    </row>
    <row r="120" spans="1:55" ht="114.75" x14ac:dyDescent="0.25">
      <c r="A120" s="3">
        <v>113</v>
      </c>
      <c r="B120" s="46">
        <v>43296</v>
      </c>
      <c r="C120" s="47" t="s">
        <v>19</v>
      </c>
      <c r="D120" s="47" t="s">
        <v>522</v>
      </c>
      <c r="E120" s="46">
        <v>43300</v>
      </c>
      <c r="F120" s="47">
        <v>1</v>
      </c>
      <c r="G120" s="49" t="s">
        <v>523</v>
      </c>
      <c r="H120" s="47" t="s">
        <v>79</v>
      </c>
      <c r="I120" s="47" t="s">
        <v>524</v>
      </c>
      <c r="J120" s="48" t="s">
        <v>525</v>
      </c>
      <c r="K120" s="3">
        <v>1</v>
      </c>
      <c r="L120" s="37" t="s">
        <v>21</v>
      </c>
      <c r="M120" s="3" t="s">
        <v>526</v>
      </c>
      <c r="N120" s="21">
        <v>1</v>
      </c>
      <c r="O120" s="44">
        <v>1</v>
      </c>
      <c r="P120" s="40">
        <v>43396</v>
      </c>
      <c r="Q120" s="40">
        <v>43677</v>
      </c>
      <c r="R120" s="3" t="s">
        <v>66</v>
      </c>
      <c r="S120" s="3" t="s">
        <v>46</v>
      </c>
      <c r="T120" s="3" t="s">
        <v>527</v>
      </c>
      <c r="U120" s="70" t="s">
        <v>111</v>
      </c>
      <c r="V120" s="124">
        <v>43585</v>
      </c>
      <c r="W120" s="136" t="s">
        <v>1097</v>
      </c>
      <c r="X120" s="86">
        <v>0</v>
      </c>
      <c r="Y120" s="84">
        <f t="shared" si="16"/>
        <v>0</v>
      </c>
      <c r="Z120" s="85">
        <f t="shared" si="17"/>
        <v>0</v>
      </c>
      <c r="AA120" s="85" t="str">
        <f t="shared" si="18"/>
        <v>INCUMPLIDA</v>
      </c>
      <c r="AB120" s="85" t="str">
        <f t="shared" si="19"/>
        <v>SIN INICIAR</v>
      </c>
      <c r="AC120" s="86" t="str">
        <f t="shared" si="20"/>
        <v>SIN INICIAR</v>
      </c>
      <c r="AD120" s="87" t="s">
        <v>1291</v>
      </c>
      <c r="AE120" s="86" t="s">
        <v>1094</v>
      </c>
      <c r="AF120" s="124"/>
      <c r="AG120" s="87"/>
      <c r="AH120" s="86"/>
      <c r="AI120" s="84" t="str">
        <f t="shared" si="21"/>
        <v/>
      </c>
      <c r="AJ120" s="85" t="str">
        <f t="shared" si="22"/>
        <v/>
      </c>
      <c r="AK120" s="85" t="str">
        <f t="shared" si="23"/>
        <v/>
      </c>
      <c r="AL120" s="85" t="str">
        <f t="shared" si="24"/>
        <v/>
      </c>
      <c r="AM120" s="86" t="str">
        <f t="shared" si="25"/>
        <v/>
      </c>
      <c r="AN120" s="87"/>
      <c r="AO120" s="87"/>
      <c r="AP120" s="124"/>
      <c r="AQ120" s="87"/>
      <c r="AR120" s="86"/>
      <c r="AS120" s="84" t="str">
        <f t="shared" si="26"/>
        <v/>
      </c>
      <c r="AT120" s="85" t="str">
        <f t="shared" si="27"/>
        <v/>
      </c>
      <c r="AU120" s="85" t="str">
        <f t="shared" si="28"/>
        <v/>
      </c>
      <c r="AV120" s="85" t="str">
        <f t="shared" si="29"/>
        <v/>
      </c>
      <c r="AW120" s="86" t="str">
        <f t="shared" si="30"/>
        <v/>
      </c>
      <c r="AX120" s="87"/>
      <c r="AY120" s="87"/>
      <c r="AZ120" s="86" t="str">
        <f t="shared" si="31"/>
        <v>PENDIENTE</v>
      </c>
      <c r="BA120" s="86"/>
      <c r="BB120" s="86"/>
      <c r="BC120" s="86"/>
    </row>
    <row r="121" spans="1:55" ht="244.5" customHeight="1" x14ac:dyDescent="0.25">
      <c r="A121" s="3">
        <v>114</v>
      </c>
      <c r="B121" s="46">
        <v>43296</v>
      </c>
      <c r="C121" s="47" t="s">
        <v>19</v>
      </c>
      <c r="D121" s="47" t="s">
        <v>522</v>
      </c>
      <c r="E121" s="46">
        <v>43300</v>
      </c>
      <c r="F121" s="47">
        <v>2</v>
      </c>
      <c r="G121" s="49" t="s">
        <v>739</v>
      </c>
      <c r="H121" s="47" t="s">
        <v>79</v>
      </c>
      <c r="I121" s="47" t="s">
        <v>528</v>
      </c>
      <c r="J121" s="48" t="s">
        <v>529</v>
      </c>
      <c r="K121" s="3">
        <v>1</v>
      </c>
      <c r="L121" s="37" t="s">
        <v>43</v>
      </c>
      <c r="M121" s="3" t="s">
        <v>526</v>
      </c>
      <c r="N121" s="21">
        <v>1</v>
      </c>
      <c r="O121" s="44">
        <v>1</v>
      </c>
      <c r="P121" s="40">
        <v>43396</v>
      </c>
      <c r="Q121" s="40">
        <v>43677</v>
      </c>
      <c r="R121" s="3" t="s">
        <v>66</v>
      </c>
      <c r="S121" s="3" t="s">
        <v>46</v>
      </c>
      <c r="T121" s="3" t="s">
        <v>527</v>
      </c>
      <c r="U121" s="70" t="s">
        <v>111</v>
      </c>
      <c r="V121" s="124">
        <v>43585</v>
      </c>
      <c r="W121" s="136" t="s">
        <v>1097</v>
      </c>
      <c r="X121" s="86">
        <v>0</v>
      </c>
      <c r="Y121" s="84">
        <f t="shared" ref="Y121:Y122" si="37">IF(X121="","",IF(OR(K121=0,K121="",V121=""),"",X121/K121))</f>
        <v>0</v>
      </c>
      <c r="Z121" s="85">
        <f t="shared" ref="Z121:Z122" si="38">IF(OR(O121="",Y121=""),"",IF(OR(O121=0,Y121=0),0,IF((Y121*100%)/O121&gt;100%,100%,(Y121*100%)/O121)))</f>
        <v>0</v>
      </c>
      <c r="AA121" s="85" t="str">
        <f t="shared" si="18"/>
        <v>INCUMPLIDA</v>
      </c>
      <c r="AB121" s="85" t="str">
        <f t="shared" si="19"/>
        <v>SIN INICIAR</v>
      </c>
      <c r="AC121" s="86" t="str">
        <f t="shared" ref="AC121:AC122" si="39">IF(X121="","",IF(V121&lt;=Q121,AB121,IF(V121&lt;&gt;Q121,AA121)))</f>
        <v>SIN INICIAR</v>
      </c>
      <c r="AD121" s="87" t="s">
        <v>1291</v>
      </c>
      <c r="AE121" s="86" t="s">
        <v>1094</v>
      </c>
      <c r="AF121" s="124"/>
      <c r="AG121" s="87"/>
      <c r="AH121" s="86"/>
      <c r="AI121" s="84" t="str">
        <f t="shared" si="21"/>
        <v/>
      </c>
      <c r="AJ121" s="85" t="str">
        <f t="shared" si="22"/>
        <v/>
      </c>
      <c r="AK121" s="85" t="str">
        <f t="shared" si="23"/>
        <v/>
      </c>
      <c r="AL121" s="85" t="str">
        <f t="shared" si="24"/>
        <v/>
      </c>
      <c r="AM121" s="86" t="str">
        <f t="shared" si="25"/>
        <v/>
      </c>
      <c r="AN121" s="87"/>
      <c r="AO121" s="87"/>
      <c r="AP121" s="124"/>
      <c r="AQ121" s="87"/>
      <c r="AR121" s="86"/>
      <c r="AS121" s="84" t="str">
        <f t="shared" si="26"/>
        <v/>
      </c>
      <c r="AT121" s="85" t="str">
        <f t="shared" si="27"/>
        <v/>
      </c>
      <c r="AU121" s="85" t="str">
        <f t="shared" si="28"/>
        <v/>
      </c>
      <c r="AV121" s="85" t="str">
        <f t="shared" si="29"/>
        <v/>
      </c>
      <c r="AW121" s="86" t="str">
        <f t="shared" si="30"/>
        <v/>
      </c>
      <c r="AX121" s="87"/>
      <c r="AY121" s="87"/>
      <c r="AZ121" s="86" t="str">
        <f t="shared" si="31"/>
        <v>PENDIENTE</v>
      </c>
      <c r="BA121" s="86"/>
      <c r="BB121" s="86"/>
      <c r="BC121" s="86"/>
    </row>
    <row r="122" spans="1:55" ht="114.75" x14ac:dyDescent="0.25">
      <c r="A122" s="3">
        <v>115</v>
      </c>
      <c r="B122" s="46">
        <v>43296</v>
      </c>
      <c r="C122" s="47" t="s">
        <v>19</v>
      </c>
      <c r="D122" s="47" t="s">
        <v>522</v>
      </c>
      <c r="E122" s="46">
        <v>43300</v>
      </c>
      <c r="F122" s="47">
        <v>3</v>
      </c>
      <c r="G122" s="49" t="s">
        <v>530</v>
      </c>
      <c r="H122" s="47" t="s">
        <v>79</v>
      </c>
      <c r="I122" s="47" t="s">
        <v>531</v>
      </c>
      <c r="J122" s="3" t="s">
        <v>532</v>
      </c>
      <c r="K122" s="3">
        <v>2</v>
      </c>
      <c r="L122" s="37" t="s">
        <v>43</v>
      </c>
      <c r="M122" s="3" t="s">
        <v>533</v>
      </c>
      <c r="N122" s="3" t="s">
        <v>533</v>
      </c>
      <c r="O122" s="44">
        <v>1</v>
      </c>
      <c r="P122" s="40">
        <v>43396</v>
      </c>
      <c r="Q122" s="40">
        <v>43677</v>
      </c>
      <c r="R122" s="3" t="s">
        <v>66</v>
      </c>
      <c r="S122" s="3" t="s">
        <v>46</v>
      </c>
      <c r="T122" s="3" t="s">
        <v>527</v>
      </c>
      <c r="U122" s="70" t="s">
        <v>111</v>
      </c>
      <c r="V122" s="124">
        <v>43585</v>
      </c>
      <c r="W122" s="136" t="s">
        <v>1097</v>
      </c>
      <c r="X122" s="86">
        <v>0</v>
      </c>
      <c r="Y122" s="84">
        <f t="shared" si="37"/>
        <v>0</v>
      </c>
      <c r="Z122" s="85">
        <f t="shared" si="38"/>
        <v>0</v>
      </c>
      <c r="AA122" s="85" t="str">
        <f t="shared" si="18"/>
        <v>INCUMPLIDA</v>
      </c>
      <c r="AB122" s="85" t="str">
        <f t="shared" si="19"/>
        <v>SIN INICIAR</v>
      </c>
      <c r="AC122" s="86" t="str">
        <f t="shared" si="39"/>
        <v>SIN INICIAR</v>
      </c>
      <c r="AD122" s="87" t="s">
        <v>1291</v>
      </c>
      <c r="AE122" s="86" t="s">
        <v>1094</v>
      </c>
      <c r="AF122" s="124"/>
      <c r="AG122" s="87"/>
      <c r="AH122" s="86"/>
      <c r="AI122" s="84" t="str">
        <f t="shared" si="21"/>
        <v/>
      </c>
      <c r="AJ122" s="85" t="str">
        <f t="shared" si="22"/>
        <v/>
      </c>
      <c r="AK122" s="85" t="str">
        <f t="shared" si="23"/>
        <v/>
      </c>
      <c r="AL122" s="85" t="str">
        <f t="shared" si="24"/>
        <v/>
      </c>
      <c r="AM122" s="86" t="str">
        <f t="shared" si="25"/>
        <v/>
      </c>
      <c r="AN122" s="87"/>
      <c r="AO122" s="87"/>
      <c r="AP122" s="124"/>
      <c r="AQ122" s="87"/>
      <c r="AR122" s="86"/>
      <c r="AS122" s="84" t="str">
        <f t="shared" si="26"/>
        <v/>
      </c>
      <c r="AT122" s="85" t="str">
        <f t="shared" si="27"/>
        <v/>
      </c>
      <c r="AU122" s="85" t="str">
        <f t="shared" si="28"/>
        <v/>
      </c>
      <c r="AV122" s="85" t="str">
        <f t="shared" si="29"/>
        <v/>
      </c>
      <c r="AW122" s="86" t="str">
        <f t="shared" si="30"/>
        <v/>
      </c>
      <c r="AX122" s="87"/>
      <c r="AY122" s="87"/>
      <c r="AZ122" s="86" t="str">
        <f t="shared" si="31"/>
        <v>PENDIENTE</v>
      </c>
      <c r="BA122" s="86"/>
      <c r="BB122" s="86"/>
      <c r="BC122" s="86"/>
    </row>
    <row r="123" spans="1:55" ht="114.75" x14ac:dyDescent="0.25">
      <c r="A123" s="3">
        <v>116</v>
      </c>
      <c r="B123" s="46">
        <v>43296</v>
      </c>
      <c r="C123" s="47" t="s">
        <v>19</v>
      </c>
      <c r="D123" s="47" t="s">
        <v>522</v>
      </c>
      <c r="E123" s="46">
        <v>43300</v>
      </c>
      <c r="F123" s="47">
        <v>4</v>
      </c>
      <c r="G123" s="49" t="s">
        <v>534</v>
      </c>
      <c r="H123" s="47" t="s">
        <v>79</v>
      </c>
      <c r="I123" s="47" t="s">
        <v>535</v>
      </c>
      <c r="J123" s="3" t="s">
        <v>536</v>
      </c>
      <c r="K123" s="3">
        <v>1</v>
      </c>
      <c r="L123" s="37" t="s">
        <v>43</v>
      </c>
      <c r="M123" s="3" t="s">
        <v>537</v>
      </c>
      <c r="N123" s="3" t="s">
        <v>538</v>
      </c>
      <c r="O123" s="44">
        <v>1</v>
      </c>
      <c r="P123" s="40">
        <v>43396</v>
      </c>
      <c r="Q123" s="40">
        <v>43677</v>
      </c>
      <c r="R123" s="3" t="s">
        <v>66</v>
      </c>
      <c r="S123" s="3" t="s">
        <v>46</v>
      </c>
      <c r="T123" s="3" t="s">
        <v>527</v>
      </c>
      <c r="U123" s="70" t="s">
        <v>111</v>
      </c>
      <c r="V123" s="124">
        <v>43585</v>
      </c>
      <c r="W123" s="136" t="s">
        <v>1097</v>
      </c>
      <c r="X123" s="86">
        <v>0</v>
      </c>
      <c r="Y123" s="84">
        <f t="shared" ref="Y123:Y126" si="40">IF(X123="","",IF(OR(K123=0,K123="",V123=""),"",X123/K123))</f>
        <v>0</v>
      </c>
      <c r="Z123" s="85">
        <f t="shared" ref="Z123:Z126" si="41">IF(OR(O123="",Y123=""),"",IF(OR(O123=0,Y123=0),0,IF((Y123*100%)/O123&gt;100%,100%,(Y123*100%)/O123)))</f>
        <v>0</v>
      </c>
      <c r="AA123" s="85" t="str">
        <f t="shared" si="18"/>
        <v>INCUMPLIDA</v>
      </c>
      <c r="AB123" s="85" t="str">
        <f t="shared" si="19"/>
        <v>SIN INICIAR</v>
      </c>
      <c r="AC123" s="86" t="str">
        <f t="shared" ref="AC123:AC126" si="42">IF(X123="","",IF(V123&lt;=Q123,AB123,IF(V123&lt;&gt;Q123,AA123)))</f>
        <v>SIN INICIAR</v>
      </c>
      <c r="AD123" s="87" t="s">
        <v>1291</v>
      </c>
      <c r="AE123" s="86" t="s">
        <v>1094</v>
      </c>
      <c r="AF123" s="124"/>
      <c r="AG123" s="87"/>
      <c r="AH123" s="86"/>
      <c r="AI123" s="84" t="str">
        <f t="shared" si="21"/>
        <v/>
      </c>
      <c r="AJ123" s="85" t="str">
        <f t="shared" si="22"/>
        <v/>
      </c>
      <c r="AK123" s="85" t="str">
        <f t="shared" si="23"/>
        <v/>
      </c>
      <c r="AL123" s="85" t="str">
        <f t="shared" si="24"/>
        <v/>
      </c>
      <c r="AM123" s="86" t="str">
        <f t="shared" si="25"/>
        <v/>
      </c>
      <c r="AN123" s="87"/>
      <c r="AO123" s="87"/>
      <c r="AP123" s="124"/>
      <c r="AQ123" s="87"/>
      <c r="AR123" s="86"/>
      <c r="AS123" s="84" t="str">
        <f t="shared" si="26"/>
        <v/>
      </c>
      <c r="AT123" s="85" t="str">
        <f t="shared" si="27"/>
        <v/>
      </c>
      <c r="AU123" s="85" t="str">
        <f t="shared" si="28"/>
        <v/>
      </c>
      <c r="AV123" s="85" t="str">
        <f t="shared" si="29"/>
        <v/>
      </c>
      <c r="AW123" s="86" t="str">
        <f t="shared" si="30"/>
        <v/>
      </c>
      <c r="AX123" s="87"/>
      <c r="AY123" s="87"/>
      <c r="AZ123" s="86" t="str">
        <f t="shared" si="31"/>
        <v>PENDIENTE</v>
      </c>
      <c r="BA123" s="86"/>
      <c r="BB123" s="86"/>
      <c r="BC123" s="86"/>
    </row>
    <row r="124" spans="1:55" ht="185.25" customHeight="1" x14ac:dyDescent="0.25">
      <c r="A124" s="3">
        <v>117</v>
      </c>
      <c r="B124" s="46">
        <v>43296</v>
      </c>
      <c r="C124" s="47" t="s">
        <v>19</v>
      </c>
      <c r="D124" s="47" t="s">
        <v>522</v>
      </c>
      <c r="E124" s="46">
        <v>43300</v>
      </c>
      <c r="F124" s="47">
        <v>5</v>
      </c>
      <c r="G124" s="49" t="s">
        <v>715</v>
      </c>
      <c r="H124" s="47" t="s">
        <v>79</v>
      </c>
      <c r="I124" s="47" t="s">
        <v>539</v>
      </c>
      <c r="J124" s="3" t="s">
        <v>540</v>
      </c>
      <c r="K124" s="3">
        <v>1</v>
      </c>
      <c r="L124" s="37" t="s">
        <v>43</v>
      </c>
      <c r="M124" s="3" t="s">
        <v>541</v>
      </c>
      <c r="N124" s="3" t="s">
        <v>541</v>
      </c>
      <c r="O124" s="44">
        <v>1</v>
      </c>
      <c r="P124" s="40">
        <v>43396</v>
      </c>
      <c r="Q124" s="40">
        <v>43677</v>
      </c>
      <c r="R124" s="3" t="s">
        <v>66</v>
      </c>
      <c r="S124" s="3" t="s">
        <v>46</v>
      </c>
      <c r="T124" s="3" t="s">
        <v>527</v>
      </c>
      <c r="U124" s="70" t="s">
        <v>111</v>
      </c>
      <c r="V124" s="124">
        <v>43585</v>
      </c>
      <c r="W124" s="136" t="s">
        <v>1097</v>
      </c>
      <c r="X124" s="86">
        <v>0</v>
      </c>
      <c r="Y124" s="84">
        <f t="shared" si="40"/>
        <v>0</v>
      </c>
      <c r="Z124" s="85">
        <f t="shared" si="41"/>
        <v>0</v>
      </c>
      <c r="AA124" s="85" t="str">
        <f t="shared" si="18"/>
        <v>INCUMPLIDA</v>
      </c>
      <c r="AB124" s="85" t="str">
        <f t="shared" si="19"/>
        <v>SIN INICIAR</v>
      </c>
      <c r="AC124" s="86" t="str">
        <f t="shared" si="42"/>
        <v>SIN INICIAR</v>
      </c>
      <c r="AD124" s="87" t="s">
        <v>1291</v>
      </c>
      <c r="AE124" s="86" t="s">
        <v>1094</v>
      </c>
      <c r="AF124" s="124"/>
      <c r="AG124" s="87"/>
      <c r="AH124" s="86"/>
      <c r="AI124" s="84" t="str">
        <f t="shared" si="21"/>
        <v/>
      </c>
      <c r="AJ124" s="85" t="str">
        <f t="shared" si="22"/>
        <v/>
      </c>
      <c r="AK124" s="85" t="str">
        <f t="shared" si="23"/>
        <v/>
      </c>
      <c r="AL124" s="85" t="str">
        <f t="shared" si="24"/>
        <v/>
      </c>
      <c r="AM124" s="86" t="str">
        <f t="shared" si="25"/>
        <v/>
      </c>
      <c r="AN124" s="87"/>
      <c r="AO124" s="87"/>
      <c r="AP124" s="124"/>
      <c r="AQ124" s="87"/>
      <c r="AR124" s="86"/>
      <c r="AS124" s="84" t="str">
        <f t="shared" si="26"/>
        <v/>
      </c>
      <c r="AT124" s="85" t="str">
        <f t="shared" si="27"/>
        <v/>
      </c>
      <c r="AU124" s="85" t="str">
        <f t="shared" si="28"/>
        <v/>
      </c>
      <c r="AV124" s="85" t="str">
        <f t="shared" si="29"/>
        <v/>
      </c>
      <c r="AW124" s="86" t="str">
        <f t="shared" si="30"/>
        <v/>
      </c>
      <c r="AX124" s="87"/>
      <c r="AY124" s="87"/>
      <c r="AZ124" s="86" t="str">
        <f t="shared" si="31"/>
        <v>PENDIENTE</v>
      </c>
      <c r="BA124" s="86"/>
      <c r="BB124" s="86"/>
      <c r="BC124" s="86"/>
    </row>
    <row r="125" spans="1:55" ht="89.25" x14ac:dyDescent="0.25">
      <c r="A125" s="3">
        <v>118</v>
      </c>
      <c r="B125" s="46">
        <v>43296</v>
      </c>
      <c r="C125" s="47" t="s">
        <v>19</v>
      </c>
      <c r="D125" s="47" t="s">
        <v>522</v>
      </c>
      <c r="E125" s="46">
        <v>43300</v>
      </c>
      <c r="F125" s="47">
        <v>6</v>
      </c>
      <c r="G125" s="49" t="s">
        <v>542</v>
      </c>
      <c r="H125" s="47" t="s">
        <v>79</v>
      </c>
      <c r="I125" s="47" t="s">
        <v>543</v>
      </c>
      <c r="J125" s="3" t="s">
        <v>544</v>
      </c>
      <c r="K125" s="3">
        <v>1</v>
      </c>
      <c r="L125" s="37" t="s">
        <v>43</v>
      </c>
      <c r="M125" s="3" t="s">
        <v>545</v>
      </c>
      <c r="N125" s="3" t="s">
        <v>546</v>
      </c>
      <c r="O125" s="44">
        <v>1</v>
      </c>
      <c r="P125" s="40">
        <v>43396</v>
      </c>
      <c r="Q125" s="40">
        <v>43677</v>
      </c>
      <c r="R125" s="3" t="s">
        <v>66</v>
      </c>
      <c r="S125" s="3" t="s">
        <v>46</v>
      </c>
      <c r="T125" s="3" t="s">
        <v>527</v>
      </c>
      <c r="U125" s="70" t="s">
        <v>111</v>
      </c>
      <c r="V125" s="124">
        <v>43585</v>
      </c>
      <c r="W125" s="136" t="s">
        <v>1097</v>
      </c>
      <c r="X125" s="86">
        <v>0</v>
      </c>
      <c r="Y125" s="84">
        <f t="shared" si="40"/>
        <v>0</v>
      </c>
      <c r="Z125" s="85">
        <f t="shared" si="41"/>
        <v>0</v>
      </c>
      <c r="AA125" s="85" t="str">
        <f t="shared" si="18"/>
        <v>INCUMPLIDA</v>
      </c>
      <c r="AB125" s="85" t="str">
        <f t="shared" si="19"/>
        <v>SIN INICIAR</v>
      </c>
      <c r="AC125" s="86" t="str">
        <f t="shared" si="42"/>
        <v>SIN INICIAR</v>
      </c>
      <c r="AD125" s="87" t="s">
        <v>1291</v>
      </c>
      <c r="AE125" s="86" t="s">
        <v>1094</v>
      </c>
      <c r="AF125" s="124"/>
      <c r="AG125" s="87"/>
      <c r="AH125" s="86"/>
      <c r="AI125" s="84" t="str">
        <f t="shared" si="21"/>
        <v/>
      </c>
      <c r="AJ125" s="85" t="str">
        <f t="shared" si="22"/>
        <v/>
      </c>
      <c r="AK125" s="85" t="str">
        <f t="shared" si="23"/>
        <v/>
      </c>
      <c r="AL125" s="85" t="str">
        <f t="shared" si="24"/>
        <v/>
      </c>
      <c r="AM125" s="86" t="str">
        <f t="shared" si="25"/>
        <v/>
      </c>
      <c r="AN125" s="87"/>
      <c r="AO125" s="87"/>
      <c r="AP125" s="124"/>
      <c r="AQ125" s="87"/>
      <c r="AR125" s="86"/>
      <c r="AS125" s="84" t="str">
        <f t="shared" si="26"/>
        <v/>
      </c>
      <c r="AT125" s="85" t="str">
        <f t="shared" si="27"/>
        <v/>
      </c>
      <c r="AU125" s="85" t="str">
        <f t="shared" si="28"/>
        <v/>
      </c>
      <c r="AV125" s="85" t="str">
        <f t="shared" si="29"/>
        <v/>
      </c>
      <c r="AW125" s="86" t="str">
        <f t="shared" si="30"/>
        <v/>
      </c>
      <c r="AX125" s="87"/>
      <c r="AY125" s="87"/>
      <c r="AZ125" s="86" t="str">
        <f t="shared" si="31"/>
        <v>PENDIENTE</v>
      </c>
      <c r="BA125" s="86"/>
      <c r="BB125" s="86"/>
      <c r="BC125" s="86"/>
    </row>
    <row r="126" spans="1:55" ht="92.25" customHeight="1" x14ac:dyDescent="0.25">
      <c r="A126" s="3">
        <v>119</v>
      </c>
      <c r="B126" s="46">
        <v>43296</v>
      </c>
      <c r="C126" s="47" t="s">
        <v>19</v>
      </c>
      <c r="D126" s="47" t="s">
        <v>522</v>
      </c>
      <c r="E126" s="46">
        <v>43300</v>
      </c>
      <c r="F126" s="47">
        <v>7</v>
      </c>
      <c r="G126" s="49" t="s">
        <v>547</v>
      </c>
      <c r="H126" s="47" t="s">
        <v>79</v>
      </c>
      <c r="I126" s="47" t="s">
        <v>548</v>
      </c>
      <c r="J126" s="3" t="s">
        <v>549</v>
      </c>
      <c r="K126" s="3">
        <v>1</v>
      </c>
      <c r="L126" s="37" t="s">
        <v>43</v>
      </c>
      <c r="M126" s="3" t="s">
        <v>541</v>
      </c>
      <c r="N126" s="3" t="s">
        <v>541</v>
      </c>
      <c r="O126" s="44">
        <v>1</v>
      </c>
      <c r="P126" s="40">
        <v>43396</v>
      </c>
      <c r="Q126" s="40">
        <v>43677</v>
      </c>
      <c r="R126" s="3" t="s">
        <v>66</v>
      </c>
      <c r="S126" s="3" t="s">
        <v>46</v>
      </c>
      <c r="T126" s="3" t="s">
        <v>527</v>
      </c>
      <c r="U126" s="70" t="s">
        <v>111</v>
      </c>
      <c r="V126" s="124">
        <v>43585</v>
      </c>
      <c r="W126" s="136" t="s">
        <v>1097</v>
      </c>
      <c r="X126" s="86">
        <v>0</v>
      </c>
      <c r="Y126" s="84">
        <f t="shared" si="40"/>
        <v>0</v>
      </c>
      <c r="Z126" s="85">
        <f t="shared" si="41"/>
        <v>0</v>
      </c>
      <c r="AA126" s="85" t="str">
        <f t="shared" si="18"/>
        <v>INCUMPLIDA</v>
      </c>
      <c r="AB126" s="85" t="str">
        <f t="shared" si="19"/>
        <v>SIN INICIAR</v>
      </c>
      <c r="AC126" s="86" t="str">
        <f t="shared" si="42"/>
        <v>SIN INICIAR</v>
      </c>
      <c r="AD126" s="87" t="s">
        <v>1292</v>
      </c>
      <c r="AE126" s="86" t="s">
        <v>1094</v>
      </c>
      <c r="AF126" s="124"/>
      <c r="AG126" s="87"/>
      <c r="AH126" s="86"/>
      <c r="AI126" s="84" t="str">
        <f t="shared" si="21"/>
        <v/>
      </c>
      <c r="AJ126" s="85" t="str">
        <f t="shared" si="22"/>
        <v/>
      </c>
      <c r="AK126" s="85" t="str">
        <f t="shared" si="23"/>
        <v/>
      </c>
      <c r="AL126" s="85" t="str">
        <f t="shared" si="24"/>
        <v/>
      </c>
      <c r="AM126" s="86" t="str">
        <f t="shared" si="25"/>
        <v/>
      </c>
      <c r="AN126" s="87"/>
      <c r="AO126" s="87"/>
      <c r="AP126" s="124"/>
      <c r="AQ126" s="87"/>
      <c r="AR126" s="86"/>
      <c r="AS126" s="84" t="str">
        <f t="shared" si="26"/>
        <v/>
      </c>
      <c r="AT126" s="85" t="str">
        <f t="shared" si="27"/>
        <v/>
      </c>
      <c r="AU126" s="85" t="str">
        <f t="shared" si="28"/>
        <v/>
      </c>
      <c r="AV126" s="85" t="str">
        <f t="shared" si="29"/>
        <v/>
      </c>
      <c r="AW126" s="86" t="str">
        <f t="shared" si="30"/>
        <v/>
      </c>
      <c r="AX126" s="87"/>
      <c r="AY126" s="87"/>
      <c r="AZ126" s="86" t="str">
        <f t="shared" si="31"/>
        <v>PENDIENTE</v>
      </c>
      <c r="BA126" s="86"/>
      <c r="BB126" s="86"/>
      <c r="BC126" s="86"/>
    </row>
    <row r="127" spans="1:55" ht="165.75" x14ac:dyDescent="0.25">
      <c r="A127" s="3">
        <v>120</v>
      </c>
      <c r="B127" s="46">
        <v>43296</v>
      </c>
      <c r="C127" s="47" t="s">
        <v>19</v>
      </c>
      <c r="D127" s="47" t="s">
        <v>522</v>
      </c>
      <c r="E127" s="46">
        <v>43300</v>
      </c>
      <c r="F127" s="47">
        <v>8</v>
      </c>
      <c r="G127" s="49" t="s">
        <v>550</v>
      </c>
      <c r="H127" s="47" t="s">
        <v>79</v>
      </c>
      <c r="I127" s="47" t="s">
        <v>551</v>
      </c>
      <c r="J127" s="3" t="s">
        <v>552</v>
      </c>
      <c r="K127" s="3">
        <v>1</v>
      </c>
      <c r="L127" s="37" t="s">
        <v>22</v>
      </c>
      <c r="M127" s="3" t="s">
        <v>553</v>
      </c>
      <c r="N127" s="3" t="s">
        <v>554</v>
      </c>
      <c r="O127" s="44">
        <v>1</v>
      </c>
      <c r="P127" s="40">
        <v>43396</v>
      </c>
      <c r="Q127" s="40">
        <v>43677</v>
      </c>
      <c r="R127" s="3" t="s">
        <v>66</v>
      </c>
      <c r="S127" s="3" t="s">
        <v>46</v>
      </c>
      <c r="T127" s="3" t="s">
        <v>527</v>
      </c>
      <c r="U127" s="70" t="s">
        <v>111</v>
      </c>
      <c r="V127" s="124">
        <v>43585</v>
      </c>
      <c r="W127" s="136" t="s">
        <v>1097</v>
      </c>
      <c r="X127" s="86">
        <v>0</v>
      </c>
      <c r="Y127" s="84">
        <f t="shared" ref="Y127:Y129" si="43">IF(X127="","",IF(OR(K127=0,K127="",V127=""),"",X127/K127))</f>
        <v>0</v>
      </c>
      <c r="Z127" s="85">
        <f t="shared" ref="Z127:Z129" si="44">IF(OR(O127="",Y127=""),"",IF(OR(O127=0,Y127=0),0,IF((Y127*100%)/O127&gt;100%,100%,(Y127*100%)/O127)))</f>
        <v>0</v>
      </c>
      <c r="AA127" s="85" t="str">
        <f t="shared" si="18"/>
        <v>INCUMPLIDA</v>
      </c>
      <c r="AB127" s="85" t="str">
        <f t="shared" si="19"/>
        <v>SIN INICIAR</v>
      </c>
      <c r="AC127" s="86" t="str">
        <f t="shared" ref="AC127:AC129" si="45">IF(X127="","",IF(V127&lt;=Q127,AB127,IF(V127&lt;&gt;Q127,AA127)))</f>
        <v>SIN INICIAR</v>
      </c>
      <c r="AD127" s="87" t="s">
        <v>1161</v>
      </c>
      <c r="AE127" s="86" t="s">
        <v>1094</v>
      </c>
      <c r="AF127" s="124"/>
      <c r="AG127" s="87"/>
      <c r="AH127" s="86"/>
      <c r="AI127" s="84" t="str">
        <f t="shared" si="21"/>
        <v/>
      </c>
      <c r="AJ127" s="85" t="str">
        <f t="shared" si="22"/>
        <v/>
      </c>
      <c r="AK127" s="85" t="str">
        <f t="shared" si="23"/>
        <v/>
      </c>
      <c r="AL127" s="85" t="str">
        <f t="shared" si="24"/>
        <v/>
      </c>
      <c r="AM127" s="86" t="str">
        <f t="shared" si="25"/>
        <v/>
      </c>
      <c r="AN127" s="87"/>
      <c r="AO127" s="87"/>
      <c r="AP127" s="124"/>
      <c r="AQ127" s="87"/>
      <c r="AR127" s="86"/>
      <c r="AS127" s="84" t="str">
        <f t="shared" si="26"/>
        <v/>
      </c>
      <c r="AT127" s="85" t="str">
        <f t="shared" si="27"/>
        <v/>
      </c>
      <c r="AU127" s="85" t="str">
        <f t="shared" si="28"/>
        <v/>
      </c>
      <c r="AV127" s="85" t="str">
        <f t="shared" si="29"/>
        <v/>
      </c>
      <c r="AW127" s="86" t="str">
        <f t="shared" si="30"/>
        <v/>
      </c>
      <c r="AX127" s="87"/>
      <c r="AY127" s="87"/>
      <c r="AZ127" s="86" t="str">
        <f t="shared" si="31"/>
        <v>PENDIENTE</v>
      </c>
      <c r="BA127" s="86"/>
      <c r="BB127" s="86"/>
      <c r="BC127" s="86"/>
    </row>
    <row r="128" spans="1:55" ht="76.5" x14ac:dyDescent="0.25">
      <c r="A128" s="3">
        <v>121</v>
      </c>
      <c r="B128" s="46">
        <v>43296</v>
      </c>
      <c r="C128" s="47" t="s">
        <v>19</v>
      </c>
      <c r="D128" s="47" t="s">
        <v>522</v>
      </c>
      <c r="E128" s="46">
        <v>43300</v>
      </c>
      <c r="F128" s="47">
        <v>9</v>
      </c>
      <c r="G128" s="49" t="s">
        <v>555</v>
      </c>
      <c r="H128" s="47" t="s">
        <v>79</v>
      </c>
      <c r="I128" s="47" t="s">
        <v>556</v>
      </c>
      <c r="J128" s="48" t="s">
        <v>557</v>
      </c>
      <c r="K128" s="3">
        <v>1</v>
      </c>
      <c r="L128" s="37" t="s">
        <v>43</v>
      </c>
      <c r="M128" s="3" t="s">
        <v>558</v>
      </c>
      <c r="N128" s="3" t="s">
        <v>559</v>
      </c>
      <c r="O128" s="44">
        <v>1</v>
      </c>
      <c r="P128" s="40">
        <v>43396</v>
      </c>
      <c r="Q128" s="40">
        <v>43677</v>
      </c>
      <c r="R128" s="3" t="s">
        <v>66</v>
      </c>
      <c r="S128" s="3" t="s">
        <v>46</v>
      </c>
      <c r="T128" s="3" t="s">
        <v>527</v>
      </c>
      <c r="U128" s="70" t="s">
        <v>111</v>
      </c>
      <c r="V128" s="124">
        <v>43585</v>
      </c>
      <c r="W128" s="136" t="s">
        <v>1097</v>
      </c>
      <c r="X128" s="86">
        <v>0</v>
      </c>
      <c r="Y128" s="84">
        <f t="shared" si="43"/>
        <v>0</v>
      </c>
      <c r="Z128" s="85">
        <f t="shared" si="44"/>
        <v>0</v>
      </c>
      <c r="AA128" s="85" t="str">
        <f t="shared" si="18"/>
        <v>INCUMPLIDA</v>
      </c>
      <c r="AB128" s="85" t="str">
        <f t="shared" si="19"/>
        <v>SIN INICIAR</v>
      </c>
      <c r="AC128" s="86" t="str">
        <f t="shared" si="45"/>
        <v>SIN INICIAR</v>
      </c>
      <c r="AD128" s="87" t="s">
        <v>1291</v>
      </c>
      <c r="AE128" s="86" t="s">
        <v>1094</v>
      </c>
      <c r="AF128" s="124"/>
      <c r="AG128" s="87"/>
      <c r="AH128" s="86"/>
      <c r="AI128" s="84" t="str">
        <f t="shared" si="21"/>
        <v/>
      </c>
      <c r="AJ128" s="85" t="str">
        <f t="shared" si="22"/>
        <v/>
      </c>
      <c r="AK128" s="85" t="str">
        <f t="shared" si="23"/>
        <v/>
      </c>
      <c r="AL128" s="85" t="str">
        <f t="shared" si="24"/>
        <v/>
      </c>
      <c r="AM128" s="86" t="str">
        <f t="shared" si="25"/>
        <v/>
      </c>
      <c r="AN128" s="87"/>
      <c r="AO128" s="87"/>
      <c r="AP128" s="124"/>
      <c r="AQ128" s="87"/>
      <c r="AR128" s="86"/>
      <c r="AS128" s="84" t="str">
        <f t="shared" si="26"/>
        <v/>
      </c>
      <c r="AT128" s="85" t="str">
        <f t="shared" si="27"/>
        <v/>
      </c>
      <c r="AU128" s="85" t="str">
        <f t="shared" si="28"/>
        <v/>
      </c>
      <c r="AV128" s="85" t="str">
        <f t="shared" si="29"/>
        <v/>
      </c>
      <c r="AW128" s="86" t="str">
        <f t="shared" si="30"/>
        <v/>
      </c>
      <c r="AX128" s="87"/>
      <c r="AY128" s="87"/>
      <c r="AZ128" s="86" t="str">
        <f t="shared" si="31"/>
        <v>PENDIENTE</v>
      </c>
      <c r="BA128" s="86"/>
      <c r="BB128" s="86"/>
      <c r="BC128" s="86"/>
    </row>
    <row r="129" spans="1:55" ht="76.5" x14ac:dyDescent="0.25">
      <c r="A129" s="3">
        <v>122</v>
      </c>
      <c r="B129" s="46">
        <v>43296</v>
      </c>
      <c r="C129" s="47" t="s">
        <v>19</v>
      </c>
      <c r="D129" s="47" t="s">
        <v>522</v>
      </c>
      <c r="E129" s="46">
        <v>43300</v>
      </c>
      <c r="F129" s="47">
        <v>10</v>
      </c>
      <c r="G129" s="49" t="s">
        <v>560</v>
      </c>
      <c r="H129" s="47" t="s">
        <v>79</v>
      </c>
      <c r="I129" s="47" t="s">
        <v>561</v>
      </c>
      <c r="J129" s="48" t="s">
        <v>562</v>
      </c>
      <c r="K129" s="3">
        <v>1</v>
      </c>
      <c r="L129" s="37" t="s">
        <v>21</v>
      </c>
      <c r="M129" s="3" t="s">
        <v>563</v>
      </c>
      <c r="N129" s="3" t="s">
        <v>564</v>
      </c>
      <c r="O129" s="44">
        <v>1</v>
      </c>
      <c r="P129" s="40">
        <v>43396</v>
      </c>
      <c r="Q129" s="40">
        <v>43677</v>
      </c>
      <c r="R129" s="3" t="s">
        <v>66</v>
      </c>
      <c r="S129" s="3" t="s">
        <v>46</v>
      </c>
      <c r="T129" s="3" t="s">
        <v>527</v>
      </c>
      <c r="U129" s="70" t="s">
        <v>111</v>
      </c>
      <c r="V129" s="124">
        <v>43585</v>
      </c>
      <c r="W129" s="136" t="s">
        <v>1097</v>
      </c>
      <c r="X129" s="86">
        <v>0</v>
      </c>
      <c r="Y129" s="84">
        <f t="shared" si="43"/>
        <v>0</v>
      </c>
      <c r="Z129" s="85">
        <f t="shared" si="44"/>
        <v>0</v>
      </c>
      <c r="AA129" s="85" t="str">
        <f t="shared" si="18"/>
        <v>INCUMPLIDA</v>
      </c>
      <c r="AB129" s="85" t="str">
        <f t="shared" si="19"/>
        <v>SIN INICIAR</v>
      </c>
      <c r="AC129" s="86" t="str">
        <f t="shared" si="45"/>
        <v>SIN INICIAR</v>
      </c>
      <c r="AD129" s="87" t="s">
        <v>1291</v>
      </c>
      <c r="AE129" s="86" t="s">
        <v>1094</v>
      </c>
      <c r="AF129" s="124"/>
      <c r="AG129" s="87"/>
      <c r="AH129" s="86"/>
      <c r="AI129" s="84" t="str">
        <f t="shared" si="21"/>
        <v/>
      </c>
      <c r="AJ129" s="85" t="str">
        <f t="shared" si="22"/>
        <v/>
      </c>
      <c r="AK129" s="85" t="str">
        <f t="shared" si="23"/>
        <v/>
      </c>
      <c r="AL129" s="85" t="str">
        <f t="shared" si="24"/>
        <v/>
      </c>
      <c r="AM129" s="86" t="str">
        <f t="shared" si="25"/>
        <v/>
      </c>
      <c r="AN129" s="87"/>
      <c r="AO129" s="87"/>
      <c r="AP129" s="124"/>
      <c r="AQ129" s="87"/>
      <c r="AR129" s="86"/>
      <c r="AS129" s="84" t="str">
        <f t="shared" si="26"/>
        <v/>
      </c>
      <c r="AT129" s="85" t="str">
        <f t="shared" si="27"/>
        <v/>
      </c>
      <c r="AU129" s="85" t="str">
        <f t="shared" si="28"/>
        <v/>
      </c>
      <c r="AV129" s="85" t="str">
        <f t="shared" si="29"/>
        <v/>
      </c>
      <c r="AW129" s="86" t="str">
        <f t="shared" si="30"/>
        <v/>
      </c>
      <c r="AX129" s="87"/>
      <c r="AY129" s="87"/>
      <c r="AZ129" s="86" t="str">
        <f t="shared" si="31"/>
        <v>PENDIENTE</v>
      </c>
      <c r="BA129" s="86"/>
      <c r="BB129" s="86"/>
      <c r="BC129" s="86"/>
    </row>
    <row r="130" spans="1:55" ht="63.75" x14ac:dyDescent="0.25">
      <c r="A130" s="3">
        <v>123</v>
      </c>
      <c r="B130" s="46">
        <v>43296</v>
      </c>
      <c r="C130" s="47" t="s">
        <v>19</v>
      </c>
      <c r="D130" s="47" t="s">
        <v>522</v>
      </c>
      <c r="E130" s="46">
        <v>43300</v>
      </c>
      <c r="F130" s="47">
        <v>11</v>
      </c>
      <c r="G130" s="49" t="s">
        <v>565</v>
      </c>
      <c r="H130" s="47" t="s">
        <v>79</v>
      </c>
      <c r="I130" s="47" t="s">
        <v>566</v>
      </c>
      <c r="J130" s="48" t="s">
        <v>544</v>
      </c>
      <c r="K130" s="3">
        <v>1</v>
      </c>
      <c r="L130" s="37" t="s">
        <v>43</v>
      </c>
      <c r="M130" s="3" t="s">
        <v>567</v>
      </c>
      <c r="N130" s="3" t="s">
        <v>546</v>
      </c>
      <c r="O130" s="44">
        <v>1</v>
      </c>
      <c r="P130" s="40">
        <v>43396</v>
      </c>
      <c r="Q130" s="40">
        <v>43677</v>
      </c>
      <c r="R130" s="3" t="s">
        <v>66</v>
      </c>
      <c r="S130" s="3" t="s">
        <v>46</v>
      </c>
      <c r="T130" s="3" t="s">
        <v>527</v>
      </c>
      <c r="U130" s="70" t="s">
        <v>111</v>
      </c>
      <c r="V130" s="124">
        <v>43585</v>
      </c>
      <c r="W130" s="136" t="s">
        <v>1097</v>
      </c>
      <c r="X130" s="86">
        <v>0</v>
      </c>
      <c r="Y130" s="84">
        <f t="shared" ref="Y130:Y131" si="46">IF(X130="","",IF(OR(K130=0,K130="",V130=""),"",X130/K130))</f>
        <v>0</v>
      </c>
      <c r="Z130" s="85">
        <f t="shared" ref="Z130:Z131" si="47">IF(OR(O130="",Y130=""),"",IF(OR(O130=0,Y130=0),0,IF((Y130*100%)/O130&gt;100%,100%,(Y130*100%)/O130)))</f>
        <v>0</v>
      </c>
      <c r="AA130" s="85" t="str">
        <f t="shared" si="18"/>
        <v>INCUMPLIDA</v>
      </c>
      <c r="AB130" s="85" t="str">
        <f t="shared" si="19"/>
        <v>SIN INICIAR</v>
      </c>
      <c r="AC130" s="86" t="str">
        <f t="shared" ref="AC130:AC131" si="48">IF(X130="","",IF(V130&lt;=Q130,AB130,IF(V130&lt;&gt;Q130,AA130)))</f>
        <v>SIN INICIAR</v>
      </c>
      <c r="AD130" s="87" t="s">
        <v>1291</v>
      </c>
      <c r="AE130" s="86" t="s">
        <v>1094</v>
      </c>
      <c r="AF130" s="124"/>
      <c r="AG130" s="87"/>
      <c r="AH130" s="86"/>
      <c r="AI130" s="84" t="str">
        <f t="shared" si="21"/>
        <v/>
      </c>
      <c r="AJ130" s="85" t="str">
        <f t="shared" si="22"/>
        <v/>
      </c>
      <c r="AK130" s="85" t="str">
        <f t="shared" si="23"/>
        <v/>
      </c>
      <c r="AL130" s="85" t="str">
        <f t="shared" si="24"/>
        <v/>
      </c>
      <c r="AM130" s="86" t="str">
        <f t="shared" si="25"/>
        <v/>
      </c>
      <c r="AN130" s="87"/>
      <c r="AO130" s="87"/>
      <c r="AP130" s="124"/>
      <c r="AQ130" s="87"/>
      <c r="AR130" s="86"/>
      <c r="AS130" s="84" t="str">
        <f t="shared" si="26"/>
        <v/>
      </c>
      <c r="AT130" s="85" t="str">
        <f t="shared" si="27"/>
        <v/>
      </c>
      <c r="AU130" s="85" t="str">
        <f t="shared" si="28"/>
        <v/>
      </c>
      <c r="AV130" s="85" t="str">
        <f t="shared" si="29"/>
        <v/>
      </c>
      <c r="AW130" s="86" t="str">
        <f t="shared" si="30"/>
        <v/>
      </c>
      <c r="AX130" s="87"/>
      <c r="AY130" s="87"/>
      <c r="AZ130" s="86" t="str">
        <f t="shared" si="31"/>
        <v>PENDIENTE</v>
      </c>
      <c r="BA130" s="86"/>
      <c r="BB130" s="86"/>
      <c r="BC130" s="86"/>
    </row>
    <row r="131" spans="1:55" ht="102" x14ac:dyDescent="0.25">
      <c r="A131" s="3">
        <v>124</v>
      </c>
      <c r="B131" s="46">
        <v>43296</v>
      </c>
      <c r="C131" s="47" t="s">
        <v>19</v>
      </c>
      <c r="D131" s="47" t="s">
        <v>522</v>
      </c>
      <c r="E131" s="46">
        <v>43300</v>
      </c>
      <c r="F131" s="47">
        <v>12</v>
      </c>
      <c r="G131" s="49" t="s">
        <v>568</v>
      </c>
      <c r="H131" s="47" t="s">
        <v>79</v>
      </c>
      <c r="I131" s="47" t="s">
        <v>566</v>
      </c>
      <c r="J131" s="48" t="s">
        <v>544</v>
      </c>
      <c r="K131" s="3">
        <v>1</v>
      </c>
      <c r="L131" s="37" t="s">
        <v>43</v>
      </c>
      <c r="M131" s="3" t="s">
        <v>567</v>
      </c>
      <c r="N131" s="3" t="s">
        <v>546</v>
      </c>
      <c r="O131" s="44">
        <v>1</v>
      </c>
      <c r="P131" s="40">
        <v>43396</v>
      </c>
      <c r="Q131" s="40">
        <v>43677</v>
      </c>
      <c r="R131" s="3" t="s">
        <v>66</v>
      </c>
      <c r="S131" s="3" t="s">
        <v>46</v>
      </c>
      <c r="T131" s="3" t="s">
        <v>527</v>
      </c>
      <c r="U131" s="70" t="s">
        <v>111</v>
      </c>
      <c r="V131" s="124">
        <v>43585</v>
      </c>
      <c r="W131" s="136" t="s">
        <v>1097</v>
      </c>
      <c r="X131" s="86">
        <v>0</v>
      </c>
      <c r="Y131" s="84">
        <f t="shared" si="46"/>
        <v>0</v>
      </c>
      <c r="Z131" s="85">
        <f t="shared" si="47"/>
        <v>0</v>
      </c>
      <c r="AA131" s="85" t="str">
        <f t="shared" si="18"/>
        <v>INCUMPLIDA</v>
      </c>
      <c r="AB131" s="85" t="str">
        <f t="shared" si="19"/>
        <v>SIN INICIAR</v>
      </c>
      <c r="AC131" s="86" t="str">
        <f t="shared" si="48"/>
        <v>SIN INICIAR</v>
      </c>
      <c r="AD131" s="87" t="s">
        <v>1291</v>
      </c>
      <c r="AE131" s="86" t="s">
        <v>1094</v>
      </c>
      <c r="AF131" s="124"/>
      <c r="AG131" s="87"/>
      <c r="AH131" s="86"/>
      <c r="AI131" s="84" t="str">
        <f t="shared" si="21"/>
        <v/>
      </c>
      <c r="AJ131" s="85" t="str">
        <f t="shared" si="22"/>
        <v/>
      </c>
      <c r="AK131" s="85" t="str">
        <f t="shared" si="23"/>
        <v/>
      </c>
      <c r="AL131" s="85" t="str">
        <f t="shared" si="24"/>
        <v/>
      </c>
      <c r="AM131" s="86" t="str">
        <f t="shared" si="25"/>
        <v/>
      </c>
      <c r="AN131" s="87"/>
      <c r="AO131" s="87"/>
      <c r="AP131" s="124"/>
      <c r="AQ131" s="87"/>
      <c r="AR131" s="86"/>
      <c r="AS131" s="84" t="str">
        <f t="shared" si="26"/>
        <v/>
      </c>
      <c r="AT131" s="85" t="str">
        <f t="shared" si="27"/>
        <v/>
      </c>
      <c r="AU131" s="85" t="str">
        <f t="shared" si="28"/>
        <v/>
      </c>
      <c r="AV131" s="85" t="str">
        <f t="shared" si="29"/>
        <v/>
      </c>
      <c r="AW131" s="86" t="str">
        <f t="shared" si="30"/>
        <v/>
      </c>
      <c r="AX131" s="87"/>
      <c r="AY131" s="87"/>
      <c r="AZ131" s="86" t="str">
        <f t="shared" si="31"/>
        <v>PENDIENTE</v>
      </c>
      <c r="BA131" s="86"/>
      <c r="BB131" s="86"/>
      <c r="BC131" s="86"/>
    </row>
    <row r="132" spans="1:55" ht="178.5" x14ac:dyDescent="0.25">
      <c r="A132" s="3">
        <v>125</v>
      </c>
      <c r="B132" s="46">
        <v>43447</v>
      </c>
      <c r="C132" s="47" t="s">
        <v>19</v>
      </c>
      <c r="D132" s="47" t="s">
        <v>569</v>
      </c>
      <c r="E132" s="46">
        <v>43447</v>
      </c>
      <c r="F132" s="47">
        <v>1</v>
      </c>
      <c r="G132" s="49" t="s">
        <v>570</v>
      </c>
      <c r="H132" s="47" t="s">
        <v>77</v>
      </c>
      <c r="I132" s="49" t="s">
        <v>571</v>
      </c>
      <c r="J132" s="49" t="s">
        <v>572</v>
      </c>
      <c r="K132" s="47">
        <v>2</v>
      </c>
      <c r="L132" s="47" t="s">
        <v>21</v>
      </c>
      <c r="M132" s="48" t="s">
        <v>573</v>
      </c>
      <c r="N132" s="50" t="s">
        <v>574</v>
      </c>
      <c r="O132" s="39">
        <v>1</v>
      </c>
      <c r="P132" s="46">
        <v>43467</v>
      </c>
      <c r="Q132" s="51">
        <v>43769</v>
      </c>
      <c r="R132" s="47" t="s">
        <v>32</v>
      </c>
      <c r="S132" s="36" t="s">
        <v>575</v>
      </c>
      <c r="T132" s="36" t="s">
        <v>575</v>
      </c>
      <c r="U132" s="71" t="s">
        <v>111</v>
      </c>
      <c r="V132" s="124">
        <v>43585</v>
      </c>
      <c r="W132" s="87" t="s">
        <v>1102</v>
      </c>
      <c r="X132" s="86">
        <v>0.5</v>
      </c>
      <c r="Y132" s="84">
        <f t="shared" si="16"/>
        <v>0.25</v>
      </c>
      <c r="Z132" s="85">
        <f t="shared" si="17"/>
        <v>0.25</v>
      </c>
      <c r="AA132" s="85" t="str">
        <f t="shared" si="18"/>
        <v>INCUMPLIDA</v>
      </c>
      <c r="AB132" s="85" t="str">
        <f t="shared" si="19"/>
        <v>EN PROCESO</v>
      </c>
      <c r="AC132" s="86" t="str">
        <f t="shared" si="20"/>
        <v>EN PROCESO</v>
      </c>
      <c r="AD132" s="87" t="s">
        <v>1293</v>
      </c>
      <c r="AE132" s="86" t="s">
        <v>1094</v>
      </c>
      <c r="AF132" s="124"/>
      <c r="AG132" s="87"/>
      <c r="AH132" s="86"/>
      <c r="AI132" s="84" t="str">
        <f t="shared" si="21"/>
        <v/>
      </c>
      <c r="AJ132" s="85" t="str">
        <f t="shared" si="22"/>
        <v/>
      </c>
      <c r="AK132" s="85" t="str">
        <f t="shared" si="23"/>
        <v/>
      </c>
      <c r="AL132" s="85" t="str">
        <f t="shared" si="24"/>
        <v/>
      </c>
      <c r="AM132" s="86" t="str">
        <f t="shared" si="25"/>
        <v/>
      </c>
      <c r="AN132" s="87"/>
      <c r="AO132" s="87"/>
      <c r="AP132" s="124"/>
      <c r="AQ132" s="87"/>
      <c r="AR132" s="86"/>
      <c r="AS132" s="84" t="str">
        <f t="shared" si="26"/>
        <v/>
      </c>
      <c r="AT132" s="85" t="str">
        <f t="shared" si="27"/>
        <v/>
      </c>
      <c r="AU132" s="85" t="str">
        <f t="shared" si="28"/>
        <v/>
      </c>
      <c r="AV132" s="85" t="str">
        <f t="shared" si="29"/>
        <v/>
      </c>
      <c r="AW132" s="86" t="str">
        <f t="shared" si="30"/>
        <v/>
      </c>
      <c r="AX132" s="87"/>
      <c r="AY132" s="87"/>
      <c r="AZ132" s="86" t="str">
        <f t="shared" si="31"/>
        <v>PENDIENTE</v>
      </c>
      <c r="BA132" s="86"/>
      <c r="BB132" s="86"/>
      <c r="BC132" s="86"/>
    </row>
    <row r="133" spans="1:55" ht="178.5" x14ac:dyDescent="0.25">
      <c r="A133" s="3">
        <v>126</v>
      </c>
      <c r="B133" s="46">
        <v>43447</v>
      </c>
      <c r="C133" s="47" t="s">
        <v>19</v>
      </c>
      <c r="D133" s="47" t="s">
        <v>569</v>
      </c>
      <c r="E133" s="46">
        <v>43447</v>
      </c>
      <c r="F133" s="47">
        <v>2</v>
      </c>
      <c r="G133" s="49" t="s">
        <v>576</v>
      </c>
      <c r="H133" s="47" t="s">
        <v>77</v>
      </c>
      <c r="I133" s="49" t="s">
        <v>571</v>
      </c>
      <c r="J133" s="49" t="s">
        <v>572</v>
      </c>
      <c r="K133" s="47">
        <v>2</v>
      </c>
      <c r="L133" s="47" t="s">
        <v>21</v>
      </c>
      <c r="M133" s="48" t="s">
        <v>573</v>
      </c>
      <c r="N133" s="50" t="s">
        <v>574</v>
      </c>
      <c r="O133" s="39">
        <v>1</v>
      </c>
      <c r="P133" s="46">
        <v>43467</v>
      </c>
      <c r="Q133" s="51">
        <v>43769</v>
      </c>
      <c r="R133" s="47" t="s">
        <v>32</v>
      </c>
      <c r="S133" s="36" t="s">
        <v>575</v>
      </c>
      <c r="T133" s="36" t="s">
        <v>575</v>
      </c>
      <c r="U133" s="71" t="s">
        <v>111</v>
      </c>
      <c r="V133" s="124">
        <v>43585</v>
      </c>
      <c r="W133" s="87" t="s">
        <v>1102</v>
      </c>
      <c r="X133" s="86">
        <v>0.5</v>
      </c>
      <c r="Y133" s="84">
        <f t="shared" si="16"/>
        <v>0.25</v>
      </c>
      <c r="Z133" s="85">
        <f t="shared" si="17"/>
        <v>0.25</v>
      </c>
      <c r="AA133" s="85" t="str">
        <f t="shared" si="18"/>
        <v>INCUMPLIDA</v>
      </c>
      <c r="AB133" s="85" t="str">
        <f t="shared" si="19"/>
        <v>EN PROCESO</v>
      </c>
      <c r="AC133" s="86" t="str">
        <f t="shared" si="20"/>
        <v>EN PROCESO</v>
      </c>
      <c r="AD133" s="87" t="s">
        <v>1294</v>
      </c>
      <c r="AE133" s="86" t="s">
        <v>1094</v>
      </c>
      <c r="AF133" s="124"/>
      <c r="AG133" s="87"/>
      <c r="AH133" s="86"/>
      <c r="AI133" s="84" t="str">
        <f t="shared" si="21"/>
        <v/>
      </c>
      <c r="AJ133" s="85" t="str">
        <f t="shared" si="22"/>
        <v/>
      </c>
      <c r="AK133" s="85" t="str">
        <f t="shared" si="23"/>
        <v/>
      </c>
      <c r="AL133" s="85" t="str">
        <f t="shared" si="24"/>
        <v/>
      </c>
      <c r="AM133" s="86" t="str">
        <f t="shared" si="25"/>
        <v/>
      </c>
      <c r="AN133" s="87"/>
      <c r="AO133" s="87"/>
      <c r="AP133" s="124"/>
      <c r="AQ133" s="87"/>
      <c r="AR133" s="86"/>
      <c r="AS133" s="84" t="str">
        <f t="shared" si="26"/>
        <v/>
      </c>
      <c r="AT133" s="85" t="str">
        <f t="shared" si="27"/>
        <v/>
      </c>
      <c r="AU133" s="85" t="str">
        <f t="shared" si="28"/>
        <v/>
      </c>
      <c r="AV133" s="85" t="str">
        <f t="shared" si="29"/>
        <v/>
      </c>
      <c r="AW133" s="86" t="str">
        <f t="shared" si="30"/>
        <v/>
      </c>
      <c r="AX133" s="87"/>
      <c r="AY133" s="87"/>
      <c r="AZ133" s="86" t="str">
        <f t="shared" si="31"/>
        <v>PENDIENTE</v>
      </c>
      <c r="BA133" s="86"/>
      <c r="BB133" s="86"/>
      <c r="BC133" s="86"/>
    </row>
    <row r="134" spans="1:55" ht="178.5" x14ac:dyDescent="0.25">
      <c r="A134" s="3">
        <v>127</v>
      </c>
      <c r="B134" s="46">
        <v>43447</v>
      </c>
      <c r="C134" s="47" t="s">
        <v>19</v>
      </c>
      <c r="D134" s="47" t="s">
        <v>569</v>
      </c>
      <c r="E134" s="46">
        <v>43447</v>
      </c>
      <c r="F134" s="47">
        <v>3</v>
      </c>
      <c r="G134" s="49" t="s">
        <v>577</v>
      </c>
      <c r="H134" s="47" t="s">
        <v>77</v>
      </c>
      <c r="I134" s="49" t="s">
        <v>571</v>
      </c>
      <c r="J134" s="49" t="s">
        <v>572</v>
      </c>
      <c r="K134" s="47">
        <v>2</v>
      </c>
      <c r="L134" s="47" t="s">
        <v>21</v>
      </c>
      <c r="M134" s="48" t="s">
        <v>573</v>
      </c>
      <c r="N134" s="50" t="s">
        <v>574</v>
      </c>
      <c r="O134" s="39">
        <v>1</v>
      </c>
      <c r="P134" s="46">
        <v>43467</v>
      </c>
      <c r="Q134" s="51">
        <v>43769</v>
      </c>
      <c r="R134" s="47" t="s">
        <v>32</v>
      </c>
      <c r="S134" s="36" t="s">
        <v>575</v>
      </c>
      <c r="T134" s="36" t="s">
        <v>575</v>
      </c>
      <c r="U134" s="71" t="s">
        <v>111</v>
      </c>
      <c r="V134" s="124">
        <v>43585</v>
      </c>
      <c r="W134" s="87" t="s">
        <v>1102</v>
      </c>
      <c r="X134" s="86">
        <v>0.5</v>
      </c>
      <c r="Y134" s="84">
        <f t="shared" si="16"/>
        <v>0.25</v>
      </c>
      <c r="Z134" s="85">
        <f t="shared" si="17"/>
        <v>0.25</v>
      </c>
      <c r="AA134" s="85" t="str">
        <f t="shared" si="18"/>
        <v>INCUMPLIDA</v>
      </c>
      <c r="AB134" s="85" t="str">
        <f t="shared" si="19"/>
        <v>EN PROCESO</v>
      </c>
      <c r="AC134" s="86" t="str">
        <f t="shared" si="20"/>
        <v>EN PROCESO</v>
      </c>
      <c r="AD134" s="87" t="s">
        <v>1294</v>
      </c>
      <c r="AE134" s="86" t="s">
        <v>1094</v>
      </c>
      <c r="AF134" s="124"/>
      <c r="AG134" s="87"/>
      <c r="AH134" s="86"/>
      <c r="AI134" s="84" t="str">
        <f t="shared" si="21"/>
        <v/>
      </c>
      <c r="AJ134" s="85" t="str">
        <f t="shared" si="22"/>
        <v/>
      </c>
      <c r="AK134" s="85" t="str">
        <f t="shared" si="23"/>
        <v/>
      </c>
      <c r="AL134" s="85" t="str">
        <f t="shared" si="24"/>
        <v/>
      </c>
      <c r="AM134" s="86" t="str">
        <f t="shared" si="25"/>
        <v/>
      </c>
      <c r="AN134" s="87"/>
      <c r="AO134" s="87"/>
      <c r="AP134" s="124"/>
      <c r="AQ134" s="87"/>
      <c r="AR134" s="86"/>
      <c r="AS134" s="84" t="str">
        <f t="shared" si="26"/>
        <v/>
      </c>
      <c r="AT134" s="85" t="str">
        <f t="shared" si="27"/>
        <v/>
      </c>
      <c r="AU134" s="85" t="str">
        <f t="shared" si="28"/>
        <v/>
      </c>
      <c r="AV134" s="85" t="str">
        <f t="shared" si="29"/>
        <v/>
      </c>
      <c r="AW134" s="86" t="str">
        <f t="shared" si="30"/>
        <v/>
      </c>
      <c r="AX134" s="87"/>
      <c r="AY134" s="87"/>
      <c r="AZ134" s="86" t="str">
        <f t="shared" si="31"/>
        <v>PENDIENTE</v>
      </c>
      <c r="BA134" s="86"/>
      <c r="BB134" s="86"/>
      <c r="BC134" s="86"/>
    </row>
    <row r="135" spans="1:55" ht="178.5" x14ac:dyDescent="0.25">
      <c r="A135" s="3">
        <v>128</v>
      </c>
      <c r="B135" s="46">
        <v>43447</v>
      </c>
      <c r="C135" s="47" t="s">
        <v>19</v>
      </c>
      <c r="D135" s="47" t="s">
        <v>569</v>
      </c>
      <c r="E135" s="46">
        <v>43447</v>
      </c>
      <c r="F135" s="47">
        <v>4</v>
      </c>
      <c r="G135" s="52" t="s">
        <v>578</v>
      </c>
      <c r="H135" s="48" t="s">
        <v>77</v>
      </c>
      <c r="I135" s="49" t="s">
        <v>571</v>
      </c>
      <c r="J135" s="49" t="s">
        <v>572</v>
      </c>
      <c r="K135" s="47">
        <v>2</v>
      </c>
      <c r="L135" s="47" t="s">
        <v>21</v>
      </c>
      <c r="M135" s="48" t="s">
        <v>573</v>
      </c>
      <c r="N135" s="50" t="s">
        <v>574</v>
      </c>
      <c r="O135" s="39">
        <v>1</v>
      </c>
      <c r="P135" s="46">
        <v>43467</v>
      </c>
      <c r="Q135" s="51">
        <v>43769</v>
      </c>
      <c r="R135" s="47" t="s">
        <v>32</v>
      </c>
      <c r="S135" s="36" t="s">
        <v>575</v>
      </c>
      <c r="T135" s="36" t="s">
        <v>575</v>
      </c>
      <c r="U135" s="71" t="s">
        <v>111</v>
      </c>
      <c r="V135" s="124">
        <v>43585</v>
      </c>
      <c r="W135" s="87" t="s">
        <v>1102</v>
      </c>
      <c r="X135" s="86">
        <v>0.5</v>
      </c>
      <c r="Y135" s="84">
        <f t="shared" si="16"/>
        <v>0.25</v>
      </c>
      <c r="Z135" s="85">
        <f t="shared" si="17"/>
        <v>0.25</v>
      </c>
      <c r="AA135" s="85" t="str">
        <f t="shared" si="18"/>
        <v>INCUMPLIDA</v>
      </c>
      <c r="AB135" s="85" t="str">
        <f t="shared" si="19"/>
        <v>EN PROCESO</v>
      </c>
      <c r="AC135" s="86" t="str">
        <f t="shared" si="20"/>
        <v>EN PROCESO</v>
      </c>
      <c r="AD135" s="87" t="s">
        <v>1294</v>
      </c>
      <c r="AE135" s="86" t="s">
        <v>1094</v>
      </c>
      <c r="AF135" s="124"/>
      <c r="AG135" s="87"/>
      <c r="AH135" s="86"/>
      <c r="AI135" s="84" t="str">
        <f t="shared" si="21"/>
        <v/>
      </c>
      <c r="AJ135" s="85" t="str">
        <f t="shared" si="22"/>
        <v/>
      </c>
      <c r="AK135" s="85" t="str">
        <f t="shared" si="23"/>
        <v/>
      </c>
      <c r="AL135" s="85" t="str">
        <f t="shared" si="24"/>
        <v/>
      </c>
      <c r="AM135" s="86" t="str">
        <f t="shared" si="25"/>
        <v/>
      </c>
      <c r="AN135" s="87"/>
      <c r="AO135" s="87"/>
      <c r="AP135" s="124"/>
      <c r="AQ135" s="87"/>
      <c r="AR135" s="86"/>
      <c r="AS135" s="84" t="str">
        <f t="shared" si="26"/>
        <v/>
      </c>
      <c r="AT135" s="85" t="str">
        <f t="shared" si="27"/>
        <v/>
      </c>
      <c r="AU135" s="85" t="str">
        <f t="shared" si="28"/>
        <v/>
      </c>
      <c r="AV135" s="85" t="str">
        <f t="shared" si="29"/>
        <v/>
      </c>
      <c r="AW135" s="86" t="str">
        <f t="shared" si="30"/>
        <v/>
      </c>
      <c r="AX135" s="87"/>
      <c r="AY135" s="87"/>
      <c r="AZ135" s="86" t="str">
        <f t="shared" si="31"/>
        <v>PENDIENTE</v>
      </c>
      <c r="BA135" s="86"/>
      <c r="BB135" s="86"/>
      <c r="BC135" s="86"/>
    </row>
    <row r="136" spans="1:55" ht="140.25" x14ac:dyDescent="0.25">
      <c r="A136" s="3">
        <v>129</v>
      </c>
      <c r="B136" s="46">
        <v>43447</v>
      </c>
      <c r="C136" s="47" t="s">
        <v>19</v>
      </c>
      <c r="D136" s="47" t="s">
        <v>569</v>
      </c>
      <c r="E136" s="46">
        <v>43447</v>
      </c>
      <c r="F136" s="47">
        <v>5</v>
      </c>
      <c r="G136" s="52" t="s">
        <v>579</v>
      </c>
      <c r="H136" s="48" t="s">
        <v>78</v>
      </c>
      <c r="I136" s="49" t="s">
        <v>580</v>
      </c>
      <c r="J136" s="49" t="s">
        <v>581</v>
      </c>
      <c r="K136" s="47">
        <v>3</v>
      </c>
      <c r="L136" s="47" t="s">
        <v>21</v>
      </c>
      <c r="M136" s="48" t="s">
        <v>582</v>
      </c>
      <c r="N136" s="48" t="s">
        <v>583</v>
      </c>
      <c r="O136" s="53">
        <v>1</v>
      </c>
      <c r="P136" s="46">
        <v>43467</v>
      </c>
      <c r="Q136" s="51">
        <v>43644</v>
      </c>
      <c r="R136" s="47" t="s">
        <v>60</v>
      </c>
      <c r="S136" s="36" t="s">
        <v>584</v>
      </c>
      <c r="T136" s="36" t="s">
        <v>585</v>
      </c>
      <c r="U136" s="71" t="s">
        <v>111</v>
      </c>
      <c r="V136" s="124">
        <v>43585</v>
      </c>
      <c r="W136" s="87" t="s">
        <v>1103</v>
      </c>
      <c r="X136" s="86">
        <v>2</v>
      </c>
      <c r="Y136" s="84">
        <f t="shared" si="16"/>
        <v>0.66666666666666663</v>
      </c>
      <c r="Z136" s="85">
        <f t="shared" si="17"/>
        <v>0.66666666666666663</v>
      </c>
      <c r="AA136" s="85" t="str">
        <f t="shared" si="18"/>
        <v>INCUMPLIDA</v>
      </c>
      <c r="AB136" s="85" t="str">
        <f t="shared" si="19"/>
        <v>EN PROCESO</v>
      </c>
      <c r="AC136" s="86" t="str">
        <f t="shared" si="20"/>
        <v>EN PROCESO</v>
      </c>
      <c r="AD136" s="87" t="s">
        <v>1143</v>
      </c>
      <c r="AE136" s="86" t="s">
        <v>1094</v>
      </c>
      <c r="AF136" s="124"/>
      <c r="AG136" s="87"/>
      <c r="AH136" s="86"/>
      <c r="AI136" s="84" t="str">
        <f t="shared" si="21"/>
        <v/>
      </c>
      <c r="AJ136" s="85" t="str">
        <f t="shared" si="22"/>
        <v/>
      </c>
      <c r="AK136" s="85" t="str">
        <f t="shared" si="23"/>
        <v/>
      </c>
      <c r="AL136" s="85" t="str">
        <f t="shared" si="24"/>
        <v/>
      </c>
      <c r="AM136" s="86" t="str">
        <f t="shared" si="25"/>
        <v/>
      </c>
      <c r="AN136" s="87"/>
      <c r="AO136" s="87"/>
      <c r="AP136" s="124"/>
      <c r="AQ136" s="87"/>
      <c r="AR136" s="86"/>
      <c r="AS136" s="84" t="str">
        <f t="shared" si="26"/>
        <v/>
      </c>
      <c r="AT136" s="85" t="str">
        <f t="shared" si="27"/>
        <v/>
      </c>
      <c r="AU136" s="85" t="str">
        <f t="shared" si="28"/>
        <v/>
      </c>
      <c r="AV136" s="85" t="str">
        <f t="shared" si="29"/>
        <v/>
      </c>
      <c r="AW136" s="86" t="str">
        <f t="shared" si="30"/>
        <v/>
      </c>
      <c r="AX136" s="87"/>
      <c r="AY136" s="87"/>
      <c r="AZ136" s="86" t="str">
        <f t="shared" si="31"/>
        <v>PENDIENTE</v>
      </c>
      <c r="BA136" s="86"/>
      <c r="BB136" s="86"/>
      <c r="BC136" s="86"/>
    </row>
    <row r="137" spans="1:55" ht="178.5" x14ac:dyDescent="0.25">
      <c r="A137" s="3">
        <v>130</v>
      </c>
      <c r="B137" s="46">
        <v>43447</v>
      </c>
      <c r="C137" s="47" t="s">
        <v>19</v>
      </c>
      <c r="D137" s="47" t="s">
        <v>569</v>
      </c>
      <c r="E137" s="46">
        <v>43447</v>
      </c>
      <c r="F137" s="47">
        <v>6</v>
      </c>
      <c r="G137" s="52" t="s">
        <v>586</v>
      </c>
      <c r="H137" s="48" t="s">
        <v>81</v>
      </c>
      <c r="I137" s="52" t="s">
        <v>587</v>
      </c>
      <c r="J137" s="52" t="s">
        <v>1033</v>
      </c>
      <c r="K137" s="48">
        <v>2</v>
      </c>
      <c r="L137" s="48" t="s">
        <v>235</v>
      </c>
      <c r="M137" s="48" t="s">
        <v>588</v>
      </c>
      <c r="N137" s="48" t="s">
        <v>589</v>
      </c>
      <c r="O137" s="54">
        <v>1</v>
      </c>
      <c r="P137" s="55">
        <v>43466</v>
      </c>
      <c r="Q137" s="51">
        <v>43830</v>
      </c>
      <c r="R137" s="48" t="s">
        <v>31</v>
      </c>
      <c r="S137" s="36" t="str">
        <f>IF(R137="","",VLOOKUP(R137,[3]Datos.!$G$28:$H$50,2,FALSE))</f>
        <v xml:space="preserve">Subdirector Administrativo </v>
      </c>
      <c r="T137" s="36" t="str">
        <f>IF(R137="","",VLOOKUP(R137,[3]Datos.!$J$28:$K$50,2,FALSE))</f>
        <v>Profesional Universitario de Sistemas</v>
      </c>
      <c r="U137" s="72" t="s">
        <v>111</v>
      </c>
      <c r="V137" s="124">
        <v>43585</v>
      </c>
      <c r="W137" s="87" t="s">
        <v>1088</v>
      </c>
      <c r="X137" s="86">
        <v>1</v>
      </c>
      <c r="Y137" s="84">
        <f t="shared" ref="Y137" si="49">IF(X137="","",IF(OR(K137=0,K137="",V137=""),"",X137/K137))</f>
        <v>0.5</v>
      </c>
      <c r="Z137" s="85">
        <f t="shared" ref="Z137" si="50">IF(OR(O137="",Y137=""),"",IF(OR(O137=0,Y137=0),0,IF((Y137*100%)/O137&gt;100%,100%,(Y137*100%)/O137)))</f>
        <v>0.5</v>
      </c>
      <c r="AA137" s="85" t="str">
        <f t="shared" ref="AA137" si="51">IF(X137="","",IF(V137&lt;&gt;Q137,IF(Z137&lt;100%,"INCUMPLIDA",IF(Z137=100%,"TERMINADA EXTEMPORANEA"))))</f>
        <v>INCUMPLIDA</v>
      </c>
      <c r="AB137" s="85" t="str">
        <f t="shared" ref="AB137" si="52">IF(X137="","",IF(V137&lt;=Q137,IF(Z137=0%,"SIN INICIAR",IF(Z137=100%,"TERMINADA",IF(Z137&gt;0%,"EN PROCESO",IF(Z137&lt;0%,"INCUMPLIDA"))))))</f>
        <v>EN PROCESO</v>
      </c>
      <c r="AC137" s="86" t="str">
        <f t="shared" ref="AC137" si="53">IF(X137="","",IF(V137&lt;=Q137,AB137,IF(V137&lt;&gt;Q137,AA137)))</f>
        <v>EN PROCESO</v>
      </c>
      <c r="AD137" s="87" t="s">
        <v>1180</v>
      </c>
      <c r="AE137" s="86" t="s">
        <v>1055</v>
      </c>
      <c r="AF137" s="124"/>
      <c r="AG137" s="87"/>
      <c r="AH137" s="86"/>
      <c r="AI137" s="84" t="str">
        <f t="shared" ref="AI137:AI199" si="54">IF(AH137="","",IF(OR(K137=0,K137="",AF137=""),"",AH137/K137))</f>
        <v/>
      </c>
      <c r="AJ137" s="85" t="str">
        <f t="shared" ref="AJ137:AJ199" si="55">IF(OR(O137="",AH137=""),"",IF(OR(O137=0,AH137=0),0,IF((AH137*100%)/O137&gt;100%,100%,(AH137*100%)/O137)))</f>
        <v/>
      </c>
      <c r="AK137" s="85" t="str">
        <f t="shared" ref="AK137:AK199" si="56">IF(AH137="","",IF(AF137&lt;=Q137,IF(AJ137&lt;100%,"INCUMPLIDA",IF(AJ137=100%,"TERMINADA EXTEMPORANEA"))))</f>
        <v/>
      </c>
      <c r="AL137" s="85" t="str">
        <f t="shared" ref="AL137:AL199" si="57">IF(AH137="","",IF(AF137&gt;=Q137,IF(AJ137=0%,"SIN INICIAR",IF(AJ137=100%,"TERMINADA",IF(AJ137&gt;0%,"EN PROCESO",IF(AJ137&lt;0%,"INCUMPLIDA"))))))</f>
        <v/>
      </c>
      <c r="AM137" s="86" t="str">
        <f t="shared" ref="AM137:AM199" si="58">IF(AH137="","",IF(AF137&gt;=Q137,AL137,IF(V137&lt;=Q137,AK137)))</f>
        <v/>
      </c>
      <c r="AN137" s="87"/>
      <c r="AO137" s="87"/>
      <c r="AP137" s="124"/>
      <c r="AQ137" s="87"/>
      <c r="AR137" s="86"/>
      <c r="AS137" s="84" t="str">
        <f t="shared" ref="AS137:AS199" si="59">IF(AR137="","",IF(OR(K137=0,K137="",AP137=""),"",AR137/K137))</f>
        <v/>
      </c>
      <c r="AT137" s="85" t="str">
        <f t="shared" ref="AT137:AT199" si="60">IF(OR(O137="",AR137=""),"",IF(OR(O137=0,AR137=0),0,IF((AR137*100%)/O137&gt;100%,100%,(AR137*100%)/O137)))</f>
        <v/>
      </c>
      <c r="AU137" s="85" t="str">
        <f t="shared" ref="AU137:AU199" si="61">IF(AR137="","",IF(AP137&gt;Q137,IF(AT137&lt;100%,"INCUMPLIDA",IF(AT137=100%,"TERMINADA EXTEMPORANEA"))))</f>
        <v/>
      </c>
      <c r="AV137" s="85" t="str">
        <f t="shared" ref="AV137:AV199" si="62">IF(AR137="","",IF(AP137&gt;=Q137,IF(AT137=0%,"SIN INICIAR",IF(AT137=100%,"TERMINADA",IF(AT137&gt;0%,"EN PROCESO",IF(AT137&lt;0%,"INCUMPLIDA"))))))</f>
        <v/>
      </c>
      <c r="AW137" s="86" t="str">
        <f t="shared" ref="AW137:AW199" si="63">IF(AR137="","",IF(AP137&lt;Q137,AV137,IF(AP137&gt;=Q137,AU137)))</f>
        <v/>
      </c>
      <c r="AX137" s="87"/>
      <c r="AY137" s="87"/>
      <c r="AZ137" s="86" t="str">
        <f t="shared" si="31"/>
        <v>PENDIENTE</v>
      </c>
      <c r="BA137" s="86"/>
      <c r="BB137" s="86"/>
      <c r="BC137" s="86"/>
    </row>
    <row r="138" spans="1:55" ht="63.75" x14ac:dyDescent="0.25">
      <c r="A138" s="3">
        <v>131</v>
      </c>
      <c r="B138" s="46">
        <v>43447</v>
      </c>
      <c r="C138" s="47" t="s">
        <v>19</v>
      </c>
      <c r="D138" s="47" t="s">
        <v>569</v>
      </c>
      <c r="E138" s="46">
        <v>43447</v>
      </c>
      <c r="F138" s="47">
        <v>7</v>
      </c>
      <c r="G138" s="52" t="s">
        <v>590</v>
      </c>
      <c r="H138" s="48" t="s">
        <v>166</v>
      </c>
      <c r="I138" s="49" t="s">
        <v>591</v>
      </c>
      <c r="J138" s="56" t="s">
        <v>592</v>
      </c>
      <c r="K138" s="47">
        <v>2</v>
      </c>
      <c r="L138" s="47" t="s">
        <v>21</v>
      </c>
      <c r="M138" s="48" t="s">
        <v>593</v>
      </c>
      <c r="N138" s="48" t="s">
        <v>594</v>
      </c>
      <c r="O138" s="39">
        <v>1</v>
      </c>
      <c r="P138" s="46">
        <v>43467</v>
      </c>
      <c r="Q138" s="51">
        <v>43646</v>
      </c>
      <c r="R138" s="47" t="s">
        <v>84</v>
      </c>
      <c r="S138" s="36" t="s">
        <v>595</v>
      </c>
      <c r="T138" s="34" t="s">
        <v>596</v>
      </c>
      <c r="U138" s="71" t="s">
        <v>597</v>
      </c>
      <c r="V138" s="124">
        <v>43585</v>
      </c>
      <c r="W138" s="136" t="s">
        <v>1097</v>
      </c>
      <c r="X138" s="86">
        <v>0</v>
      </c>
      <c r="Y138" s="84">
        <f t="shared" ref="Y138:Y200" si="64">IF(X138="","",IF(OR(K138=0,K138="",V138=""),"",X138/K138))</f>
        <v>0</v>
      </c>
      <c r="Z138" s="85">
        <f t="shared" ref="Z138:Z200" si="65">IF(OR(O138="",Y138=""),"",IF(OR(O138=0,Y138=0),0,IF((Y138*100%)/O138&gt;100%,100%,(Y138*100%)/O138)))</f>
        <v>0</v>
      </c>
      <c r="AA138" s="85" t="str">
        <f t="shared" ref="AA138:AA200" si="66">IF(X138="","",IF(V138&lt;&gt;Q138,IF(Z138&lt;100%,"INCUMPLIDA",IF(Z138=100%,"TERMINADA EXTEMPORANEA"))))</f>
        <v>INCUMPLIDA</v>
      </c>
      <c r="AB138" s="85" t="str">
        <f t="shared" ref="AB138:AB200" si="67">IF(X138="","",IF(V138&lt;=Q138,IF(Z138=0%,"SIN INICIAR",IF(Z138=100%,"TERMINADA",IF(Z138&gt;0%,"EN PROCESO",IF(Z138&lt;0%,"INCUMPLIDA"))))))</f>
        <v>SIN INICIAR</v>
      </c>
      <c r="AC138" s="86" t="str">
        <f t="shared" ref="AC138:AC200" si="68">IF(X138="","",IF(V138&lt;=Q138,AB138,IF(V138&lt;&gt;Q138,AA138)))</f>
        <v>SIN INICIAR</v>
      </c>
      <c r="AD138" s="188" t="s">
        <v>1034</v>
      </c>
      <c r="AE138" s="86" t="s">
        <v>973</v>
      </c>
      <c r="AF138" s="124"/>
      <c r="AG138" s="87"/>
      <c r="AH138" s="86"/>
      <c r="AI138" s="84" t="str">
        <f t="shared" si="54"/>
        <v/>
      </c>
      <c r="AJ138" s="85" t="str">
        <f t="shared" si="55"/>
        <v/>
      </c>
      <c r="AK138" s="85" t="str">
        <f t="shared" si="56"/>
        <v/>
      </c>
      <c r="AL138" s="85" t="str">
        <f t="shared" si="57"/>
        <v/>
      </c>
      <c r="AM138" s="86" t="str">
        <f t="shared" si="58"/>
        <v/>
      </c>
      <c r="AN138" s="87"/>
      <c r="AO138" s="87"/>
      <c r="AP138" s="124"/>
      <c r="AQ138" s="87"/>
      <c r="AR138" s="86"/>
      <c r="AS138" s="84" t="str">
        <f t="shared" si="59"/>
        <v/>
      </c>
      <c r="AT138" s="85" t="str">
        <f t="shared" si="60"/>
        <v/>
      </c>
      <c r="AU138" s="85" t="str">
        <f t="shared" si="61"/>
        <v/>
      </c>
      <c r="AV138" s="85" t="str">
        <f t="shared" si="62"/>
        <v/>
      </c>
      <c r="AW138" s="86" t="str">
        <f t="shared" si="63"/>
        <v/>
      </c>
      <c r="AX138" s="87"/>
      <c r="AY138" s="87"/>
      <c r="AZ138" s="86" t="str">
        <f t="shared" ref="AZ138:AZ158" si="69">IF(Z138="","",IF(OR(Z138=100%),"CUMPLIDA","PENDIENTE"))</f>
        <v>PENDIENTE</v>
      </c>
      <c r="BA138" s="86"/>
      <c r="BB138" s="86"/>
      <c r="BC138" s="86"/>
    </row>
    <row r="139" spans="1:55" ht="192.75" customHeight="1" x14ac:dyDescent="0.25">
      <c r="A139" s="3">
        <v>132</v>
      </c>
      <c r="B139" s="46">
        <v>43447</v>
      </c>
      <c r="C139" s="47" t="s">
        <v>19</v>
      </c>
      <c r="D139" s="47" t="s">
        <v>569</v>
      </c>
      <c r="E139" s="46">
        <v>43447</v>
      </c>
      <c r="F139" s="47">
        <v>8</v>
      </c>
      <c r="G139" s="52" t="s">
        <v>598</v>
      </c>
      <c r="H139" s="48" t="s">
        <v>77</v>
      </c>
      <c r="I139" s="52" t="s">
        <v>599</v>
      </c>
      <c r="J139" s="49" t="s">
        <v>600</v>
      </c>
      <c r="K139" s="47">
        <v>1</v>
      </c>
      <c r="L139" s="47" t="s">
        <v>21</v>
      </c>
      <c r="M139" s="48" t="s">
        <v>601</v>
      </c>
      <c r="N139" s="50" t="s">
        <v>602</v>
      </c>
      <c r="O139" s="39">
        <v>1</v>
      </c>
      <c r="P139" s="46">
        <v>43467</v>
      </c>
      <c r="Q139" s="51">
        <v>43677</v>
      </c>
      <c r="R139" s="47" t="s">
        <v>32</v>
      </c>
      <c r="S139" s="36" t="s">
        <v>575</v>
      </c>
      <c r="T139" s="36" t="s">
        <v>575</v>
      </c>
      <c r="U139" s="71" t="s">
        <v>111</v>
      </c>
      <c r="V139" s="124">
        <v>43585</v>
      </c>
      <c r="W139" s="87" t="s">
        <v>1104</v>
      </c>
      <c r="X139" s="86">
        <v>0.5</v>
      </c>
      <c r="Y139" s="84">
        <f t="shared" si="64"/>
        <v>0.5</v>
      </c>
      <c r="Z139" s="85">
        <f t="shared" si="65"/>
        <v>0.5</v>
      </c>
      <c r="AA139" s="85" t="str">
        <f t="shared" si="66"/>
        <v>INCUMPLIDA</v>
      </c>
      <c r="AB139" s="85" t="str">
        <f t="shared" si="67"/>
        <v>EN PROCESO</v>
      </c>
      <c r="AC139" s="86" t="str">
        <f t="shared" si="68"/>
        <v>EN PROCESO</v>
      </c>
      <c r="AD139" s="188" t="s">
        <v>1295</v>
      </c>
      <c r="AE139" s="86" t="s">
        <v>1094</v>
      </c>
      <c r="AF139" s="124"/>
      <c r="AG139" s="87"/>
      <c r="AH139" s="86"/>
      <c r="AI139" s="84" t="str">
        <f t="shared" si="54"/>
        <v/>
      </c>
      <c r="AJ139" s="85" t="str">
        <f t="shared" si="55"/>
        <v/>
      </c>
      <c r="AK139" s="85" t="str">
        <f t="shared" si="56"/>
        <v/>
      </c>
      <c r="AL139" s="85" t="str">
        <f t="shared" si="57"/>
        <v/>
      </c>
      <c r="AM139" s="86" t="str">
        <f t="shared" si="58"/>
        <v/>
      </c>
      <c r="AN139" s="87"/>
      <c r="AO139" s="87"/>
      <c r="AP139" s="124"/>
      <c r="AQ139" s="87"/>
      <c r="AR139" s="86"/>
      <c r="AS139" s="84" t="str">
        <f t="shared" si="59"/>
        <v/>
      </c>
      <c r="AT139" s="85" t="str">
        <f t="shared" si="60"/>
        <v/>
      </c>
      <c r="AU139" s="85" t="str">
        <f t="shared" si="61"/>
        <v/>
      </c>
      <c r="AV139" s="85" t="str">
        <f t="shared" si="62"/>
        <v/>
      </c>
      <c r="AW139" s="86" t="str">
        <f t="shared" si="63"/>
        <v/>
      </c>
      <c r="AX139" s="87"/>
      <c r="AY139" s="87"/>
      <c r="AZ139" s="86" t="str">
        <f t="shared" si="69"/>
        <v>PENDIENTE</v>
      </c>
      <c r="BA139" s="86"/>
      <c r="BB139" s="86"/>
      <c r="BC139" s="86"/>
    </row>
    <row r="140" spans="1:55" ht="144" customHeight="1" x14ac:dyDescent="0.25">
      <c r="A140" s="3">
        <v>133</v>
      </c>
      <c r="B140" s="46">
        <v>43447</v>
      </c>
      <c r="C140" s="47" t="s">
        <v>19</v>
      </c>
      <c r="D140" s="47" t="s">
        <v>569</v>
      </c>
      <c r="E140" s="46">
        <v>43447</v>
      </c>
      <c r="F140" s="47">
        <v>9</v>
      </c>
      <c r="G140" s="49" t="s">
        <v>603</v>
      </c>
      <c r="H140" s="47" t="s">
        <v>78</v>
      </c>
      <c r="I140" s="49" t="s">
        <v>604</v>
      </c>
      <c r="J140" s="52" t="s">
        <v>605</v>
      </c>
      <c r="K140" s="47">
        <v>1</v>
      </c>
      <c r="L140" s="47" t="s">
        <v>235</v>
      </c>
      <c r="M140" s="48" t="s">
        <v>606</v>
      </c>
      <c r="N140" s="50">
        <v>1</v>
      </c>
      <c r="O140" s="53">
        <v>1</v>
      </c>
      <c r="P140" s="46">
        <v>43467</v>
      </c>
      <c r="Q140" s="55">
        <v>43553</v>
      </c>
      <c r="R140" s="47" t="s">
        <v>60</v>
      </c>
      <c r="S140" s="36" t="s">
        <v>584</v>
      </c>
      <c r="T140" s="36" t="s">
        <v>584</v>
      </c>
      <c r="U140" s="71" t="s">
        <v>111</v>
      </c>
      <c r="V140" s="124">
        <v>43585</v>
      </c>
      <c r="W140" s="87" t="s">
        <v>1105</v>
      </c>
      <c r="X140" s="86">
        <v>1</v>
      </c>
      <c r="Y140" s="84">
        <f t="shared" si="64"/>
        <v>1</v>
      </c>
      <c r="Z140" s="85">
        <f t="shared" si="65"/>
        <v>1</v>
      </c>
      <c r="AA140" s="85" t="b">
        <f>IF(X140="","",IF(V140&lt;=Q140,IF(Z140&lt;100%,"INCUMPLIDA",IF(Z140=100%,"TERMINADA EXTEMPORANEA"))))</f>
        <v>0</v>
      </c>
      <c r="AB140" s="85" t="str">
        <f>IF(X140="","",IF(V140&gt;=Q140,IF(Z140=0%,"SIN INICIAR",IF(Z140=100%,"TERMINADA",IF(Z140&gt;0%,"EN PROCESO",IF(Z140&lt;0%,"INCUMPLIDA"))))))</f>
        <v>TERMINADA</v>
      </c>
      <c r="AC140" s="86" t="str">
        <f>IF(X140="","",IF(V140&gt;=Q140,AB140,IF(V140&lt;=Q140,AA140)))</f>
        <v>TERMINADA</v>
      </c>
      <c r="AD140" s="189" t="s">
        <v>1106</v>
      </c>
      <c r="AE140" s="86" t="s">
        <v>1094</v>
      </c>
      <c r="AF140" s="124"/>
      <c r="AG140" s="87"/>
      <c r="AH140" s="86"/>
      <c r="AI140" s="84" t="str">
        <f t="shared" si="54"/>
        <v/>
      </c>
      <c r="AJ140" s="85" t="str">
        <f t="shared" si="55"/>
        <v/>
      </c>
      <c r="AK140" s="85" t="str">
        <f t="shared" si="56"/>
        <v/>
      </c>
      <c r="AL140" s="85" t="str">
        <f t="shared" si="57"/>
        <v/>
      </c>
      <c r="AM140" s="86" t="str">
        <f t="shared" si="58"/>
        <v/>
      </c>
      <c r="AN140" s="87"/>
      <c r="AO140" s="87"/>
      <c r="AP140" s="124"/>
      <c r="AQ140" s="87"/>
      <c r="AR140" s="86"/>
      <c r="AS140" s="84" t="str">
        <f t="shared" si="59"/>
        <v/>
      </c>
      <c r="AT140" s="85" t="str">
        <f t="shared" si="60"/>
        <v/>
      </c>
      <c r="AU140" s="85" t="str">
        <f t="shared" si="61"/>
        <v/>
      </c>
      <c r="AV140" s="85" t="str">
        <f t="shared" si="62"/>
        <v/>
      </c>
      <c r="AW140" s="86" t="str">
        <f t="shared" si="63"/>
        <v/>
      </c>
      <c r="AX140" s="87"/>
      <c r="AY140" s="87"/>
      <c r="AZ140" s="86" t="str">
        <f t="shared" si="69"/>
        <v>CUMPLIDA</v>
      </c>
      <c r="BA140" s="86" t="s">
        <v>1227</v>
      </c>
      <c r="BB140" s="86" t="s">
        <v>759</v>
      </c>
      <c r="BC140" s="86" t="s">
        <v>1187</v>
      </c>
    </row>
    <row r="141" spans="1:55" ht="76.5" x14ac:dyDescent="0.25">
      <c r="A141" s="3">
        <v>134</v>
      </c>
      <c r="B141" s="46">
        <v>43447</v>
      </c>
      <c r="C141" s="47" t="s">
        <v>19</v>
      </c>
      <c r="D141" s="47" t="s">
        <v>569</v>
      </c>
      <c r="E141" s="46">
        <v>43447</v>
      </c>
      <c r="F141" s="47">
        <v>10</v>
      </c>
      <c r="G141" s="49" t="s">
        <v>607</v>
      </c>
      <c r="H141" s="47" t="s">
        <v>77</v>
      </c>
      <c r="I141" s="52" t="s">
        <v>608</v>
      </c>
      <c r="J141" s="49" t="s">
        <v>609</v>
      </c>
      <c r="K141" s="47">
        <v>2</v>
      </c>
      <c r="L141" s="47" t="s">
        <v>21</v>
      </c>
      <c r="M141" s="48" t="s">
        <v>610</v>
      </c>
      <c r="N141" s="50" t="s">
        <v>611</v>
      </c>
      <c r="O141" s="39">
        <v>1</v>
      </c>
      <c r="P141" s="46">
        <v>43467</v>
      </c>
      <c r="Q141" s="46">
        <v>43769</v>
      </c>
      <c r="R141" s="47" t="s">
        <v>32</v>
      </c>
      <c r="S141" s="36" t="s">
        <v>575</v>
      </c>
      <c r="T141" s="36" t="s">
        <v>575</v>
      </c>
      <c r="U141" s="71" t="s">
        <v>111</v>
      </c>
      <c r="V141" s="124">
        <v>43585</v>
      </c>
      <c r="W141" s="136" t="s">
        <v>1097</v>
      </c>
      <c r="X141" s="86">
        <v>0</v>
      </c>
      <c r="Y141" s="84">
        <f t="shared" si="64"/>
        <v>0</v>
      </c>
      <c r="Z141" s="85">
        <f t="shared" si="65"/>
        <v>0</v>
      </c>
      <c r="AA141" s="85" t="str">
        <f t="shared" si="66"/>
        <v>INCUMPLIDA</v>
      </c>
      <c r="AB141" s="85" t="str">
        <f t="shared" si="67"/>
        <v>SIN INICIAR</v>
      </c>
      <c r="AC141" s="86" t="str">
        <f t="shared" si="68"/>
        <v>SIN INICIAR</v>
      </c>
      <c r="AD141" s="188" t="s">
        <v>1296</v>
      </c>
      <c r="AE141" s="86" t="s">
        <v>1094</v>
      </c>
      <c r="AF141" s="124"/>
      <c r="AG141" s="87"/>
      <c r="AH141" s="86"/>
      <c r="AI141" s="84" t="str">
        <f t="shared" si="54"/>
        <v/>
      </c>
      <c r="AJ141" s="85" t="str">
        <f t="shared" si="55"/>
        <v/>
      </c>
      <c r="AK141" s="85" t="str">
        <f t="shared" si="56"/>
        <v/>
      </c>
      <c r="AL141" s="85" t="str">
        <f t="shared" si="57"/>
        <v/>
      </c>
      <c r="AM141" s="86" t="str">
        <f t="shared" si="58"/>
        <v/>
      </c>
      <c r="AN141" s="87"/>
      <c r="AO141" s="87"/>
      <c r="AP141" s="124"/>
      <c r="AQ141" s="87"/>
      <c r="AR141" s="86"/>
      <c r="AS141" s="84" t="str">
        <f t="shared" si="59"/>
        <v/>
      </c>
      <c r="AT141" s="85" t="str">
        <f t="shared" si="60"/>
        <v/>
      </c>
      <c r="AU141" s="85" t="str">
        <f t="shared" si="61"/>
        <v/>
      </c>
      <c r="AV141" s="85" t="str">
        <f t="shared" si="62"/>
        <v/>
      </c>
      <c r="AW141" s="86" t="str">
        <f t="shared" si="63"/>
        <v/>
      </c>
      <c r="AX141" s="87"/>
      <c r="AY141" s="87"/>
      <c r="AZ141" s="86" t="str">
        <f t="shared" si="69"/>
        <v>PENDIENTE</v>
      </c>
      <c r="BA141" s="86"/>
      <c r="BB141" s="86"/>
      <c r="BC141" s="86"/>
    </row>
    <row r="142" spans="1:55" ht="191.25" customHeight="1" x14ac:dyDescent="0.25">
      <c r="A142" s="3">
        <v>135</v>
      </c>
      <c r="B142" s="46">
        <v>43447</v>
      </c>
      <c r="C142" s="47" t="s">
        <v>19</v>
      </c>
      <c r="D142" s="47" t="s">
        <v>569</v>
      </c>
      <c r="E142" s="46">
        <v>43447</v>
      </c>
      <c r="F142" s="47">
        <v>11</v>
      </c>
      <c r="G142" s="49" t="s">
        <v>612</v>
      </c>
      <c r="H142" s="47" t="s">
        <v>77</v>
      </c>
      <c r="I142" s="49" t="s">
        <v>613</v>
      </c>
      <c r="J142" s="52" t="s">
        <v>614</v>
      </c>
      <c r="K142" s="47">
        <v>2</v>
      </c>
      <c r="L142" s="47" t="s">
        <v>235</v>
      </c>
      <c r="M142" s="48" t="s">
        <v>615</v>
      </c>
      <c r="N142" s="48" t="s">
        <v>616</v>
      </c>
      <c r="O142" s="39">
        <v>1</v>
      </c>
      <c r="P142" s="46">
        <v>43467</v>
      </c>
      <c r="Q142" s="46">
        <v>43585</v>
      </c>
      <c r="R142" s="47" t="s">
        <v>32</v>
      </c>
      <c r="S142" s="36" t="s">
        <v>575</v>
      </c>
      <c r="T142" s="36" t="s">
        <v>575</v>
      </c>
      <c r="U142" s="71" t="s">
        <v>111</v>
      </c>
      <c r="V142" s="124">
        <v>43585</v>
      </c>
      <c r="W142" s="87" t="s">
        <v>1107</v>
      </c>
      <c r="X142" s="86">
        <v>2</v>
      </c>
      <c r="Y142" s="84">
        <f t="shared" si="64"/>
        <v>1</v>
      </c>
      <c r="Z142" s="85">
        <f t="shared" si="65"/>
        <v>1</v>
      </c>
      <c r="AA142" s="85" t="b">
        <f t="shared" si="66"/>
        <v>0</v>
      </c>
      <c r="AB142" s="85" t="str">
        <f t="shared" si="67"/>
        <v>TERMINADA</v>
      </c>
      <c r="AC142" s="86" t="str">
        <f t="shared" si="68"/>
        <v>TERMINADA</v>
      </c>
      <c r="AD142" s="87" t="s">
        <v>1297</v>
      </c>
      <c r="AE142" s="86" t="s">
        <v>1094</v>
      </c>
      <c r="AF142" s="124"/>
      <c r="AG142" s="87"/>
      <c r="AH142" s="86"/>
      <c r="AI142" s="84" t="str">
        <f t="shared" si="54"/>
        <v/>
      </c>
      <c r="AJ142" s="85" t="str">
        <f t="shared" si="55"/>
        <v/>
      </c>
      <c r="AK142" s="85" t="str">
        <f t="shared" si="56"/>
        <v/>
      </c>
      <c r="AL142" s="85" t="str">
        <f t="shared" si="57"/>
        <v/>
      </c>
      <c r="AM142" s="86" t="str">
        <f t="shared" si="58"/>
        <v/>
      </c>
      <c r="AN142" s="87"/>
      <c r="AO142" s="87"/>
      <c r="AP142" s="124"/>
      <c r="AQ142" s="87"/>
      <c r="AR142" s="86"/>
      <c r="AS142" s="84" t="str">
        <f t="shared" si="59"/>
        <v/>
      </c>
      <c r="AT142" s="85" t="str">
        <f t="shared" si="60"/>
        <v/>
      </c>
      <c r="AU142" s="85" t="str">
        <f t="shared" si="61"/>
        <v/>
      </c>
      <c r="AV142" s="85" t="str">
        <f t="shared" si="62"/>
        <v/>
      </c>
      <c r="AW142" s="86" t="str">
        <f t="shared" si="63"/>
        <v/>
      </c>
      <c r="AX142" s="87"/>
      <c r="AY142" s="87"/>
      <c r="AZ142" s="86" t="str">
        <f t="shared" si="69"/>
        <v>CUMPLIDA</v>
      </c>
      <c r="BA142" s="86" t="s">
        <v>1227</v>
      </c>
      <c r="BB142" s="86" t="s">
        <v>759</v>
      </c>
      <c r="BC142" s="86" t="s">
        <v>1187</v>
      </c>
    </row>
    <row r="143" spans="1:55" ht="63.75" x14ac:dyDescent="0.25">
      <c r="A143" s="3">
        <v>136</v>
      </c>
      <c r="B143" s="46">
        <v>43452</v>
      </c>
      <c r="C143" s="47" t="s">
        <v>19</v>
      </c>
      <c r="D143" s="47" t="s">
        <v>617</v>
      </c>
      <c r="E143" s="46">
        <v>43452</v>
      </c>
      <c r="F143" s="47">
        <v>1</v>
      </c>
      <c r="G143" s="49" t="s">
        <v>618</v>
      </c>
      <c r="H143" s="47" t="s">
        <v>619</v>
      </c>
      <c r="I143" s="57" t="s">
        <v>620</v>
      </c>
      <c r="J143" s="57" t="s">
        <v>621</v>
      </c>
      <c r="K143" s="58">
        <v>2</v>
      </c>
      <c r="L143" s="58" t="s">
        <v>21</v>
      </c>
      <c r="M143" s="58" t="s">
        <v>622</v>
      </c>
      <c r="N143" s="58">
        <v>100</v>
      </c>
      <c r="O143" s="59">
        <v>1</v>
      </c>
      <c r="P143" s="51">
        <v>43497</v>
      </c>
      <c r="Q143" s="60">
        <v>43830</v>
      </c>
      <c r="R143" s="47" t="s">
        <v>84</v>
      </c>
      <c r="S143" s="36" t="s">
        <v>51</v>
      </c>
      <c r="T143" s="34" t="s">
        <v>76</v>
      </c>
      <c r="U143" s="71" t="s">
        <v>111</v>
      </c>
      <c r="V143" s="124">
        <v>43585</v>
      </c>
      <c r="W143" s="136" t="s">
        <v>1097</v>
      </c>
      <c r="X143" s="86">
        <v>0</v>
      </c>
      <c r="Y143" s="84">
        <f t="shared" si="64"/>
        <v>0</v>
      </c>
      <c r="Z143" s="85">
        <f t="shared" si="65"/>
        <v>0</v>
      </c>
      <c r="AA143" s="85" t="str">
        <f t="shared" si="66"/>
        <v>INCUMPLIDA</v>
      </c>
      <c r="AB143" s="85" t="str">
        <f t="shared" si="67"/>
        <v>SIN INICIAR</v>
      </c>
      <c r="AC143" s="86" t="str">
        <f t="shared" si="68"/>
        <v>SIN INICIAR</v>
      </c>
      <c r="AD143" s="188" t="s">
        <v>1034</v>
      </c>
      <c r="AE143" s="86" t="s">
        <v>973</v>
      </c>
      <c r="AF143" s="124"/>
      <c r="AG143" s="87"/>
      <c r="AH143" s="86"/>
      <c r="AI143" s="84" t="str">
        <f t="shared" si="54"/>
        <v/>
      </c>
      <c r="AJ143" s="85" t="str">
        <f t="shared" si="55"/>
        <v/>
      </c>
      <c r="AK143" s="85" t="str">
        <f t="shared" si="56"/>
        <v/>
      </c>
      <c r="AL143" s="85" t="str">
        <f t="shared" si="57"/>
        <v/>
      </c>
      <c r="AM143" s="86" t="str">
        <f t="shared" si="58"/>
        <v/>
      </c>
      <c r="AN143" s="87"/>
      <c r="AO143" s="87"/>
      <c r="AP143" s="124"/>
      <c r="AQ143" s="87"/>
      <c r="AR143" s="86"/>
      <c r="AS143" s="84" t="str">
        <f t="shared" si="59"/>
        <v/>
      </c>
      <c r="AT143" s="85" t="str">
        <f t="shared" si="60"/>
        <v/>
      </c>
      <c r="AU143" s="85" t="str">
        <f t="shared" si="61"/>
        <v/>
      </c>
      <c r="AV143" s="85" t="str">
        <f t="shared" si="62"/>
        <v/>
      </c>
      <c r="AW143" s="86" t="str">
        <f t="shared" si="63"/>
        <v/>
      </c>
      <c r="AX143" s="87"/>
      <c r="AY143" s="87"/>
      <c r="AZ143" s="86" t="str">
        <f t="shared" si="69"/>
        <v>PENDIENTE</v>
      </c>
      <c r="BA143" s="86"/>
      <c r="BB143" s="86"/>
      <c r="BC143" s="86"/>
    </row>
    <row r="144" spans="1:55" ht="123.75" customHeight="1" x14ac:dyDescent="0.25">
      <c r="A144" s="3">
        <v>137</v>
      </c>
      <c r="B144" s="46">
        <v>43452</v>
      </c>
      <c r="C144" s="47" t="s">
        <v>19</v>
      </c>
      <c r="D144" s="47" t="s">
        <v>617</v>
      </c>
      <c r="E144" s="46">
        <v>43452</v>
      </c>
      <c r="F144" s="61" t="s">
        <v>623</v>
      </c>
      <c r="G144" s="49" t="s">
        <v>714</v>
      </c>
      <c r="H144" s="47" t="s">
        <v>619</v>
      </c>
      <c r="I144" s="57" t="s">
        <v>624</v>
      </c>
      <c r="J144" s="62" t="s">
        <v>625</v>
      </c>
      <c r="K144" s="47">
        <v>2</v>
      </c>
      <c r="L144" s="47" t="s">
        <v>21</v>
      </c>
      <c r="M144" s="58" t="s">
        <v>622</v>
      </c>
      <c r="N144" s="48">
        <v>100</v>
      </c>
      <c r="O144" s="39">
        <v>1</v>
      </c>
      <c r="P144" s="55">
        <v>43497</v>
      </c>
      <c r="Q144" s="60">
        <v>43830</v>
      </c>
      <c r="R144" s="47" t="s">
        <v>84</v>
      </c>
      <c r="S144" s="36" t="s">
        <v>51</v>
      </c>
      <c r="T144" s="34" t="s">
        <v>76</v>
      </c>
      <c r="U144" s="71" t="s">
        <v>111</v>
      </c>
      <c r="V144" s="124">
        <v>43585</v>
      </c>
      <c r="W144" s="125" t="s">
        <v>1207</v>
      </c>
      <c r="X144" s="86">
        <v>0.5</v>
      </c>
      <c r="Y144" s="84">
        <f t="shared" si="64"/>
        <v>0.25</v>
      </c>
      <c r="Z144" s="85">
        <f t="shared" si="65"/>
        <v>0.25</v>
      </c>
      <c r="AA144" s="85" t="str">
        <f t="shared" si="66"/>
        <v>INCUMPLIDA</v>
      </c>
      <c r="AB144" s="85" t="str">
        <f t="shared" si="67"/>
        <v>EN PROCESO</v>
      </c>
      <c r="AC144" s="86" t="str">
        <f t="shared" si="68"/>
        <v>EN PROCESO</v>
      </c>
      <c r="AD144" s="188" t="s">
        <v>1170</v>
      </c>
      <c r="AE144" s="86" t="s">
        <v>973</v>
      </c>
      <c r="AF144" s="124"/>
      <c r="AG144" s="87"/>
      <c r="AH144" s="86"/>
      <c r="AI144" s="84" t="str">
        <f t="shared" si="54"/>
        <v/>
      </c>
      <c r="AJ144" s="85" t="str">
        <f t="shared" si="55"/>
        <v/>
      </c>
      <c r="AK144" s="85" t="str">
        <f t="shared" si="56"/>
        <v/>
      </c>
      <c r="AL144" s="85" t="str">
        <f t="shared" si="57"/>
        <v/>
      </c>
      <c r="AM144" s="86" t="str">
        <f t="shared" si="58"/>
        <v/>
      </c>
      <c r="AN144" s="87"/>
      <c r="AO144" s="87"/>
      <c r="AP144" s="124"/>
      <c r="AQ144" s="87"/>
      <c r="AR144" s="86"/>
      <c r="AS144" s="84" t="str">
        <f t="shared" si="59"/>
        <v/>
      </c>
      <c r="AT144" s="85" t="str">
        <f t="shared" si="60"/>
        <v/>
      </c>
      <c r="AU144" s="85" t="str">
        <f t="shared" si="61"/>
        <v/>
      </c>
      <c r="AV144" s="85" t="str">
        <f t="shared" si="62"/>
        <v/>
      </c>
      <c r="AW144" s="86" t="str">
        <f t="shared" si="63"/>
        <v/>
      </c>
      <c r="AX144" s="87"/>
      <c r="AY144" s="87"/>
      <c r="AZ144" s="86" t="str">
        <f t="shared" si="69"/>
        <v>PENDIENTE</v>
      </c>
      <c r="BA144" s="86"/>
      <c r="BB144" s="86"/>
      <c r="BC144" s="86"/>
    </row>
    <row r="145" spans="1:55" ht="127.5" x14ac:dyDescent="0.25">
      <c r="A145" s="3">
        <v>138</v>
      </c>
      <c r="B145" s="46">
        <v>43452</v>
      </c>
      <c r="C145" s="47" t="s">
        <v>19</v>
      </c>
      <c r="D145" s="47" t="s">
        <v>617</v>
      </c>
      <c r="E145" s="46">
        <v>43452</v>
      </c>
      <c r="F145" s="61" t="s">
        <v>626</v>
      </c>
      <c r="G145" s="49" t="s">
        <v>713</v>
      </c>
      <c r="H145" s="47" t="s">
        <v>619</v>
      </c>
      <c r="I145" s="49" t="s">
        <v>627</v>
      </c>
      <c r="J145" s="56" t="s">
        <v>628</v>
      </c>
      <c r="K145" s="47">
        <v>1</v>
      </c>
      <c r="L145" s="47" t="s">
        <v>21</v>
      </c>
      <c r="M145" s="58" t="s">
        <v>629</v>
      </c>
      <c r="N145" s="48">
        <v>100</v>
      </c>
      <c r="O145" s="39">
        <v>1</v>
      </c>
      <c r="P145" s="55">
        <v>43497</v>
      </c>
      <c r="Q145" s="60">
        <v>43830</v>
      </c>
      <c r="R145" s="47" t="s">
        <v>84</v>
      </c>
      <c r="S145" s="36" t="s">
        <v>51</v>
      </c>
      <c r="T145" s="34" t="s">
        <v>76</v>
      </c>
      <c r="U145" s="71" t="s">
        <v>111</v>
      </c>
      <c r="V145" s="124">
        <v>43585</v>
      </c>
      <c r="W145" s="125" t="s">
        <v>990</v>
      </c>
      <c r="X145" s="86">
        <v>0.5</v>
      </c>
      <c r="Y145" s="84">
        <f t="shared" si="64"/>
        <v>0.5</v>
      </c>
      <c r="Z145" s="85">
        <f t="shared" si="65"/>
        <v>0.5</v>
      </c>
      <c r="AA145" s="85" t="str">
        <f t="shared" si="66"/>
        <v>INCUMPLIDA</v>
      </c>
      <c r="AB145" s="85" t="str">
        <f t="shared" si="67"/>
        <v>EN PROCESO</v>
      </c>
      <c r="AC145" s="86" t="str">
        <f t="shared" si="68"/>
        <v>EN PROCESO</v>
      </c>
      <c r="AD145" s="188" t="s">
        <v>991</v>
      </c>
      <c r="AE145" s="86" t="s">
        <v>973</v>
      </c>
      <c r="AF145" s="124"/>
      <c r="AG145" s="87"/>
      <c r="AH145" s="86"/>
      <c r="AI145" s="84" t="str">
        <f t="shared" si="54"/>
        <v/>
      </c>
      <c r="AJ145" s="85" t="str">
        <f t="shared" si="55"/>
        <v/>
      </c>
      <c r="AK145" s="85" t="str">
        <f t="shared" si="56"/>
        <v/>
      </c>
      <c r="AL145" s="85" t="str">
        <f t="shared" si="57"/>
        <v/>
      </c>
      <c r="AM145" s="86" t="str">
        <f t="shared" si="58"/>
        <v/>
      </c>
      <c r="AN145" s="87"/>
      <c r="AO145" s="87"/>
      <c r="AP145" s="124"/>
      <c r="AQ145" s="87"/>
      <c r="AR145" s="86"/>
      <c r="AS145" s="84" t="str">
        <f t="shared" si="59"/>
        <v/>
      </c>
      <c r="AT145" s="85" t="str">
        <f t="shared" si="60"/>
        <v/>
      </c>
      <c r="AU145" s="85" t="str">
        <f t="shared" si="61"/>
        <v/>
      </c>
      <c r="AV145" s="85" t="str">
        <f t="shared" si="62"/>
        <v/>
      </c>
      <c r="AW145" s="86" t="str">
        <f t="shared" si="63"/>
        <v/>
      </c>
      <c r="AX145" s="87"/>
      <c r="AY145" s="87"/>
      <c r="AZ145" s="86" t="str">
        <f t="shared" si="69"/>
        <v>PENDIENTE</v>
      </c>
      <c r="BA145" s="86"/>
      <c r="BB145" s="86"/>
      <c r="BC145" s="86"/>
    </row>
    <row r="146" spans="1:55" ht="291" customHeight="1" x14ac:dyDescent="0.25">
      <c r="A146" s="3">
        <v>139</v>
      </c>
      <c r="B146" s="46">
        <v>43452</v>
      </c>
      <c r="C146" s="47" t="s">
        <v>19</v>
      </c>
      <c r="D146" s="47" t="s">
        <v>617</v>
      </c>
      <c r="E146" s="46">
        <v>43452</v>
      </c>
      <c r="F146" s="61" t="s">
        <v>630</v>
      </c>
      <c r="G146" s="49" t="s">
        <v>712</v>
      </c>
      <c r="H146" s="47" t="s">
        <v>619</v>
      </c>
      <c r="I146" s="57" t="s">
        <v>631</v>
      </c>
      <c r="J146" s="52" t="s">
        <v>675</v>
      </c>
      <c r="K146" s="47">
        <v>3</v>
      </c>
      <c r="L146" s="58" t="s">
        <v>21</v>
      </c>
      <c r="M146" s="58" t="s">
        <v>632</v>
      </c>
      <c r="N146" s="48">
        <v>100</v>
      </c>
      <c r="O146" s="39">
        <v>1</v>
      </c>
      <c r="P146" s="55">
        <v>43497</v>
      </c>
      <c r="Q146" s="60">
        <v>43830</v>
      </c>
      <c r="R146" s="47" t="s">
        <v>84</v>
      </c>
      <c r="S146" s="36" t="s">
        <v>51</v>
      </c>
      <c r="T146" s="34" t="s">
        <v>76</v>
      </c>
      <c r="U146" s="71" t="s">
        <v>111</v>
      </c>
      <c r="V146" s="124">
        <v>43585</v>
      </c>
      <c r="W146" s="125" t="s">
        <v>992</v>
      </c>
      <c r="X146" s="86">
        <v>0.5</v>
      </c>
      <c r="Y146" s="84">
        <f t="shared" si="64"/>
        <v>0.16666666666666666</v>
      </c>
      <c r="Z146" s="85">
        <f t="shared" si="65"/>
        <v>0.16666666666666666</v>
      </c>
      <c r="AA146" s="85" t="str">
        <f t="shared" si="66"/>
        <v>INCUMPLIDA</v>
      </c>
      <c r="AB146" s="85" t="str">
        <f t="shared" si="67"/>
        <v>EN PROCESO</v>
      </c>
      <c r="AC146" s="86" t="str">
        <f t="shared" si="68"/>
        <v>EN PROCESO</v>
      </c>
      <c r="AD146" s="188" t="s">
        <v>1171</v>
      </c>
      <c r="AE146" s="86" t="s">
        <v>973</v>
      </c>
      <c r="AF146" s="124"/>
      <c r="AG146" s="87"/>
      <c r="AH146" s="86"/>
      <c r="AI146" s="84" t="str">
        <f t="shared" si="54"/>
        <v/>
      </c>
      <c r="AJ146" s="85" t="str">
        <f t="shared" si="55"/>
        <v/>
      </c>
      <c r="AK146" s="85" t="str">
        <f t="shared" si="56"/>
        <v/>
      </c>
      <c r="AL146" s="85" t="str">
        <f t="shared" si="57"/>
        <v/>
      </c>
      <c r="AM146" s="86" t="str">
        <f t="shared" si="58"/>
        <v/>
      </c>
      <c r="AN146" s="87"/>
      <c r="AO146" s="87"/>
      <c r="AP146" s="124"/>
      <c r="AQ146" s="87"/>
      <c r="AR146" s="86"/>
      <c r="AS146" s="84" t="str">
        <f t="shared" si="59"/>
        <v/>
      </c>
      <c r="AT146" s="85" t="str">
        <f t="shared" si="60"/>
        <v/>
      </c>
      <c r="AU146" s="85" t="str">
        <f t="shared" si="61"/>
        <v/>
      </c>
      <c r="AV146" s="85" t="str">
        <f t="shared" si="62"/>
        <v/>
      </c>
      <c r="AW146" s="86" t="str">
        <f t="shared" si="63"/>
        <v/>
      </c>
      <c r="AX146" s="87"/>
      <c r="AY146" s="87"/>
      <c r="AZ146" s="86" t="str">
        <f t="shared" si="69"/>
        <v>PENDIENTE</v>
      </c>
      <c r="BA146" s="86"/>
      <c r="BB146" s="86"/>
      <c r="BC146" s="86"/>
    </row>
    <row r="147" spans="1:55" ht="291.75" customHeight="1" x14ac:dyDescent="0.25">
      <c r="A147" s="3">
        <v>140</v>
      </c>
      <c r="B147" s="46">
        <v>43452</v>
      </c>
      <c r="C147" s="47" t="s">
        <v>19</v>
      </c>
      <c r="D147" s="47" t="s">
        <v>617</v>
      </c>
      <c r="E147" s="46">
        <v>43452</v>
      </c>
      <c r="F147" s="61" t="s">
        <v>633</v>
      </c>
      <c r="G147" s="49" t="s">
        <v>740</v>
      </c>
      <c r="H147" s="47" t="s">
        <v>619</v>
      </c>
      <c r="I147" s="57" t="s">
        <v>634</v>
      </c>
      <c r="J147" s="49" t="s">
        <v>635</v>
      </c>
      <c r="K147" s="47">
        <v>4</v>
      </c>
      <c r="L147" s="58" t="s">
        <v>21</v>
      </c>
      <c r="M147" s="58" t="s">
        <v>632</v>
      </c>
      <c r="N147" s="48">
        <v>100</v>
      </c>
      <c r="O147" s="39">
        <v>1</v>
      </c>
      <c r="P147" s="55">
        <v>43497</v>
      </c>
      <c r="Q147" s="60">
        <v>43830</v>
      </c>
      <c r="R147" s="47" t="s">
        <v>84</v>
      </c>
      <c r="S147" s="36" t="s">
        <v>51</v>
      </c>
      <c r="T147" s="34" t="s">
        <v>76</v>
      </c>
      <c r="U147" s="71" t="s">
        <v>111</v>
      </c>
      <c r="V147" s="124">
        <v>43585</v>
      </c>
      <c r="W147" s="125" t="s">
        <v>993</v>
      </c>
      <c r="X147" s="86">
        <v>1</v>
      </c>
      <c r="Y147" s="84">
        <f t="shared" si="64"/>
        <v>0.25</v>
      </c>
      <c r="Z147" s="85">
        <f t="shared" si="65"/>
        <v>0.25</v>
      </c>
      <c r="AA147" s="85" t="str">
        <f t="shared" si="66"/>
        <v>INCUMPLIDA</v>
      </c>
      <c r="AB147" s="85" t="str">
        <f t="shared" si="67"/>
        <v>EN PROCESO</v>
      </c>
      <c r="AC147" s="86" t="str">
        <f t="shared" si="68"/>
        <v>EN PROCESO</v>
      </c>
      <c r="AD147" s="188" t="s">
        <v>1298</v>
      </c>
      <c r="AE147" s="86" t="s">
        <v>973</v>
      </c>
      <c r="AF147" s="124"/>
      <c r="AG147" s="87"/>
      <c r="AH147" s="86"/>
      <c r="AI147" s="84" t="str">
        <f t="shared" si="54"/>
        <v/>
      </c>
      <c r="AJ147" s="85" t="str">
        <f t="shared" si="55"/>
        <v/>
      </c>
      <c r="AK147" s="85" t="str">
        <f t="shared" si="56"/>
        <v/>
      </c>
      <c r="AL147" s="85" t="str">
        <f t="shared" si="57"/>
        <v/>
      </c>
      <c r="AM147" s="86" t="str">
        <f t="shared" si="58"/>
        <v/>
      </c>
      <c r="AN147" s="87"/>
      <c r="AO147" s="87"/>
      <c r="AP147" s="124"/>
      <c r="AQ147" s="87"/>
      <c r="AR147" s="86"/>
      <c r="AS147" s="84" t="str">
        <f t="shared" si="59"/>
        <v/>
      </c>
      <c r="AT147" s="85" t="str">
        <f t="shared" si="60"/>
        <v/>
      </c>
      <c r="AU147" s="85" t="str">
        <f t="shared" si="61"/>
        <v/>
      </c>
      <c r="AV147" s="85" t="str">
        <f t="shared" si="62"/>
        <v/>
      </c>
      <c r="AW147" s="86" t="str">
        <f t="shared" si="63"/>
        <v/>
      </c>
      <c r="AX147" s="87"/>
      <c r="AY147" s="87"/>
      <c r="AZ147" s="86" t="str">
        <f t="shared" si="69"/>
        <v>PENDIENTE</v>
      </c>
      <c r="BA147" s="86"/>
      <c r="BB147" s="86"/>
      <c r="BC147" s="86"/>
    </row>
    <row r="148" spans="1:55" ht="165.75" x14ac:dyDescent="0.25">
      <c r="A148" s="3">
        <v>141</v>
      </c>
      <c r="B148" s="46">
        <v>43452</v>
      </c>
      <c r="C148" s="47" t="s">
        <v>19</v>
      </c>
      <c r="D148" s="47" t="s">
        <v>617</v>
      </c>
      <c r="E148" s="46">
        <v>43452</v>
      </c>
      <c r="F148" s="63">
        <v>3</v>
      </c>
      <c r="G148" s="52" t="s">
        <v>636</v>
      </c>
      <c r="H148" s="47" t="s">
        <v>619</v>
      </c>
      <c r="I148" s="57" t="s">
        <v>637</v>
      </c>
      <c r="J148" s="49" t="s">
        <v>638</v>
      </c>
      <c r="K148" s="47">
        <v>1</v>
      </c>
      <c r="L148" s="58" t="s">
        <v>21</v>
      </c>
      <c r="M148" s="58" t="s">
        <v>639</v>
      </c>
      <c r="N148" s="48">
        <v>100</v>
      </c>
      <c r="O148" s="39">
        <v>1</v>
      </c>
      <c r="P148" s="55">
        <v>43497</v>
      </c>
      <c r="Q148" s="60">
        <v>43646</v>
      </c>
      <c r="R148" s="47" t="s">
        <v>84</v>
      </c>
      <c r="S148" s="36" t="s">
        <v>51</v>
      </c>
      <c r="T148" s="34" t="s">
        <v>76</v>
      </c>
      <c r="U148" s="71" t="s">
        <v>111</v>
      </c>
      <c r="V148" s="124">
        <v>43585</v>
      </c>
      <c r="W148" s="125" t="s">
        <v>994</v>
      </c>
      <c r="X148" s="86">
        <v>0.5</v>
      </c>
      <c r="Y148" s="84">
        <f t="shared" si="64"/>
        <v>0.5</v>
      </c>
      <c r="Z148" s="85">
        <f t="shared" si="65"/>
        <v>0.5</v>
      </c>
      <c r="AA148" s="85" t="str">
        <f t="shared" si="66"/>
        <v>INCUMPLIDA</v>
      </c>
      <c r="AB148" s="85" t="str">
        <f t="shared" si="67"/>
        <v>EN PROCESO</v>
      </c>
      <c r="AC148" s="86" t="str">
        <f t="shared" si="68"/>
        <v>EN PROCESO</v>
      </c>
      <c r="AD148" s="188" t="s">
        <v>1035</v>
      </c>
      <c r="AE148" s="86" t="s">
        <v>973</v>
      </c>
      <c r="AF148" s="124"/>
      <c r="AG148" s="87"/>
      <c r="AH148" s="86"/>
      <c r="AI148" s="84" t="str">
        <f t="shared" si="54"/>
        <v/>
      </c>
      <c r="AJ148" s="85" t="str">
        <f t="shared" si="55"/>
        <v/>
      </c>
      <c r="AK148" s="85" t="str">
        <f t="shared" si="56"/>
        <v/>
      </c>
      <c r="AL148" s="85" t="str">
        <f t="shared" si="57"/>
        <v/>
      </c>
      <c r="AM148" s="86" t="str">
        <f t="shared" si="58"/>
        <v/>
      </c>
      <c r="AN148" s="87"/>
      <c r="AO148" s="87"/>
      <c r="AP148" s="124"/>
      <c r="AQ148" s="87"/>
      <c r="AR148" s="86"/>
      <c r="AS148" s="84" t="str">
        <f t="shared" si="59"/>
        <v/>
      </c>
      <c r="AT148" s="85" t="str">
        <f t="shared" si="60"/>
        <v/>
      </c>
      <c r="AU148" s="85" t="str">
        <f t="shared" si="61"/>
        <v/>
      </c>
      <c r="AV148" s="85" t="str">
        <f t="shared" si="62"/>
        <v/>
      </c>
      <c r="AW148" s="86" t="str">
        <f t="shared" si="63"/>
        <v/>
      </c>
      <c r="AX148" s="87"/>
      <c r="AY148" s="87"/>
      <c r="AZ148" s="86" t="str">
        <f t="shared" si="69"/>
        <v>PENDIENTE</v>
      </c>
      <c r="BA148" s="86"/>
      <c r="BB148" s="86"/>
      <c r="BC148" s="86"/>
    </row>
    <row r="149" spans="1:55" ht="63.75" x14ac:dyDescent="0.25">
      <c r="A149" s="3">
        <v>142</v>
      </c>
      <c r="B149" s="46">
        <v>43452</v>
      </c>
      <c r="C149" s="47" t="s">
        <v>19</v>
      </c>
      <c r="D149" s="47" t="s">
        <v>617</v>
      </c>
      <c r="E149" s="46">
        <v>43452</v>
      </c>
      <c r="F149" s="63">
        <v>4</v>
      </c>
      <c r="G149" s="52" t="s">
        <v>640</v>
      </c>
      <c r="H149" s="47" t="s">
        <v>619</v>
      </c>
      <c r="I149" s="57" t="s">
        <v>641</v>
      </c>
      <c r="J149" s="56" t="s">
        <v>642</v>
      </c>
      <c r="K149" s="47">
        <v>1</v>
      </c>
      <c r="L149" s="47" t="s">
        <v>21</v>
      </c>
      <c r="M149" s="58" t="s">
        <v>632</v>
      </c>
      <c r="N149" s="48">
        <v>100</v>
      </c>
      <c r="O149" s="39">
        <v>1</v>
      </c>
      <c r="P149" s="55">
        <v>43497</v>
      </c>
      <c r="Q149" s="46">
        <v>43830</v>
      </c>
      <c r="R149" s="47" t="s">
        <v>84</v>
      </c>
      <c r="S149" s="36" t="s">
        <v>51</v>
      </c>
      <c r="T149" s="34" t="s">
        <v>76</v>
      </c>
      <c r="U149" s="71" t="s">
        <v>111</v>
      </c>
      <c r="V149" s="124">
        <v>43585</v>
      </c>
      <c r="W149" s="136" t="s">
        <v>1097</v>
      </c>
      <c r="X149" s="86">
        <v>0</v>
      </c>
      <c r="Y149" s="84">
        <f t="shared" si="64"/>
        <v>0</v>
      </c>
      <c r="Z149" s="85">
        <f t="shared" si="65"/>
        <v>0</v>
      </c>
      <c r="AA149" s="85" t="str">
        <f t="shared" si="66"/>
        <v>INCUMPLIDA</v>
      </c>
      <c r="AB149" s="85" t="str">
        <f t="shared" si="67"/>
        <v>SIN INICIAR</v>
      </c>
      <c r="AC149" s="86" t="str">
        <f t="shared" si="68"/>
        <v>SIN INICIAR</v>
      </c>
      <c r="AD149" s="188" t="s">
        <v>1034</v>
      </c>
      <c r="AE149" s="86" t="s">
        <v>973</v>
      </c>
      <c r="AF149" s="124"/>
      <c r="AG149" s="87"/>
      <c r="AH149" s="86"/>
      <c r="AI149" s="84" t="str">
        <f t="shared" si="54"/>
        <v/>
      </c>
      <c r="AJ149" s="85" t="str">
        <f t="shared" si="55"/>
        <v/>
      </c>
      <c r="AK149" s="85" t="str">
        <f t="shared" si="56"/>
        <v/>
      </c>
      <c r="AL149" s="85" t="str">
        <f t="shared" si="57"/>
        <v/>
      </c>
      <c r="AM149" s="86" t="str">
        <f t="shared" si="58"/>
        <v/>
      </c>
      <c r="AN149" s="87"/>
      <c r="AO149" s="87"/>
      <c r="AP149" s="124"/>
      <c r="AQ149" s="87"/>
      <c r="AR149" s="86"/>
      <c r="AS149" s="84" t="str">
        <f t="shared" si="59"/>
        <v/>
      </c>
      <c r="AT149" s="85" t="str">
        <f t="shared" si="60"/>
        <v/>
      </c>
      <c r="AU149" s="85" t="str">
        <f t="shared" si="61"/>
        <v/>
      </c>
      <c r="AV149" s="85" t="str">
        <f t="shared" si="62"/>
        <v/>
      </c>
      <c r="AW149" s="86" t="str">
        <f t="shared" si="63"/>
        <v/>
      </c>
      <c r="AX149" s="87"/>
      <c r="AY149" s="87"/>
      <c r="AZ149" s="86" t="str">
        <f t="shared" si="69"/>
        <v>PENDIENTE</v>
      </c>
      <c r="BA149" s="86"/>
      <c r="BB149" s="86"/>
      <c r="BC149" s="86"/>
    </row>
    <row r="150" spans="1:55" ht="166.5" customHeight="1" x14ac:dyDescent="0.25">
      <c r="A150" s="3">
        <v>143</v>
      </c>
      <c r="B150" s="46">
        <v>43452</v>
      </c>
      <c r="C150" s="47" t="s">
        <v>19</v>
      </c>
      <c r="D150" s="47" t="s">
        <v>617</v>
      </c>
      <c r="E150" s="46">
        <v>43452</v>
      </c>
      <c r="F150" s="63">
        <v>5</v>
      </c>
      <c r="G150" s="52" t="s">
        <v>643</v>
      </c>
      <c r="H150" s="47" t="s">
        <v>619</v>
      </c>
      <c r="I150" s="57" t="s">
        <v>644</v>
      </c>
      <c r="J150" s="57" t="s">
        <v>645</v>
      </c>
      <c r="K150" s="47">
        <v>2</v>
      </c>
      <c r="L150" s="58" t="s">
        <v>21</v>
      </c>
      <c r="M150" s="58" t="s">
        <v>632</v>
      </c>
      <c r="N150" s="48">
        <v>100</v>
      </c>
      <c r="O150" s="39">
        <v>1</v>
      </c>
      <c r="P150" s="55">
        <v>43497</v>
      </c>
      <c r="Q150" s="46">
        <v>43830</v>
      </c>
      <c r="R150" s="47" t="s">
        <v>84</v>
      </c>
      <c r="S150" s="36" t="s">
        <v>51</v>
      </c>
      <c r="T150" s="34" t="s">
        <v>76</v>
      </c>
      <c r="U150" s="71" t="s">
        <v>111</v>
      </c>
      <c r="V150" s="124">
        <v>43585</v>
      </c>
      <c r="W150" s="125" t="s">
        <v>1331</v>
      </c>
      <c r="X150" s="86">
        <v>1</v>
      </c>
      <c r="Y150" s="84">
        <f t="shared" si="64"/>
        <v>0.5</v>
      </c>
      <c r="Z150" s="85">
        <f t="shared" si="65"/>
        <v>0.5</v>
      </c>
      <c r="AA150" s="85" t="str">
        <f t="shared" si="66"/>
        <v>INCUMPLIDA</v>
      </c>
      <c r="AB150" s="85" t="str">
        <f t="shared" si="67"/>
        <v>EN PROCESO</v>
      </c>
      <c r="AC150" s="86" t="str">
        <f t="shared" si="68"/>
        <v>EN PROCESO</v>
      </c>
      <c r="AD150" s="188" t="s">
        <v>1036</v>
      </c>
      <c r="AE150" s="86" t="s">
        <v>973</v>
      </c>
      <c r="AF150" s="124"/>
      <c r="AG150" s="87"/>
      <c r="AH150" s="86"/>
      <c r="AI150" s="84" t="str">
        <f t="shared" si="54"/>
        <v/>
      </c>
      <c r="AJ150" s="85" t="str">
        <f t="shared" si="55"/>
        <v/>
      </c>
      <c r="AK150" s="85" t="str">
        <f t="shared" si="56"/>
        <v/>
      </c>
      <c r="AL150" s="85" t="str">
        <f t="shared" si="57"/>
        <v/>
      </c>
      <c r="AM150" s="86" t="str">
        <f t="shared" si="58"/>
        <v/>
      </c>
      <c r="AN150" s="87"/>
      <c r="AO150" s="87"/>
      <c r="AP150" s="124"/>
      <c r="AQ150" s="87"/>
      <c r="AR150" s="86"/>
      <c r="AS150" s="84" t="str">
        <f t="shared" si="59"/>
        <v/>
      </c>
      <c r="AT150" s="85" t="str">
        <f t="shared" si="60"/>
        <v/>
      </c>
      <c r="AU150" s="85" t="str">
        <f t="shared" si="61"/>
        <v/>
      </c>
      <c r="AV150" s="85" t="str">
        <f t="shared" si="62"/>
        <v/>
      </c>
      <c r="AW150" s="86" t="str">
        <f t="shared" si="63"/>
        <v/>
      </c>
      <c r="AX150" s="87"/>
      <c r="AY150" s="87"/>
      <c r="AZ150" s="86" t="str">
        <f t="shared" si="69"/>
        <v>PENDIENTE</v>
      </c>
      <c r="BA150" s="86"/>
      <c r="BB150" s="86"/>
      <c r="BC150" s="86"/>
    </row>
    <row r="151" spans="1:55" ht="302.25" customHeight="1" x14ac:dyDescent="0.25">
      <c r="A151" s="3">
        <v>144</v>
      </c>
      <c r="B151" s="46">
        <v>43452</v>
      </c>
      <c r="C151" s="47" t="s">
        <v>19</v>
      </c>
      <c r="D151" s="47" t="s">
        <v>617</v>
      </c>
      <c r="E151" s="46">
        <v>43452</v>
      </c>
      <c r="F151" s="63">
        <v>6</v>
      </c>
      <c r="G151" s="49" t="s">
        <v>646</v>
      </c>
      <c r="H151" s="47" t="s">
        <v>619</v>
      </c>
      <c r="I151" s="57" t="s">
        <v>647</v>
      </c>
      <c r="J151" s="57" t="s">
        <v>648</v>
      </c>
      <c r="K151" s="58">
        <v>1</v>
      </c>
      <c r="L151" s="58" t="s">
        <v>21</v>
      </c>
      <c r="M151" s="58" t="s">
        <v>649</v>
      </c>
      <c r="N151" s="58">
        <v>100</v>
      </c>
      <c r="O151" s="39">
        <v>1</v>
      </c>
      <c r="P151" s="55">
        <v>43497</v>
      </c>
      <c r="Q151" s="46">
        <v>43830</v>
      </c>
      <c r="R151" s="47" t="s">
        <v>84</v>
      </c>
      <c r="S151" s="36" t="s">
        <v>51</v>
      </c>
      <c r="T151" s="34" t="s">
        <v>76</v>
      </c>
      <c r="U151" s="71" t="s">
        <v>111</v>
      </c>
      <c r="V151" s="124">
        <v>43585</v>
      </c>
      <c r="W151" s="125" t="s">
        <v>1037</v>
      </c>
      <c r="X151" s="86">
        <v>0</v>
      </c>
      <c r="Y151" s="84">
        <f t="shared" si="64"/>
        <v>0</v>
      </c>
      <c r="Z151" s="85">
        <f t="shared" si="65"/>
        <v>0</v>
      </c>
      <c r="AA151" s="85" t="str">
        <f t="shared" si="66"/>
        <v>INCUMPLIDA</v>
      </c>
      <c r="AB151" s="85" t="str">
        <f t="shared" si="67"/>
        <v>SIN INICIAR</v>
      </c>
      <c r="AC151" s="86" t="str">
        <f t="shared" si="68"/>
        <v>SIN INICIAR</v>
      </c>
      <c r="AD151" s="188" t="s">
        <v>1299</v>
      </c>
      <c r="AE151" s="86" t="s">
        <v>973</v>
      </c>
      <c r="AF151" s="124"/>
      <c r="AG151" s="87"/>
      <c r="AH151" s="86"/>
      <c r="AI151" s="84" t="str">
        <f t="shared" si="54"/>
        <v/>
      </c>
      <c r="AJ151" s="85" t="str">
        <f t="shared" si="55"/>
        <v/>
      </c>
      <c r="AK151" s="85" t="str">
        <f t="shared" si="56"/>
        <v/>
      </c>
      <c r="AL151" s="85" t="str">
        <f t="shared" si="57"/>
        <v/>
      </c>
      <c r="AM151" s="86" t="str">
        <f t="shared" si="58"/>
        <v/>
      </c>
      <c r="AN151" s="87"/>
      <c r="AO151" s="87"/>
      <c r="AP151" s="124"/>
      <c r="AQ151" s="87"/>
      <c r="AR151" s="86"/>
      <c r="AS151" s="84" t="str">
        <f t="shared" si="59"/>
        <v/>
      </c>
      <c r="AT151" s="85" t="str">
        <f t="shared" si="60"/>
        <v/>
      </c>
      <c r="AU151" s="85" t="str">
        <f t="shared" si="61"/>
        <v/>
      </c>
      <c r="AV151" s="85" t="str">
        <f t="shared" si="62"/>
        <v/>
      </c>
      <c r="AW151" s="86" t="str">
        <f t="shared" si="63"/>
        <v/>
      </c>
      <c r="AX151" s="87"/>
      <c r="AY151" s="87"/>
      <c r="AZ151" s="86" t="str">
        <f t="shared" si="69"/>
        <v>PENDIENTE</v>
      </c>
      <c r="BA151" s="86"/>
      <c r="BB151" s="86"/>
      <c r="BC151" s="86"/>
    </row>
    <row r="152" spans="1:55" ht="318" customHeight="1" x14ac:dyDescent="0.25">
      <c r="A152" s="3">
        <v>145</v>
      </c>
      <c r="B152" s="46">
        <v>43452</v>
      </c>
      <c r="C152" s="47" t="s">
        <v>19</v>
      </c>
      <c r="D152" s="47" t="s">
        <v>617</v>
      </c>
      <c r="E152" s="46">
        <v>43452</v>
      </c>
      <c r="F152" s="61" t="s">
        <v>650</v>
      </c>
      <c r="G152" s="49" t="s">
        <v>651</v>
      </c>
      <c r="H152" s="47" t="s">
        <v>619</v>
      </c>
      <c r="I152" s="64" t="s">
        <v>652</v>
      </c>
      <c r="J152" s="56" t="s">
        <v>653</v>
      </c>
      <c r="K152" s="65">
        <v>2</v>
      </c>
      <c r="L152" s="65" t="s">
        <v>235</v>
      </c>
      <c r="M152" s="65" t="s">
        <v>654</v>
      </c>
      <c r="N152" s="65">
        <v>100</v>
      </c>
      <c r="O152" s="66">
        <v>1</v>
      </c>
      <c r="P152" s="55">
        <v>43497</v>
      </c>
      <c r="Q152" s="46">
        <v>43830</v>
      </c>
      <c r="R152" s="47" t="s">
        <v>84</v>
      </c>
      <c r="S152" s="36" t="s">
        <v>51</v>
      </c>
      <c r="T152" s="34" t="s">
        <v>76</v>
      </c>
      <c r="U152" s="71" t="s">
        <v>111</v>
      </c>
      <c r="V152" s="124">
        <v>43585</v>
      </c>
      <c r="W152" s="125" t="s">
        <v>1038</v>
      </c>
      <c r="X152" s="86">
        <v>0.5</v>
      </c>
      <c r="Y152" s="84">
        <f t="shared" si="64"/>
        <v>0.25</v>
      </c>
      <c r="Z152" s="85">
        <f t="shared" si="65"/>
        <v>0.25</v>
      </c>
      <c r="AA152" s="85" t="str">
        <f t="shared" si="66"/>
        <v>INCUMPLIDA</v>
      </c>
      <c r="AB152" s="85" t="str">
        <f t="shared" si="67"/>
        <v>EN PROCESO</v>
      </c>
      <c r="AC152" s="86" t="str">
        <f t="shared" si="68"/>
        <v>EN PROCESO</v>
      </c>
      <c r="AD152" s="188" t="s">
        <v>1041</v>
      </c>
      <c r="AE152" s="86" t="s">
        <v>973</v>
      </c>
      <c r="AF152" s="124"/>
      <c r="AG152" s="87"/>
      <c r="AH152" s="86"/>
      <c r="AI152" s="84" t="str">
        <f t="shared" si="54"/>
        <v/>
      </c>
      <c r="AJ152" s="85" t="str">
        <f t="shared" si="55"/>
        <v/>
      </c>
      <c r="AK152" s="85" t="str">
        <f t="shared" si="56"/>
        <v/>
      </c>
      <c r="AL152" s="85" t="str">
        <f t="shared" si="57"/>
        <v/>
      </c>
      <c r="AM152" s="86" t="str">
        <f t="shared" si="58"/>
        <v/>
      </c>
      <c r="AN152" s="87"/>
      <c r="AO152" s="87"/>
      <c r="AP152" s="124"/>
      <c r="AQ152" s="87"/>
      <c r="AR152" s="86"/>
      <c r="AS152" s="84" t="str">
        <f t="shared" si="59"/>
        <v/>
      </c>
      <c r="AT152" s="85" t="str">
        <f t="shared" si="60"/>
        <v/>
      </c>
      <c r="AU152" s="85" t="str">
        <f t="shared" si="61"/>
        <v/>
      </c>
      <c r="AV152" s="85" t="str">
        <f t="shared" si="62"/>
        <v/>
      </c>
      <c r="AW152" s="86" t="str">
        <f t="shared" si="63"/>
        <v/>
      </c>
      <c r="AX152" s="87"/>
      <c r="AY152" s="87"/>
      <c r="AZ152" s="86" t="str">
        <f t="shared" si="69"/>
        <v>PENDIENTE</v>
      </c>
      <c r="BA152" s="86"/>
      <c r="BB152" s="86"/>
      <c r="BC152" s="86"/>
    </row>
    <row r="153" spans="1:55" ht="170.25" customHeight="1" x14ac:dyDescent="0.25">
      <c r="A153" s="3">
        <v>146</v>
      </c>
      <c r="B153" s="46">
        <v>43452</v>
      </c>
      <c r="C153" s="47" t="s">
        <v>19</v>
      </c>
      <c r="D153" s="47" t="s">
        <v>617</v>
      </c>
      <c r="E153" s="46">
        <v>43452</v>
      </c>
      <c r="F153" s="63">
        <v>7</v>
      </c>
      <c r="G153" s="49" t="s">
        <v>655</v>
      </c>
      <c r="H153" s="47" t="s">
        <v>619</v>
      </c>
      <c r="I153" s="64" t="s">
        <v>656</v>
      </c>
      <c r="J153" s="64" t="s">
        <v>657</v>
      </c>
      <c r="K153" s="65">
        <v>1</v>
      </c>
      <c r="L153" s="65" t="s">
        <v>21</v>
      </c>
      <c r="M153" s="65" t="s">
        <v>654</v>
      </c>
      <c r="N153" s="65">
        <v>100</v>
      </c>
      <c r="O153" s="66">
        <v>1</v>
      </c>
      <c r="P153" s="67">
        <v>43497</v>
      </c>
      <c r="Q153" s="67">
        <v>43646</v>
      </c>
      <c r="R153" s="47" t="s">
        <v>84</v>
      </c>
      <c r="S153" s="36" t="s">
        <v>51</v>
      </c>
      <c r="T153" s="34" t="s">
        <v>76</v>
      </c>
      <c r="U153" s="71" t="s">
        <v>111</v>
      </c>
      <c r="V153" s="124">
        <v>43585</v>
      </c>
      <c r="W153" s="125" t="s">
        <v>996</v>
      </c>
      <c r="X153" s="86">
        <v>0</v>
      </c>
      <c r="Y153" s="84">
        <f t="shared" si="64"/>
        <v>0</v>
      </c>
      <c r="Z153" s="85">
        <f t="shared" si="65"/>
        <v>0</v>
      </c>
      <c r="AA153" s="85" t="str">
        <f t="shared" si="66"/>
        <v>INCUMPLIDA</v>
      </c>
      <c r="AB153" s="85" t="str">
        <f t="shared" si="67"/>
        <v>SIN INICIAR</v>
      </c>
      <c r="AC153" s="86" t="str">
        <f t="shared" si="68"/>
        <v>SIN INICIAR</v>
      </c>
      <c r="AD153" s="188" t="s">
        <v>1039</v>
      </c>
      <c r="AE153" s="86" t="s">
        <v>973</v>
      </c>
      <c r="AF153" s="124"/>
      <c r="AG153" s="87"/>
      <c r="AH153" s="86"/>
      <c r="AI153" s="84" t="str">
        <f t="shared" si="54"/>
        <v/>
      </c>
      <c r="AJ153" s="85" t="str">
        <f t="shared" si="55"/>
        <v/>
      </c>
      <c r="AK153" s="85" t="str">
        <f t="shared" si="56"/>
        <v/>
      </c>
      <c r="AL153" s="85" t="str">
        <f t="shared" si="57"/>
        <v/>
      </c>
      <c r="AM153" s="86" t="str">
        <f t="shared" si="58"/>
        <v/>
      </c>
      <c r="AN153" s="87"/>
      <c r="AO153" s="87"/>
      <c r="AP153" s="124"/>
      <c r="AQ153" s="87"/>
      <c r="AR153" s="86"/>
      <c r="AS153" s="84" t="str">
        <f t="shared" si="59"/>
        <v/>
      </c>
      <c r="AT153" s="85" t="str">
        <f t="shared" si="60"/>
        <v/>
      </c>
      <c r="AU153" s="85" t="str">
        <f t="shared" si="61"/>
        <v/>
      </c>
      <c r="AV153" s="85" t="str">
        <f t="shared" si="62"/>
        <v/>
      </c>
      <c r="AW153" s="86" t="str">
        <f t="shared" si="63"/>
        <v/>
      </c>
      <c r="AX153" s="87"/>
      <c r="AY153" s="87"/>
      <c r="AZ153" s="86" t="str">
        <f t="shared" si="69"/>
        <v>PENDIENTE</v>
      </c>
      <c r="BA153" s="86"/>
      <c r="BB153" s="86"/>
      <c r="BC153" s="86"/>
    </row>
    <row r="154" spans="1:55" ht="243" customHeight="1" x14ac:dyDescent="0.25">
      <c r="A154" s="3">
        <v>147</v>
      </c>
      <c r="B154" s="46">
        <v>43452</v>
      </c>
      <c r="C154" s="47" t="s">
        <v>19</v>
      </c>
      <c r="D154" s="47" t="s">
        <v>617</v>
      </c>
      <c r="E154" s="46">
        <v>43452</v>
      </c>
      <c r="F154" s="61" t="s">
        <v>658</v>
      </c>
      <c r="G154" s="49" t="s">
        <v>711</v>
      </c>
      <c r="H154" s="47" t="s">
        <v>659</v>
      </c>
      <c r="I154" s="49" t="s">
        <v>660</v>
      </c>
      <c r="J154" s="49" t="s">
        <v>981</v>
      </c>
      <c r="K154" s="47">
        <v>1</v>
      </c>
      <c r="L154" s="47" t="s">
        <v>235</v>
      </c>
      <c r="M154" s="47" t="s">
        <v>995</v>
      </c>
      <c r="N154" s="38">
        <v>1</v>
      </c>
      <c r="O154" s="39">
        <v>1</v>
      </c>
      <c r="P154" s="46">
        <v>43486</v>
      </c>
      <c r="Q154" s="46">
        <v>43546</v>
      </c>
      <c r="R154" s="47" t="s">
        <v>61</v>
      </c>
      <c r="S154" s="36" t="s">
        <v>46</v>
      </c>
      <c r="T154" s="34" t="s">
        <v>661</v>
      </c>
      <c r="U154" s="71" t="s">
        <v>209</v>
      </c>
      <c r="V154" s="124">
        <v>43585</v>
      </c>
      <c r="W154" s="87" t="s">
        <v>982</v>
      </c>
      <c r="X154" s="86">
        <v>1</v>
      </c>
      <c r="Y154" s="84">
        <f t="shared" ref="Y154" si="70">IF(X154="","",IF(OR(K154=0,K154="",V154=""),"",X154/K154))</f>
        <v>1</v>
      </c>
      <c r="Z154" s="85">
        <f t="shared" ref="Z154" si="71">IF(OR(O154="",Y154=""),"",IF(OR(O154=0,Y154=0),0,IF((Y154*100%)/O154&gt;100%,100%,(Y154*100%)/O154)))</f>
        <v>1</v>
      </c>
      <c r="AA154" s="85" t="b">
        <f>IF(X154="","",IF(V154&lt;Q154,IF(Z154&lt;100%,"INCUMPLIDA",IF(Z154=100%,"TERMINADA EXTEMPORANEA"))))</f>
        <v>0</v>
      </c>
      <c r="AB154" s="85" t="str">
        <f>IF(X154="","",IF(V154&gt;=Q154,IF(Z154=0%,"SIN INICIAR",IF(Z154=100%,"TERMINADA",IF(Z154&gt;0%,"EN PROCESO",IF(Z154&lt;0%,"INCUMPLIDA"))))))</f>
        <v>TERMINADA</v>
      </c>
      <c r="AC154" s="86" t="str">
        <f>IF(X154="","",IF(V154&gt;Q154,AB154,IF(V154&lt;Q154,AA154)))</f>
        <v>TERMINADA</v>
      </c>
      <c r="AD154" s="188" t="s">
        <v>1228</v>
      </c>
      <c r="AE154" s="86" t="s">
        <v>973</v>
      </c>
      <c r="AF154" s="124"/>
      <c r="AG154" s="87"/>
      <c r="AH154" s="86"/>
      <c r="AI154" s="84" t="str">
        <f t="shared" si="54"/>
        <v/>
      </c>
      <c r="AJ154" s="85" t="str">
        <f t="shared" si="55"/>
        <v/>
      </c>
      <c r="AK154" s="85" t="str">
        <f t="shared" si="56"/>
        <v/>
      </c>
      <c r="AL154" s="85" t="str">
        <f t="shared" si="57"/>
        <v/>
      </c>
      <c r="AM154" s="86" t="str">
        <f t="shared" si="58"/>
        <v/>
      </c>
      <c r="AN154" s="87"/>
      <c r="AO154" s="87"/>
      <c r="AP154" s="124"/>
      <c r="AQ154" s="87"/>
      <c r="AR154" s="86"/>
      <c r="AS154" s="84" t="str">
        <f t="shared" si="59"/>
        <v/>
      </c>
      <c r="AT154" s="85" t="str">
        <f t="shared" si="60"/>
        <v/>
      </c>
      <c r="AU154" s="85" t="str">
        <f t="shared" si="61"/>
        <v/>
      </c>
      <c r="AV154" s="85" t="str">
        <f t="shared" si="62"/>
        <v/>
      </c>
      <c r="AW154" s="86" t="str">
        <f t="shared" si="63"/>
        <v/>
      </c>
      <c r="AX154" s="87"/>
      <c r="AY154" s="87"/>
      <c r="AZ154" s="86" t="str">
        <f t="shared" si="69"/>
        <v>CUMPLIDA</v>
      </c>
      <c r="BA154" s="86" t="s">
        <v>1157</v>
      </c>
      <c r="BB154" s="86" t="s">
        <v>757</v>
      </c>
      <c r="BC154" s="86" t="s">
        <v>1187</v>
      </c>
    </row>
    <row r="155" spans="1:55" ht="153" x14ac:dyDescent="0.25">
      <c r="A155" s="3">
        <v>148</v>
      </c>
      <c r="B155" s="46">
        <v>43452</v>
      </c>
      <c r="C155" s="47" t="s">
        <v>19</v>
      </c>
      <c r="D155" s="47" t="s">
        <v>617</v>
      </c>
      <c r="E155" s="46">
        <v>43452</v>
      </c>
      <c r="F155" s="61" t="s">
        <v>662</v>
      </c>
      <c r="G155" s="49" t="s">
        <v>710</v>
      </c>
      <c r="H155" s="47" t="s">
        <v>659</v>
      </c>
      <c r="I155" s="49" t="s">
        <v>663</v>
      </c>
      <c r="J155" s="49" t="s">
        <v>1040</v>
      </c>
      <c r="K155" s="47">
        <v>1</v>
      </c>
      <c r="L155" s="47" t="s">
        <v>21</v>
      </c>
      <c r="M155" s="47" t="s">
        <v>664</v>
      </c>
      <c r="N155" s="38">
        <v>1</v>
      </c>
      <c r="O155" s="39">
        <v>1</v>
      </c>
      <c r="P155" s="46">
        <v>43486</v>
      </c>
      <c r="Q155" s="46">
        <v>43555</v>
      </c>
      <c r="R155" s="47" t="s">
        <v>61</v>
      </c>
      <c r="S155" s="36" t="s">
        <v>46</v>
      </c>
      <c r="T155" s="34" t="s">
        <v>661</v>
      </c>
      <c r="U155" s="71" t="s">
        <v>209</v>
      </c>
      <c r="V155" s="124">
        <v>43585</v>
      </c>
      <c r="W155" s="87" t="s">
        <v>983</v>
      </c>
      <c r="X155" s="86">
        <v>1</v>
      </c>
      <c r="Y155" s="84">
        <f t="shared" si="64"/>
        <v>1</v>
      </c>
      <c r="Z155" s="85">
        <f t="shared" si="65"/>
        <v>1</v>
      </c>
      <c r="AA155" s="85" t="b">
        <f>IF(X155="","",IF(V155&lt;=Q155,IF(Z155&lt;100%,"INCUMPLIDA",IF(Z155=100%,"TERMINADA EXTEMPORANEA"))))</f>
        <v>0</v>
      </c>
      <c r="AB155" s="85" t="str">
        <f>IF(X155="","",IF(V155&gt;=Q155,IF(Z155=0%,"SIN INICIAR",IF(Z155=100%,"TERMINADA",IF(Z155&gt;0%,"EN PROCESO",IF(Z155&lt;0%,"INCUMPLIDA"))))))</f>
        <v>TERMINADA</v>
      </c>
      <c r="AC155" s="86" t="str">
        <f>IF(X155="","",IF(V155&gt;=Q155,AB155,IF(V155&lt;Q155,AA155)))</f>
        <v>TERMINADA</v>
      </c>
      <c r="AD155" s="188" t="s">
        <v>984</v>
      </c>
      <c r="AE155" s="86" t="s">
        <v>973</v>
      </c>
      <c r="AF155" s="124"/>
      <c r="AG155" s="87"/>
      <c r="AH155" s="86"/>
      <c r="AI155" s="84" t="str">
        <f t="shared" si="54"/>
        <v/>
      </c>
      <c r="AJ155" s="85" t="str">
        <f t="shared" si="55"/>
        <v/>
      </c>
      <c r="AK155" s="85" t="str">
        <f t="shared" si="56"/>
        <v/>
      </c>
      <c r="AL155" s="85" t="str">
        <f t="shared" si="57"/>
        <v/>
      </c>
      <c r="AM155" s="86" t="str">
        <f t="shared" si="58"/>
        <v/>
      </c>
      <c r="AN155" s="87"/>
      <c r="AO155" s="87"/>
      <c r="AP155" s="124"/>
      <c r="AQ155" s="87"/>
      <c r="AR155" s="86"/>
      <c r="AS155" s="84" t="str">
        <f t="shared" si="59"/>
        <v/>
      </c>
      <c r="AT155" s="85" t="str">
        <f t="shared" si="60"/>
        <v/>
      </c>
      <c r="AU155" s="85" t="str">
        <f t="shared" si="61"/>
        <v/>
      </c>
      <c r="AV155" s="85" t="str">
        <f t="shared" si="62"/>
        <v/>
      </c>
      <c r="AW155" s="86" t="str">
        <f t="shared" si="63"/>
        <v/>
      </c>
      <c r="AX155" s="87"/>
      <c r="AY155" s="87"/>
      <c r="AZ155" s="86" t="str">
        <f t="shared" si="69"/>
        <v>CUMPLIDA</v>
      </c>
      <c r="BA155" s="86" t="s">
        <v>985</v>
      </c>
      <c r="BB155" s="86" t="s">
        <v>759</v>
      </c>
      <c r="BC155" s="86" t="s">
        <v>1187</v>
      </c>
    </row>
    <row r="156" spans="1:55" ht="89.25" x14ac:dyDescent="0.25">
      <c r="A156" s="3">
        <v>149</v>
      </c>
      <c r="B156" s="46">
        <v>43452</v>
      </c>
      <c r="C156" s="47" t="s">
        <v>19</v>
      </c>
      <c r="D156" s="47" t="s">
        <v>617</v>
      </c>
      <c r="E156" s="46">
        <v>43452</v>
      </c>
      <c r="F156" s="61" t="s">
        <v>665</v>
      </c>
      <c r="G156" s="49" t="s">
        <v>709</v>
      </c>
      <c r="H156" s="47" t="s">
        <v>659</v>
      </c>
      <c r="I156" s="64" t="s">
        <v>666</v>
      </c>
      <c r="J156" s="52" t="s">
        <v>667</v>
      </c>
      <c r="K156" s="65">
        <v>1</v>
      </c>
      <c r="L156" s="65" t="s">
        <v>21</v>
      </c>
      <c r="M156" s="65" t="s">
        <v>668</v>
      </c>
      <c r="N156" s="65">
        <v>100</v>
      </c>
      <c r="O156" s="66">
        <v>1</v>
      </c>
      <c r="P156" s="67">
        <v>43497</v>
      </c>
      <c r="Q156" s="67">
        <v>43646</v>
      </c>
      <c r="R156" s="47" t="s">
        <v>84</v>
      </c>
      <c r="S156" s="36" t="s">
        <v>51</v>
      </c>
      <c r="T156" s="34" t="s">
        <v>76</v>
      </c>
      <c r="U156" s="71" t="s">
        <v>111</v>
      </c>
      <c r="V156" s="124">
        <v>43585</v>
      </c>
      <c r="W156" s="125" t="s">
        <v>997</v>
      </c>
      <c r="X156" s="86">
        <v>1</v>
      </c>
      <c r="Y156" s="84">
        <f t="shared" si="64"/>
        <v>1</v>
      </c>
      <c r="Z156" s="85">
        <f t="shared" si="65"/>
        <v>1</v>
      </c>
      <c r="AA156" s="85" t="str">
        <f t="shared" si="66"/>
        <v>TERMINADA EXTEMPORANEA</v>
      </c>
      <c r="AB156" s="85" t="str">
        <f t="shared" si="67"/>
        <v>TERMINADA</v>
      </c>
      <c r="AC156" s="86" t="str">
        <f t="shared" si="68"/>
        <v>TERMINADA</v>
      </c>
      <c r="AD156" s="188" t="s">
        <v>998</v>
      </c>
      <c r="AE156" s="86" t="s">
        <v>973</v>
      </c>
      <c r="AF156" s="124"/>
      <c r="AG156" s="87"/>
      <c r="AH156" s="86"/>
      <c r="AI156" s="84" t="str">
        <f t="shared" si="54"/>
        <v/>
      </c>
      <c r="AJ156" s="85" t="str">
        <f t="shared" si="55"/>
        <v/>
      </c>
      <c r="AK156" s="85" t="str">
        <f t="shared" si="56"/>
        <v/>
      </c>
      <c r="AL156" s="85" t="str">
        <f t="shared" si="57"/>
        <v/>
      </c>
      <c r="AM156" s="86" t="str">
        <f t="shared" si="58"/>
        <v/>
      </c>
      <c r="AN156" s="87"/>
      <c r="AO156" s="87"/>
      <c r="AP156" s="124"/>
      <c r="AQ156" s="87"/>
      <c r="AR156" s="86"/>
      <c r="AS156" s="84" t="str">
        <f t="shared" si="59"/>
        <v/>
      </c>
      <c r="AT156" s="85" t="str">
        <f t="shared" si="60"/>
        <v/>
      </c>
      <c r="AU156" s="85" t="str">
        <f t="shared" si="61"/>
        <v/>
      </c>
      <c r="AV156" s="85" t="str">
        <f t="shared" si="62"/>
        <v/>
      </c>
      <c r="AW156" s="86" t="str">
        <f t="shared" si="63"/>
        <v/>
      </c>
      <c r="AX156" s="87"/>
      <c r="AY156" s="87"/>
      <c r="AZ156" s="86" t="str">
        <f t="shared" si="69"/>
        <v>CUMPLIDA</v>
      </c>
      <c r="BA156" s="86" t="s">
        <v>1000</v>
      </c>
      <c r="BB156" s="86" t="s">
        <v>759</v>
      </c>
      <c r="BC156" s="86" t="s">
        <v>1187</v>
      </c>
    </row>
    <row r="157" spans="1:55" ht="191.25" x14ac:dyDescent="0.25">
      <c r="A157" s="3">
        <v>150</v>
      </c>
      <c r="B157" s="46">
        <v>43452</v>
      </c>
      <c r="C157" s="47" t="s">
        <v>19</v>
      </c>
      <c r="D157" s="47" t="s">
        <v>617</v>
      </c>
      <c r="E157" s="46">
        <v>43452</v>
      </c>
      <c r="F157" s="61" t="s">
        <v>669</v>
      </c>
      <c r="G157" s="49" t="s">
        <v>708</v>
      </c>
      <c r="H157" s="47" t="s">
        <v>659</v>
      </c>
      <c r="I157" s="49" t="s">
        <v>663</v>
      </c>
      <c r="J157" s="49" t="s">
        <v>670</v>
      </c>
      <c r="K157" s="47">
        <v>1</v>
      </c>
      <c r="L157" s="47" t="s">
        <v>21</v>
      </c>
      <c r="M157" s="47" t="s">
        <v>1001</v>
      </c>
      <c r="N157" s="47">
        <v>100</v>
      </c>
      <c r="O157" s="39">
        <v>1</v>
      </c>
      <c r="P157" s="46">
        <v>43466</v>
      </c>
      <c r="Q157" s="46">
        <v>43555</v>
      </c>
      <c r="R157" s="47" t="s">
        <v>64</v>
      </c>
      <c r="S157" s="36" t="s">
        <v>671</v>
      </c>
      <c r="T157" s="34" t="s">
        <v>661</v>
      </c>
      <c r="U157" s="71" t="s">
        <v>111</v>
      </c>
      <c r="V157" s="124">
        <v>43585</v>
      </c>
      <c r="W157" s="87" t="s">
        <v>986</v>
      </c>
      <c r="X157" s="86">
        <v>0.5</v>
      </c>
      <c r="Y157" s="84">
        <f t="shared" si="64"/>
        <v>0.5</v>
      </c>
      <c r="Z157" s="85">
        <f t="shared" si="65"/>
        <v>0.5</v>
      </c>
      <c r="AA157" s="85" t="b">
        <f>IF(X157="","",IF(V157&lt;Q157,IF(Z157&lt;100%,"INCUMPLIDA",IF(Z157=100%,"TERMINADA EXTEMPORANEA"))))</f>
        <v>0</v>
      </c>
      <c r="AB157" s="85" t="str">
        <f>IF(X157="","",IF(V157&gt;=Q157,IF(Z157=0%,"SIN INICIAR",IF(Z157=100%,"TERMINADA",IF(Z157&gt;0%,"EN PROCESO",IF(Z157&lt;0%,"INCUMPLIDA"))))))</f>
        <v>EN PROCESO</v>
      </c>
      <c r="AC157" s="86" t="str">
        <f>IF(X157="","",IF(V157&gt;Q157,AB157,IF(V157&lt;Q157,AA157)))</f>
        <v>EN PROCESO</v>
      </c>
      <c r="AD157" s="188" t="s">
        <v>1172</v>
      </c>
      <c r="AE157" s="86" t="s">
        <v>973</v>
      </c>
      <c r="AF157" s="124"/>
      <c r="AG157" s="87"/>
      <c r="AH157" s="86"/>
      <c r="AI157" s="84" t="str">
        <f t="shared" si="54"/>
        <v/>
      </c>
      <c r="AJ157" s="85" t="str">
        <f t="shared" si="55"/>
        <v/>
      </c>
      <c r="AK157" s="85" t="str">
        <f t="shared" si="56"/>
        <v/>
      </c>
      <c r="AL157" s="85" t="str">
        <f t="shared" si="57"/>
        <v/>
      </c>
      <c r="AM157" s="86" t="str">
        <f t="shared" si="58"/>
        <v/>
      </c>
      <c r="AN157" s="87"/>
      <c r="AO157" s="87"/>
      <c r="AP157" s="124"/>
      <c r="AQ157" s="87"/>
      <c r="AR157" s="86"/>
      <c r="AS157" s="84" t="str">
        <f t="shared" si="59"/>
        <v/>
      </c>
      <c r="AT157" s="85" t="str">
        <f t="shared" si="60"/>
        <v/>
      </c>
      <c r="AU157" s="85" t="str">
        <f t="shared" si="61"/>
        <v/>
      </c>
      <c r="AV157" s="85" t="str">
        <f t="shared" si="62"/>
        <v/>
      </c>
      <c r="AW157" s="86" t="str">
        <f t="shared" si="63"/>
        <v/>
      </c>
      <c r="AX157" s="87"/>
      <c r="AY157" s="87"/>
      <c r="AZ157" s="86" t="str">
        <f t="shared" si="69"/>
        <v>PENDIENTE</v>
      </c>
      <c r="BA157" s="86"/>
      <c r="BB157" s="86"/>
      <c r="BC157" s="86"/>
    </row>
    <row r="158" spans="1:55" ht="153" x14ac:dyDescent="0.25">
      <c r="A158" s="3">
        <v>151</v>
      </c>
      <c r="B158" s="46">
        <v>43452</v>
      </c>
      <c r="C158" s="47" t="s">
        <v>19</v>
      </c>
      <c r="D158" s="47" t="s">
        <v>617</v>
      </c>
      <c r="E158" s="46">
        <v>43452</v>
      </c>
      <c r="F158" s="63">
        <v>9</v>
      </c>
      <c r="G158" s="49" t="s">
        <v>672</v>
      </c>
      <c r="H158" s="47" t="s">
        <v>659</v>
      </c>
      <c r="I158" s="49" t="s">
        <v>673</v>
      </c>
      <c r="J158" s="49" t="s">
        <v>1002</v>
      </c>
      <c r="K158" s="47">
        <v>1</v>
      </c>
      <c r="L158" s="47" t="s">
        <v>20</v>
      </c>
      <c r="M158" s="47" t="s">
        <v>664</v>
      </c>
      <c r="N158" s="47">
        <v>100</v>
      </c>
      <c r="O158" s="39">
        <v>1</v>
      </c>
      <c r="P158" s="46">
        <v>43482</v>
      </c>
      <c r="Q158" s="46">
        <v>43512</v>
      </c>
      <c r="R158" s="47" t="s">
        <v>61</v>
      </c>
      <c r="S158" s="36" t="s">
        <v>46</v>
      </c>
      <c r="T158" s="34" t="s">
        <v>661</v>
      </c>
      <c r="U158" s="71" t="s">
        <v>111</v>
      </c>
      <c r="V158" s="124">
        <v>43585</v>
      </c>
      <c r="W158" s="87" t="s">
        <v>987</v>
      </c>
      <c r="X158" s="86">
        <v>1</v>
      </c>
      <c r="Y158" s="84">
        <f t="shared" si="64"/>
        <v>1</v>
      </c>
      <c r="Z158" s="85">
        <f t="shared" si="65"/>
        <v>1</v>
      </c>
      <c r="AA158" s="85" t="str">
        <f>IF(X158="","",IF(V158&gt;Q158,IF(Z158&lt;100%,"INCUMPLIDA",IF(Z158=100%,"TERMINADA EXTEMPORANEA"))))</f>
        <v>TERMINADA EXTEMPORANEA</v>
      </c>
      <c r="AB158" s="85" t="str">
        <f>IF(X158="","",IF(V158&gt;=Q158,IF(Z158=0%,"SIN INICIAR",IF(Z158=100%,"TERMINADA",IF(Z158&gt;0%,"EN PROCESO",IF(Z158&lt;0%,"INCUMPLIDA"))))))</f>
        <v>TERMINADA</v>
      </c>
      <c r="AC158" s="86" t="str">
        <f>IF(X158="","",IF(V158&gt;=Q158,AB158,IF(V158&lt;Q158,AA158)))</f>
        <v>TERMINADA</v>
      </c>
      <c r="AD158" s="188" t="s">
        <v>988</v>
      </c>
      <c r="AE158" s="86" t="s">
        <v>973</v>
      </c>
      <c r="AF158" s="124"/>
      <c r="AG158" s="87"/>
      <c r="AH158" s="86"/>
      <c r="AI158" s="84" t="str">
        <f t="shared" si="54"/>
        <v/>
      </c>
      <c r="AJ158" s="85" t="str">
        <f t="shared" si="55"/>
        <v/>
      </c>
      <c r="AK158" s="85" t="str">
        <f t="shared" si="56"/>
        <v/>
      </c>
      <c r="AL158" s="85" t="str">
        <f t="shared" si="57"/>
        <v/>
      </c>
      <c r="AM158" s="86" t="str">
        <f t="shared" si="58"/>
        <v/>
      </c>
      <c r="AN158" s="87"/>
      <c r="AO158" s="87"/>
      <c r="AP158" s="124"/>
      <c r="AQ158" s="87"/>
      <c r="AR158" s="86"/>
      <c r="AS158" s="84" t="str">
        <f t="shared" si="59"/>
        <v/>
      </c>
      <c r="AT158" s="85" t="str">
        <f t="shared" si="60"/>
        <v/>
      </c>
      <c r="AU158" s="85" t="str">
        <f t="shared" si="61"/>
        <v/>
      </c>
      <c r="AV158" s="85" t="str">
        <f t="shared" si="62"/>
        <v/>
      </c>
      <c r="AW158" s="86" t="str">
        <f t="shared" si="63"/>
        <v/>
      </c>
      <c r="AX158" s="87"/>
      <c r="AY158" s="87"/>
      <c r="AZ158" s="86" t="str">
        <f t="shared" si="69"/>
        <v>CUMPLIDA</v>
      </c>
      <c r="BA158" s="86" t="s">
        <v>985</v>
      </c>
      <c r="BB158" s="86" t="s">
        <v>759</v>
      </c>
      <c r="BC158" s="86" t="s">
        <v>1187</v>
      </c>
    </row>
    <row r="159" spans="1:55" s="199" customFormat="1" ht="191.25" x14ac:dyDescent="0.25">
      <c r="A159" s="3">
        <v>152</v>
      </c>
      <c r="B159" s="46">
        <v>43454</v>
      </c>
      <c r="C159" s="47" t="s">
        <v>19</v>
      </c>
      <c r="D159" s="61" t="s">
        <v>925</v>
      </c>
      <c r="E159" s="46">
        <v>43458</v>
      </c>
      <c r="F159" s="47">
        <v>1</v>
      </c>
      <c r="G159" s="47" t="s">
        <v>926</v>
      </c>
      <c r="H159" s="47" t="s">
        <v>927</v>
      </c>
      <c r="I159" s="47" t="s">
        <v>928</v>
      </c>
      <c r="J159" s="164" t="s">
        <v>1070</v>
      </c>
      <c r="K159" s="165">
        <v>3</v>
      </c>
      <c r="L159" s="166" t="s">
        <v>20</v>
      </c>
      <c r="M159" s="167" t="s">
        <v>1071</v>
      </c>
      <c r="N159" s="168" t="s">
        <v>1072</v>
      </c>
      <c r="O159" s="54">
        <v>1</v>
      </c>
      <c r="P159" s="67">
        <v>43497</v>
      </c>
      <c r="Q159" s="67">
        <v>43585</v>
      </c>
      <c r="R159" s="47" t="s">
        <v>61</v>
      </c>
      <c r="S159" s="36" t="s">
        <v>929</v>
      </c>
      <c r="T159" s="36" t="s">
        <v>779</v>
      </c>
      <c r="U159" s="71" t="s">
        <v>111</v>
      </c>
      <c r="V159" s="124">
        <v>43585</v>
      </c>
      <c r="W159" s="136" t="s">
        <v>1097</v>
      </c>
      <c r="X159" s="86">
        <v>0</v>
      </c>
      <c r="Y159" s="84">
        <f t="shared" ref="Y159:Y171" si="72">IF(X159="","",IF(OR(K159=0,K159="",V159=""),"",X159/K159))</f>
        <v>0</v>
      </c>
      <c r="Z159" s="85">
        <f t="shared" ref="Z159:Z171" si="73">IF(OR(O159="",Y159=""),"",IF(OR(O159=0,Y159=0),0,IF((Y159*100%)/O159&gt;100%,100%,(Y159*100%)/O159)))</f>
        <v>0</v>
      </c>
      <c r="AA159" s="85" t="b">
        <f t="shared" ref="AA159" si="74">IF(X159="","",IF(V159&gt;Q159,IF(Z159&lt;100%,"INCUMPLIDA",IF(Z159=100%,"TERMINADA EXTEMPORANEA"))))</f>
        <v>0</v>
      </c>
      <c r="AB159" s="85" t="str">
        <f t="shared" ref="AB159" si="75">IF(X159="","",IF(V159&gt;=Q159,IF(Z159=0%,"SIN INICIAR",IF(Z159=100%,"TERMINADA",IF(Z159&gt;0%,"EN PROCESO",IF(Z159&lt;0%,"INCUMPLIDA"))))))</f>
        <v>SIN INICIAR</v>
      </c>
      <c r="AC159" s="86" t="str">
        <f t="shared" ref="AC159" si="76">IF(X159="","",IF(V159&gt;=Q159,AB159,IF(V159&lt;Q159,AA159)))</f>
        <v>SIN INICIAR</v>
      </c>
      <c r="AD159" s="187" t="s">
        <v>1336</v>
      </c>
      <c r="AE159" s="158" t="s">
        <v>973</v>
      </c>
      <c r="AF159" s="184"/>
      <c r="AG159" s="184"/>
      <c r="AH159" s="184"/>
      <c r="AI159" s="184"/>
      <c r="AJ159" s="184"/>
      <c r="AK159" s="184"/>
      <c r="AL159" s="184"/>
      <c r="AM159" s="184"/>
      <c r="AN159" s="184"/>
      <c r="AO159" s="184"/>
      <c r="AP159" s="184"/>
      <c r="AQ159" s="184"/>
      <c r="AR159" s="184"/>
      <c r="AS159" s="184"/>
      <c r="AT159" s="184"/>
      <c r="AU159" s="184"/>
      <c r="AV159" s="184"/>
      <c r="AW159" s="184"/>
      <c r="AX159" s="184"/>
      <c r="AY159" s="184"/>
      <c r="AZ159" s="86" t="str">
        <f>IF(Z159="","",IF(OR(Z159=100%),"CUMPLIDA","PENDIENTE"))</f>
        <v>PENDIENTE</v>
      </c>
      <c r="BA159" s="184"/>
      <c r="BB159" s="184"/>
      <c r="BC159" s="158"/>
    </row>
    <row r="160" spans="1:55" s="199" customFormat="1" ht="144" customHeight="1" x14ac:dyDescent="0.25">
      <c r="A160" s="3">
        <v>153</v>
      </c>
      <c r="B160" s="46">
        <v>43454</v>
      </c>
      <c r="C160" s="47" t="s">
        <v>19</v>
      </c>
      <c r="D160" s="61" t="s">
        <v>925</v>
      </c>
      <c r="E160" s="46">
        <v>43458</v>
      </c>
      <c r="F160" s="47">
        <v>2</v>
      </c>
      <c r="G160" s="47" t="s">
        <v>930</v>
      </c>
      <c r="H160" s="47" t="s">
        <v>927</v>
      </c>
      <c r="I160" s="47" t="s">
        <v>1003</v>
      </c>
      <c r="J160" s="65" t="s">
        <v>931</v>
      </c>
      <c r="K160" s="47">
        <v>4</v>
      </c>
      <c r="L160" s="47" t="s">
        <v>235</v>
      </c>
      <c r="M160" s="61" t="s">
        <v>1004</v>
      </c>
      <c r="N160" s="38" t="s">
        <v>1005</v>
      </c>
      <c r="O160" s="39">
        <v>1</v>
      </c>
      <c r="P160" s="67">
        <v>43497</v>
      </c>
      <c r="Q160" s="67">
        <v>43830</v>
      </c>
      <c r="R160" s="65" t="s">
        <v>61</v>
      </c>
      <c r="S160" s="36" t="s">
        <v>929</v>
      </c>
      <c r="T160" s="36" t="s">
        <v>779</v>
      </c>
      <c r="U160" s="71" t="s">
        <v>111</v>
      </c>
      <c r="V160" s="124">
        <v>43585</v>
      </c>
      <c r="W160" s="156" t="s">
        <v>1073</v>
      </c>
      <c r="X160" s="86">
        <v>0.5</v>
      </c>
      <c r="Y160" s="84">
        <f t="shared" si="72"/>
        <v>0.125</v>
      </c>
      <c r="Z160" s="85">
        <f t="shared" si="73"/>
        <v>0.125</v>
      </c>
      <c r="AA160" s="85" t="b">
        <f>IF(X160="","",IF(V160&gt;Q160,IF(Z160&lt;100%,"INCUMPLIDA",IF(Z160=100%,"TERMINADA EXTEMPORANEA"))))</f>
        <v>0</v>
      </c>
      <c r="AB160" s="85" t="str">
        <f t="shared" ref="AB160:AB166" si="77">IF(X160="","",IF(V160&lt;=Q160,IF(Z160=0%,"SIN INICIAR",IF(Z160=100%,"TERMINADA",IF(Z160&gt;0%,"EN PROCESO",IF(Z160&lt;0%,"INCUMPLIDA"))))))</f>
        <v>EN PROCESO</v>
      </c>
      <c r="AC160" s="86" t="str">
        <f>IF(X160="","",IF(V160&lt;Q160,AB160,IF(V160&gt;=Q160,AA160)))</f>
        <v>EN PROCESO</v>
      </c>
      <c r="AD160" s="190" t="s">
        <v>1144</v>
      </c>
      <c r="AE160" s="158" t="s">
        <v>973</v>
      </c>
      <c r="AF160" s="184"/>
      <c r="AG160" s="184"/>
      <c r="AH160" s="184"/>
      <c r="AI160" s="184"/>
      <c r="AJ160" s="184"/>
      <c r="AK160" s="184"/>
      <c r="AL160" s="184"/>
      <c r="AM160" s="184"/>
      <c r="AN160" s="184"/>
      <c r="AO160" s="184"/>
      <c r="AP160" s="184"/>
      <c r="AQ160" s="184"/>
      <c r="AR160" s="184"/>
      <c r="AS160" s="184"/>
      <c r="AT160" s="184"/>
      <c r="AU160" s="184"/>
      <c r="AV160" s="184"/>
      <c r="AW160" s="184"/>
      <c r="AX160" s="184"/>
      <c r="AY160" s="184"/>
      <c r="AZ160" s="86" t="str">
        <f t="shared" ref="AZ160:AZ203" si="78">IF(Z160="","",IF(OR(Z160=100%),"CUMPLIDA","PENDIENTE"))</f>
        <v>PENDIENTE</v>
      </c>
      <c r="BA160" s="184"/>
      <c r="BB160" s="184"/>
      <c r="BC160" s="158"/>
    </row>
    <row r="161" spans="1:55" s="199" customFormat="1" ht="276.75" customHeight="1" x14ac:dyDescent="0.25">
      <c r="A161" s="3">
        <v>154</v>
      </c>
      <c r="B161" s="46">
        <v>43454</v>
      </c>
      <c r="C161" s="47" t="s">
        <v>19</v>
      </c>
      <c r="D161" s="61" t="s">
        <v>925</v>
      </c>
      <c r="E161" s="46">
        <v>43458</v>
      </c>
      <c r="F161" s="47">
        <v>3</v>
      </c>
      <c r="G161" s="47" t="s">
        <v>932</v>
      </c>
      <c r="H161" s="47" t="s">
        <v>927</v>
      </c>
      <c r="I161" s="47" t="s">
        <v>933</v>
      </c>
      <c r="J161" s="65" t="s">
        <v>1006</v>
      </c>
      <c r="K161" s="48">
        <v>4</v>
      </c>
      <c r="L161" s="47" t="s">
        <v>235</v>
      </c>
      <c r="M161" s="47" t="s">
        <v>1007</v>
      </c>
      <c r="N161" s="47" t="s">
        <v>1008</v>
      </c>
      <c r="O161" s="39">
        <v>1</v>
      </c>
      <c r="P161" s="67">
        <v>43497</v>
      </c>
      <c r="Q161" s="67">
        <v>43646</v>
      </c>
      <c r="R161" s="65" t="s">
        <v>61</v>
      </c>
      <c r="S161" s="36" t="s">
        <v>929</v>
      </c>
      <c r="T161" s="36" t="s">
        <v>779</v>
      </c>
      <c r="U161" s="71" t="s">
        <v>111</v>
      </c>
      <c r="V161" s="124">
        <v>43585</v>
      </c>
      <c r="W161" s="159" t="s">
        <v>1074</v>
      </c>
      <c r="X161" s="86">
        <v>0.5</v>
      </c>
      <c r="Y161" s="84">
        <f t="shared" si="72"/>
        <v>0.125</v>
      </c>
      <c r="Z161" s="85">
        <f t="shared" si="73"/>
        <v>0.125</v>
      </c>
      <c r="AA161" s="85" t="b">
        <f t="shared" ref="AA161:AA166" si="79">IF(X161="","",IF(V161&lt;161,IF(Z161&lt;100%,"INCUMPLIDA",IF(Z161=100%,"TERMINADA EXTEMPORANEA"))))</f>
        <v>0</v>
      </c>
      <c r="AB161" s="85" t="str">
        <f t="shared" si="77"/>
        <v>EN PROCESO</v>
      </c>
      <c r="AC161" s="86" t="str">
        <f t="shared" ref="AC161:AC166" si="80">IF(X161="","",IF(V161&lt;=Q161,AB161,IF(V161&gt;Q161,AA161)))</f>
        <v>EN PROCESO</v>
      </c>
      <c r="AD161" s="187" t="s">
        <v>1183</v>
      </c>
      <c r="AE161" s="158" t="s">
        <v>973</v>
      </c>
      <c r="AF161" s="184"/>
      <c r="AG161" s="184"/>
      <c r="AH161" s="184"/>
      <c r="AI161" s="184"/>
      <c r="AJ161" s="184"/>
      <c r="AK161" s="184"/>
      <c r="AL161" s="184"/>
      <c r="AM161" s="184"/>
      <c r="AN161" s="184"/>
      <c r="AO161" s="184"/>
      <c r="AP161" s="184"/>
      <c r="AQ161" s="184"/>
      <c r="AR161" s="184"/>
      <c r="AS161" s="184"/>
      <c r="AT161" s="184"/>
      <c r="AU161" s="184"/>
      <c r="AV161" s="184"/>
      <c r="AW161" s="184"/>
      <c r="AX161" s="184"/>
      <c r="AY161" s="184"/>
      <c r="AZ161" s="86" t="str">
        <f t="shared" si="78"/>
        <v>PENDIENTE</v>
      </c>
      <c r="BA161" s="184"/>
      <c r="BB161" s="184"/>
      <c r="BC161" s="158"/>
    </row>
    <row r="162" spans="1:55" s="199" customFormat="1" ht="62.25" customHeight="1" x14ac:dyDescent="0.25">
      <c r="A162" s="3">
        <v>155</v>
      </c>
      <c r="B162" s="46">
        <v>43454</v>
      </c>
      <c r="C162" s="47" t="s">
        <v>19</v>
      </c>
      <c r="D162" s="61" t="s">
        <v>925</v>
      </c>
      <c r="E162" s="46">
        <v>43458</v>
      </c>
      <c r="F162" s="47">
        <v>4</v>
      </c>
      <c r="G162" s="47" t="s">
        <v>934</v>
      </c>
      <c r="H162" s="47" t="s">
        <v>927</v>
      </c>
      <c r="I162" s="47" t="s">
        <v>1009</v>
      </c>
      <c r="J162" s="65" t="s">
        <v>935</v>
      </c>
      <c r="K162" s="47">
        <v>1</v>
      </c>
      <c r="L162" s="47" t="s">
        <v>235</v>
      </c>
      <c r="M162" s="65" t="s">
        <v>936</v>
      </c>
      <c r="N162" s="47" t="s">
        <v>937</v>
      </c>
      <c r="O162" s="39">
        <v>1</v>
      </c>
      <c r="P162" s="67">
        <v>43497</v>
      </c>
      <c r="Q162" s="67">
        <v>43827</v>
      </c>
      <c r="R162" s="65" t="s">
        <v>61</v>
      </c>
      <c r="S162" s="36" t="s">
        <v>929</v>
      </c>
      <c r="T162" s="36" t="s">
        <v>779</v>
      </c>
      <c r="U162" s="71" t="s">
        <v>111</v>
      </c>
      <c r="V162" s="124">
        <v>43585</v>
      </c>
      <c r="W162" s="136" t="s">
        <v>1097</v>
      </c>
      <c r="X162" s="86">
        <v>0</v>
      </c>
      <c r="Y162" s="84">
        <f t="shared" ref="Y162" si="81">IF(X162="","",IF(OR(K162=0,K162="",V162=""),"",X162/K162))</f>
        <v>0</v>
      </c>
      <c r="Z162" s="85">
        <f t="shared" ref="Z162" si="82">IF(OR(O162="",Y162=""),"",IF(OR(O162=0,Y162=0),0,IF((Y162*100%)/O162&gt;100%,100%,(Y162*100%)/O162)))</f>
        <v>0</v>
      </c>
      <c r="AA162" s="85" t="b">
        <f t="shared" si="79"/>
        <v>0</v>
      </c>
      <c r="AB162" s="85" t="str">
        <f t="shared" si="77"/>
        <v>SIN INICIAR</v>
      </c>
      <c r="AC162" s="86" t="str">
        <f t="shared" si="80"/>
        <v>SIN INICIAR</v>
      </c>
      <c r="AD162" s="187" t="s">
        <v>1075</v>
      </c>
      <c r="AE162" s="158" t="s">
        <v>973</v>
      </c>
      <c r="AF162" s="184"/>
      <c r="AG162" s="184"/>
      <c r="AH162" s="184"/>
      <c r="AI162" s="184"/>
      <c r="AJ162" s="184"/>
      <c r="AK162" s="184"/>
      <c r="AL162" s="184"/>
      <c r="AM162" s="184"/>
      <c r="AN162" s="184"/>
      <c r="AO162" s="184"/>
      <c r="AP162" s="184"/>
      <c r="AQ162" s="184"/>
      <c r="AR162" s="184"/>
      <c r="AS162" s="184"/>
      <c r="AT162" s="184"/>
      <c r="AU162" s="184"/>
      <c r="AV162" s="184"/>
      <c r="AW162" s="184"/>
      <c r="AX162" s="184"/>
      <c r="AY162" s="184"/>
      <c r="AZ162" s="86" t="str">
        <f t="shared" si="78"/>
        <v>PENDIENTE</v>
      </c>
      <c r="BA162" s="184"/>
      <c r="BB162" s="184"/>
      <c r="BC162" s="158"/>
    </row>
    <row r="163" spans="1:55" s="199" customFormat="1" ht="132" customHeight="1" x14ac:dyDescent="0.25">
      <c r="A163" s="3">
        <v>156</v>
      </c>
      <c r="B163" s="46">
        <v>43454</v>
      </c>
      <c r="C163" s="47" t="s">
        <v>19</v>
      </c>
      <c r="D163" s="61" t="s">
        <v>925</v>
      </c>
      <c r="E163" s="46">
        <v>43458</v>
      </c>
      <c r="F163" s="47">
        <v>5</v>
      </c>
      <c r="G163" s="47" t="s">
        <v>938</v>
      </c>
      <c r="H163" s="47" t="s">
        <v>927</v>
      </c>
      <c r="I163" s="47" t="s">
        <v>1010</v>
      </c>
      <c r="J163" s="65" t="s">
        <v>1011</v>
      </c>
      <c r="K163" s="47">
        <v>2</v>
      </c>
      <c r="L163" s="47" t="s">
        <v>235</v>
      </c>
      <c r="M163" s="47" t="s">
        <v>1012</v>
      </c>
      <c r="N163" s="47" t="s">
        <v>1013</v>
      </c>
      <c r="O163" s="39">
        <v>1</v>
      </c>
      <c r="P163" s="67">
        <v>43497</v>
      </c>
      <c r="Q163" s="67">
        <v>43646</v>
      </c>
      <c r="R163" s="65" t="s">
        <v>61</v>
      </c>
      <c r="S163" s="36" t="s">
        <v>929</v>
      </c>
      <c r="T163" s="36" t="s">
        <v>779</v>
      </c>
      <c r="U163" s="71" t="s">
        <v>111</v>
      </c>
      <c r="V163" s="124">
        <v>43585</v>
      </c>
      <c r="W163" s="136" t="s">
        <v>1097</v>
      </c>
      <c r="X163" s="86">
        <v>0</v>
      </c>
      <c r="Y163" s="84">
        <f t="shared" ref="Y163" si="83">IF(X163="","",IF(OR(K163=0,K163="",V163=""),"",X163/K163))</f>
        <v>0</v>
      </c>
      <c r="Z163" s="85">
        <f t="shared" ref="Z163" si="84">IF(OR(O163="",Y163=""),"",IF(OR(O163=0,Y163=0),0,IF((Y163*100%)/O163&gt;100%,100%,(Y163*100%)/O163)))</f>
        <v>0</v>
      </c>
      <c r="AA163" s="85" t="b">
        <f t="shared" si="79"/>
        <v>0</v>
      </c>
      <c r="AB163" s="85" t="str">
        <f t="shared" si="77"/>
        <v>SIN INICIAR</v>
      </c>
      <c r="AC163" s="86" t="str">
        <f t="shared" si="80"/>
        <v>SIN INICIAR</v>
      </c>
      <c r="AD163" s="187" t="s">
        <v>1075</v>
      </c>
      <c r="AE163" s="158" t="s">
        <v>973</v>
      </c>
      <c r="AF163" s="184"/>
      <c r="AG163" s="184"/>
      <c r="AH163" s="184"/>
      <c r="AI163" s="184"/>
      <c r="AJ163" s="184"/>
      <c r="AK163" s="184"/>
      <c r="AL163" s="184"/>
      <c r="AM163" s="184"/>
      <c r="AN163" s="184"/>
      <c r="AO163" s="184"/>
      <c r="AP163" s="184"/>
      <c r="AQ163" s="184"/>
      <c r="AR163" s="184"/>
      <c r="AS163" s="184"/>
      <c r="AT163" s="184"/>
      <c r="AU163" s="184"/>
      <c r="AV163" s="184"/>
      <c r="AW163" s="184"/>
      <c r="AX163" s="184"/>
      <c r="AY163" s="184"/>
      <c r="AZ163" s="86" t="str">
        <f t="shared" si="78"/>
        <v>PENDIENTE</v>
      </c>
      <c r="BA163" s="184"/>
      <c r="BB163" s="184"/>
      <c r="BC163" s="158"/>
    </row>
    <row r="164" spans="1:55" s="199" customFormat="1" ht="127.5" x14ac:dyDescent="0.25">
      <c r="A164" s="3">
        <v>157</v>
      </c>
      <c r="B164" s="46">
        <v>43454</v>
      </c>
      <c r="C164" s="47" t="s">
        <v>19</v>
      </c>
      <c r="D164" s="61" t="s">
        <v>925</v>
      </c>
      <c r="E164" s="46">
        <v>43458</v>
      </c>
      <c r="F164" s="47">
        <v>6</v>
      </c>
      <c r="G164" s="47" t="s">
        <v>939</v>
      </c>
      <c r="H164" s="47" t="s">
        <v>927</v>
      </c>
      <c r="I164" s="47" t="s">
        <v>1014</v>
      </c>
      <c r="J164" s="65" t="s">
        <v>1015</v>
      </c>
      <c r="K164" s="47">
        <v>2</v>
      </c>
      <c r="L164" s="47" t="s">
        <v>235</v>
      </c>
      <c r="M164" s="47" t="s">
        <v>1016</v>
      </c>
      <c r="N164" s="47" t="s">
        <v>940</v>
      </c>
      <c r="O164" s="39">
        <v>1</v>
      </c>
      <c r="P164" s="67">
        <v>43497</v>
      </c>
      <c r="Q164" s="67">
        <v>43646</v>
      </c>
      <c r="R164" s="65" t="s">
        <v>61</v>
      </c>
      <c r="S164" s="36" t="s">
        <v>929</v>
      </c>
      <c r="T164" s="36" t="s">
        <v>779</v>
      </c>
      <c r="U164" s="71" t="s">
        <v>111</v>
      </c>
      <c r="V164" s="124">
        <v>43585</v>
      </c>
      <c r="W164" s="159" t="s">
        <v>1076</v>
      </c>
      <c r="X164" s="86">
        <v>0.5</v>
      </c>
      <c r="Y164" s="84">
        <f t="shared" ref="Y164" si="85">IF(X164="","",IF(OR(K164=0,K164="",V164=""),"",X164/K164))</f>
        <v>0.25</v>
      </c>
      <c r="Z164" s="85">
        <f t="shared" ref="Z164" si="86">IF(OR(O164="",Y164=""),"",IF(OR(O164=0,Y164=0),0,IF((Y164*100%)/O164&gt;100%,100%,(Y164*100%)/O164)))</f>
        <v>0.25</v>
      </c>
      <c r="AA164" s="85" t="b">
        <f t="shared" si="79"/>
        <v>0</v>
      </c>
      <c r="AB164" s="85" t="str">
        <f t="shared" si="77"/>
        <v>EN PROCESO</v>
      </c>
      <c r="AC164" s="86" t="str">
        <f t="shared" si="80"/>
        <v>EN PROCESO</v>
      </c>
      <c r="AD164" s="187" t="s">
        <v>1077</v>
      </c>
      <c r="AE164" s="158" t="s">
        <v>973</v>
      </c>
      <c r="AF164" s="184"/>
      <c r="AG164" s="184"/>
      <c r="AH164" s="184"/>
      <c r="AI164" s="184"/>
      <c r="AJ164" s="184"/>
      <c r="AK164" s="184"/>
      <c r="AL164" s="184"/>
      <c r="AM164" s="184"/>
      <c r="AN164" s="184"/>
      <c r="AO164" s="184"/>
      <c r="AP164" s="184"/>
      <c r="AQ164" s="184"/>
      <c r="AR164" s="184"/>
      <c r="AS164" s="184"/>
      <c r="AT164" s="184"/>
      <c r="AU164" s="184"/>
      <c r="AV164" s="184"/>
      <c r="AW164" s="184"/>
      <c r="AX164" s="184"/>
      <c r="AY164" s="184"/>
      <c r="AZ164" s="86" t="str">
        <f t="shared" si="78"/>
        <v>PENDIENTE</v>
      </c>
      <c r="BA164" s="184"/>
      <c r="BB164" s="184"/>
      <c r="BC164" s="158"/>
    </row>
    <row r="165" spans="1:55" s="199" customFormat="1" ht="252.75" customHeight="1" x14ac:dyDescent="0.25">
      <c r="A165" s="3">
        <v>158</v>
      </c>
      <c r="B165" s="46">
        <v>43454</v>
      </c>
      <c r="C165" s="47" t="s">
        <v>19</v>
      </c>
      <c r="D165" s="61" t="s">
        <v>925</v>
      </c>
      <c r="E165" s="46">
        <v>43458</v>
      </c>
      <c r="F165" s="47">
        <v>7</v>
      </c>
      <c r="G165" s="47" t="s">
        <v>941</v>
      </c>
      <c r="H165" s="47" t="s">
        <v>927</v>
      </c>
      <c r="I165" s="47" t="s">
        <v>942</v>
      </c>
      <c r="J165" s="65" t="s">
        <v>943</v>
      </c>
      <c r="K165" s="47">
        <v>1</v>
      </c>
      <c r="L165" s="47" t="s">
        <v>235</v>
      </c>
      <c r="M165" s="47" t="s">
        <v>944</v>
      </c>
      <c r="N165" s="47" t="s">
        <v>945</v>
      </c>
      <c r="O165" s="39">
        <v>1</v>
      </c>
      <c r="P165" s="67">
        <v>43497</v>
      </c>
      <c r="Q165" s="67">
        <v>43830</v>
      </c>
      <c r="R165" s="65" t="s">
        <v>61</v>
      </c>
      <c r="S165" s="36" t="s">
        <v>929</v>
      </c>
      <c r="T165" s="36" t="s">
        <v>946</v>
      </c>
      <c r="U165" s="71" t="s">
        <v>111</v>
      </c>
      <c r="V165" s="124">
        <v>43585</v>
      </c>
      <c r="W165" s="159" t="s">
        <v>1078</v>
      </c>
      <c r="X165" s="86">
        <v>0.5</v>
      </c>
      <c r="Y165" s="84">
        <f t="shared" ref="Y165" si="87">IF(X165="","",IF(OR(K165=0,K165="",V165=""),"",X165/K165))</f>
        <v>0.5</v>
      </c>
      <c r="Z165" s="85">
        <f t="shared" ref="Z165" si="88">IF(OR(O165="",Y165=""),"",IF(OR(O165=0,Y165=0),0,IF((Y165*100%)/O165&gt;100%,100%,(Y165*100%)/O165)))</f>
        <v>0.5</v>
      </c>
      <c r="AA165" s="85" t="b">
        <f t="shared" si="79"/>
        <v>0</v>
      </c>
      <c r="AB165" s="85" t="str">
        <f t="shared" si="77"/>
        <v>EN PROCESO</v>
      </c>
      <c r="AC165" s="86" t="str">
        <f t="shared" si="80"/>
        <v>EN PROCESO</v>
      </c>
      <c r="AD165" s="187" t="s">
        <v>1337</v>
      </c>
      <c r="AE165" s="158" t="s">
        <v>973</v>
      </c>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86" t="str">
        <f t="shared" si="78"/>
        <v>PENDIENTE</v>
      </c>
      <c r="BA165" s="184"/>
      <c r="BB165" s="184"/>
      <c r="BC165" s="158"/>
    </row>
    <row r="166" spans="1:55" s="199" customFormat="1" ht="87.75" customHeight="1" x14ac:dyDescent="0.25">
      <c r="A166" s="3">
        <v>159</v>
      </c>
      <c r="B166" s="46">
        <v>43454</v>
      </c>
      <c r="C166" s="47" t="s">
        <v>19</v>
      </c>
      <c r="D166" s="61" t="s">
        <v>925</v>
      </c>
      <c r="E166" s="46">
        <v>43458</v>
      </c>
      <c r="F166" s="47">
        <v>8</v>
      </c>
      <c r="G166" s="47" t="s">
        <v>947</v>
      </c>
      <c r="H166" s="47" t="s">
        <v>927</v>
      </c>
      <c r="I166" s="47" t="s">
        <v>1017</v>
      </c>
      <c r="J166" s="65" t="s">
        <v>1018</v>
      </c>
      <c r="K166" s="47">
        <v>1</v>
      </c>
      <c r="L166" s="47" t="s">
        <v>235</v>
      </c>
      <c r="M166" s="65" t="s">
        <v>948</v>
      </c>
      <c r="N166" s="65" t="s">
        <v>1019</v>
      </c>
      <c r="O166" s="39">
        <v>1</v>
      </c>
      <c r="P166" s="67">
        <v>43497</v>
      </c>
      <c r="Q166" s="67">
        <v>43830</v>
      </c>
      <c r="R166" s="65" t="s">
        <v>61</v>
      </c>
      <c r="S166" s="36" t="s">
        <v>929</v>
      </c>
      <c r="T166" s="36" t="s">
        <v>946</v>
      </c>
      <c r="U166" s="71" t="s">
        <v>111</v>
      </c>
      <c r="V166" s="124">
        <v>43585</v>
      </c>
      <c r="W166" s="136" t="s">
        <v>1097</v>
      </c>
      <c r="X166" s="86">
        <v>0</v>
      </c>
      <c r="Y166" s="84">
        <f t="shared" ref="Y166" si="89">IF(X166="","",IF(OR(K166=0,K166="",V166=""),"",X166/K166))</f>
        <v>0</v>
      </c>
      <c r="Z166" s="85">
        <f t="shared" ref="Z166" si="90">IF(OR(O166="",Y166=""),"",IF(OR(O166=0,Y166=0),0,IF((Y166*100%)/O166&gt;100%,100%,(Y166*100%)/O166)))</f>
        <v>0</v>
      </c>
      <c r="AA166" s="85" t="b">
        <f t="shared" si="79"/>
        <v>0</v>
      </c>
      <c r="AB166" s="85" t="str">
        <f t="shared" si="77"/>
        <v>SIN INICIAR</v>
      </c>
      <c r="AC166" s="86" t="str">
        <f t="shared" si="80"/>
        <v>SIN INICIAR</v>
      </c>
      <c r="AD166" s="187" t="s">
        <v>1075</v>
      </c>
      <c r="AE166" s="158" t="s">
        <v>973</v>
      </c>
      <c r="AF166" s="184"/>
      <c r="AG166" s="184"/>
      <c r="AH166" s="184"/>
      <c r="AI166" s="184"/>
      <c r="AJ166" s="184"/>
      <c r="AK166" s="184"/>
      <c r="AL166" s="184"/>
      <c r="AM166" s="184"/>
      <c r="AN166" s="184"/>
      <c r="AO166" s="184"/>
      <c r="AP166" s="184"/>
      <c r="AQ166" s="184"/>
      <c r="AR166" s="184"/>
      <c r="AS166" s="184"/>
      <c r="AT166" s="184"/>
      <c r="AU166" s="184"/>
      <c r="AV166" s="184"/>
      <c r="AW166" s="184"/>
      <c r="AX166" s="184"/>
      <c r="AY166" s="184"/>
      <c r="AZ166" s="86" t="str">
        <f t="shared" si="78"/>
        <v>PENDIENTE</v>
      </c>
      <c r="BA166" s="184"/>
      <c r="BB166" s="184"/>
      <c r="BC166" s="158"/>
    </row>
    <row r="167" spans="1:55" s="199" customFormat="1" ht="76.5" x14ac:dyDescent="0.25">
      <c r="A167" s="3">
        <v>160</v>
      </c>
      <c r="B167" s="46">
        <v>43454</v>
      </c>
      <c r="C167" s="47" t="s">
        <v>19</v>
      </c>
      <c r="D167" s="61" t="s">
        <v>925</v>
      </c>
      <c r="E167" s="46">
        <v>43458</v>
      </c>
      <c r="F167" s="47">
        <v>10</v>
      </c>
      <c r="G167" s="47" t="s">
        <v>949</v>
      </c>
      <c r="H167" s="47" t="s">
        <v>927</v>
      </c>
      <c r="I167" s="47" t="s">
        <v>950</v>
      </c>
      <c r="J167" s="65" t="s">
        <v>1020</v>
      </c>
      <c r="K167" s="47">
        <v>2</v>
      </c>
      <c r="L167" s="47" t="s">
        <v>235</v>
      </c>
      <c r="M167" s="48" t="s">
        <v>1021</v>
      </c>
      <c r="N167" s="48" t="s">
        <v>951</v>
      </c>
      <c r="O167" s="39">
        <v>1</v>
      </c>
      <c r="P167" s="67">
        <v>43497</v>
      </c>
      <c r="Q167" s="67">
        <v>43827</v>
      </c>
      <c r="R167" s="65" t="s">
        <v>61</v>
      </c>
      <c r="S167" s="36" t="s">
        <v>929</v>
      </c>
      <c r="T167" s="36" t="s">
        <v>946</v>
      </c>
      <c r="U167" s="71" t="s">
        <v>111</v>
      </c>
      <c r="V167" s="124">
        <v>43585</v>
      </c>
      <c r="W167" s="136" t="s">
        <v>1097</v>
      </c>
      <c r="X167" s="86">
        <v>0</v>
      </c>
      <c r="Y167" s="84">
        <f t="shared" ref="Y167:Y168" si="91">IF(X167="","",IF(OR(K167=0,K167="",V167=""),"",X167/K167))</f>
        <v>0</v>
      </c>
      <c r="Z167" s="85">
        <f t="shared" ref="Z167:Z168" si="92">IF(OR(O167="",Y167=""),"",IF(OR(O167=0,Y167=0),0,IF((Y167*100%)/O167&gt;100%,100%,(Y167*100%)/O167)))</f>
        <v>0</v>
      </c>
      <c r="AA167" s="85" t="b">
        <f t="shared" ref="AA167:AA168" si="93">IF(X167="","",IF(V167&lt;161,IF(Z167&lt;100%,"INCUMPLIDA",IF(Z167=100%,"TERMINADA EXTEMPORANEA"))))</f>
        <v>0</v>
      </c>
      <c r="AB167" s="85" t="str">
        <f t="shared" ref="AB167:AB168" si="94">IF(X167="","",IF(V167&lt;=Q167,IF(Z167=0%,"SIN INICIAR",IF(Z167=100%,"TERMINADA",IF(Z167&gt;0%,"EN PROCESO",IF(Z167&lt;0%,"INCUMPLIDA"))))))</f>
        <v>SIN INICIAR</v>
      </c>
      <c r="AC167" s="86" t="str">
        <f t="shared" ref="AC167:AC168" si="95">IF(X167="","",IF(V167&lt;=Q167,AB167,IF(V167&gt;Q167,AA167)))</f>
        <v>SIN INICIAR</v>
      </c>
      <c r="AD167" s="187" t="s">
        <v>1075</v>
      </c>
      <c r="AE167" s="158" t="s">
        <v>973</v>
      </c>
      <c r="AF167" s="184"/>
      <c r="AG167" s="184"/>
      <c r="AH167" s="184"/>
      <c r="AI167" s="184"/>
      <c r="AJ167" s="184"/>
      <c r="AK167" s="184"/>
      <c r="AL167" s="184"/>
      <c r="AM167" s="184"/>
      <c r="AN167" s="184"/>
      <c r="AO167" s="184"/>
      <c r="AP167" s="184"/>
      <c r="AQ167" s="184"/>
      <c r="AR167" s="184"/>
      <c r="AS167" s="184"/>
      <c r="AT167" s="184"/>
      <c r="AU167" s="184"/>
      <c r="AV167" s="184"/>
      <c r="AW167" s="184"/>
      <c r="AX167" s="184"/>
      <c r="AY167" s="184"/>
      <c r="AZ167" s="86" t="str">
        <f t="shared" si="78"/>
        <v>PENDIENTE</v>
      </c>
      <c r="BA167" s="184"/>
      <c r="BB167" s="184"/>
      <c r="BC167" s="158"/>
    </row>
    <row r="168" spans="1:55" s="199" customFormat="1" ht="114.75" x14ac:dyDescent="0.25">
      <c r="A168" s="3">
        <v>161</v>
      </c>
      <c r="B168" s="46">
        <v>43454</v>
      </c>
      <c r="C168" s="47" t="s">
        <v>19</v>
      </c>
      <c r="D168" s="61" t="s">
        <v>925</v>
      </c>
      <c r="E168" s="46">
        <v>43458</v>
      </c>
      <c r="F168" s="47">
        <v>11</v>
      </c>
      <c r="G168" s="47" t="s">
        <v>952</v>
      </c>
      <c r="H168" s="47" t="s">
        <v>927</v>
      </c>
      <c r="I168" s="47" t="s">
        <v>953</v>
      </c>
      <c r="J168" s="48" t="s">
        <v>1022</v>
      </c>
      <c r="K168" s="65">
        <v>9</v>
      </c>
      <c r="L168" s="47" t="s">
        <v>20</v>
      </c>
      <c r="M168" s="65" t="s">
        <v>954</v>
      </c>
      <c r="N168" s="65" t="s">
        <v>955</v>
      </c>
      <c r="O168" s="39">
        <v>1</v>
      </c>
      <c r="P168" s="67">
        <v>43497</v>
      </c>
      <c r="Q168" s="67">
        <v>43827</v>
      </c>
      <c r="R168" s="65" t="s">
        <v>61</v>
      </c>
      <c r="S168" s="36" t="s">
        <v>929</v>
      </c>
      <c r="T168" s="36" t="s">
        <v>946</v>
      </c>
      <c r="U168" s="71" t="s">
        <v>111</v>
      </c>
      <c r="V168" s="124">
        <v>43585</v>
      </c>
      <c r="W168" s="136" t="s">
        <v>1332</v>
      </c>
      <c r="X168" s="86">
        <v>2</v>
      </c>
      <c r="Y168" s="84">
        <f t="shared" si="91"/>
        <v>0.22222222222222221</v>
      </c>
      <c r="Z168" s="85">
        <f t="shared" si="92"/>
        <v>0.22222222222222221</v>
      </c>
      <c r="AA168" s="85" t="b">
        <f t="shared" si="93"/>
        <v>0</v>
      </c>
      <c r="AB168" s="85" t="str">
        <f t="shared" si="94"/>
        <v>EN PROCESO</v>
      </c>
      <c r="AC168" s="86" t="str">
        <f t="shared" si="95"/>
        <v>EN PROCESO</v>
      </c>
      <c r="AD168" s="187" t="s">
        <v>1333</v>
      </c>
      <c r="AE168" s="158" t="s">
        <v>973</v>
      </c>
      <c r="AF168" s="184"/>
      <c r="AG168" s="184"/>
      <c r="AH168" s="184"/>
      <c r="AI168" s="184"/>
      <c r="AJ168" s="184"/>
      <c r="AK168" s="184"/>
      <c r="AL168" s="184"/>
      <c r="AM168" s="184"/>
      <c r="AN168" s="184"/>
      <c r="AO168" s="184"/>
      <c r="AP168" s="184"/>
      <c r="AQ168" s="184"/>
      <c r="AR168" s="184"/>
      <c r="AS168" s="184"/>
      <c r="AT168" s="184"/>
      <c r="AU168" s="184"/>
      <c r="AV168" s="184"/>
      <c r="AW168" s="184"/>
      <c r="AX168" s="184"/>
      <c r="AY168" s="184"/>
      <c r="AZ168" s="86" t="str">
        <f t="shared" si="78"/>
        <v>PENDIENTE</v>
      </c>
      <c r="BA168" s="184"/>
      <c r="BB168" s="184"/>
      <c r="BC168" s="158"/>
    </row>
    <row r="169" spans="1:55" s="199" customFormat="1" ht="165.75" x14ac:dyDescent="0.25">
      <c r="A169" s="3">
        <v>162</v>
      </c>
      <c r="B169" s="46">
        <v>43454</v>
      </c>
      <c r="C169" s="47" t="s">
        <v>19</v>
      </c>
      <c r="D169" s="61" t="s">
        <v>925</v>
      </c>
      <c r="E169" s="46">
        <v>43458</v>
      </c>
      <c r="F169" s="47">
        <v>12</v>
      </c>
      <c r="G169" s="47" t="s">
        <v>956</v>
      </c>
      <c r="H169" s="47" t="s">
        <v>927</v>
      </c>
      <c r="I169" s="47" t="s">
        <v>1023</v>
      </c>
      <c r="J169" s="65" t="s">
        <v>957</v>
      </c>
      <c r="K169" s="65">
        <v>1</v>
      </c>
      <c r="L169" s="47" t="s">
        <v>20</v>
      </c>
      <c r="M169" s="65" t="s">
        <v>958</v>
      </c>
      <c r="N169" s="65" t="s">
        <v>959</v>
      </c>
      <c r="O169" s="39">
        <v>1</v>
      </c>
      <c r="P169" s="67">
        <v>43497</v>
      </c>
      <c r="Q169" s="67">
        <v>43827</v>
      </c>
      <c r="R169" s="65" t="s">
        <v>61</v>
      </c>
      <c r="S169" s="36" t="s">
        <v>929</v>
      </c>
      <c r="T169" s="36" t="s">
        <v>960</v>
      </c>
      <c r="U169" s="71" t="s">
        <v>111</v>
      </c>
      <c r="V169" s="124">
        <v>43585</v>
      </c>
      <c r="W169" s="159" t="s">
        <v>1080</v>
      </c>
      <c r="X169" s="86">
        <v>0</v>
      </c>
      <c r="Y169" s="84">
        <f t="shared" ref="Y169:Y170" si="96">IF(X169="","",IF(OR(K169=0,K169="",V169=""),"",X169/K169))</f>
        <v>0</v>
      </c>
      <c r="Z169" s="85">
        <f t="shared" ref="Z169:Z170" si="97">IF(OR(O169="",Y169=""),"",IF(OR(O169=0,Y169=0),0,IF((Y169*100%)/O169&gt;100%,100%,(Y169*100%)/O169)))</f>
        <v>0</v>
      </c>
      <c r="AA169" s="85" t="b">
        <f t="shared" ref="AA169:AA170" si="98">IF(X169="","",IF(V169&lt;161,IF(Z169&lt;100%,"INCUMPLIDA",IF(Z169=100%,"TERMINADA EXTEMPORANEA"))))</f>
        <v>0</v>
      </c>
      <c r="AB169" s="85" t="str">
        <f t="shared" ref="AB169:AB170" si="99">IF(X169="","",IF(V169&lt;=Q169,IF(Z169=0%,"SIN INICIAR",IF(Z169=100%,"TERMINADA",IF(Z169&gt;0%,"EN PROCESO",IF(Z169&lt;0%,"INCUMPLIDA"))))))</f>
        <v>SIN INICIAR</v>
      </c>
      <c r="AC169" s="86" t="str">
        <f t="shared" ref="AC169:AC170" si="100">IF(X169="","",IF(V169&lt;=Q169,AB169,IF(V169&gt;Q169,AA169)))</f>
        <v>SIN INICIAR</v>
      </c>
      <c r="AD169" s="187" t="s">
        <v>1189</v>
      </c>
      <c r="AE169" s="158" t="s">
        <v>973</v>
      </c>
      <c r="AF169" s="184"/>
      <c r="AG169" s="184"/>
      <c r="AH169" s="184"/>
      <c r="AI169" s="184"/>
      <c r="AJ169" s="184"/>
      <c r="AK169" s="184"/>
      <c r="AL169" s="184"/>
      <c r="AM169" s="184"/>
      <c r="AN169" s="184"/>
      <c r="AO169" s="184"/>
      <c r="AP169" s="184"/>
      <c r="AQ169" s="184"/>
      <c r="AR169" s="184"/>
      <c r="AS169" s="184"/>
      <c r="AT169" s="184"/>
      <c r="AU169" s="184"/>
      <c r="AV169" s="184"/>
      <c r="AW169" s="184"/>
      <c r="AX169" s="184"/>
      <c r="AY169" s="184"/>
      <c r="AZ169" s="86" t="str">
        <f t="shared" si="78"/>
        <v>PENDIENTE</v>
      </c>
      <c r="BA169" s="184"/>
      <c r="BB169" s="184"/>
      <c r="BC169" s="158"/>
    </row>
    <row r="170" spans="1:55" s="199" customFormat="1" ht="153.75" customHeight="1" x14ac:dyDescent="0.25">
      <c r="A170" s="3">
        <v>163</v>
      </c>
      <c r="B170" s="46">
        <v>43454</v>
      </c>
      <c r="C170" s="47" t="s">
        <v>19</v>
      </c>
      <c r="D170" s="61" t="s">
        <v>925</v>
      </c>
      <c r="E170" s="46">
        <v>43458</v>
      </c>
      <c r="F170" s="47">
        <v>13</v>
      </c>
      <c r="G170" s="47" t="s">
        <v>961</v>
      </c>
      <c r="H170" s="47" t="s">
        <v>927</v>
      </c>
      <c r="I170" s="47" t="s">
        <v>962</v>
      </c>
      <c r="J170" s="65" t="s">
        <v>963</v>
      </c>
      <c r="K170" s="65">
        <v>1</v>
      </c>
      <c r="L170" s="47" t="s">
        <v>235</v>
      </c>
      <c r="M170" s="65" t="s">
        <v>964</v>
      </c>
      <c r="N170" s="65" t="s">
        <v>965</v>
      </c>
      <c r="O170" s="39">
        <v>1</v>
      </c>
      <c r="P170" s="67">
        <v>43497</v>
      </c>
      <c r="Q170" s="67">
        <v>43585</v>
      </c>
      <c r="R170" s="47" t="s">
        <v>61</v>
      </c>
      <c r="S170" s="36" t="s">
        <v>929</v>
      </c>
      <c r="T170" s="36" t="s">
        <v>779</v>
      </c>
      <c r="U170" s="71" t="s">
        <v>111</v>
      </c>
      <c r="V170" s="124">
        <v>43585</v>
      </c>
      <c r="W170" s="159" t="s">
        <v>1079</v>
      </c>
      <c r="X170" s="86">
        <v>0.5</v>
      </c>
      <c r="Y170" s="84">
        <f t="shared" si="96"/>
        <v>0.5</v>
      </c>
      <c r="Z170" s="85">
        <f t="shared" si="97"/>
        <v>0.5</v>
      </c>
      <c r="AA170" s="85" t="b">
        <f t="shared" si="98"/>
        <v>0</v>
      </c>
      <c r="AB170" s="85" t="str">
        <f t="shared" si="99"/>
        <v>EN PROCESO</v>
      </c>
      <c r="AC170" s="86" t="str">
        <f t="shared" si="100"/>
        <v>EN PROCESO</v>
      </c>
      <c r="AD170" s="187" t="s">
        <v>1081</v>
      </c>
      <c r="AE170" s="158" t="s">
        <v>973</v>
      </c>
      <c r="AF170" s="184"/>
      <c r="AG170" s="184"/>
      <c r="AH170" s="184"/>
      <c r="AI170" s="184"/>
      <c r="AJ170" s="184"/>
      <c r="AK170" s="184"/>
      <c r="AL170" s="184"/>
      <c r="AM170" s="184"/>
      <c r="AN170" s="184"/>
      <c r="AO170" s="184"/>
      <c r="AP170" s="184"/>
      <c r="AQ170" s="184"/>
      <c r="AR170" s="184"/>
      <c r="AS170" s="184"/>
      <c r="AT170" s="184"/>
      <c r="AU170" s="184"/>
      <c r="AV170" s="184"/>
      <c r="AW170" s="184"/>
      <c r="AX170" s="184"/>
      <c r="AY170" s="184"/>
      <c r="AZ170" s="86" t="str">
        <f t="shared" si="78"/>
        <v>PENDIENTE</v>
      </c>
      <c r="BA170" s="184"/>
      <c r="BB170" s="184"/>
      <c r="BC170" s="158"/>
    </row>
    <row r="171" spans="1:55" s="199" customFormat="1" ht="76.5" x14ac:dyDescent="0.25">
      <c r="A171" s="3">
        <v>164</v>
      </c>
      <c r="B171" s="46">
        <v>43454</v>
      </c>
      <c r="C171" s="47" t="s">
        <v>19</v>
      </c>
      <c r="D171" s="61" t="s">
        <v>925</v>
      </c>
      <c r="E171" s="46">
        <v>43458</v>
      </c>
      <c r="F171" s="47">
        <v>14</v>
      </c>
      <c r="G171" s="47" t="s">
        <v>966</v>
      </c>
      <c r="H171" s="47" t="s">
        <v>927</v>
      </c>
      <c r="I171" s="47" t="s">
        <v>967</v>
      </c>
      <c r="J171" s="65" t="s">
        <v>968</v>
      </c>
      <c r="K171" s="65">
        <v>2</v>
      </c>
      <c r="L171" s="47" t="s">
        <v>20</v>
      </c>
      <c r="M171" s="65" t="s">
        <v>954</v>
      </c>
      <c r="N171" s="65" t="s">
        <v>969</v>
      </c>
      <c r="O171" s="39">
        <v>1</v>
      </c>
      <c r="P171" s="67">
        <v>43497</v>
      </c>
      <c r="Q171" s="67">
        <v>43738</v>
      </c>
      <c r="R171" s="65" t="s">
        <v>61</v>
      </c>
      <c r="S171" s="36" t="s">
        <v>929</v>
      </c>
      <c r="T171" s="36" t="s">
        <v>970</v>
      </c>
      <c r="U171" s="71" t="s">
        <v>111</v>
      </c>
      <c r="V171" s="124">
        <v>43585</v>
      </c>
      <c r="W171" s="136" t="s">
        <v>1097</v>
      </c>
      <c r="X171" s="86">
        <v>0</v>
      </c>
      <c r="Y171" s="84">
        <f t="shared" si="72"/>
        <v>0</v>
      </c>
      <c r="Z171" s="85">
        <f t="shared" si="73"/>
        <v>0</v>
      </c>
      <c r="AA171" s="85" t="b">
        <f t="shared" ref="AA171" si="101">IF(X171="","",IF(V171&lt;161,IF(Z171&lt;100%,"INCUMPLIDA",IF(Z171=100%,"TERMINADA EXTEMPORANEA"))))</f>
        <v>0</v>
      </c>
      <c r="AB171" s="85" t="str">
        <f t="shared" ref="AB171" si="102">IF(X171="","",IF(V171&lt;=Q171,IF(Z171=0%,"SIN INICIAR",IF(Z171=100%,"TERMINADA",IF(Z171&gt;0%,"EN PROCESO",IF(Z171&lt;0%,"INCUMPLIDA"))))))</f>
        <v>SIN INICIAR</v>
      </c>
      <c r="AC171" s="86" t="str">
        <f t="shared" ref="AC171" si="103">IF(X171="","",IF(V171&lt;=Q171,AB171,IF(V171&gt;Q171,AA171)))</f>
        <v>SIN INICIAR</v>
      </c>
      <c r="AD171" s="187" t="s">
        <v>1075</v>
      </c>
      <c r="AE171" s="158" t="s">
        <v>973</v>
      </c>
      <c r="AF171" s="184"/>
      <c r="AG171" s="184"/>
      <c r="AH171" s="184"/>
      <c r="AI171" s="184"/>
      <c r="AJ171" s="184"/>
      <c r="AK171" s="184"/>
      <c r="AL171" s="184"/>
      <c r="AM171" s="184"/>
      <c r="AN171" s="184"/>
      <c r="AO171" s="184"/>
      <c r="AP171" s="184"/>
      <c r="AQ171" s="184"/>
      <c r="AR171" s="184"/>
      <c r="AS171" s="184"/>
      <c r="AT171" s="184"/>
      <c r="AU171" s="184"/>
      <c r="AV171" s="184"/>
      <c r="AW171" s="184"/>
      <c r="AX171" s="184"/>
      <c r="AY171" s="184"/>
      <c r="AZ171" s="86" t="str">
        <f t="shared" si="78"/>
        <v>PENDIENTE</v>
      </c>
      <c r="BA171" s="184"/>
      <c r="BB171" s="184"/>
      <c r="BC171" s="158"/>
    </row>
    <row r="172" spans="1:55" ht="89.25" x14ac:dyDescent="0.25">
      <c r="A172" s="3">
        <v>165</v>
      </c>
      <c r="B172" s="46">
        <v>43455</v>
      </c>
      <c r="C172" s="47" t="s">
        <v>19</v>
      </c>
      <c r="D172" s="47" t="s">
        <v>800</v>
      </c>
      <c r="E172" s="46">
        <v>43455</v>
      </c>
      <c r="F172" s="47">
        <v>1</v>
      </c>
      <c r="G172" s="49" t="s">
        <v>801</v>
      </c>
      <c r="H172" s="47" t="s">
        <v>78</v>
      </c>
      <c r="I172" s="47" t="s">
        <v>802</v>
      </c>
      <c r="J172" s="47" t="s">
        <v>803</v>
      </c>
      <c r="K172" s="47">
        <v>1</v>
      </c>
      <c r="L172" s="47" t="s">
        <v>21</v>
      </c>
      <c r="M172" s="48" t="s">
        <v>804</v>
      </c>
      <c r="N172" s="38">
        <v>1</v>
      </c>
      <c r="O172" s="39">
        <v>1</v>
      </c>
      <c r="P172" s="46">
        <v>43497</v>
      </c>
      <c r="Q172" s="46">
        <v>43677</v>
      </c>
      <c r="R172" s="47" t="s">
        <v>60</v>
      </c>
      <c r="S172" s="36" t="s">
        <v>805</v>
      </c>
      <c r="T172" s="34" t="s">
        <v>806</v>
      </c>
      <c r="U172" s="71" t="s">
        <v>111</v>
      </c>
      <c r="V172" s="124">
        <v>43585</v>
      </c>
      <c r="W172" s="136" t="s">
        <v>1097</v>
      </c>
      <c r="X172" s="137">
        <v>0</v>
      </c>
      <c r="Y172" s="138">
        <f t="shared" si="64"/>
        <v>0</v>
      </c>
      <c r="Z172" s="139">
        <f t="shared" si="65"/>
        <v>0</v>
      </c>
      <c r="AA172" s="139" t="str">
        <f t="shared" si="66"/>
        <v>INCUMPLIDA</v>
      </c>
      <c r="AB172" s="139" t="str">
        <f t="shared" si="67"/>
        <v>SIN INICIAR</v>
      </c>
      <c r="AC172" s="137" t="str">
        <f t="shared" si="68"/>
        <v>SIN INICIAR</v>
      </c>
      <c r="AD172" s="189" t="s">
        <v>1108</v>
      </c>
      <c r="AE172" s="86" t="s">
        <v>1094</v>
      </c>
      <c r="AF172" s="135"/>
      <c r="AG172" s="136"/>
      <c r="AH172" s="137"/>
      <c r="AI172" s="138" t="str">
        <f t="shared" si="54"/>
        <v/>
      </c>
      <c r="AJ172" s="139" t="str">
        <f t="shared" si="55"/>
        <v/>
      </c>
      <c r="AK172" s="139" t="str">
        <f t="shared" si="56"/>
        <v/>
      </c>
      <c r="AL172" s="139" t="str">
        <f t="shared" si="57"/>
        <v/>
      </c>
      <c r="AM172" s="137" t="str">
        <f t="shared" si="58"/>
        <v/>
      </c>
      <c r="AN172" s="136"/>
      <c r="AO172" s="136"/>
      <c r="AP172" s="135"/>
      <c r="AQ172" s="136"/>
      <c r="AR172" s="137"/>
      <c r="AS172" s="138" t="str">
        <f t="shared" si="59"/>
        <v/>
      </c>
      <c r="AT172" s="139" t="str">
        <f t="shared" si="60"/>
        <v/>
      </c>
      <c r="AU172" s="139" t="str">
        <f t="shared" si="61"/>
        <v/>
      </c>
      <c r="AV172" s="139" t="str">
        <f t="shared" si="62"/>
        <v/>
      </c>
      <c r="AW172" s="137" t="str">
        <f t="shared" si="63"/>
        <v/>
      </c>
      <c r="AX172" s="136"/>
      <c r="AY172" s="136"/>
      <c r="AZ172" s="86" t="str">
        <f t="shared" si="78"/>
        <v>PENDIENTE</v>
      </c>
      <c r="BA172" s="137"/>
      <c r="BB172" s="137"/>
      <c r="BC172" s="137"/>
    </row>
    <row r="173" spans="1:55" ht="204" x14ac:dyDescent="0.25">
      <c r="A173" s="3">
        <v>166</v>
      </c>
      <c r="B173" s="46">
        <v>43455</v>
      </c>
      <c r="C173" s="47" t="s">
        <v>19</v>
      </c>
      <c r="D173" s="47" t="s">
        <v>800</v>
      </c>
      <c r="E173" s="46">
        <v>43455</v>
      </c>
      <c r="F173" s="47">
        <v>2</v>
      </c>
      <c r="G173" s="49" t="s">
        <v>807</v>
      </c>
      <c r="H173" s="47" t="s">
        <v>78</v>
      </c>
      <c r="I173" s="47" t="s">
        <v>808</v>
      </c>
      <c r="J173" s="47" t="s">
        <v>809</v>
      </c>
      <c r="K173" s="48">
        <v>2</v>
      </c>
      <c r="L173" s="48" t="s">
        <v>20</v>
      </c>
      <c r="M173" s="48" t="s">
        <v>810</v>
      </c>
      <c r="N173" s="50">
        <v>1</v>
      </c>
      <c r="O173" s="169">
        <v>1</v>
      </c>
      <c r="P173" s="55">
        <v>43407</v>
      </c>
      <c r="Q173" s="55">
        <v>43516</v>
      </c>
      <c r="R173" s="48" t="s">
        <v>60</v>
      </c>
      <c r="S173" s="36" t="s">
        <v>805</v>
      </c>
      <c r="T173" s="36" t="s">
        <v>805</v>
      </c>
      <c r="U173" s="71" t="s">
        <v>111</v>
      </c>
      <c r="V173" s="124">
        <v>43585</v>
      </c>
      <c r="W173" s="136" t="s">
        <v>1109</v>
      </c>
      <c r="X173" s="137">
        <v>2</v>
      </c>
      <c r="Y173" s="138">
        <f t="shared" si="64"/>
        <v>1</v>
      </c>
      <c r="Z173" s="139">
        <f t="shared" si="65"/>
        <v>1</v>
      </c>
      <c r="AA173" s="85" t="b">
        <f>IF(X173="","",IF(V173&lt;=Q173,IF(Z173&lt;100%,"INCUMPLIDA",IF(Z173=100%,"TERMINADA EXTEMPORANEA"))))</f>
        <v>0</v>
      </c>
      <c r="AB173" s="85" t="str">
        <f>IF(X173="","",IF(V173&gt;=Q173,IF(Z173=0%,"SIN INICIAR",IF(Z173=100%,"TERMINADA",IF(Z173&gt;0%,"EN PROCESO",IF(Z173&lt;0%,"INCUMPLIDA"))))))</f>
        <v>TERMINADA</v>
      </c>
      <c r="AC173" s="86" t="str">
        <f>IF(X173="","",IF(V173&gt;=Q173,AB173,IF(V173&lt;=Q173,AA173)))</f>
        <v>TERMINADA</v>
      </c>
      <c r="AD173" s="189" t="s">
        <v>1111</v>
      </c>
      <c r="AE173" s="86" t="s">
        <v>1094</v>
      </c>
      <c r="AF173" s="135"/>
      <c r="AG173" s="136"/>
      <c r="AH173" s="137"/>
      <c r="AI173" s="138" t="str">
        <f t="shared" si="54"/>
        <v/>
      </c>
      <c r="AJ173" s="139" t="str">
        <f t="shared" si="55"/>
        <v/>
      </c>
      <c r="AK173" s="139" t="str">
        <f t="shared" si="56"/>
        <v/>
      </c>
      <c r="AL173" s="139" t="str">
        <f t="shared" si="57"/>
        <v/>
      </c>
      <c r="AM173" s="137" t="str">
        <f t="shared" si="58"/>
        <v/>
      </c>
      <c r="AN173" s="136"/>
      <c r="AO173" s="136"/>
      <c r="AP173" s="135"/>
      <c r="AQ173" s="136"/>
      <c r="AR173" s="137"/>
      <c r="AS173" s="138" t="str">
        <f t="shared" si="59"/>
        <v/>
      </c>
      <c r="AT173" s="139" t="str">
        <f t="shared" si="60"/>
        <v/>
      </c>
      <c r="AU173" s="139" t="str">
        <f t="shared" si="61"/>
        <v/>
      </c>
      <c r="AV173" s="139" t="str">
        <f t="shared" si="62"/>
        <v/>
      </c>
      <c r="AW173" s="137" t="str">
        <f t="shared" si="63"/>
        <v/>
      </c>
      <c r="AX173" s="136"/>
      <c r="AY173" s="136"/>
      <c r="AZ173" s="86" t="str">
        <f t="shared" si="78"/>
        <v>CUMPLIDA</v>
      </c>
      <c r="BA173" s="86" t="s">
        <v>1196</v>
      </c>
      <c r="BB173" s="137" t="s">
        <v>759</v>
      </c>
      <c r="BC173" s="86" t="s">
        <v>1187</v>
      </c>
    </row>
    <row r="174" spans="1:55" ht="204" x14ac:dyDescent="0.25">
      <c r="A174" s="3">
        <v>167</v>
      </c>
      <c r="B174" s="46">
        <v>43455</v>
      </c>
      <c r="C174" s="47" t="s">
        <v>19</v>
      </c>
      <c r="D174" s="47" t="s">
        <v>800</v>
      </c>
      <c r="E174" s="46">
        <v>43455</v>
      </c>
      <c r="F174" s="47">
        <v>3</v>
      </c>
      <c r="G174" s="49" t="s">
        <v>811</v>
      </c>
      <c r="H174" s="47" t="s">
        <v>78</v>
      </c>
      <c r="I174" s="47" t="s">
        <v>812</v>
      </c>
      <c r="J174" s="47" t="s">
        <v>813</v>
      </c>
      <c r="K174" s="47">
        <v>3</v>
      </c>
      <c r="L174" s="47" t="s">
        <v>20</v>
      </c>
      <c r="M174" s="47" t="s">
        <v>814</v>
      </c>
      <c r="N174" s="38">
        <v>1</v>
      </c>
      <c r="O174" s="53">
        <v>1</v>
      </c>
      <c r="P174" s="46">
        <v>43497</v>
      </c>
      <c r="Q174" s="46">
        <v>43524</v>
      </c>
      <c r="R174" s="47" t="s">
        <v>60</v>
      </c>
      <c r="S174" s="36" t="s">
        <v>805</v>
      </c>
      <c r="T174" s="34" t="s">
        <v>806</v>
      </c>
      <c r="U174" s="71" t="s">
        <v>111</v>
      </c>
      <c r="V174" s="124">
        <v>43585</v>
      </c>
      <c r="W174" s="136" t="s">
        <v>1109</v>
      </c>
      <c r="X174" s="137">
        <v>3</v>
      </c>
      <c r="Y174" s="138">
        <f t="shared" si="64"/>
        <v>1</v>
      </c>
      <c r="Z174" s="139">
        <f t="shared" si="65"/>
        <v>1</v>
      </c>
      <c r="AA174" s="85" t="b">
        <f>IF(X174="","",IF(V174&lt;=Q174,IF(Z174&lt;100%,"INCUMPLIDA",IF(Z174=100%,"TERMINADA EXTEMPORANEA"))))</f>
        <v>0</v>
      </c>
      <c r="AB174" s="85" t="str">
        <f>IF(X174="","",IF(V174&gt;=Q174,IF(Z174=0%,"SIN INICIAR",IF(Z174=100%,"TERMINADA",IF(Z174&gt;0%,"EN PROCESO",IF(Z174&lt;0%,"INCUMPLIDA"))))))</f>
        <v>TERMINADA</v>
      </c>
      <c r="AC174" s="86" t="str">
        <f>IF(X174="","",IF(V174&gt;=Q174,AB174,IF(V174&lt;=Q174,AA174)))</f>
        <v>TERMINADA</v>
      </c>
      <c r="AD174" s="189" t="s">
        <v>1110</v>
      </c>
      <c r="AE174" s="86" t="s">
        <v>1094</v>
      </c>
      <c r="AF174" s="135"/>
      <c r="AG174" s="136"/>
      <c r="AH174" s="137"/>
      <c r="AI174" s="138" t="str">
        <f t="shared" si="54"/>
        <v/>
      </c>
      <c r="AJ174" s="139" t="str">
        <f t="shared" si="55"/>
        <v/>
      </c>
      <c r="AK174" s="139" t="str">
        <f t="shared" si="56"/>
        <v/>
      </c>
      <c r="AL174" s="139" t="str">
        <f t="shared" si="57"/>
        <v/>
      </c>
      <c r="AM174" s="137" t="str">
        <f t="shared" si="58"/>
        <v/>
      </c>
      <c r="AN174" s="136"/>
      <c r="AO174" s="136"/>
      <c r="AP174" s="135"/>
      <c r="AQ174" s="136"/>
      <c r="AR174" s="137"/>
      <c r="AS174" s="138" t="str">
        <f t="shared" si="59"/>
        <v/>
      </c>
      <c r="AT174" s="139" t="str">
        <f t="shared" si="60"/>
        <v/>
      </c>
      <c r="AU174" s="139" t="str">
        <f t="shared" si="61"/>
        <v/>
      </c>
      <c r="AV174" s="139" t="str">
        <f t="shared" si="62"/>
        <v/>
      </c>
      <c r="AW174" s="137" t="str">
        <f t="shared" si="63"/>
        <v/>
      </c>
      <c r="AX174" s="136"/>
      <c r="AY174" s="136"/>
      <c r="AZ174" s="86" t="str">
        <f t="shared" si="78"/>
        <v>CUMPLIDA</v>
      </c>
      <c r="BA174" s="86" t="s">
        <v>1196</v>
      </c>
      <c r="BB174" s="137" t="s">
        <v>759</v>
      </c>
      <c r="BC174" s="86" t="s">
        <v>1187</v>
      </c>
    </row>
    <row r="175" spans="1:55" ht="102" x14ac:dyDescent="0.25">
      <c r="A175" s="3">
        <v>168</v>
      </c>
      <c r="B175" s="46">
        <v>43455</v>
      </c>
      <c r="C175" s="47" t="s">
        <v>19</v>
      </c>
      <c r="D175" s="47" t="s">
        <v>800</v>
      </c>
      <c r="E175" s="46">
        <v>43455</v>
      </c>
      <c r="F175" s="63">
        <v>4</v>
      </c>
      <c r="G175" s="52" t="s">
        <v>815</v>
      </c>
      <c r="H175" s="48" t="s">
        <v>77</v>
      </c>
      <c r="I175" s="48" t="s">
        <v>816</v>
      </c>
      <c r="J175" s="48" t="s">
        <v>817</v>
      </c>
      <c r="K175" s="48">
        <v>2</v>
      </c>
      <c r="L175" s="48" t="s">
        <v>21</v>
      </c>
      <c r="M175" s="48" t="s">
        <v>818</v>
      </c>
      <c r="N175" s="38">
        <v>1</v>
      </c>
      <c r="O175" s="54">
        <v>1</v>
      </c>
      <c r="P175" s="55">
        <v>43497</v>
      </c>
      <c r="Q175" s="55">
        <v>43830</v>
      </c>
      <c r="R175" s="48" t="s">
        <v>32</v>
      </c>
      <c r="S175" s="36" t="s">
        <v>792</v>
      </c>
      <c r="T175" s="36" t="s">
        <v>792</v>
      </c>
      <c r="U175" s="71" t="s">
        <v>111</v>
      </c>
      <c r="V175" s="124">
        <v>43585</v>
      </c>
      <c r="W175" s="136" t="s">
        <v>1097</v>
      </c>
      <c r="X175" s="137">
        <v>0</v>
      </c>
      <c r="Y175" s="138">
        <f t="shared" si="64"/>
        <v>0</v>
      </c>
      <c r="Z175" s="139">
        <f t="shared" si="65"/>
        <v>0</v>
      </c>
      <c r="AA175" s="139" t="str">
        <f t="shared" si="66"/>
        <v>INCUMPLIDA</v>
      </c>
      <c r="AB175" s="139" t="str">
        <f t="shared" si="67"/>
        <v>SIN INICIAR</v>
      </c>
      <c r="AC175" s="137" t="str">
        <f t="shared" si="68"/>
        <v>SIN INICIAR</v>
      </c>
      <c r="AD175" s="87" t="s">
        <v>1300</v>
      </c>
      <c r="AE175" s="86" t="s">
        <v>1094</v>
      </c>
      <c r="AF175" s="135"/>
      <c r="AG175" s="136"/>
      <c r="AH175" s="137"/>
      <c r="AI175" s="138" t="str">
        <f t="shared" si="54"/>
        <v/>
      </c>
      <c r="AJ175" s="139" t="str">
        <f t="shared" si="55"/>
        <v/>
      </c>
      <c r="AK175" s="139" t="str">
        <f t="shared" si="56"/>
        <v/>
      </c>
      <c r="AL175" s="139" t="str">
        <f t="shared" si="57"/>
        <v/>
      </c>
      <c r="AM175" s="137" t="str">
        <f t="shared" si="58"/>
        <v/>
      </c>
      <c r="AN175" s="136"/>
      <c r="AO175" s="136"/>
      <c r="AP175" s="135"/>
      <c r="AQ175" s="136"/>
      <c r="AR175" s="137"/>
      <c r="AS175" s="138" t="str">
        <f t="shared" si="59"/>
        <v/>
      </c>
      <c r="AT175" s="139" t="str">
        <f t="shared" si="60"/>
        <v/>
      </c>
      <c r="AU175" s="139" t="str">
        <f t="shared" si="61"/>
        <v/>
      </c>
      <c r="AV175" s="139" t="str">
        <f t="shared" si="62"/>
        <v/>
      </c>
      <c r="AW175" s="137" t="str">
        <f t="shared" si="63"/>
        <v/>
      </c>
      <c r="AX175" s="136"/>
      <c r="AY175" s="136"/>
      <c r="AZ175" s="86" t="str">
        <f t="shared" si="78"/>
        <v>PENDIENTE</v>
      </c>
      <c r="BA175" s="137"/>
      <c r="BB175" s="137"/>
      <c r="BC175" s="137"/>
    </row>
    <row r="176" spans="1:55" ht="89.25" x14ac:dyDescent="0.25">
      <c r="A176" s="3">
        <v>169</v>
      </c>
      <c r="B176" s="46">
        <v>43455</v>
      </c>
      <c r="C176" s="47" t="s">
        <v>19</v>
      </c>
      <c r="D176" s="47" t="s">
        <v>800</v>
      </c>
      <c r="E176" s="46">
        <v>43455</v>
      </c>
      <c r="F176" s="61" t="s">
        <v>819</v>
      </c>
      <c r="G176" s="49" t="s">
        <v>820</v>
      </c>
      <c r="H176" s="47" t="s">
        <v>78</v>
      </c>
      <c r="I176" s="47" t="s">
        <v>821</v>
      </c>
      <c r="J176" s="47" t="s">
        <v>822</v>
      </c>
      <c r="K176" s="47">
        <v>1</v>
      </c>
      <c r="L176" s="47" t="s">
        <v>21</v>
      </c>
      <c r="M176" s="47" t="s">
        <v>823</v>
      </c>
      <c r="N176" s="38">
        <v>1</v>
      </c>
      <c r="O176" s="39">
        <v>1</v>
      </c>
      <c r="P176" s="46">
        <v>43497</v>
      </c>
      <c r="Q176" s="46">
        <v>43677</v>
      </c>
      <c r="R176" s="47" t="s">
        <v>60</v>
      </c>
      <c r="S176" s="36" t="s">
        <v>805</v>
      </c>
      <c r="T176" s="34" t="s">
        <v>806</v>
      </c>
      <c r="U176" s="71" t="s">
        <v>111</v>
      </c>
      <c r="V176" s="124">
        <v>43585</v>
      </c>
      <c r="W176" s="136" t="s">
        <v>1097</v>
      </c>
      <c r="X176" s="137">
        <v>0</v>
      </c>
      <c r="Y176" s="138">
        <f t="shared" si="64"/>
        <v>0</v>
      </c>
      <c r="Z176" s="139">
        <f t="shared" si="65"/>
        <v>0</v>
      </c>
      <c r="AA176" s="139" t="str">
        <f t="shared" si="66"/>
        <v>INCUMPLIDA</v>
      </c>
      <c r="AB176" s="139" t="str">
        <f t="shared" si="67"/>
        <v>SIN INICIAR</v>
      </c>
      <c r="AC176" s="137" t="str">
        <f t="shared" si="68"/>
        <v>SIN INICIAR</v>
      </c>
      <c r="AD176" s="189" t="s">
        <v>1301</v>
      </c>
      <c r="AE176" s="86" t="s">
        <v>1094</v>
      </c>
      <c r="AF176" s="135"/>
      <c r="AG176" s="136"/>
      <c r="AH176" s="137"/>
      <c r="AI176" s="138" t="str">
        <f t="shared" si="54"/>
        <v/>
      </c>
      <c r="AJ176" s="139" t="str">
        <f t="shared" si="55"/>
        <v/>
      </c>
      <c r="AK176" s="139" t="str">
        <f t="shared" si="56"/>
        <v/>
      </c>
      <c r="AL176" s="139" t="str">
        <f t="shared" si="57"/>
        <v/>
      </c>
      <c r="AM176" s="137" t="str">
        <f t="shared" si="58"/>
        <v/>
      </c>
      <c r="AN176" s="136"/>
      <c r="AO176" s="136"/>
      <c r="AP176" s="135"/>
      <c r="AQ176" s="136"/>
      <c r="AR176" s="137"/>
      <c r="AS176" s="138" t="str">
        <f t="shared" si="59"/>
        <v/>
      </c>
      <c r="AT176" s="139" t="str">
        <f t="shared" si="60"/>
        <v/>
      </c>
      <c r="AU176" s="139" t="str">
        <f t="shared" si="61"/>
        <v/>
      </c>
      <c r="AV176" s="139" t="str">
        <f t="shared" si="62"/>
        <v/>
      </c>
      <c r="AW176" s="137" t="str">
        <f t="shared" si="63"/>
        <v/>
      </c>
      <c r="AX176" s="136"/>
      <c r="AY176" s="136"/>
      <c r="AZ176" s="86" t="str">
        <f t="shared" si="78"/>
        <v>PENDIENTE</v>
      </c>
      <c r="BA176" s="137"/>
      <c r="BB176" s="137"/>
      <c r="BC176" s="137"/>
    </row>
    <row r="177" spans="1:55" ht="102" x14ac:dyDescent="0.25">
      <c r="A177" s="3">
        <v>170</v>
      </c>
      <c r="B177" s="46">
        <v>43455</v>
      </c>
      <c r="C177" s="47" t="s">
        <v>19</v>
      </c>
      <c r="D177" s="47" t="s">
        <v>800</v>
      </c>
      <c r="E177" s="46">
        <v>43455</v>
      </c>
      <c r="F177" s="63">
        <v>6</v>
      </c>
      <c r="G177" s="49" t="s">
        <v>1091</v>
      </c>
      <c r="H177" s="47" t="s">
        <v>78</v>
      </c>
      <c r="I177" s="47" t="s">
        <v>824</v>
      </c>
      <c r="J177" s="48" t="s">
        <v>825</v>
      </c>
      <c r="K177" s="48">
        <v>1</v>
      </c>
      <c r="L177" s="48" t="s">
        <v>21</v>
      </c>
      <c r="M177" s="48" t="s">
        <v>826</v>
      </c>
      <c r="N177" s="50">
        <v>1</v>
      </c>
      <c r="O177" s="169">
        <v>1</v>
      </c>
      <c r="P177" s="55">
        <v>43407</v>
      </c>
      <c r="Q177" s="55">
        <v>43516</v>
      </c>
      <c r="R177" s="48" t="s">
        <v>60</v>
      </c>
      <c r="S177" s="36" t="s">
        <v>805</v>
      </c>
      <c r="T177" s="34" t="s">
        <v>806</v>
      </c>
      <c r="U177" s="71" t="s">
        <v>111</v>
      </c>
      <c r="V177" s="124">
        <v>43585</v>
      </c>
      <c r="W177" s="136" t="s">
        <v>1112</v>
      </c>
      <c r="X177" s="137">
        <v>1</v>
      </c>
      <c r="Y177" s="138">
        <f t="shared" si="64"/>
        <v>1</v>
      </c>
      <c r="Z177" s="139">
        <f t="shared" si="65"/>
        <v>1</v>
      </c>
      <c r="AA177" s="85" t="b">
        <f>IF(X177="","",IF(V177&lt;=Q177,IF(Z177&lt;100%,"INCUMPLIDA",IF(Z177=100%,"TERMINADA EXTEMPORANEA"))))</f>
        <v>0</v>
      </c>
      <c r="AB177" s="85" t="str">
        <f>IF(X177="","",IF(V177&gt;=Q177,IF(Z177=0%,"SIN INICIAR",IF(Z177=100%,"TERMINADA",IF(Z177&gt;0%,"EN PROCESO",IF(Z177&lt;0%,"INCUMPLIDA"))))))</f>
        <v>TERMINADA</v>
      </c>
      <c r="AC177" s="86" t="str">
        <f>IF(X177="","",IF(V177&gt;=Q177,AB177,IF(V177&lt;=Q177,AA177)))</f>
        <v>TERMINADA</v>
      </c>
      <c r="AD177" s="189" t="s">
        <v>1145</v>
      </c>
      <c r="AE177" s="86" t="s">
        <v>1094</v>
      </c>
      <c r="AF177" s="135"/>
      <c r="AG177" s="136"/>
      <c r="AH177" s="137"/>
      <c r="AI177" s="138" t="str">
        <f t="shared" si="54"/>
        <v/>
      </c>
      <c r="AJ177" s="139" t="str">
        <f t="shared" si="55"/>
        <v/>
      </c>
      <c r="AK177" s="139" t="str">
        <f t="shared" si="56"/>
        <v/>
      </c>
      <c r="AL177" s="139" t="str">
        <f t="shared" si="57"/>
        <v/>
      </c>
      <c r="AM177" s="137" t="str">
        <f t="shared" si="58"/>
        <v/>
      </c>
      <c r="AN177" s="136"/>
      <c r="AO177" s="136"/>
      <c r="AP177" s="135"/>
      <c r="AQ177" s="136"/>
      <c r="AR177" s="137"/>
      <c r="AS177" s="138" t="str">
        <f t="shared" si="59"/>
        <v/>
      </c>
      <c r="AT177" s="139" t="str">
        <f t="shared" si="60"/>
        <v/>
      </c>
      <c r="AU177" s="139" t="str">
        <f t="shared" si="61"/>
        <v/>
      </c>
      <c r="AV177" s="139" t="str">
        <f t="shared" si="62"/>
        <v/>
      </c>
      <c r="AW177" s="137" t="str">
        <f t="shared" si="63"/>
        <v/>
      </c>
      <c r="AX177" s="136"/>
      <c r="AY177" s="136"/>
      <c r="AZ177" s="86" t="str">
        <f t="shared" si="78"/>
        <v>CUMPLIDA</v>
      </c>
      <c r="BA177" s="137" t="s">
        <v>1198</v>
      </c>
      <c r="BB177" s="137" t="s">
        <v>759</v>
      </c>
      <c r="BC177" s="86" t="s">
        <v>1187</v>
      </c>
    </row>
    <row r="178" spans="1:55" ht="140.25" x14ac:dyDescent="0.25">
      <c r="A178" s="3">
        <v>171</v>
      </c>
      <c r="B178" s="46">
        <v>43455</v>
      </c>
      <c r="C178" s="47" t="s">
        <v>19</v>
      </c>
      <c r="D178" s="47" t="s">
        <v>800</v>
      </c>
      <c r="E178" s="46">
        <v>43455</v>
      </c>
      <c r="F178" s="63">
        <v>7</v>
      </c>
      <c r="G178" s="49" t="s">
        <v>1092</v>
      </c>
      <c r="H178" s="47" t="s">
        <v>78</v>
      </c>
      <c r="I178" s="47" t="s">
        <v>827</v>
      </c>
      <c r="J178" s="47" t="s">
        <v>828</v>
      </c>
      <c r="K178" s="47">
        <v>2</v>
      </c>
      <c r="L178" s="47" t="s">
        <v>235</v>
      </c>
      <c r="M178" s="47" t="s">
        <v>829</v>
      </c>
      <c r="N178" s="38">
        <v>1</v>
      </c>
      <c r="O178" s="53">
        <v>1</v>
      </c>
      <c r="P178" s="46">
        <v>43497</v>
      </c>
      <c r="Q178" s="46">
        <v>43677</v>
      </c>
      <c r="R178" s="47" t="s">
        <v>60</v>
      </c>
      <c r="S178" s="36" t="s">
        <v>805</v>
      </c>
      <c r="T178" s="34" t="s">
        <v>806</v>
      </c>
      <c r="U178" s="71" t="s">
        <v>111</v>
      </c>
      <c r="V178" s="124">
        <v>43585</v>
      </c>
      <c r="W178" s="136" t="s">
        <v>1113</v>
      </c>
      <c r="X178" s="137">
        <v>1</v>
      </c>
      <c r="Y178" s="138">
        <f t="shared" si="64"/>
        <v>0.5</v>
      </c>
      <c r="Z178" s="139">
        <f t="shared" si="65"/>
        <v>0.5</v>
      </c>
      <c r="AA178" s="139" t="str">
        <f t="shared" si="66"/>
        <v>INCUMPLIDA</v>
      </c>
      <c r="AB178" s="139" t="str">
        <f t="shared" si="67"/>
        <v>EN PROCESO</v>
      </c>
      <c r="AC178" s="137" t="str">
        <f t="shared" si="68"/>
        <v>EN PROCESO</v>
      </c>
      <c r="AD178" s="189" t="s">
        <v>1114</v>
      </c>
      <c r="AE178" s="86" t="s">
        <v>1094</v>
      </c>
      <c r="AF178" s="135"/>
      <c r="AG178" s="136"/>
      <c r="AH178" s="137"/>
      <c r="AI178" s="138" t="str">
        <f t="shared" si="54"/>
        <v/>
      </c>
      <c r="AJ178" s="139" t="str">
        <f t="shared" si="55"/>
        <v/>
      </c>
      <c r="AK178" s="139" t="str">
        <f t="shared" si="56"/>
        <v/>
      </c>
      <c r="AL178" s="139" t="str">
        <f t="shared" si="57"/>
        <v/>
      </c>
      <c r="AM178" s="137" t="str">
        <f t="shared" si="58"/>
        <v/>
      </c>
      <c r="AN178" s="136"/>
      <c r="AO178" s="136"/>
      <c r="AP178" s="135"/>
      <c r="AQ178" s="136"/>
      <c r="AR178" s="137"/>
      <c r="AS178" s="138" t="str">
        <f t="shared" si="59"/>
        <v/>
      </c>
      <c r="AT178" s="139" t="str">
        <f t="shared" si="60"/>
        <v/>
      </c>
      <c r="AU178" s="139" t="str">
        <f t="shared" si="61"/>
        <v/>
      </c>
      <c r="AV178" s="139" t="str">
        <f t="shared" si="62"/>
        <v/>
      </c>
      <c r="AW178" s="137" t="str">
        <f t="shared" si="63"/>
        <v/>
      </c>
      <c r="AX178" s="136"/>
      <c r="AY178" s="136"/>
      <c r="AZ178" s="86" t="str">
        <f t="shared" si="78"/>
        <v>PENDIENTE</v>
      </c>
      <c r="BA178" s="137"/>
      <c r="BB178" s="137"/>
      <c r="BC178" s="137"/>
    </row>
    <row r="179" spans="1:55" ht="102" x14ac:dyDescent="0.25">
      <c r="A179" s="3">
        <v>172</v>
      </c>
      <c r="B179" s="46">
        <v>43455</v>
      </c>
      <c r="C179" s="47" t="s">
        <v>19</v>
      </c>
      <c r="D179" s="47" t="s">
        <v>800</v>
      </c>
      <c r="E179" s="46">
        <v>43455</v>
      </c>
      <c r="F179" s="170" t="s">
        <v>658</v>
      </c>
      <c r="G179" s="52" t="s">
        <v>830</v>
      </c>
      <c r="H179" s="48" t="s">
        <v>77</v>
      </c>
      <c r="I179" s="48" t="s">
        <v>831</v>
      </c>
      <c r="J179" s="48" t="s">
        <v>832</v>
      </c>
      <c r="K179" s="48">
        <v>2</v>
      </c>
      <c r="L179" s="48" t="s">
        <v>21</v>
      </c>
      <c r="M179" s="48" t="s">
        <v>833</v>
      </c>
      <c r="N179" s="50">
        <v>1</v>
      </c>
      <c r="O179" s="54">
        <v>1</v>
      </c>
      <c r="P179" s="55">
        <v>43497</v>
      </c>
      <c r="Q179" s="55">
        <v>43830</v>
      </c>
      <c r="R179" s="48" t="s">
        <v>32</v>
      </c>
      <c r="S179" s="36" t="s">
        <v>792</v>
      </c>
      <c r="T179" s="36" t="s">
        <v>792</v>
      </c>
      <c r="U179" s="71" t="s">
        <v>111</v>
      </c>
      <c r="V179" s="124">
        <v>43585</v>
      </c>
      <c r="W179" s="136" t="s">
        <v>1097</v>
      </c>
      <c r="X179" s="137">
        <v>0</v>
      </c>
      <c r="Y179" s="138">
        <f t="shared" si="64"/>
        <v>0</v>
      </c>
      <c r="Z179" s="139">
        <f t="shared" si="65"/>
        <v>0</v>
      </c>
      <c r="AA179" s="139" t="str">
        <f t="shared" si="66"/>
        <v>INCUMPLIDA</v>
      </c>
      <c r="AB179" s="139" t="str">
        <f t="shared" si="67"/>
        <v>SIN INICIAR</v>
      </c>
      <c r="AC179" s="137" t="str">
        <f t="shared" si="68"/>
        <v>SIN INICIAR</v>
      </c>
      <c r="AD179" s="188" t="s">
        <v>1302</v>
      </c>
      <c r="AE179" s="86" t="s">
        <v>1094</v>
      </c>
      <c r="AF179" s="135"/>
      <c r="AG179" s="136"/>
      <c r="AH179" s="137"/>
      <c r="AI179" s="138" t="str">
        <f t="shared" si="54"/>
        <v/>
      </c>
      <c r="AJ179" s="139" t="str">
        <f t="shared" si="55"/>
        <v/>
      </c>
      <c r="AK179" s="139" t="str">
        <f t="shared" si="56"/>
        <v/>
      </c>
      <c r="AL179" s="139" t="str">
        <f t="shared" si="57"/>
        <v/>
      </c>
      <c r="AM179" s="137" t="str">
        <f t="shared" si="58"/>
        <v/>
      </c>
      <c r="AN179" s="136"/>
      <c r="AO179" s="136"/>
      <c r="AP179" s="135"/>
      <c r="AQ179" s="136"/>
      <c r="AR179" s="137"/>
      <c r="AS179" s="138" t="str">
        <f t="shared" si="59"/>
        <v/>
      </c>
      <c r="AT179" s="139" t="str">
        <f t="shared" si="60"/>
        <v/>
      </c>
      <c r="AU179" s="139" t="str">
        <f t="shared" si="61"/>
        <v/>
      </c>
      <c r="AV179" s="139" t="str">
        <f t="shared" si="62"/>
        <v/>
      </c>
      <c r="AW179" s="137" t="str">
        <f t="shared" si="63"/>
        <v/>
      </c>
      <c r="AX179" s="136"/>
      <c r="AY179" s="136"/>
      <c r="AZ179" s="86" t="str">
        <f t="shared" si="78"/>
        <v>PENDIENTE</v>
      </c>
      <c r="BA179" s="137"/>
      <c r="BB179" s="137"/>
      <c r="BC179" s="137"/>
    </row>
    <row r="180" spans="1:55" ht="114.75" x14ac:dyDescent="0.25">
      <c r="A180" s="3">
        <v>173</v>
      </c>
      <c r="B180" s="55">
        <v>43455</v>
      </c>
      <c r="C180" s="48" t="s">
        <v>19</v>
      </c>
      <c r="D180" s="48" t="s">
        <v>800</v>
      </c>
      <c r="E180" s="55">
        <v>43455</v>
      </c>
      <c r="F180" s="170" t="s">
        <v>662</v>
      </c>
      <c r="G180" s="52" t="s">
        <v>834</v>
      </c>
      <c r="H180" s="48" t="s">
        <v>80</v>
      </c>
      <c r="I180" s="47" t="s">
        <v>835</v>
      </c>
      <c r="J180" s="47" t="s">
        <v>836</v>
      </c>
      <c r="K180" s="47">
        <v>2</v>
      </c>
      <c r="L180" s="47" t="s">
        <v>21</v>
      </c>
      <c r="M180" s="47" t="s">
        <v>193</v>
      </c>
      <c r="N180" s="38">
        <v>1</v>
      </c>
      <c r="O180" s="39">
        <v>1</v>
      </c>
      <c r="P180" s="46">
        <v>43532</v>
      </c>
      <c r="Q180" s="46">
        <v>43707</v>
      </c>
      <c r="R180" s="47" t="s">
        <v>83</v>
      </c>
      <c r="S180" s="36" t="s">
        <v>62</v>
      </c>
      <c r="T180" s="34" t="s">
        <v>796</v>
      </c>
      <c r="U180" s="71" t="s">
        <v>111</v>
      </c>
      <c r="V180" s="124">
        <v>43585</v>
      </c>
      <c r="W180" s="154" t="s">
        <v>1125</v>
      </c>
      <c r="X180" s="137">
        <v>2</v>
      </c>
      <c r="Y180" s="138">
        <f t="shared" si="64"/>
        <v>1</v>
      </c>
      <c r="Z180" s="139">
        <f t="shared" si="65"/>
        <v>1</v>
      </c>
      <c r="AA180" s="139" t="str">
        <f t="shared" si="66"/>
        <v>TERMINADA EXTEMPORANEA</v>
      </c>
      <c r="AB180" s="139" t="str">
        <f t="shared" si="67"/>
        <v>TERMINADA</v>
      </c>
      <c r="AC180" s="137" t="str">
        <f t="shared" si="68"/>
        <v>TERMINADA</v>
      </c>
      <c r="AD180" s="188" t="s">
        <v>1303</v>
      </c>
      <c r="AE180" s="86" t="s">
        <v>1067</v>
      </c>
      <c r="AF180" s="135"/>
      <c r="AG180" s="136"/>
      <c r="AH180" s="137"/>
      <c r="AI180" s="138" t="str">
        <f t="shared" si="54"/>
        <v/>
      </c>
      <c r="AJ180" s="139" t="str">
        <f t="shared" si="55"/>
        <v/>
      </c>
      <c r="AK180" s="139" t="str">
        <f t="shared" si="56"/>
        <v/>
      </c>
      <c r="AL180" s="139" t="str">
        <f t="shared" si="57"/>
        <v/>
      </c>
      <c r="AM180" s="137" t="str">
        <f t="shared" si="58"/>
        <v/>
      </c>
      <c r="AN180" s="136"/>
      <c r="AO180" s="136"/>
      <c r="AP180" s="135"/>
      <c r="AQ180" s="136"/>
      <c r="AR180" s="137"/>
      <c r="AS180" s="138" t="str">
        <f t="shared" si="59"/>
        <v/>
      </c>
      <c r="AT180" s="139" t="str">
        <f t="shared" si="60"/>
        <v/>
      </c>
      <c r="AU180" s="139" t="str">
        <f t="shared" si="61"/>
        <v/>
      </c>
      <c r="AV180" s="139" t="str">
        <f t="shared" si="62"/>
        <v/>
      </c>
      <c r="AW180" s="137" t="str">
        <f t="shared" si="63"/>
        <v/>
      </c>
      <c r="AX180" s="136"/>
      <c r="AY180" s="136"/>
      <c r="AZ180" s="86" t="str">
        <f t="shared" si="78"/>
        <v>CUMPLIDA</v>
      </c>
      <c r="BA180" s="137" t="s">
        <v>1229</v>
      </c>
      <c r="BB180" s="137" t="s">
        <v>757</v>
      </c>
      <c r="BC180" s="86" t="s">
        <v>1187</v>
      </c>
    </row>
    <row r="181" spans="1:55" ht="204" x14ac:dyDescent="0.25">
      <c r="A181" s="3">
        <v>174</v>
      </c>
      <c r="B181" s="46">
        <v>43455</v>
      </c>
      <c r="C181" s="47" t="s">
        <v>19</v>
      </c>
      <c r="D181" s="47" t="s">
        <v>800</v>
      </c>
      <c r="E181" s="46">
        <v>43455</v>
      </c>
      <c r="F181" s="170" t="s">
        <v>665</v>
      </c>
      <c r="G181" s="52" t="s">
        <v>837</v>
      </c>
      <c r="H181" s="48" t="s">
        <v>166</v>
      </c>
      <c r="I181" s="47" t="s">
        <v>838</v>
      </c>
      <c r="J181" s="47" t="s">
        <v>839</v>
      </c>
      <c r="K181" s="47">
        <v>2</v>
      </c>
      <c r="L181" s="47" t="s">
        <v>21</v>
      </c>
      <c r="M181" s="47" t="s">
        <v>840</v>
      </c>
      <c r="N181" s="38">
        <v>1</v>
      </c>
      <c r="O181" s="39">
        <v>1</v>
      </c>
      <c r="P181" s="46">
        <v>43497</v>
      </c>
      <c r="Q181" s="46">
        <v>43646</v>
      </c>
      <c r="R181" s="47" t="s">
        <v>84</v>
      </c>
      <c r="S181" s="36" t="s">
        <v>51</v>
      </c>
      <c r="T181" s="34" t="s">
        <v>76</v>
      </c>
      <c r="U181" s="48" t="s">
        <v>111</v>
      </c>
      <c r="V181" s="124">
        <v>43585</v>
      </c>
      <c r="W181" s="140" t="s">
        <v>999</v>
      </c>
      <c r="X181" s="137">
        <v>0</v>
      </c>
      <c r="Y181" s="138">
        <f t="shared" si="64"/>
        <v>0</v>
      </c>
      <c r="Z181" s="139">
        <f t="shared" si="65"/>
        <v>0</v>
      </c>
      <c r="AA181" s="139" t="str">
        <f t="shared" si="66"/>
        <v>INCUMPLIDA</v>
      </c>
      <c r="AB181" s="139" t="str">
        <f t="shared" si="67"/>
        <v>SIN INICIAR</v>
      </c>
      <c r="AC181" s="137" t="str">
        <f t="shared" si="68"/>
        <v>SIN INICIAR</v>
      </c>
      <c r="AD181" s="191" t="s">
        <v>1184</v>
      </c>
      <c r="AE181" s="137" t="s">
        <v>971</v>
      </c>
      <c r="AF181" s="135"/>
      <c r="AG181" s="136"/>
      <c r="AH181" s="137"/>
      <c r="AI181" s="138" t="str">
        <f t="shared" si="54"/>
        <v/>
      </c>
      <c r="AJ181" s="139" t="str">
        <f t="shared" si="55"/>
        <v/>
      </c>
      <c r="AK181" s="139" t="str">
        <f t="shared" si="56"/>
        <v/>
      </c>
      <c r="AL181" s="139" t="str">
        <f t="shared" si="57"/>
        <v/>
      </c>
      <c r="AM181" s="137" t="str">
        <f t="shared" si="58"/>
        <v/>
      </c>
      <c r="AN181" s="136"/>
      <c r="AO181" s="136"/>
      <c r="AP181" s="135"/>
      <c r="AQ181" s="136"/>
      <c r="AR181" s="137"/>
      <c r="AS181" s="138" t="str">
        <f t="shared" si="59"/>
        <v/>
      </c>
      <c r="AT181" s="139" t="str">
        <f t="shared" si="60"/>
        <v/>
      </c>
      <c r="AU181" s="139" t="str">
        <f t="shared" si="61"/>
        <v/>
      </c>
      <c r="AV181" s="139" t="str">
        <f t="shared" si="62"/>
        <v/>
      </c>
      <c r="AW181" s="137" t="str">
        <f t="shared" si="63"/>
        <v/>
      </c>
      <c r="AX181" s="136"/>
      <c r="AY181" s="136"/>
      <c r="AZ181" s="86" t="str">
        <f t="shared" si="78"/>
        <v>PENDIENTE</v>
      </c>
      <c r="BA181" s="137"/>
      <c r="BB181" s="137"/>
      <c r="BC181" s="137"/>
    </row>
    <row r="182" spans="1:55" ht="216.75" x14ac:dyDescent="0.25">
      <c r="A182" s="3">
        <v>175</v>
      </c>
      <c r="B182" s="46">
        <v>43455</v>
      </c>
      <c r="C182" s="47" t="s">
        <v>19</v>
      </c>
      <c r="D182" s="47" t="s">
        <v>800</v>
      </c>
      <c r="E182" s="46">
        <v>43455</v>
      </c>
      <c r="F182" s="170" t="s">
        <v>669</v>
      </c>
      <c r="G182" s="52" t="s">
        <v>841</v>
      </c>
      <c r="H182" s="48" t="s">
        <v>81</v>
      </c>
      <c r="I182" s="171" t="s">
        <v>842</v>
      </c>
      <c r="J182" s="171" t="s">
        <v>843</v>
      </c>
      <c r="K182" s="171">
        <v>2</v>
      </c>
      <c r="L182" s="171" t="s">
        <v>235</v>
      </c>
      <c r="M182" s="47" t="s">
        <v>844</v>
      </c>
      <c r="N182" s="172" t="s">
        <v>845</v>
      </c>
      <c r="O182" s="173">
        <v>0.8</v>
      </c>
      <c r="P182" s="174">
        <v>43511</v>
      </c>
      <c r="Q182" s="174">
        <v>43819</v>
      </c>
      <c r="R182" s="171" t="s">
        <v>70</v>
      </c>
      <c r="S182" s="171" t="s">
        <v>68</v>
      </c>
      <c r="T182" s="171" t="s">
        <v>776</v>
      </c>
      <c r="U182" s="48" t="s">
        <v>111</v>
      </c>
      <c r="V182" s="124">
        <v>43585</v>
      </c>
      <c r="W182" s="140" t="s">
        <v>1146</v>
      </c>
      <c r="X182" s="137">
        <v>0</v>
      </c>
      <c r="Y182" s="138">
        <f t="shared" si="64"/>
        <v>0</v>
      </c>
      <c r="Z182" s="139">
        <f t="shared" si="65"/>
        <v>0</v>
      </c>
      <c r="AA182" s="139" t="str">
        <f t="shared" si="66"/>
        <v>INCUMPLIDA</v>
      </c>
      <c r="AB182" s="139" t="str">
        <f t="shared" si="67"/>
        <v>SIN INICIAR</v>
      </c>
      <c r="AC182" s="137" t="str">
        <f t="shared" si="68"/>
        <v>SIN INICIAR</v>
      </c>
      <c r="AD182" s="191" t="s">
        <v>1304</v>
      </c>
      <c r="AE182" s="137" t="s">
        <v>973</v>
      </c>
      <c r="AF182" s="135"/>
      <c r="AG182" s="136"/>
      <c r="AH182" s="137"/>
      <c r="AI182" s="138" t="str">
        <f t="shared" si="54"/>
        <v/>
      </c>
      <c r="AJ182" s="139" t="str">
        <f t="shared" si="55"/>
        <v/>
      </c>
      <c r="AK182" s="139" t="str">
        <f t="shared" si="56"/>
        <v/>
      </c>
      <c r="AL182" s="139" t="str">
        <f t="shared" si="57"/>
        <v/>
      </c>
      <c r="AM182" s="137" t="str">
        <f t="shared" si="58"/>
        <v/>
      </c>
      <c r="AN182" s="136"/>
      <c r="AO182" s="136"/>
      <c r="AP182" s="135"/>
      <c r="AQ182" s="136"/>
      <c r="AR182" s="137"/>
      <c r="AS182" s="138" t="str">
        <f t="shared" si="59"/>
        <v/>
      </c>
      <c r="AT182" s="139" t="str">
        <f t="shared" si="60"/>
        <v/>
      </c>
      <c r="AU182" s="139" t="str">
        <f t="shared" si="61"/>
        <v/>
      </c>
      <c r="AV182" s="139" t="str">
        <f t="shared" si="62"/>
        <v/>
      </c>
      <c r="AW182" s="137" t="str">
        <f t="shared" si="63"/>
        <v/>
      </c>
      <c r="AX182" s="136"/>
      <c r="AY182" s="136"/>
      <c r="AZ182" s="86" t="str">
        <f t="shared" si="78"/>
        <v>PENDIENTE</v>
      </c>
      <c r="BA182" s="137"/>
      <c r="BB182" s="137"/>
      <c r="BC182" s="137"/>
    </row>
    <row r="183" spans="1:55" ht="229.5" customHeight="1" x14ac:dyDescent="0.25">
      <c r="A183" s="3">
        <v>176</v>
      </c>
      <c r="B183" s="46">
        <v>43455</v>
      </c>
      <c r="C183" s="47" t="s">
        <v>19</v>
      </c>
      <c r="D183" s="47" t="s">
        <v>800</v>
      </c>
      <c r="E183" s="46">
        <v>43455</v>
      </c>
      <c r="F183" s="170" t="s">
        <v>846</v>
      </c>
      <c r="G183" s="52" t="s">
        <v>847</v>
      </c>
      <c r="H183" s="48" t="s">
        <v>81</v>
      </c>
      <c r="I183" s="171" t="s">
        <v>842</v>
      </c>
      <c r="J183" s="171" t="s">
        <v>848</v>
      </c>
      <c r="K183" s="171">
        <v>2</v>
      </c>
      <c r="L183" s="171" t="s">
        <v>235</v>
      </c>
      <c r="M183" s="47" t="s">
        <v>844</v>
      </c>
      <c r="N183" s="172" t="s">
        <v>845</v>
      </c>
      <c r="O183" s="173">
        <v>0.8</v>
      </c>
      <c r="P183" s="174">
        <v>43511</v>
      </c>
      <c r="Q183" s="174">
        <v>43819</v>
      </c>
      <c r="R183" s="171" t="s">
        <v>70</v>
      </c>
      <c r="S183" s="171" t="s">
        <v>776</v>
      </c>
      <c r="T183" s="171" t="s">
        <v>776</v>
      </c>
      <c r="U183" s="48" t="s">
        <v>111</v>
      </c>
      <c r="V183" s="124">
        <v>43585</v>
      </c>
      <c r="W183" s="140" t="s">
        <v>1146</v>
      </c>
      <c r="X183" s="137">
        <v>0.5</v>
      </c>
      <c r="Y183" s="138">
        <f t="shared" si="64"/>
        <v>0.25</v>
      </c>
      <c r="Z183" s="139">
        <f t="shared" si="65"/>
        <v>0.3125</v>
      </c>
      <c r="AA183" s="139" t="str">
        <f t="shared" si="66"/>
        <v>INCUMPLIDA</v>
      </c>
      <c r="AB183" s="139" t="str">
        <f t="shared" si="67"/>
        <v>EN PROCESO</v>
      </c>
      <c r="AC183" s="137" t="str">
        <f t="shared" si="68"/>
        <v>EN PROCESO</v>
      </c>
      <c r="AD183" s="191" t="s">
        <v>1167</v>
      </c>
      <c r="AE183" s="137" t="s">
        <v>973</v>
      </c>
      <c r="AF183" s="135"/>
      <c r="AG183" s="136"/>
      <c r="AH183" s="137"/>
      <c r="AI183" s="138" t="str">
        <f t="shared" si="54"/>
        <v/>
      </c>
      <c r="AJ183" s="139" t="str">
        <f t="shared" si="55"/>
        <v/>
      </c>
      <c r="AK183" s="139" t="str">
        <f t="shared" si="56"/>
        <v/>
      </c>
      <c r="AL183" s="139" t="str">
        <f t="shared" si="57"/>
        <v/>
      </c>
      <c r="AM183" s="137" t="str">
        <f t="shared" si="58"/>
        <v/>
      </c>
      <c r="AN183" s="136"/>
      <c r="AO183" s="136"/>
      <c r="AP183" s="135"/>
      <c r="AQ183" s="136"/>
      <c r="AR183" s="137"/>
      <c r="AS183" s="138" t="str">
        <f t="shared" si="59"/>
        <v/>
      </c>
      <c r="AT183" s="139" t="str">
        <f t="shared" si="60"/>
        <v/>
      </c>
      <c r="AU183" s="139" t="str">
        <f t="shared" si="61"/>
        <v/>
      </c>
      <c r="AV183" s="139" t="str">
        <f t="shared" si="62"/>
        <v/>
      </c>
      <c r="AW183" s="137" t="str">
        <f t="shared" si="63"/>
        <v/>
      </c>
      <c r="AX183" s="136"/>
      <c r="AY183" s="136"/>
      <c r="AZ183" s="86" t="str">
        <f t="shared" si="78"/>
        <v>PENDIENTE</v>
      </c>
      <c r="BA183" s="137"/>
      <c r="BB183" s="137"/>
      <c r="BC183" s="137"/>
    </row>
    <row r="184" spans="1:55" ht="127.5" x14ac:dyDescent="0.25">
      <c r="A184" s="3">
        <v>177</v>
      </c>
      <c r="B184" s="46">
        <v>43455</v>
      </c>
      <c r="C184" s="47" t="s">
        <v>19</v>
      </c>
      <c r="D184" s="47" t="s">
        <v>800</v>
      </c>
      <c r="E184" s="46">
        <v>43455</v>
      </c>
      <c r="F184" s="61" t="s">
        <v>849</v>
      </c>
      <c r="G184" s="49" t="s">
        <v>850</v>
      </c>
      <c r="H184" s="47" t="s">
        <v>78</v>
      </c>
      <c r="I184" s="47" t="s">
        <v>851</v>
      </c>
      <c r="J184" s="47" t="s">
        <v>852</v>
      </c>
      <c r="K184" s="47">
        <v>1</v>
      </c>
      <c r="L184" s="47" t="s">
        <v>235</v>
      </c>
      <c r="M184" s="47" t="s">
        <v>853</v>
      </c>
      <c r="N184" s="38">
        <v>1</v>
      </c>
      <c r="O184" s="39">
        <v>1</v>
      </c>
      <c r="P184" s="46">
        <v>43497</v>
      </c>
      <c r="Q184" s="46">
        <v>43738</v>
      </c>
      <c r="R184" s="47" t="s">
        <v>60</v>
      </c>
      <c r="S184" s="36" t="s">
        <v>805</v>
      </c>
      <c r="T184" s="34" t="s">
        <v>806</v>
      </c>
      <c r="U184" s="48" t="s">
        <v>111</v>
      </c>
      <c r="V184" s="124">
        <v>43585</v>
      </c>
      <c r="W184" s="136" t="s">
        <v>1115</v>
      </c>
      <c r="X184" s="137">
        <v>1</v>
      </c>
      <c r="Y184" s="138">
        <f t="shared" si="64"/>
        <v>1</v>
      </c>
      <c r="Z184" s="139">
        <f t="shared" si="65"/>
        <v>1</v>
      </c>
      <c r="AA184" s="139" t="str">
        <f t="shared" si="66"/>
        <v>TERMINADA EXTEMPORANEA</v>
      </c>
      <c r="AB184" s="139" t="str">
        <f t="shared" si="67"/>
        <v>TERMINADA</v>
      </c>
      <c r="AC184" s="137" t="str">
        <f t="shared" si="68"/>
        <v>TERMINADA</v>
      </c>
      <c r="AD184" s="189" t="s">
        <v>1116</v>
      </c>
      <c r="AE184" s="86" t="s">
        <v>1094</v>
      </c>
      <c r="AF184" s="135"/>
      <c r="AG184" s="136"/>
      <c r="AH184" s="137"/>
      <c r="AI184" s="138" t="str">
        <f t="shared" si="54"/>
        <v/>
      </c>
      <c r="AJ184" s="139" t="str">
        <f t="shared" si="55"/>
        <v/>
      </c>
      <c r="AK184" s="139" t="str">
        <f t="shared" si="56"/>
        <v/>
      </c>
      <c r="AL184" s="139" t="str">
        <f t="shared" si="57"/>
        <v/>
      </c>
      <c r="AM184" s="137" t="str">
        <f t="shared" si="58"/>
        <v/>
      </c>
      <c r="AN184" s="136"/>
      <c r="AO184" s="136"/>
      <c r="AP184" s="135"/>
      <c r="AQ184" s="136"/>
      <c r="AR184" s="137"/>
      <c r="AS184" s="138" t="str">
        <f t="shared" si="59"/>
        <v/>
      </c>
      <c r="AT184" s="139" t="str">
        <f t="shared" si="60"/>
        <v/>
      </c>
      <c r="AU184" s="139" t="str">
        <f t="shared" si="61"/>
        <v/>
      </c>
      <c r="AV184" s="139" t="str">
        <f t="shared" si="62"/>
        <v/>
      </c>
      <c r="AW184" s="137" t="str">
        <f t="shared" si="63"/>
        <v/>
      </c>
      <c r="AX184" s="136"/>
      <c r="AY184" s="136"/>
      <c r="AZ184" s="86" t="str">
        <f t="shared" si="78"/>
        <v>CUMPLIDA</v>
      </c>
      <c r="BA184" s="137" t="s">
        <v>1160</v>
      </c>
      <c r="BB184" s="137" t="s">
        <v>757</v>
      </c>
      <c r="BC184" s="137" t="s">
        <v>1187</v>
      </c>
    </row>
    <row r="185" spans="1:55" ht="168" customHeight="1" x14ac:dyDescent="0.25">
      <c r="A185" s="3">
        <v>178</v>
      </c>
      <c r="B185" s="46">
        <v>43455</v>
      </c>
      <c r="C185" s="47" t="s">
        <v>19</v>
      </c>
      <c r="D185" s="47" t="s">
        <v>800</v>
      </c>
      <c r="E185" s="46">
        <v>43455</v>
      </c>
      <c r="F185" s="61" t="s">
        <v>854</v>
      </c>
      <c r="G185" s="49" t="s">
        <v>855</v>
      </c>
      <c r="H185" s="47" t="s">
        <v>856</v>
      </c>
      <c r="I185" s="48" t="s">
        <v>857</v>
      </c>
      <c r="J185" s="48" t="s">
        <v>858</v>
      </c>
      <c r="K185" s="48">
        <v>12</v>
      </c>
      <c r="L185" s="48" t="s">
        <v>235</v>
      </c>
      <c r="M185" s="48" t="s">
        <v>859</v>
      </c>
      <c r="N185" s="50">
        <v>1</v>
      </c>
      <c r="O185" s="54">
        <v>1</v>
      </c>
      <c r="P185" s="55">
        <v>43506</v>
      </c>
      <c r="Q185" s="55">
        <v>43809</v>
      </c>
      <c r="R185" s="48" t="s">
        <v>64</v>
      </c>
      <c r="S185" s="36" t="s">
        <v>671</v>
      </c>
      <c r="T185" s="36" t="s">
        <v>671</v>
      </c>
      <c r="U185" s="48" t="s">
        <v>111</v>
      </c>
      <c r="V185" s="135">
        <v>43585</v>
      </c>
      <c r="W185" s="140" t="s">
        <v>989</v>
      </c>
      <c r="X185" s="137">
        <v>3</v>
      </c>
      <c r="Y185" s="138">
        <f t="shared" si="64"/>
        <v>0.25</v>
      </c>
      <c r="Z185" s="139">
        <f t="shared" si="65"/>
        <v>0.25</v>
      </c>
      <c r="AA185" s="139" t="str">
        <f t="shared" si="66"/>
        <v>INCUMPLIDA</v>
      </c>
      <c r="AB185" s="139" t="str">
        <f t="shared" si="67"/>
        <v>EN PROCESO</v>
      </c>
      <c r="AC185" s="137" t="str">
        <f t="shared" si="68"/>
        <v>EN PROCESO</v>
      </c>
      <c r="AD185" s="191" t="s">
        <v>1024</v>
      </c>
      <c r="AE185" s="137" t="s">
        <v>973</v>
      </c>
      <c r="AF185" s="135"/>
      <c r="AG185" s="136"/>
      <c r="AH185" s="137"/>
      <c r="AI185" s="138" t="str">
        <f t="shared" si="54"/>
        <v/>
      </c>
      <c r="AJ185" s="139" t="str">
        <f t="shared" si="55"/>
        <v/>
      </c>
      <c r="AK185" s="139" t="str">
        <f t="shared" si="56"/>
        <v/>
      </c>
      <c r="AL185" s="139" t="str">
        <f t="shared" si="57"/>
        <v/>
      </c>
      <c r="AM185" s="137" t="str">
        <f t="shared" si="58"/>
        <v/>
      </c>
      <c r="AN185" s="136"/>
      <c r="AO185" s="136"/>
      <c r="AP185" s="135"/>
      <c r="AQ185" s="136"/>
      <c r="AR185" s="137"/>
      <c r="AS185" s="138" t="str">
        <f t="shared" si="59"/>
        <v/>
      </c>
      <c r="AT185" s="139" t="str">
        <f t="shared" si="60"/>
        <v/>
      </c>
      <c r="AU185" s="139" t="str">
        <f t="shared" si="61"/>
        <v/>
      </c>
      <c r="AV185" s="139" t="str">
        <f t="shared" si="62"/>
        <v/>
      </c>
      <c r="AW185" s="137" t="str">
        <f t="shared" si="63"/>
        <v/>
      </c>
      <c r="AX185" s="136"/>
      <c r="AY185" s="136"/>
      <c r="AZ185" s="86" t="str">
        <f t="shared" si="78"/>
        <v>PENDIENTE</v>
      </c>
      <c r="BA185" s="137"/>
      <c r="BB185" s="137"/>
      <c r="BC185" s="137"/>
    </row>
    <row r="186" spans="1:55" ht="102" x14ac:dyDescent="0.25">
      <c r="A186" s="3">
        <v>179</v>
      </c>
      <c r="B186" s="46">
        <v>43460</v>
      </c>
      <c r="C186" s="47" t="s">
        <v>19</v>
      </c>
      <c r="D186" s="128" t="s">
        <v>860</v>
      </c>
      <c r="E186" s="46">
        <v>43460</v>
      </c>
      <c r="F186" s="128">
        <v>1</v>
      </c>
      <c r="G186" s="175" t="s">
        <v>861</v>
      </c>
      <c r="H186" s="47" t="s">
        <v>80</v>
      </c>
      <c r="I186" s="49" t="s">
        <v>1025</v>
      </c>
      <c r="J186" s="47" t="s">
        <v>862</v>
      </c>
      <c r="K186" s="47">
        <v>3</v>
      </c>
      <c r="L186" s="47" t="s">
        <v>21</v>
      </c>
      <c r="M186" s="47" t="s">
        <v>863</v>
      </c>
      <c r="N186" s="47" t="s">
        <v>864</v>
      </c>
      <c r="O186" s="39">
        <v>1</v>
      </c>
      <c r="P186" s="46">
        <v>43542</v>
      </c>
      <c r="Q186" s="46">
        <v>43707</v>
      </c>
      <c r="R186" s="128" t="s">
        <v>83</v>
      </c>
      <c r="S186" s="128" t="s">
        <v>51</v>
      </c>
      <c r="T186" s="128" t="s">
        <v>796</v>
      </c>
      <c r="U186" s="128" t="s">
        <v>111</v>
      </c>
      <c r="V186" s="124">
        <v>43585</v>
      </c>
      <c r="W186" s="154" t="s">
        <v>1126</v>
      </c>
      <c r="X186" s="137">
        <v>1</v>
      </c>
      <c r="Y186" s="138">
        <f t="shared" si="64"/>
        <v>0.33333333333333331</v>
      </c>
      <c r="Z186" s="139">
        <f t="shared" si="65"/>
        <v>0.33333333333333331</v>
      </c>
      <c r="AA186" s="139" t="str">
        <f t="shared" si="66"/>
        <v>INCUMPLIDA</v>
      </c>
      <c r="AB186" s="139" t="str">
        <f t="shared" si="67"/>
        <v>EN PROCESO</v>
      </c>
      <c r="AC186" s="137" t="str">
        <f t="shared" si="68"/>
        <v>EN PROCESO</v>
      </c>
      <c r="AD186" s="188" t="s">
        <v>1305</v>
      </c>
      <c r="AE186" s="86" t="s">
        <v>1067</v>
      </c>
      <c r="AF186" s="135"/>
      <c r="AG186" s="136"/>
      <c r="AH186" s="137"/>
      <c r="AI186" s="138" t="str">
        <f t="shared" si="54"/>
        <v/>
      </c>
      <c r="AJ186" s="139" t="str">
        <f t="shared" si="55"/>
        <v/>
      </c>
      <c r="AK186" s="139" t="str">
        <f t="shared" si="56"/>
        <v/>
      </c>
      <c r="AL186" s="139" t="str">
        <f t="shared" si="57"/>
        <v/>
      </c>
      <c r="AM186" s="137" t="str">
        <f t="shared" si="58"/>
        <v/>
      </c>
      <c r="AN186" s="136"/>
      <c r="AO186" s="136"/>
      <c r="AP186" s="135"/>
      <c r="AQ186" s="136"/>
      <c r="AR186" s="137"/>
      <c r="AS186" s="138" t="str">
        <f t="shared" si="59"/>
        <v/>
      </c>
      <c r="AT186" s="139" t="str">
        <f t="shared" si="60"/>
        <v/>
      </c>
      <c r="AU186" s="139" t="str">
        <f t="shared" si="61"/>
        <v/>
      </c>
      <c r="AV186" s="139" t="str">
        <f t="shared" si="62"/>
        <v/>
      </c>
      <c r="AW186" s="137" t="str">
        <f t="shared" si="63"/>
        <v/>
      </c>
      <c r="AX186" s="136"/>
      <c r="AY186" s="136"/>
      <c r="AZ186" s="86" t="str">
        <f t="shared" si="78"/>
        <v>PENDIENTE</v>
      </c>
      <c r="BA186" s="137"/>
      <c r="BB186" s="137"/>
      <c r="BC186" s="137"/>
    </row>
    <row r="187" spans="1:55" ht="84.75" customHeight="1" x14ac:dyDescent="0.25">
      <c r="A187" s="3">
        <v>180</v>
      </c>
      <c r="B187" s="46">
        <v>43460</v>
      </c>
      <c r="C187" s="47" t="s">
        <v>19</v>
      </c>
      <c r="D187" s="128" t="s">
        <v>860</v>
      </c>
      <c r="E187" s="46">
        <v>43460</v>
      </c>
      <c r="F187" s="128">
        <v>2</v>
      </c>
      <c r="G187" s="175" t="s">
        <v>865</v>
      </c>
      <c r="H187" s="47" t="s">
        <v>80</v>
      </c>
      <c r="I187" s="49" t="s">
        <v>866</v>
      </c>
      <c r="J187" s="47" t="s">
        <v>867</v>
      </c>
      <c r="K187" s="47">
        <v>3</v>
      </c>
      <c r="L187" s="47" t="s">
        <v>21</v>
      </c>
      <c r="M187" s="47" t="s">
        <v>868</v>
      </c>
      <c r="N187" s="47" t="s">
        <v>869</v>
      </c>
      <c r="O187" s="39">
        <v>1</v>
      </c>
      <c r="P187" s="46">
        <v>43542</v>
      </c>
      <c r="Q187" s="46">
        <v>43646</v>
      </c>
      <c r="R187" s="128" t="s">
        <v>83</v>
      </c>
      <c r="S187" s="128" t="s">
        <v>51</v>
      </c>
      <c r="T187" s="128" t="s">
        <v>796</v>
      </c>
      <c r="U187" s="128" t="s">
        <v>209</v>
      </c>
      <c r="V187" s="124">
        <v>43585</v>
      </c>
      <c r="W187" s="154" t="s">
        <v>1127</v>
      </c>
      <c r="X187" s="137">
        <v>2</v>
      </c>
      <c r="Y187" s="138">
        <f t="shared" si="64"/>
        <v>0.66666666666666663</v>
      </c>
      <c r="Z187" s="139">
        <f t="shared" si="65"/>
        <v>0.66666666666666663</v>
      </c>
      <c r="AA187" s="139" t="str">
        <f t="shared" si="66"/>
        <v>INCUMPLIDA</v>
      </c>
      <c r="AB187" s="139" t="str">
        <f t="shared" si="67"/>
        <v>EN PROCESO</v>
      </c>
      <c r="AC187" s="137" t="str">
        <f t="shared" si="68"/>
        <v>EN PROCESO</v>
      </c>
      <c r="AD187" s="188" t="s">
        <v>1306</v>
      </c>
      <c r="AE187" s="86" t="s">
        <v>1067</v>
      </c>
      <c r="AF187" s="135"/>
      <c r="AG187" s="136"/>
      <c r="AH187" s="137"/>
      <c r="AI187" s="138" t="str">
        <f t="shared" si="54"/>
        <v/>
      </c>
      <c r="AJ187" s="139" t="str">
        <f t="shared" si="55"/>
        <v/>
      </c>
      <c r="AK187" s="139" t="str">
        <f t="shared" si="56"/>
        <v/>
      </c>
      <c r="AL187" s="139" t="str">
        <f t="shared" si="57"/>
        <v/>
      </c>
      <c r="AM187" s="137" t="str">
        <f t="shared" si="58"/>
        <v/>
      </c>
      <c r="AN187" s="136"/>
      <c r="AO187" s="136"/>
      <c r="AP187" s="135"/>
      <c r="AQ187" s="136"/>
      <c r="AR187" s="137"/>
      <c r="AS187" s="138" t="str">
        <f t="shared" si="59"/>
        <v/>
      </c>
      <c r="AT187" s="139" t="str">
        <f t="shared" si="60"/>
        <v/>
      </c>
      <c r="AU187" s="139" t="str">
        <f t="shared" si="61"/>
        <v/>
      </c>
      <c r="AV187" s="139" t="str">
        <f t="shared" si="62"/>
        <v/>
      </c>
      <c r="AW187" s="137" t="str">
        <f t="shared" si="63"/>
        <v/>
      </c>
      <c r="AX187" s="136"/>
      <c r="AY187" s="136"/>
      <c r="AZ187" s="86" t="str">
        <f t="shared" si="78"/>
        <v>PENDIENTE</v>
      </c>
      <c r="BA187" s="137"/>
      <c r="BB187" s="137"/>
      <c r="BC187" s="137"/>
    </row>
    <row r="188" spans="1:55" ht="92.25" customHeight="1" x14ac:dyDescent="0.25">
      <c r="A188" s="3">
        <v>181</v>
      </c>
      <c r="B188" s="46">
        <v>43460</v>
      </c>
      <c r="C188" s="47" t="s">
        <v>19</v>
      </c>
      <c r="D188" s="128" t="s">
        <v>860</v>
      </c>
      <c r="E188" s="46">
        <v>43460</v>
      </c>
      <c r="F188" s="128">
        <v>3</v>
      </c>
      <c r="G188" s="175" t="s">
        <v>870</v>
      </c>
      <c r="H188" s="47" t="s">
        <v>80</v>
      </c>
      <c r="I188" s="49" t="s">
        <v>866</v>
      </c>
      <c r="J188" s="47" t="s">
        <v>867</v>
      </c>
      <c r="K188" s="47">
        <v>3</v>
      </c>
      <c r="L188" s="47" t="s">
        <v>21</v>
      </c>
      <c r="M188" s="47" t="s">
        <v>868</v>
      </c>
      <c r="N188" s="47" t="s">
        <v>869</v>
      </c>
      <c r="O188" s="39">
        <v>1</v>
      </c>
      <c r="P188" s="46">
        <v>43542</v>
      </c>
      <c r="Q188" s="46">
        <v>43646</v>
      </c>
      <c r="R188" s="128" t="s">
        <v>83</v>
      </c>
      <c r="S188" s="128" t="s">
        <v>51</v>
      </c>
      <c r="T188" s="128" t="s">
        <v>796</v>
      </c>
      <c r="U188" s="128" t="s">
        <v>209</v>
      </c>
      <c r="V188" s="124">
        <v>43585</v>
      </c>
      <c r="W188" s="154" t="s">
        <v>1127</v>
      </c>
      <c r="X188" s="137">
        <v>2</v>
      </c>
      <c r="Y188" s="138">
        <f t="shared" si="64"/>
        <v>0.66666666666666663</v>
      </c>
      <c r="Z188" s="139">
        <f t="shared" si="65"/>
        <v>0.66666666666666663</v>
      </c>
      <c r="AA188" s="139" t="str">
        <f t="shared" si="66"/>
        <v>INCUMPLIDA</v>
      </c>
      <c r="AB188" s="139" t="str">
        <f t="shared" si="67"/>
        <v>EN PROCESO</v>
      </c>
      <c r="AC188" s="137" t="str">
        <f t="shared" si="68"/>
        <v>EN PROCESO</v>
      </c>
      <c r="AD188" s="188" t="s">
        <v>1306</v>
      </c>
      <c r="AE188" s="86" t="s">
        <v>1067</v>
      </c>
      <c r="AF188" s="135"/>
      <c r="AG188" s="136"/>
      <c r="AH188" s="137"/>
      <c r="AI188" s="138" t="str">
        <f t="shared" si="54"/>
        <v/>
      </c>
      <c r="AJ188" s="139" t="str">
        <f t="shared" si="55"/>
        <v/>
      </c>
      <c r="AK188" s="139" t="str">
        <f t="shared" si="56"/>
        <v/>
      </c>
      <c r="AL188" s="139" t="str">
        <f t="shared" si="57"/>
        <v/>
      </c>
      <c r="AM188" s="137" t="str">
        <f t="shared" si="58"/>
        <v/>
      </c>
      <c r="AN188" s="136"/>
      <c r="AO188" s="136"/>
      <c r="AP188" s="135"/>
      <c r="AQ188" s="136"/>
      <c r="AR188" s="137"/>
      <c r="AS188" s="138" t="str">
        <f t="shared" si="59"/>
        <v/>
      </c>
      <c r="AT188" s="139" t="str">
        <f t="shared" si="60"/>
        <v/>
      </c>
      <c r="AU188" s="139" t="str">
        <f t="shared" si="61"/>
        <v/>
      </c>
      <c r="AV188" s="139" t="str">
        <f t="shared" si="62"/>
        <v/>
      </c>
      <c r="AW188" s="137" t="str">
        <f t="shared" si="63"/>
        <v/>
      </c>
      <c r="AX188" s="136"/>
      <c r="AY188" s="136"/>
      <c r="AZ188" s="86" t="str">
        <f t="shared" si="78"/>
        <v>PENDIENTE</v>
      </c>
      <c r="BA188" s="137"/>
      <c r="BB188" s="137"/>
      <c r="BC188" s="137"/>
    </row>
    <row r="189" spans="1:55" ht="76.5" x14ac:dyDescent="0.25">
      <c r="A189" s="3">
        <v>182</v>
      </c>
      <c r="B189" s="46">
        <v>43460</v>
      </c>
      <c r="C189" s="47" t="s">
        <v>19</v>
      </c>
      <c r="D189" s="128" t="s">
        <v>860</v>
      </c>
      <c r="E189" s="46">
        <v>43460</v>
      </c>
      <c r="F189" s="128">
        <v>4</v>
      </c>
      <c r="G189" s="175" t="s">
        <v>871</v>
      </c>
      <c r="H189" s="47" t="s">
        <v>80</v>
      </c>
      <c r="I189" s="49" t="s">
        <v>872</v>
      </c>
      <c r="J189" s="47" t="s">
        <v>873</v>
      </c>
      <c r="K189" s="47">
        <v>3</v>
      </c>
      <c r="L189" s="47" t="s">
        <v>21</v>
      </c>
      <c r="M189" s="47" t="s">
        <v>868</v>
      </c>
      <c r="N189" s="47" t="s">
        <v>874</v>
      </c>
      <c r="O189" s="39">
        <v>1</v>
      </c>
      <c r="P189" s="46">
        <v>43542</v>
      </c>
      <c r="Q189" s="46">
        <v>43707</v>
      </c>
      <c r="R189" s="128" t="s">
        <v>83</v>
      </c>
      <c r="S189" s="128" t="s">
        <v>51</v>
      </c>
      <c r="T189" s="128" t="s">
        <v>796</v>
      </c>
      <c r="U189" s="128" t="s">
        <v>111</v>
      </c>
      <c r="V189" s="124">
        <v>43585</v>
      </c>
      <c r="W189" s="136" t="s">
        <v>1097</v>
      </c>
      <c r="X189" s="137">
        <v>0</v>
      </c>
      <c r="Y189" s="138">
        <f t="shared" si="64"/>
        <v>0</v>
      </c>
      <c r="Z189" s="139">
        <f t="shared" si="65"/>
        <v>0</v>
      </c>
      <c r="AA189" s="139" t="str">
        <f t="shared" si="66"/>
        <v>INCUMPLIDA</v>
      </c>
      <c r="AB189" s="139" t="str">
        <f t="shared" si="67"/>
        <v>SIN INICIAR</v>
      </c>
      <c r="AC189" s="137" t="str">
        <f t="shared" si="68"/>
        <v>SIN INICIAR</v>
      </c>
      <c r="AD189" s="188" t="s">
        <v>1307</v>
      </c>
      <c r="AE189" s="86" t="s">
        <v>1067</v>
      </c>
      <c r="AF189" s="135"/>
      <c r="AG189" s="136"/>
      <c r="AH189" s="137"/>
      <c r="AI189" s="138" t="str">
        <f t="shared" si="54"/>
        <v/>
      </c>
      <c r="AJ189" s="139" t="str">
        <f t="shared" si="55"/>
        <v/>
      </c>
      <c r="AK189" s="139" t="str">
        <f t="shared" si="56"/>
        <v/>
      </c>
      <c r="AL189" s="139" t="str">
        <f t="shared" si="57"/>
        <v/>
      </c>
      <c r="AM189" s="137" t="str">
        <f t="shared" si="58"/>
        <v/>
      </c>
      <c r="AN189" s="136"/>
      <c r="AO189" s="136"/>
      <c r="AP189" s="135"/>
      <c r="AQ189" s="136"/>
      <c r="AR189" s="137"/>
      <c r="AS189" s="138" t="str">
        <f t="shared" si="59"/>
        <v/>
      </c>
      <c r="AT189" s="139" t="str">
        <f t="shared" si="60"/>
        <v/>
      </c>
      <c r="AU189" s="139" t="str">
        <f t="shared" si="61"/>
        <v/>
      </c>
      <c r="AV189" s="139" t="str">
        <f t="shared" si="62"/>
        <v/>
      </c>
      <c r="AW189" s="137" t="str">
        <f t="shared" si="63"/>
        <v/>
      </c>
      <c r="AX189" s="136"/>
      <c r="AY189" s="136"/>
      <c r="AZ189" s="86" t="str">
        <f t="shared" si="78"/>
        <v>PENDIENTE</v>
      </c>
      <c r="BA189" s="137"/>
      <c r="BB189" s="137"/>
      <c r="BC189" s="137"/>
    </row>
    <row r="190" spans="1:55" ht="63.75" x14ac:dyDescent="0.25">
      <c r="A190" s="3">
        <v>183</v>
      </c>
      <c r="B190" s="46">
        <v>43460</v>
      </c>
      <c r="C190" s="47" t="s">
        <v>19</v>
      </c>
      <c r="D190" s="128" t="s">
        <v>860</v>
      </c>
      <c r="E190" s="46">
        <v>43460</v>
      </c>
      <c r="F190" s="128">
        <v>5</v>
      </c>
      <c r="G190" s="175" t="s">
        <v>875</v>
      </c>
      <c r="H190" s="47" t="s">
        <v>80</v>
      </c>
      <c r="I190" s="49" t="s">
        <v>876</v>
      </c>
      <c r="J190" s="47" t="s">
        <v>877</v>
      </c>
      <c r="K190" s="47">
        <v>1</v>
      </c>
      <c r="L190" s="47" t="s">
        <v>22</v>
      </c>
      <c r="M190" s="47" t="s">
        <v>868</v>
      </c>
      <c r="N190" s="47" t="s">
        <v>878</v>
      </c>
      <c r="O190" s="39">
        <v>1</v>
      </c>
      <c r="P190" s="46">
        <v>43542</v>
      </c>
      <c r="Q190" s="46">
        <v>43707</v>
      </c>
      <c r="R190" s="128" t="s">
        <v>83</v>
      </c>
      <c r="S190" s="128" t="s">
        <v>51</v>
      </c>
      <c r="T190" s="128" t="s">
        <v>796</v>
      </c>
      <c r="U190" s="128" t="s">
        <v>111</v>
      </c>
      <c r="V190" s="124">
        <v>43585</v>
      </c>
      <c r="W190" s="154" t="s">
        <v>1147</v>
      </c>
      <c r="X190" s="137">
        <v>1</v>
      </c>
      <c r="Y190" s="138">
        <f t="shared" si="64"/>
        <v>1</v>
      </c>
      <c r="Z190" s="139">
        <f t="shared" si="65"/>
        <v>1</v>
      </c>
      <c r="AA190" s="139" t="str">
        <f t="shared" si="66"/>
        <v>TERMINADA EXTEMPORANEA</v>
      </c>
      <c r="AB190" s="139" t="str">
        <f t="shared" si="67"/>
        <v>TERMINADA</v>
      </c>
      <c r="AC190" s="137" t="str">
        <f t="shared" si="68"/>
        <v>TERMINADA</v>
      </c>
      <c r="AD190" s="188" t="s">
        <v>1308</v>
      </c>
      <c r="AE190" s="86" t="s">
        <v>1067</v>
      </c>
      <c r="AF190" s="135"/>
      <c r="AG190" s="136"/>
      <c r="AH190" s="137"/>
      <c r="AI190" s="138" t="str">
        <f t="shared" si="54"/>
        <v/>
      </c>
      <c r="AJ190" s="139" t="str">
        <f t="shared" si="55"/>
        <v/>
      </c>
      <c r="AK190" s="139" t="str">
        <f t="shared" si="56"/>
        <v/>
      </c>
      <c r="AL190" s="139" t="str">
        <f t="shared" si="57"/>
        <v/>
      </c>
      <c r="AM190" s="137" t="str">
        <f t="shared" si="58"/>
        <v/>
      </c>
      <c r="AN190" s="136"/>
      <c r="AO190" s="136"/>
      <c r="AP190" s="135"/>
      <c r="AQ190" s="136"/>
      <c r="AR190" s="137"/>
      <c r="AS190" s="138" t="str">
        <f t="shared" si="59"/>
        <v/>
      </c>
      <c r="AT190" s="139" t="str">
        <f t="shared" si="60"/>
        <v/>
      </c>
      <c r="AU190" s="139" t="str">
        <f t="shared" si="61"/>
        <v/>
      </c>
      <c r="AV190" s="139" t="str">
        <f t="shared" si="62"/>
        <v/>
      </c>
      <c r="AW190" s="137" t="str">
        <f t="shared" si="63"/>
        <v/>
      </c>
      <c r="AX190" s="136"/>
      <c r="AY190" s="136"/>
      <c r="AZ190" s="86" t="str">
        <f t="shared" si="78"/>
        <v>CUMPLIDA</v>
      </c>
      <c r="BA190" s="137" t="s">
        <v>1199</v>
      </c>
      <c r="BB190" s="137" t="s">
        <v>757</v>
      </c>
      <c r="BC190" s="86" t="s">
        <v>1187</v>
      </c>
    </row>
    <row r="191" spans="1:55" ht="63.75" x14ac:dyDescent="0.25">
      <c r="A191" s="3">
        <v>184</v>
      </c>
      <c r="B191" s="46">
        <v>43460</v>
      </c>
      <c r="C191" s="47" t="s">
        <v>19</v>
      </c>
      <c r="D191" s="128" t="s">
        <v>860</v>
      </c>
      <c r="E191" s="46">
        <v>43460</v>
      </c>
      <c r="F191" s="128">
        <v>6</v>
      </c>
      <c r="G191" s="176" t="s">
        <v>879</v>
      </c>
      <c r="H191" s="48" t="s">
        <v>80</v>
      </c>
      <c r="I191" s="52" t="s">
        <v>876</v>
      </c>
      <c r="J191" s="48" t="s">
        <v>880</v>
      </c>
      <c r="K191" s="47">
        <v>1</v>
      </c>
      <c r="L191" s="47" t="s">
        <v>22</v>
      </c>
      <c r="M191" s="47" t="s">
        <v>868</v>
      </c>
      <c r="N191" s="47" t="s">
        <v>881</v>
      </c>
      <c r="O191" s="39">
        <v>1</v>
      </c>
      <c r="P191" s="46">
        <v>43542</v>
      </c>
      <c r="Q191" s="46">
        <v>43707</v>
      </c>
      <c r="R191" s="128" t="s">
        <v>83</v>
      </c>
      <c r="S191" s="128" t="s">
        <v>51</v>
      </c>
      <c r="T191" s="128" t="s">
        <v>796</v>
      </c>
      <c r="U191" s="128" t="s">
        <v>209</v>
      </c>
      <c r="V191" s="124">
        <v>43585</v>
      </c>
      <c r="W191" s="154" t="s">
        <v>1129</v>
      </c>
      <c r="X191" s="137">
        <v>1</v>
      </c>
      <c r="Y191" s="138">
        <f t="shared" si="64"/>
        <v>1</v>
      </c>
      <c r="Z191" s="139">
        <f t="shared" si="65"/>
        <v>1</v>
      </c>
      <c r="AA191" s="139" t="str">
        <f t="shared" si="66"/>
        <v>TERMINADA EXTEMPORANEA</v>
      </c>
      <c r="AB191" s="139" t="str">
        <f t="shared" si="67"/>
        <v>TERMINADA</v>
      </c>
      <c r="AC191" s="137" t="str">
        <f t="shared" si="68"/>
        <v>TERMINADA</v>
      </c>
      <c r="AD191" s="188" t="s">
        <v>1309</v>
      </c>
      <c r="AE191" s="86" t="s">
        <v>1067</v>
      </c>
      <c r="AF191" s="135"/>
      <c r="AG191" s="136"/>
      <c r="AH191" s="137"/>
      <c r="AI191" s="138" t="str">
        <f t="shared" si="54"/>
        <v/>
      </c>
      <c r="AJ191" s="139" t="str">
        <f t="shared" si="55"/>
        <v/>
      </c>
      <c r="AK191" s="139" t="str">
        <f t="shared" si="56"/>
        <v/>
      </c>
      <c r="AL191" s="139" t="str">
        <f t="shared" si="57"/>
        <v/>
      </c>
      <c r="AM191" s="137" t="str">
        <f t="shared" si="58"/>
        <v/>
      </c>
      <c r="AN191" s="136"/>
      <c r="AO191" s="136"/>
      <c r="AP191" s="135"/>
      <c r="AQ191" s="136"/>
      <c r="AR191" s="137"/>
      <c r="AS191" s="138" t="str">
        <f t="shared" si="59"/>
        <v/>
      </c>
      <c r="AT191" s="139" t="str">
        <f t="shared" si="60"/>
        <v/>
      </c>
      <c r="AU191" s="139" t="str">
        <f t="shared" si="61"/>
        <v/>
      </c>
      <c r="AV191" s="139" t="str">
        <f t="shared" si="62"/>
        <v/>
      </c>
      <c r="AW191" s="137" t="str">
        <f t="shared" si="63"/>
        <v/>
      </c>
      <c r="AX191" s="136"/>
      <c r="AY191" s="136"/>
      <c r="AZ191" s="86" t="str">
        <f t="shared" si="78"/>
        <v>CUMPLIDA</v>
      </c>
      <c r="BA191" s="137" t="s">
        <v>1199</v>
      </c>
      <c r="BB191" s="137" t="s">
        <v>757</v>
      </c>
      <c r="BC191" s="86" t="s">
        <v>1187</v>
      </c>
    </row>
    <row r="192" spans="1:55" ht="114.75" x14ac:dyDescent="0.25">
      <c r="A192" s="3">
        <v>185</v>
      </c>
      <c r="B192" s="46">
        <v>43460</v>
      </c>
      <c r="C192" s="47" t="s">
        <v>19</v>
      </c>
      <c r="D192" s="128" t="s">
        <v>860</v>
      </c>
      <c r="E192" s="46">
        <v>43460</v>
      </c>
      <c r="F192" s="128">
        <v>7</v>
      </c>
      <c r="G192" s="175" t="s">
        <v>882</v>
      </c>
      <c r="H192" s="47" t="s">
        <v>80</v>
      </c>
      <c r="I192" s="49" t="s">
        <v>866</v>
      </c>
      <c r="J192" s="47" t="s">
        <v>883</v>
      </c>
      <c r="K192" s="47">
        <v>4</v>
      </c>
      <c r="L192" s="47" t="s">
        <v>21</v>
      </c>
      <c r="M192" s="47" t="s">
        <v>868</v>
      </c>
      <c r="N192" s="47" t="s">
        <v>884</v>
      </c>
      <c r="O192" s="39">
        <v>1</v>
      </c>
      <c r="P192" s="46">
        <v>43542</v>
      </c>
      <c r="Q192" s="46">
        <v>43646</v>
      </c>
      <c r="R192" s="128" t="s">
        <v>83</v>
      </c>
      <c r="S192" s="128" t="s">
        <v>51</v>
      </c>
      <c r="T192" s="128" t="s">
        <v>796</v>
      </c>
      <c r="U192" s="128" t="s">
        <v>209</v>
      </c>
      <c r="V192" s="124">
        <v>43585</v>
      </c>
      <c r="W192" s="154" t="s">
        <v>1127</v>
      </c>
      <c r="X192" s="137">
        <v>3</v>
      </c>
      <c r="Y192" s="138">
        <f t="shared" si="64"/>
        <v>0.75</v>
      </c>
      <c r="Z192" s="139">
        <f t="shared" si="65"/>
        <v>0.75</v>
      </c>
      <c r="AA192" s="139" t="str">
        <f t="shared" si="66"/>
        <v>INCUMPLIDA</v>
      </c>
      <c r="AB192" s="139" t="str">
        <f t="shared" si="67"/>
        <v>EN PROCESO</v>
      </c>
      <c r="AC192" s="137" t="str">
        <f t="shared" si="68"/>
        <v>EN PROCESO</v>
      </c>
      <c r="AD192" s="188" t="s">
        <v>1306</v>
      </c>
      <c r="AE192" s="86" t="s">
        <v>1067</v>
      </c>
      <c r="AF192" s="135"/>
      <c r="AG192" s="136"/>
      <c r="AH192" s="137"/>
      <c r="AI192" s="138" t="str">
        <f t="shared" si="54"/>
        <v/>
      </c>
      <c r="AJ192" s="139" t="str">
        <f t="shared" si="55"/>
        <v/>
      </c>
      <c r="AK192" s="139" t="str">
        <f t="shared" si="56"/>
        <v/>
      </c>
      <c r="AL192" s="139" t="str">
        <f t="shared" si="57"/>
        <v/>
      </c>
      <c r="AM192" s="137" t="str">
        <f t="shared" si="58"/>
        <v/>
      </c>
      <c r="AN192" s="136"/>
      <c r="AO192" s="136"/>
      <c r="AP192" s="135"/>
      <c r="AQ192" s="136"/>
      <c r="AR192" s="137"/>
      <c r="AS192" s="138" t="str">
        <f t="shared" si="59"/>
        <v/>
      </c>
      <c r="AT192" s="139" t="str">
        <f t="shared" si="60"/>
        <v/>
      </c>
      <c r="AU192" s="139" t="str">
        <f t="shared" si="61"/>
        <v/>
      </c>
      <c r="AV192" s="139" t="str">
        <f t="shared" si="62"/>
        <v/>
      </c>
      <c r="AW192" s="137" t="str">
        <f t="shared" si="63"/>
        <v/>
      </c>
      <c r="AX192" s="136"/>
      <c r="AY192" s="136"/>
      <c r="AZ192" s="86" t="str">
        <f t="shared" si="78"/>
        <v>PENDIENTE</v>
      </c>
      <c r="BA192" s="137"/>
      <c r="BB192" s="137"/>
      <c r="BC192" s="137"/>
    </row>
    <row r="193" spans="1:55" ht="63.75" x14ac:dyDescent="0.25">
      <c r="A193" s="3">
        <v>186</v>
      </c>
      <c r="B193" s="46">
        <v>43460</v>
      </c>
      <c r="C193" s="47" t="s">
        <v>19</v>
      </c>
      <c r="D193" s="128" t="s">
        <v>860</v>
      </c>
      <c r="E193" s="46">
        <v>43460</v>
      </c>
      <c r="F193" s="128">
        <v>8</v>
      </c>
      <c r="G193" s="175" t="s">
        <v>885</v>
      </c>
      <c r="H193" s="47" t="s">
        <v>80</v>
      </c>
      <c r="I193" s="49" t="s">
        <v>872</v>
      </c>
      <c r="J193" s="47" t="s">
        <v>886</v>
      </c>
      <c r="K193" s="47">
        <v>3</v>
      </c>
      <c r="L193" s="47" t="s">
        <v>21</v>
      </c>
      <c r="M193" s="47" t="s">
        <v>868</v>
      </c>
      <c r="N193" s="47" t="s">
        <v>887</v>
      </c>
      <c r="O193" s="39">
        <v>1</v>
      </c>
      <c r="P193" s="46">
        <v>43542</v>
      </c>
      <c r="Q193" s="46">
        <v>43617</v>
      </c>
      <c r="R193" s="128" t="s">
        <v>83</v>
      </c>
      <c r="S193" s="128" t="s">
        <v>51</v>
      </c>
      <c r="T193" s="128" t="s">
        <v>796</v>
      </c>
      <c r="U193" s="128" t="s">
        <v>111</v>
      </c>
      <c r="V193" s="124">
        <v>43585</v>
      </c>
      <c r="W193" s="136" t="s">
        <v>1097</v>
      </c>
      <c r="X193" s="137">
        <v>0</v>
      </c>
      <c r="Y193" s="138">
        <f t="shared" si="64"/>
        <v>0</v>
      </c>
      <c r="Z193" s="139">
        <f t="shared" si="65"/>
        <v>0</v>
      </c>
      <c r="AA193" s="139" t="str">
        <f t="shared" si="66"/>
        <v>INCUMPLIDA</v>
      </c>
      <c r="AB193" s="139" t="str">
        <f t="shared" si="67"/>
        <v>SIN INICIAR</v>
      </c>
      <c r="AC193" s="137" t="str">
        <f t="shared" si="68"/>
        <v>SIN INICIAR</v>
      </c>
      <c r="AD193" s="188" t="s">
        <v>1307</v>
      </c>
      <c r="AE193" s="86" t="s">
        <v>1067</v>
      </c>
      <c r="AF193" s="135"/>
      <c r="AG193" s="136"/>
      <c r="AH193" s="137"/>
      <c r="AI193" s="138" t="str">
        <f t="shared" si="54"/>
        <v/>
      </c>
      <c r="AJ193" s="139" t="str">
        <f t="shared" si="55"/>
        <v/>
      </c>
      <c r="AK193" s="139" t="str">
        <f t="shared" si="56"/>
        <v/>
      </c>
      <c r="AL193" s="139" t="str">
        <f t="shared" si="57"/>
        <v/>
      </c>
      <c r="AM193" s="137" t="str">
        <f t="shared" si="58"/>
        <v/>
      </c>
      <c r="AN193" s="136"/>
      <c r="AO193" s="136"/>
      <c r="AP193" s="135"/>
      <c r="AQ193" s="136"/>
      <c r="AR193" s="137"/>
      <c r="AS193" s="138" t="str">
        <f t="shared" si="59"/>
        <v/>
      </c>
      <c r="AT193" s="139" t="str">
        <f t="shared" si="60"/>
        <v/>
      </c>
      <c r="AU193" s="139" t="str">
        <f t="shared" si="61"/>
        <v/>
      </c>
      <c r="AV193" s="139" t="str">
        <f t="shared" si="62"/>
        <v/>
      </c>
      <c r="AW193" s="137" t="str">
        <f t="shared" si="63"/>
        <v/>
      </c>
      <c r="AX193" s="136"/>
      <c r="AY193" s="136"/>
      <c r="AZ193" s="86" t="str">
        <f t="shared" si="78"/>
        <v>PENDIENTE</v>
      </c>
      <c r="BA193" s="137"/>
      <c r="BB193" s="137"/>
      <c r="BC193" s="137"/>
    </row>
    <row r="194" spans="1:55" ht="89.25" x14ac:dyDescent="0.25">
      <c r="A194" s="3">
        <v>187</v>
      </c>
      <c r="B194" s="46">
        <v>43460</v>
      </c>
      <c r="C194" s="47" t="s">
        <v>19</v>
      </c>
      <c r="D194" s="128" t="s">
        <v>860</v>
      </c>
      <c r="E194" s="46">
        <v>43460</v>
      </c>
      <c r="F194" s="128">
        <v>9</v>
      </c>
      <c r="G194" s="176" t="s">
        <v>888</v>
      </c>
      <c r="H194" s="48" t="s">
        <v>80</v>
      </c>
      <c r="I194" s="52" t="s">
        <v>876</v>
      </c>
      <c r="J194" s="48" t="s">
        <v>889</v>
      </c>
      <c r="K194" s="47">
        <v>1</v>
      </c>
      <c r="L194" s="47" t="s">
        <v>21</v>
      </c>
      <c r="M194" s="47" t="s">
        <v>868</v>
      </c>
      <c r="N194" s="47" t="s">
        <v>881</v>
      </c>
      <c r="O194" s="39">
        <v>1</v>
      </c>
      <c r="P194" s="46">
        <v>43542</v>
      </c>
      <c r="Q194" s="46">
        <v>43617</v>
      </c>
      <c r="R194" s="128" t="s">
        <v>83</v>
      </c>
      <c r="S194" s="128" t="s">
        <v>51</v>
      </c>
      <c r="T194" s="128" t="s">
        <v>796</v>
      </c>
      <c r="U194" s="128" t="s">
        <v>111</v>
      </c>
      <c r="V194" s="124">
        <v>43585</v>
      </c>
      <c r="W194" s="154" t="s">
        <v>1129</v>
      </c>
      <c r="X194" s="86">
        <v>1</v>
      </c>
      <c r="Y194" s="84">
        <f t="shared" si="64"/>
        <v>1</v>
      </c>
      <c r="Z194" s="85">
        <f t="shared" si="65"/>
        <v>1</v>
      </c>
      <c r="AA194" s="85" t="str">
        <f t="shared" si="66"/>
        <v>TERMINADA EXTEMPORANEA</v>
      </c>
      <c r="AB194" s="85" t="str">
        <f t="shared" si="67"/>
        <v>TERMINADA</v>
      </c>
      <c r="AC194" s="86" t="str">
        <f t="shared" si="68"/>
        <v>TERMINADA</v>
      </c>
      <c r="AD194" s="188" t="s">
        <v>1310</v>
      </c>
      <c r="AE194" s="86" t="s">
        <v>1067</v>
      </c>
      <c r="AF194" s="124"/>
      <c r="AG194" s="87"/>
      <c r="AH194" s="86"/>
      <c r="AI194" s="84" t="str">
        <f t="shared" si="54"/>
        <v/>
      </c>
      <c r="AJ194" s="85" t="str">
        <f t="shared" si="55"/>
        <v/>
      </c>
      <c r="AK194" s="85" t="str">
        <f t="shared" si="56"/>
        <v/>
      </c>
      <c r="AL194" s="85" t="str">
        <f t="shared" si="57"/>
        <v/>
      </c>
      <c r="AM194" s="86" t="str">
        <f t="shared" si="58"/>
        <v/>
      </c>
      <c r="AN194" s="87"/>
      <c r="AO194" s="87"/>
      <c r="AP194" s="124"/>
      <c r="AQ194" s="87"/>
      <c r="AR194" s="86"/>
      <c r="AS194" s="84" t="str">
        <f t="shared" si="59"/>
        <v/>
      </c>
      <c r="AT194" s="85" t="str">
        <f t="shared" si="60"/>
        <v/>
      </c>
      <c r="AU194" s="85" t="str">
        <f t="shared" si="61"/>
        <v/>
      </c>
      <c r="AV194" s="85" t="str">
        <f t="shared" si="62"/>
        <v/>
      </c>
      <c r="AW194" s="86" t="str">
        <f t="shared" si="63"/>
        <v/>
      </c>
      <c r="AX194" s="87"/>
      <c r="AY194" s="87"/>
      <c r="AZ194" s="86" t="str">
        <f t="shared" si="78"/>
        <v>CUMPLIDA</v>
      </c>
      <c r="BA194" s="137" t="s">
        <v>1199</v>
      </c>
      <c r="BB194" s="137" t="s">
        <v>757</v>
      </c>
      <c r="BC194" s="86" t="s">
        <v>1187</v>
      </c>
    </row>
    <row r="195" spans="1:55" ht="84.75" customHeight="1" x14ac:dyDescent="0.25">
      <c r="A195" s="3">
        <v>188</v>
      </c>
      <c r="B195" s="46">
        <v>43460</v>
      </c>
      <c r="C195" s="47" t="s">
        <v>19</v>
      </c>
      <c r="D195" s="128" t="s">
        <v>860</v>
      </c>
      <c r="E195" s="46">
        <v>43460</v>
      </c>
      <c r="F195" s="128">
        <v>10</v>
      </c>
      <c r="G195" s="175" t="s">
        <v>890</v>
      </c>
      <c r="H195" s="47" t="s">
        <v>80</v>
      </c>
      <c r="I195" s="52" t="s">
        <v>876</v>
      </c>
      <c r="J195" s="48" t="s">
        <v>891</v>
      </c>
      <c r="K195" s="47">
        <v>2</v>
      </c>
      <c r="L195" s="47" t="s">
        <v>22</v>
      </c>
      <c r="M195" s="47" t="s">
        <v>868</v>
      </c>
      <c r="N195" s="47" t="s">
        <v>892</v>
      </c>
      <c r="O195" s="39">
        <v>1</v>
      </c>
      <c r="P195" s="46">
        <v>43542</v>
      </c>
      <c r="Q195" s="46">
        <v>43799</v>
      </c>
      <c r="R195" s="128" t="s">
        <v>83</v>
      </c>
      <c r="S195" s="128" t="s">
        <v>51</v>
      </c>
      <c r="T195" s="128" t="s">
        <v>796</v>
      </c>
      <c r="U195" s="128" t="s">
        <v>111</v>
      </c>
      <c r="V195" s="124">
        <v>43585</v>
      </c>
      <c r="W195" s="154" t="s">
        <v>1065</v>
      </c>
      <c r="X195" s="86">
        <v>1</v>
      </c>
      <c r="Y195" s="84">
        <f t="shared" si="64"/>
        <v>0.5</v>
      </c>
      <c r="Z195" s="85">
        <f t="shared" si="65"/>
        <v>0.5</v>
      </c>
      <c r="AA195" s="85" t="str">
        <f t="shared" si="66"/>
        <v>INCUMPLIDA</v>
      </c>
      <c r="AB195" s="85" t="str">
        <f t="shared" si="67"/>
        <v>EN PROCESO</v>
      </c>
      <c r="AC195" s="86" t="str">
        <f t="shared" si="68"/>
        <v>EN PROCESO</v>
      </c>
      <c r="AD195" s="188" t="s">
        <v>1311</v>
      </c>
      <c r="AE195" s="86" t="s">
        <v>1067</v>
      </c>
      <c r="AF195" s="124"/>
      <c r="AG195" s="87"/>
      <c r="AH195" s="86"/>
      <c r="AI195" s="84" t="str">
        <f t="shared" si="54"/>
        <v/>
      </c>
      <c r="AJ195" s="85" t="str">
        <f t="shared" si="55"/>
        <v/>
      </c>
      <c r="AK195" s="85" t="str">
        <f t="shared" si="56"/>
        <v/>
      </c>
      <c r="AL195" s="85" t="str">
        <f t="shared" si="57"/>
        <v/>
      </c>
      <c r="AM195" s="86" t="str">
        <f t="shared" si="58"/>
        <v/>
      </c>
      <c r="AN195" s="87"/>
      <c r="AO195" s="87"/>
      <c r="AP195" s="124"/>
      <c r="AQ195" s="87"/>
      <c r="AR195" s="86"/>
      <c r="AS195" s="84" t="str">
        <f t="shared" si="59"/>
        <v/>
      </c>
      <c r="AT195" s="85" t="str">
        <f t="shared" si="60"/>
        <v/>
      </c>
      <c r="AU195" s="85" t="str">
        <f t="shared" si="61"/>
        <v/>
      </c>
      <c r="AV195" s="85" t="str">
        <f t="shared" si="62"/>
        <v/>
      </c>
      <c r="AW195" s="86" t="str">
        <f t="shared" si="63"/>
        <v/>
      </c>
      <c r="AX195" s="87"/>
      <c r="AY195" s="87"/>
      <c r="AZ195" s="86" t="str">
        <f t="shared" si="78"/>
        <v>PENDIENTE</v>
      </c>
      <c r="BA195" s="86"/>
      <c r="BB195" s="86"/>
      <c r="BC195" s="86"/>
    </row>
    <row r="196" spans="1:55" ht="89.25" x14ac:dyDescent="0.25">
      <c r="A196" s="3">
        <v>189</v>
      </c>
      <c r="B196" s="46">
        <v>43460</v>
      </c>
      <c r="C196" s="47" t="s">
        <v>19</v>
      </c>
      <c r="D196" s="128" t="s">
        <v>860</v>
      </c>
      <c r="E196" s="46">
        <v>43460</v>
      </c>
      <c r="F196" s="128">
        <v>11</v>
      </c>
      <c r="G196" s="176" t="s">
        <v>893</v>
      </c>
      <c r="H196" s="48" t="s">
        <v>80</v>
      </c>
      <c r="I196" s="52" t="s">
        <v>894</v>
      </c>
      <c r="J196" s="48" t="s">
        <v>895</v>
      </c>
      <c r="K196" s="47">
        <v>2</v>
      </c>
      <c r="L196" s="47" t="s">
        <v>21</v>
      </c>
      <c r="M196" s="47" t="s">
        <v>868</v>
      </c>
      <c r="N196" s="47" t="s">
        <v>896</v>
      </c>
      <c r="O196" s="39">
        <v>1</v>
      </c>
      <c r="P196" s="46">
        <v>43542</v>
      </c>
      <c r="Q196" s="46">
        <v>43830</v>
      </c>
      <c r="R196" s="128" t="s">
        <v>83</v>
      </c>
      <c r="S196" s="128" t="s">
        <v>51</v>
      </c>
      <c r="T196" s="128" t="s">
        <v>796</v>
      </c>
      <c r="U196" s="128" t="s">
        <v>209</v>
      </c>
      <c r="V196" s="124">
        <v>43585</v>
      </c>
      <c r="W196" s="154" t="s">
        <v>1150</v>
      </c>
      <c r="X196" s="86">
        <v>1</v>
      </c>
      <c r="Y196" s="84">
        <f t="shared" si="64"/>
        <v>0.5</v>
      </c>
      <c r="Z196" s="85">
        <f t="shared" si="65"/>
        <v>0.5</v>
      </c>
      <c r="AA196" s="85" t="str">
        <f t="shared" si="66"/>
        <v>INCUMPLIDA</v>
      </c>
      <c r="AB196" s="85" t="str">
        <f t="shared" si="67"/>
        <v>EN PROCESO</v>
      </c>
      <c r="AC196" s="86" t="str">
        <f t="shared" si="68"/>
        <v>EN PROCESO</v>
      </c>
      <c r="AD196" s="188" t="s">
        <v>1312</v>
      </c>
      <c r="AE196" s="86" t="s">
        <v>1067</v>
      </c>
      <c r="AF196" s="124"/>
      <c r="AG196" s="87"/>
      <c r="AH196" s="86"/>
      <c r="AI196" s="84" t="str">
        <f t="shared" si="54"/>
        <v/>
      </c>
      <c r="AJ196" s="85" t="str">
        <f t="shared" si="55"/>
        <v/>
      </c>
      <c r="AK196" s="85" t="str">
        <f t="shared" si="56"/>
        <v/>
      </c>
      <c r="AL196" s="85" t="str">
        <f t="shared" si="57"/>
        <v/>
      </c>
      <c r="AM196" s="86" t="str">
        <f t="shared" si="58"/>
        <v/>
      </c>
      <c r="AN196" s="87"/>
      <c r="AO196" s="87"/>
      <c r="AP196" s="124"/>
      <c r="AQ196" s="87"/>
      <c r="AR196" s="86"/>
      <c r="AS196" s="84" t="str">
        <f t="shared" si="59"/>
        <v/>
      </c>
      <c r="AT196" s="85" t="str">
        <f t="shared" si="60"/>
        <v/>
      </c>
      <c r="AU196" s="85" t="str">
        <f t="shared" si="61"/>
        <v/>
      </c>
      <c r="AV196" s="85" t="str">
        <f t="shared" si="62"/>
        <v/>
      </c>
      <c r="AW196" s="86" t="str">
        <f t="shared" si="63"/>
        <v/>
      </c>
      <c r="AX196" s="87"/>
      <c r="AY196" s="87"/>
      <c r="AZ196" s="86" t="str">
        <f t="shared" si="78"/>
        <v>PENDIENTE</v>
      </c>
      <c r="BA196" s="86"/>
      <c r="BB196" s="86"/>
      <c r="BC196" s="86"/>
    </row>
    <row r="197" spans="1:55" ht="76.5" x14ac:dyDescent="0.25">
      <c r="A197" s="3">
        <v>190</v>
      </c>
      <c r="B197" s="46">
        <v>43460</v>
      </c>
      <c r="C197" s="47" t="s">
        <v>19</v>
      </c>
      <c r="D197" s="128" t="s">
        <v>860</v>
      </c>
      <c r="E197" s="46">
        <v>43460</v>
      </c>
      <c r="F197" s="128">
        <v>12</v>
      </c>
      <c r="G197" s="176" t="s">
        <v>897</v>
      </c>
      <c r="H197" s="48" t="s">
        <v>80</v>
      </c>
      <c r="I197" s="52" t="s">
        <v>894</v>
      </c>
      <c r="J197" s="48" t="s">
        <v>898</v>
      </c>
      <c r="K197" s="47">
        <v>2</v>
      </c>
      <c r="L197" s="47" t="s">
        <v>21</v>
      </c>
      <c r="M197" s="47" t="s">
        <v>868</v>
      </c>
      <c r="N197" s="47" t="s">
        <v>896</v>
      </c>
      <c r="O197" s="39">
        <v>1</v>
      </c>
      <c r="P197" s="46">
        <v>43542</v>
      </c>
      <c r="Q197" s="46">
        <v>43830</v>
      </c>
      <c r="R197" s="128" t="s">
        <v>83</v>
      </c>
      <c r="S197" s="128" t="s">
        <v>51</v>
      </c>
      <c r="T197" s="128" t="s">
        <v>796</v>
      </c>
      <c r="U197" s="128" t="s">
        <v>209</v>
      </c>
      <c r="V197" s="124">
        <v>43585</v>
      </c>
      <c r="W197" s="154" t="s">
        <v>1150</v>
      </c>
      <c r="X197" s="86">
        <v>1</v>
      </c>
      <c r="Y197" s="84">
        <f t="shared" si="64"/>
        <v>0.5</v>
      </c>
      <c r="Z197" s="85">
        <f t="shared" si="65"/>
        <v>0.5</v>
      </c>
      <c r="AA197" s="85" t="str">
        <f t="shared" si="66"/>
        <v>INCUMPLIDA</v>
      </c>
      <c r="AB197" s="85" t="str">
        <f t="shared" si="67"/>
        <v>EN PROCESO</v>
      </c>
      <c r="AC197" s="86" t="str">
        <f t="shared" si="68"/>
        <v>EN PROCESO</v>
      </c>
      <c r="AD197" s="188" t="s">
        <v>1313</v>
      </c>
      <c r="AE197" s="86" t="s">
        <v>1067</v>
      </c>
      <c r="AF197" s="124"/>
      <c r="AG197" s="87"/>
      <c r="AH197" s="86"/>
      <c r="AI197" s="84" t="str">
        <f t="shared" si="54"/>
        <v/>
      </c>
      <c r="AJ197" s="85" t="str">
        <f t="shared" si="55"/>
        <v/>
      </c>
      <c r="AK197" s="85" t="str">
        <f t="shared" si="56"/>
        <v/>
      </c>
      <c r="AL197" s="85" t="str">
        <f t="shared" si="57"/>
        <v/>
      </c>
      <c r="AM197" s="86" t="str">
        <f t="shared" si="58"/>
        <v/>
      </c>
      <c r="AN197" s="87"/>
      <c r="AO197" s="87"/>
      <c r="AP197" s="124"/>
      <c r="AQ197" s="87"/>
      <c r="AR197" s="86"/>
      <c r="AS197" s="84" t="str">
        <f t="shared" si="59"/>
        <v/>
      </c>
      <c r="AT197" s="85" t="str">
        <f t="shared" si="60"/>
        <v/>
      </c>
      <c r="AU197" s="85" t="str">
        <f t="shared" si="61"/>
        <v/>
      </c>
      <c r="AV197" s="85" t="str">
        <f t="shared" si="62"/>
        <v/>
      </c>
      <c r="AW197" s="86" t="str">
        <f t="shared" si="63"/>
        <v/>
      </c>
      <c r="AX197" s="87"/>
      <c r="AY197" s="87"/>
      <c r="AZ197" s="86" t="str">
        <f t="shared" si="78"/>
        <v>PENDIENTE</v>
      </c>
      <c r="BA197" s="86"/>
      <c r="BB197" s="86"/>
      <c r="BC197" s="86"/>
    </row>
    <row r="198" spans="1:55" ht="102" x14ac:dyDescent="0.25">
      <c r="A198" s="3">
        <v>191</v>
      </c>
      <c r="B198" s="46">
        <v>43460</v>
      </c>
      <c r="C198" s="47" t="s">
        <v>19</v>
      </c>
      <c r="D198" s="128" t="s">
        <v>860</v>
      </c>
      <c r="E198" s="46">
        <v>43460</v>
      </c>
      <c r="F198" s="128">
        <v>13</v>
      </c>
      <c r="G198" s="176" t="s">
        <v>899</v>
      </c>
      <c r="H198" s="48" t="s">
        <v>80</v>
      </c>
      <c r="I198" s="52" t="s">
        <v>876</v>
      </c>
      <c r="J198" s="48" t="s">
        <v>900</v>
      </c>
      <c r="K198" s="47">
        <v>1</v>
      </c>
      <c r="L198" s="47" t="s">
        <v>21</v>
      </c>
      <c r="M198" s="47" t="s">
        <v>868</v>
      </c>
      <c r="N198" s="47" t="s">
        <v>901</v>
      </c>
      <c r="O198" s="39">
        <v>1</v>
      </c>
      <c r="P198" s="46">
        <v>43542</v>
      </c>
      <c r="Q198" s="46">
        <v>43707</v>
      </c>
      <c r="R198" s="128" t="s">
        <v>83</v>
      </c>
      <c r="S198" s="128" t="s">
        <v>51</v>
      </c>
      <c r="T198" s="128" t="s">
        <v>796</v>
      </c>
      <c r="U198" s="128" t="s">
        <v>111</v>
      </c>
      <c r="V198" s="124">
        <v>43585</v>
      </c>
      <c r="W198" s="154" t="s">
        <v>1066</v>
      </c>
      <c r="X198" s="86">
        <v>0.5</v>
      </c>
      <c r="Y198" s="84">
        <f t="shared" si="64"/>
        <v>0.5</v>
      </c>
      <c r="Z198" s="85">
        <f t="shared" si="65"/>
        <v>0.5</v>
      </c>
      <c r="AA198" s="85" t="str">
        <f t="shared" si="66"/>
        <v>INCUMPLIDA</v>
      </c>
      <c r="AB198" s="85" t="str">
        <f t="shared" si="67"/>
        <v>EN PROCESO</v>
      </c>
      <c r="AC198" s="86" t="str">
        <f t="shared" si="68"/>
        <v>EN PROCESO</v>
      </c>
      <c r="AD198" s="188" t="s">
        <v>1314</v>
      </c>
      <c r="AE198" s="86" t="s">
        <v>1067</v>
      </c>
      <c r="AF198" s="124"/>
      <c r="AG198" s="87"/>
      <c r="AH198" s="86"/>
      <c r="AI198" s="84" t="str">
        <f t="shared" si="54"/>
        <v/>
      </c>
      <c r="AJ198" s="85" t="str">
        <f t="shared" si="55"/>
        <v/>
      </c>
      <c r="AK198" s="85" t="str">
        <f t="shared" si="56"/>
        <v/>
      </c>
      <c r="AL198" s="85" t="str">
        <f t="shared" si="57"/>
        <v/>
      </c>
      <c r="AM198" s="86" t="str">
        <f t="shared" si="58"/>
        <v/>
      </c>
      <c r="AN198" s="87"/>
      <c r="AO198" s="87"/>
      <c r="AP198" s="124"/>
      <c r="AQ198" s="87"/>
      <c r="AR198" s="86"/>
      <c r="AS198" s="84" t="str">
        <f t="shared" si="59"/>
        <v/>
      </c>
      <c r="AT198" s="85" t="str">
        <f t="shared" si="60"/>
        <v/>
      </c>
      <c r="AU198" s="85" t="str">
        <f t="shared" si="61"/>
        <v/>
      </c>
      <c r="AV198" s="85" t="str">
        <f t="shared" si="62"/>
        <v/>
      </c>
      <c r="AW198" s="86" t="str">
        <f t="shared" si="63"/>
        <v/>
      </c>
      <c r="AX198" s="87"/>
      <c r="AY198" s="87"/>
      <c r="AZ198" s="86" t="str">
        <f t="shared" si="78"/>
        <v>PENDIENTE</v>
      </c>
      <c r="BA198" s="86"/>
      <c r="BB198" s="86"/>
      <c r="BC198" s="86"/>
    </row>
    <row r="199" spans="1:55" ht="81.75" customHeight="1" x14ac:dyDescent="0.25">
      <c r="A199" s="3">
        <v>192</v>
      </c>
      <c r="B199" s="177">
        <v>43460</v>
      </c>
      <c r="C199" s="178" t="s">
        <v>19</v>
      </c>
      <c r="D199" s="129" t="s">
        <v>860</v>
      </c>
      <c r="E199" s="177">
        <v>43460</v>
      </c>
      <c r="F199" s="129">
        <v>14</v>
      </c>
      <c r="G199" s="179" t="s">
        <v>902</v>
      </c>
      <c r="H199" s="180" t="s">
        <v>80</v>
      </c>
      <c r="I199" s="181" t="s">
        <v>876</v>
      </c>
      <c r="J199" s="180" t="s">
        <v>903</v>
      </c>
      <c r="K199" s="178">
        <v>1</v>
      </c>
      <c r="L199" s="178" t="s">
        <v>21</v>
      </c>
      <c r="M199" s="178" t="s">
        <v>868</v>
      </c>
      <c r="N199" s="178" t="s">
        <v>881</v>
      </c>
      <c r="O199" s="182">
        <v>1</v>
      </c>
      <c r="P199" s="177">
        <v>43542</v>
      </c>
      <c r="Q199" s="177">
        <v>43617</v>
      </c>
      <c r="R199" s="129" t="s">
        <v>83</v>
      </c>
      <c r="S199" s="129" t="s">
        <v>51</v>
      </c>
      <c r="T199" s="129" t="s">
        <v>796</v>
      </c>
      <c r="U199" s="129" t="s">
        <v>209</v>
      </c>
      <c r="V199" s="124">
        <v>43585</v>
      </c>
      <c r="W199" s="200" t="s">
        <v>1129</v>
      </c>
      <c r="X199" s="132">
        <v>1</v>
      </c>
      <c r="Y199" s="133">
        <f t="shared" si="64"/>
        <v>1</v>
      </c>
      <c r="Z199" s="134">
        <f t="shared" si="65"/>
        <v>1</v>
      </c>
      <c r="AA199" s="134" t="str">
        <f t="shared" si="66"/>
        <v>TERMINADA EXTEMPORANEA</v>
      </c>
      <c r="AB199" s="134" t="str">
        <f t="shared" si="67"/>
        <v>TERMINADA</v>
      </c>
      <c r="AC199" s="132" t="str">
        <f t="shared" si="68"/>
        <v>TERMINADA</v>
      </c>
      <c r="AD199" s="201" t="s">
        <v>1309</v>
      </c>
      <c r="AE199" s="86" t="s">
        <v>1067</v>
      </c>
      <c r="AF199" s="130"/>
      <c r="AG199" s="131"/>
      <c r="AH199" s="132"/>
      <c r="AI199" s="133" t="str">
        <f t="shared" si="54"/>
        <v/>
      </c>
      <c r="AJ199" s="134" t="str">
        <f t="shared" si="55"/>
        <v/>
      </c>
      <c r="AK199" s="134" t="str">
        <f t="shared" si="56"/>
        <v/>
      </c>
      <c r="AL199" s="134" t="str">
        <f t="shared" si="57"/>
        <v/>
      </c>
      <c r="AM199" s="132" t="str">
        <f t="shared" si="58"/>
        <v/>
      </c>
      <c r="AN199" s="131"/>
      <c r="AO199" s="131"/>
      <c r="AP199" s="130"/>
      <c r="AQ199" s="131"/>
      <c r="AR199" s="132"/>
      <c r="AS199" s="133" t="str">
        <f t="shared" si="59"/>
        <v/>
      </c>
      <c r="AT199" s="134" t="str">
        <f t="shared" si="60"/>
        <v/>
      </c>
      <c r="AU199" s="134" t="str">
        <f t="shared" si="61"/>
        <v/>
      </c>
      <c r="AV199" s="134" t="str">
        <f t="shared" si="62"/>
        <v/>
      </c>
      <c r="AW199" s="132" t="str">
        <f t="shared" si="63"/>
        <v/>
      </c>
      <c r="AX199" s="131"/>
      <c r="AY199" s="131"/>
      <c r="AZ199" s="86" t="str">
        <f t="shared" si="78"/>
        <v>CUMPLIDA</v>
      </c>
      <c r="BA199" s="137" t="s">
        <v>1199</v>
      </c>
      <c r="BB199" s="137" t="s">
        <v>757</v>
      </c>
      <c r="BC199" s="86" t="s">
        <v>1187</v>
      </c>
    </row>
    <row r="200" spans="1:55" s="199" customFormat="1" ht="127.5" customHeight="1" x14ac:dyDescent="0.25">
      <c r="A200" s="3">
        <v>193</v>
      </c>
      <c r="B200" s="46">
        <v>43543</v>
      </c>
      <c r="C200" s="128" t="s">
        <v>19</v>
      </c>
      <c r="D200" s="128" t="s">
        <v>904</v>
      </c>
      <c r="E200" s="46">
        <v>43543</v>
      </c>
      <c r="F200" s="128">
        <v>1</v>
      </c>
      <c r="G200" s="128" t="s">
        <v>905</v>
      </c>
      <c r="H200" s="49" t="s">
        <v>81</v>
      </c>
      <c r="I200" s="49" t="s">
        <v>906</v>
      </c>
      <c r="J200" s="49" t="s">
        <v>907</v>
      </c>
      <c r="K200" s="47">
        <v>2</v>
      </c>
      <c r="L200" s="47" t="s">
        <v>43</v>
      </c>
      <c r="M200" s="47" t="s">
        <v>908</v>
      </c>
      <c r="N200" s="39">
        <v>1</v>
      </c>
      <c r="O200" s="39">
        <v>1</v>
      </c>
      <c r="P200" s="46">
        <v>43577</v>
      </c>
      <c r="Q200" s="46">
        <v>43830</v>
      </c>
      <c r="R200" s="47" t="s">
        <v>31</v>
      </c>
      <c r="S200" s="47" t="s">
        <v>909</v>
      </c>
      <c r="T200" s="47" t="s">
        <v>910</v>
      </c>
      <c r="U200" s="47" t="s">
        <v>111</v>
      </c>
      <c r="V200" s="124">
        <v>43585</v>
      </c>
      <c r="W200" s="49" t="s">
        <v>1321</v>
      </c>
      <c r="X200" s="137">
        <v>0</v>
      </c>
      <c r="Y200" s="138">
        <f t="shared" si="64"/>
        <v>0</v>
      </c>
      <c r="Z200" s="139">
        <f t="shared" si="65"/>
        <v>0</v>
      </c>
      <c r="AA200" s="139" t="str">
        <f t="shared" si="66"/>
        <v>INCUMPLIDA</v>
      </c>
      <c r="AB200" s="139" t="str">
        <f t="shared" si="67"/>
        <v>SIN INICIAR</v>
      </c>
      <c r="AC200" s="137" t="str">
        <f t="shared" si="68"/>
        <v>SIN INICIAR</v>
      </c>
      <c r="AD200" s="192" t="s">
        <v>1315</v>
      </c>
      <c r="AE200" s="86" t="s">
        <v>1055</v>
      </c>
      <c r="AF200" s="184"/>
      <c r="AG200" s="184"/>
      <c r="AH200" s="184"/>
      <c r="AI200" s="184"/>
      <c r="AJ200" s="184"/>
      <c r="AK200" s="184"/>
      <c r="AL200" s="184"/>
      <c r="AM200" s="184"/>
      <c r="AN200" s="184"/>
      <c r="AO200" s="184"/>
      <c r="AP200" s="184"/>
      <c r="AQ200" s="184"/>
      <c r="AR200" s="184"/>
      <c r="AS200" s="184"/>
      <c r="AT200" s="184"/>
      <c r="AU200" s="184"/>
      <c r="AV200" s="184"/>
      <c r="AW200" s="184"/>
      <c r="AX200" s="184"/>
      <c r="AY200" s="184"/>
      <c r="AZ200" s="86" t="str">
        <f t="shared" si="78"/>
        <v>PENDIENTE</v>
      </c>
      <c r="BA200" s="184"/>
      <c r="BB200" s="184"/>
      <c r="BC200" s="158"/>
    </row>
    <row r="201" spans="1:55" s="199" customFormat="1" ht="115.5" customHeight="1" x14ac:dyDescent="0.25">
      <c r="A201" s="3">
        <v>194</v>
      </c>
      <c r="B201" s="46">
        <v>43543</v>
      </c>
      <c r="C201" s="47" t="s">
        <v>19</v>
      </c>
      <c r="D201" s="128" t="s">
        <v>904</v>
      </c>
      <c r="E201" s="46">
        <v>43543</v>
      </c>
      <c r="F201" s="47">
        <v>2</v>
      </c>
      <c r="G201" s="175" t="s">
        <v>911</v>
      </c>
      <c r="H201" s="49" t="s">
        <v>81</v>
      </c>
      <c r="I201" s="49" t="s">
        <v>912</v>
      </c>
      <c r="J201" s="49" t="s">
        <v>913</v>
      </c>
      <c r="K201" s="47">
        <v>1</v>
      </c>
      <c r="L201" s="47" t="s">
        <v>21</v>
      </c>
      <c r="M201" s="47" t="s">
        <v>914</v>
      </c>
      <c r="N201" s="39">
        <v>1</v>
      </c>
      <c r="O201" s="39">
        <v>1</v>
      </c>
      <c r="P201" s="46">
        <v>43577</v>
      </c>
      <c r="Q201" s="46">
        <v>43607</v>
      </c>
      <c r="R201" s="47" t="s">
        <v>31</v>
      </c>
      <c r="S201" s="47" t="s">
        <v>768</v>
      </c>
      <c r="T201" s="47" t="s">
        <v>910</v>
      </c>
      <c r="U201" s="47" t="s">
        <v>111</v>
      </c>
      <c r="V201" s="124">
        <v>43585</v>
      </c>
      <c r="W201" s="160" t="s">
        <v>1089</v>
      </c>
      <c r="X201" s="86">
        <v>1</v>
      </c>
      <c r="Y201" s="84">
        <f t="shared" ref="Y201:Y202" si="104">IF(X201="","",IF(OR(K201=0,K201="",V201=""),"",X201/K201))</f>
        <v>1</v>
      </c>
      <c r="Z201" s="85">
        <f t="shared" ref="Z201:Z202" si="105">IF(OR(O201="",Y201=""),"",IF(OR(O201=0,Y201=0),0,IF((Y201*100%)/O201&gt;100%,100%,(Y201*100%)/O201)))</f>
        <v>1</v>
      </c>
      <c r="AA201" s="85" t="str">
        <f t="shared" ref="AA201:AA202" si="106">IF(X201="","",IF(V201&lt;&gt;Q201,IF(Z201&lt;100%,"INCUMPLIDA",IF(Z201=100%,"TERMINADA EXTEMPORANEA"))))</f>
        <v>TERMINADA EXTEMPORANEA</v>
      </c>
      <c r="AB201" s="85" t="str">
        <f t="shared" ref="AB201:AB202" si="107">IF(X201="","",IF(V201&lt;=Q201,IF(Z201=0%,"SIN INICIAR",IF(Z201=100%,"TERMINADA",IF(Z201&gt;0%,"EN PROCESO",IF(Z201&lt;0%,"INCUMPLIDA"))))))</f>
        <v>TERMINADA</v>
      </c>
      <c r="AC201" s="86" t="str">
        <f t="shared" ref="AC201:AC202" si="108">IF(X201="","",IF(V201&lt;=Q201,AB201,IF(V201&lt;&gt;Q201,AA201)))</f>
        <v>TERMINADA</v>
      </c>
      <c r="AD201" s="190" t="s">
        <v>1316</v>
      </c>
      <c r="AE201" s="86" t="s">
        <v>1055</v>
      </c>
      <c r="AF201" s="184"/>
      <c r="AG201" s="184"/>
      <c r="AH201" s="184"/>
      <c r="AI201" s="184"/>
      <c r="AJ201" s="184"/>
      <c r="AK201" s="184"/>
      <c r="AL201" s="184"/>
      <c r="AM201" s="184"/>
      <c r="AN201" s="184"/>
      <c r="AO201" s="184"/>
      <c r="AP201" s="184"/>
      <c r="AQ201" s="184"/>
      <c r="AR201" s="184"/>
      <c r="AS201" s="184"/>
      <c r="AT201" s="184"/>
      <c r="AU201" s="184"/>
      <c r="AV201" s="184"/>
      <c r="AW201" s="184"/>
      <c r="AX201" s="184"/>
      <c r="AY201" s="184"/>
      <c r="AZ201" s="86" t="str">
        <f t="shared" si="78"/>
        <v>CUMPLIDA</v>
      </c>
      <c r="BA201" s="137" t="s">
        <v>1200</v>
      </c>
      <c r="BB201" s="137" t="s">
        <v>759</v>
      </c>
      <c r="BC201" s="86" t="s">
        <v>1187</v>
      </c>
    </row>
    <row r="202" spans="1:55" s="199" customFormat="1" ht="174.75" customHeight="1" x14ac:dyDescent="0.25">
      <c r="A202" s="3">
        <v>195</v>
      </c>
      <c r="B202" s="46">
        <v>43543</v>
      </c>
      <c r="C202" s="47" t="s">
        <v>19</v>
      </c>
      <c r="D202" s="128" t="s">
        <v>904</v>
      </c>
      <c r="E202" s="46">
        <v>43543</v>
      </c>
      <c r="F202" s="47">
        <v>3</v>
      </c>
      <c r="G202" s="175" t="s">
        <v>915</v>
      </c>
      <c r="H202" s="49" t="s">
        <v>916</v>
      </c>
      <c r="I202" s="49" t="s">
        <v>1026</v>
      </c>
      <c r="J202" s="49" t="s">
        <v>917</v>
      </c>
      <c r="K202" s="47">
        <v>1</v>
      </c>
      <c r="L202" s="47" t="s">
        <v>22</v>
      </c>
      <c r="M202" s="47" t="s">
        <v>918</v>
      </c>
      <c r="N202" s="39">
        <v>1</v>
      </c>
      <c r="O202" s="39">
        <v>1</v>
      </c>
      <c r="P202" s="46">
        <v>43577</v>
      </c>
      <c r="Q202" s="46">
        <v>43830</v>
      </c>
      <c r="R202" s="47" t="s">
        <v>31</v>
      </c>
      <c r="S202" s="47" t="s">
        <v>919</v>
      </c>
      <c r="T202" s="47" t="s">
        <v>920</v>
      </c>
      <c r="U202" s="47" t="s">
        <v>111</v>
      </c>
      <c r="V202" s="124">
        <v>43585</v>
      </c>
      <c r="W202" s="160" t="s">
        <v>1148</v>
      </c>
      <c r="X202" s="86">
        <v>0</v>
      </c>
      <c r="Y202" s="84">
        <f t="shared" si="104"/>
        <v>0</v>
      </c>
      <c r="Z202" s="85">
        <f t="shared" si="105"/>
        <v>0</v>
      </c>
      <c r="AA202" s="85" t="str">
        <f t="shared" si="106"/>
        <v>INCUMPLIDA</v>
      </c>
      <c r="AB202" s="85" t="str">
        <f t="shared" si="107"/>
        <v>SIN INICIAR</v>
      </c>
      <c r="AC202" s="86" t="str">
        <f t="shared" si="108"/>
        <v>SIN INICIAR</v>
      </c>
      <c r="AD202" s="192" t="s">
        <v>1317</v>
      </c>
      <c r="AE202" s="86" t="s">
        <v>1055</v>
      </c>
      <c r="AF202" s="184"/>
      <c r="AG202" s="184"/>
      <c r="AH202" s="184"/>
      <c r="AI202" s="184"/>
      <c r="AJ202" s="184"/>
      <c r="AK202" s="184"/>
      <c r="AL202" s="184"/>
      <c r="AM202" s="184"/>
      <c r="AN202" s="184"/>
      <c r="AO202" s="184"/>
      <c r="AP202" s="184"/>
      <c r="AQ202" s="184"/>
      <c r="AR202" s="184"/>
      <c r="AS202" s="184"/>
      <c r="AT202" s="184"/>
      <c r="AU202" s="184"/>
      <c r="AV202" s="184"/>
      <c r="AW202" s="184"/>
      <c r="AX202" s="184"/>
      <c r="AY202" s="184"/>
      <c r="AZ202" s="86" t="str">
        <f t="shared" si="78"/>
        <v>PENDIENTE</v>
      </c>
      <c r="BA202" s="184"/>
      <c r="BB202" s="184"/>
      <c r="BC202" s="158"/>
    </row>
    <row r="203" spans="1:55" s="186" customFormat="1" ht="165.75" customHeight="1" x14ac:dyDescent="0.25">
      <c r="A203" s="3">
        <v>196</v>
      </c>
      <c r="B203" s="55">
        <v>43543</v>
      </c>
      <c r="C203" s="48" t="s">
        <v>19</v>
      </c>
      <c r="D203" s="183" t="s">
        <v>904</v>
      </c>
      <c r="E203" s="55">
        <v>43543</v>
      </c>
      <c r="F203" s="48">
        <v>4</v>
      </c>
      <c r="G203" s="176" t="s">
        <v>921</v>
      </c>
      <c r="H203" s="52" t="s">
        <v>81</v>
      </c>
      <c r="I203" s="52" t="s">
        <v>1027</v>
      </c>
      <c r="J203" s="56" t="s">
        <v>922</v>
      </c>
      <c r="K203" s="48">
        <v>2</v>
      </c>
      <c r="L203" s="48" t="s">
        <v>22</v>
      </c>
      <c r="M203" s="48" t="s">
        <v>923</v>
      </c>
      <c r="N203" s="54">
        <v>1</v>
      </c>
      <c r="O203" s="54">
        <v>1</v>
      </c>
      <c r="P203" s="55">
        <v>43577</v>
      </c>
      <c r="Q203" s="55">
        <v>43830</v>
      </c>
      <c r="R203" s="48" t="s">
        <v>69</v>
      </c>
      <c r="S203" s="36" t="s">
        <v>924</v>
      </c>
      <c r="T203" s="36" t="s">
        <v>50</v>
      </c>
      <c r="U203" s="47" t="s">
        <v>111</v>
      </c>
      <c r="V203" s="124">
        <v>43585</v>
      </c>
      <c r="W203" s="163" t="s">
        <v>1155</v>
      </c>
      <c r="X203" s="86">
        <v>0</v>
      </c>
      <c r="Y203" s="84">
        <f t="shared" ref="Y203" si="109">IF(X203="","",IF(OR(K203=0,K203="",V203=""),"",X203/K203))</f>
        <v>0</v>
      </c>
      <c r="Z203" s="85">
        <f t="shared" ref="Z203" si="110">IF(OR(O203="",Y203=""),"",IF(OR(O203=0,Y203=0),0,IF((Y203*100%)/O203&gt;100%,100%,(Y203*100%)/O203)))</f>
        <v>0</v>
      </c>
      <c r="AA203" s="85" t="str">
        <f t="shared" ref="AA203" si="111">IF(X203="","",IF(V203&lt;&gt;Q203,IF(Z203&lt;100%,"INCUMPLIDA",IF(Z203=100%,"TERMINADA EXTEMPORANEA"))))</f>
        <v>INCUMPLIDA</v>
      </c>
      <c r="AB203" s="85" t="str">
        <f t="shared" ref="AB203" si="112">IF(X203="","",IF(V203&lt;=Q203,IF(Z203=0%,"SIN INICIAR",IF(Z203=100%,"TERMINADA",IF(Z203&gt;0%,"EN PROCESO",IF(Z203&lt;0%,"INCUMPLIDA"))))))</f>
        <v>SIN INICIAR</v>
      </c>
      <c r="AC203" s="86" t="str">
        <f t="shared" ref="AC203" si="113">IF(X203="","",IF(V203&lt;=Q203,AB203,IF(V203&lt;&gt;Q203,AA203)))</f>
        <v>SIN INICIAR</v>
      </c>
      <c r="AD203" s="190" t="s">
        <v>1181</v>
      </c>
      <c r="AE203" s="145" t="s">
        <v>1055</v>
      </c>
      <c r="AF203" s="185"/>
      <c r="AG203" s="185"/>
      <c r="AH203" s="185"/>
      <c r="AI203" s="185"/>
      <c r="AJ203" s="185"/>
      <c r="AK203" s="185"/>
      <c r="AL203" s="185"/>
      <c r="AM203" s="185"/>
      <c r="AN203" s="185"/>
      <c r="AO203" s="185"/>
      <c r="AP203" s="185"/>
      <c r="AQ203" s="185"/>
      <c r="AR203" s="185"/>
      <c r="AS203" s="185"/>
      <c r="AT203" s="185"/>
      <c r="AU203" s="185"/>
      <c r="AV203" s="185"/>
      <c r="AW203" s="185"/>
      <c r="AX203" s="185"/>
      <c r="AY203" s="185"/>
      <c r="AZ203" s="86" t="str">
        <f t="shared" si="78"/>
        <v>PENDIENTE</v>
      </c>
      <c r="BA203" s="185"/>
      <c r="BB203" s="185"/>
      <c r="BC203" s="145"/>
    </row>
  </sheetData>
  <sheetProtection algorithmName="SHA-512" hashValue="Tiu0Mo8BibGUk7wnway4iFBc2xI+QV9cJGAgKgKWxvy6Fuuihtvp8cZXnwG1hJYOes4tgNWn7kKBmRwIg+0dhA==" saltValue="o0T5PsUrKRICeE107gaSPw==" spinCount="100000" sheet="1" objects="1" scenarios="1" formatCells="0" formatColumns="0"/>
  <mergeCells count="67">
    <mergeCell ref="AA7:AA9"/>
    <mergeCell ref="AB7:AB9"/>
    <mergeCell ref="AK7:AK9"/>
    <mergeCell ref="AL7:AL9"/>
    <mergeCell ref="AP6:AY6"/>
    <mergeCell ref="AD7:AD8"/>
    <mergeCell ref="AE7:AE8"/>
    <mergeCell ref="AF7:AF8"/>
    <mergeCell ref="AG7:AG8"/>
    <mergeCell ref="V6:AE6"/>
    <mergeCell ref="AF6:AO6"/>
    <mergeCell ref="V7:V8"/>
    <mergeCell ref="W7:W8"/>
    <mergeCell ref="X7:X8"/>
    <mergeCell ref="Y7:Y8"/>
    <mergeCell ref="Z7:Z8"/>
    <mergeCell ref="AZ6:BC6"/>
    <mergeCell ref="BA7:BA8"/>
    <mergeCell ref="BB7:BB8"/>
    <mergeCell ref="BC7:BC8"/>
    <mergeCell ref="AT7:AT8"/>
    <mergeCell ref="AW7:AW8"/>
    <mergeCell ref="AU7:AU9"/>
    <mergeCell ref="AV7:AV9"/>
    <mergeCell ref="AZ7:AZ8"/>
    <mergeCell ref="A6:H6"/>
    <mergeCell ref="I6:U6"/>
    <mergeCell ref="N7:N8"/>
    <mergeCell ref="AX7:AX8"/>
    <mergeCell ref="AY7:AY8"/>
    <mergeCell ref="AO7:AO8"/>
    <mergeCell ref="AP7:AP8"/>
    <mergeCell ref="AQ7:AQ8"/>
    <mergeCell ref="AR7:AR8"/>
    <mergeCell ref="AS7:AS8"/>
    <mergeCell ref="AH7:AH8"/>
    <mergeCell ref="AI7:AI8"/>
    <mergeCell ref="AJ7:AJ8"/>
    <mergeCell ref="AM7:AM8"/>
    <mergeCell ref="AN7:AN8"/>
    <mergeCell ref="AC7:AC8"/>
    <mergeCell ref="A7:A8"/>
    <mergeCell ref="B7:B8"/>
    <mergeCell ref="C7:C8"/>
    <mergeCell ref="D7:D8"/>
    <mergeCell ref="E7:E8"/>
    <mergeCell ref="U7:U8"/>
    <mergeCell ref="O7:O8"/>
    <mergeCell ref="P7:P8"/>
    <mergeCell ref="Q7:Q8"/>
    <mergeCell ref="L7:L8"/>
    <mergeCell ref="S7:S8"/>
    <mergeCell ref="M7:M8"/>
    <mergeCell ref="R7:R8"/>
    <mergeCell ref="T7:T8"/>
    <mergeCell ref="F7:F8"/>
    <mergeCell ref="H7:H8"/>
    <mergeCell ref="G7:G8"/>
    <mergeCell ref="I7:I8"/>
    <mergeCell ref="J7:K7"/>
    <mergeCell ref="A1:C4"/>
    <mergeCell ref="BC1:BC4"/>
    <mergeCell ref="D1:AY4"/>
    <mergeCell ref="AZ1:BB1"/>
    <mergeCell ref="AZ2:BB2"/>
    <mergeCell ref="AZ3:BB3"/>
    <mergeCell ref="AZ4:BB4"/>
  </mergeCells>
  <conditionalFormatting sqref="AP10:AQ199 AG10:AG199 AN10:AN199 AX10:AX199">
    <cfRule type="containsText" dxfId="177" priority="1213" stopIfTrue="1" operator="containsText" text="Fecha debe ser posterior a la">
      <formula>NOT(ISERROR(SEARCH("Fecha debe ser posterior a la",AG10)))</formula>
    </cfRule>
  </conditionalFormatting>
  <conditionalFormatting sqref="AM10:AM199 AW10:AW199 BB10:BB17 AZ10:AZ203 AC172 AC10:AC153 AC175:AC176 AC178:AC203 AC155:AC166 BB67:BB141 BB43 BB23:BB36 BB38 BB40:BB41 BB46 BB48 BB50:BB65 BB143:BB173 BB175:BB193 BB195:BB198">
    <cfRule type="containsText" dxfId="176" priority="209" operator="containsText" text="SIN INICIAR">
      <formula>NOT(ISERROR(SEARCH("SIN INICIAR",AC10)))</formula>
    </cfRule>
  </conditionalFormatting>
  <conditionalFormatting sqref="AM10:AM199 AW10:AW199 BB10:BB17 AZ10:AZ203 AC172 AC10:AC153 AC175:AC176 AC178:AC203 AC155:AC166 BB67:BB141 BB43 BB23:BB36 BB38 BB40:BB41 BB46 BB48 BB50:BB65 BB143:BB173 BB175:BB193 BB195:BB198">
    <cfRule type="containsText" dxfId="175" priority="208" operator="containsText" text="INCUMPLIDA">
      <formula>NOT(ISERROR(SEARCH("INCUMPLIDA",AC10)))</formula>
    </cfRule>
  </conditionalFormatting>
  <conditionalFormatting sqref="AM10:AM199 AW10:AW199 BB10:BB17 AZ10:AZ203 AC172 AC10:AC153 AC175:AC176 AC178:AC203 AC155:AC166 BB67:BB141 BB43 BB23:BB36 BB38 BB40:BB41 BB46 BB48 BB50:BB65 BB143:BB173 BB175:BB193 BB195:BB198">
    <cfRule type="containsText" dxfId="174" priority="207" operator="containsText" text="ABIERTA">
      <formula>NOT(ISERROR(SEARCH("ABIERTA",AC10)))</formula>
    </cfRule>
  </conditionalFormatting>
  <conditionalFormatting sqref="AM10:AM199 AW10:AW199 BB10:BB17 AZ10:AZ203 AC172 AC10:AC153 AC175:AC176 AC178:AC203 AC155:AC166 BB67:BB141 BB43 BB23:BB36 BB38 BB40:BB41 BB46 BB48 BB50:BB65 BB143:BB173 BB175:BB193 BB195:BB198">
    <cfRule type="containsText" dxfId="173" priority="206" operator="containsText" text="TERMINADA">
      <formula>NOT(ISERROR(SEARCH("TERMINADA",AC10)))</formula>
    </cfRule>
  </conditionalFormatting>
  <conditionalFormatting sqref="AM10:AM199 AW10:AW199 BB10:BB17 AZ10:AZ203 AC172 AC10:AC153 AC175:AC176 AC178:AC203 AC155:AC166 BB67:BB141 BB43 BB23:BB36 BB38 BB40:BB41 BB46 BB48 BB50:BB65 BB143:BB173 BB175:BB193 BB195:BB198">
    <cfRule type="containsText" dxfId="172" priority="205" operator="containsText" text="TERMINADA EXTEMPORÁNEA">
      <formula>NOT(ISERROR(SEARCH("TERMINADA EXTEMPORÁNEA",AC10)))</formula>
    </cfRule>
  </conditionalFormatting>
  <conditionalFormatting sqref="AM10:AM199 AW10:AW199 BB10:BB17 AZ10:AZ203 AC172 AC10:AC153 AC175:AC176 AC178:AC203 AC155:AC166 BB67:BB141 BB43 BB23:BB36 BB38 BB40:BB41 BB46 BB48 BB50:BB65 BB143:BB173 BB175:BB193 BB195:BB198">
    <cfRule type="containsText" dxfId="171" priority="204" operator="containsText" text="CERRADA">
      <formula>NOT(ISERROR(SEARCH("CERRADA",AC10)))</formula>
    </cfRule>
  </conditionalFormatting>
  <conditionalFormatting sqref="AM10:AM199 AW10:AW199 BB10:BB17 AZ10:AZ203 AC172 AC10:AC153 AC175:AC176 AC178:AC203 AC155:AC166 BB67:BB141 BB43 BB23:BB36 BB38 BB40:BB41 BB46 BB48 BB50:BB65 BB143:BB173 BB175:BB193 BB195:BB198">
    <cfRule type="containsText" dxfId="170" priority="203" operator="containsText" text="EN PROCESO">
      <formula>NOT(ISERROR(SEARCH("EN PROCESO",AC10)))</formula>
    </cfRule>
  </conditionalFormatting>
  <conditionalFormatting sqref="AZ10:AZ1048576">
    <cfRule type="containsText" dxfId="169" priority="201" operator="containsText" text="PENDIENTE">
      <formula>NOT(ISERROR(SEARCH("PENDIENTE",AZ10)))</formula>
    </cfRule>
    <cfRule type="containsText" dxfId="168" priority="202" operator="containsText" text="CUMPLIDA">
      <formula>NOT(ISERROR(SEARCH("CUMPLIDA",AZ10)))</formula>
    </cfRule>
  </conditionalFormatting>
  <conditionalFormatting sqref="AC167:AC170">
    <cfRule type="containsText" dxfId="167" priority="200" operator="containsText" text="SIN INICIAR">
      <formula>NOT(ISERROR(SEARCH("SIN INICIAR",AC167)))</formula>
    </cfRule>
  </conditionalFormatting>
  <conditionalFormatting sqref="AC167:AC170">
    <cfRule type="containsText" dxfId="166" priority="199" operator="containsText" text="INCUMPLIDA">
      <formula>NOT(ISERROR(SEARCH("INCUMPLIDA",AC167)))</formula>
    </cfRule>
  </conditionalFormatting>
  <conditionalFormatting sqref="AC167:AC170">
    <cfRule type="containsText" dxfId="165" priority="198" operator="containsText" text="ABIERTA">
      <formula>NOT(ISERROR(SEARCH("ABIERTA",AC167)))</formula>
    </cfRule>
  </conditionalFormatting>
  <conditionalFormatting sqref="AC167:AC170">
    <cfRule type="containsText" dxfId="164" priority="197" operator="containsText" text="TERMINADA">
      <formula>NOT(ISERROR(SEARCH("TERMINADA",AC167)))</formula>
    </cfRule>
  </conditionalFormatting>
  <conditionalFormatting sqref="AC167:AC170">
    <cfRule type="containsText" dxfId="163" priority="196" operator="containsText" text="TERMINADA EXTEMPORÁNEA">
      <formula>NOT(ISERROR(SEARCH("TERMINADA EXTEMPORÁNEA",AC167)))</formula>
    </cfRule>
  </conditionalFormatting>
  <conditionalFormatting sqref="AC167:AC170">
    <cfRule type="containsText" dxfId="162" priority="195" operator="containsText" text="CERRADA">
      <formula>NOT(ISERROR(SEARCH("CERRADA",AC167)))</formula>
    </cfRule>
  </conditionalFormatting>
  <conditionalFormatting sqref="AC167:AC170">
    <cfRule type="containsText" dxfId="161" priority="194" operator="containsText" text="EN PROCESO">
      <formula>NOT(ISERROR(SEARCH("EN PROCESO",AC167)))</formula>
    </cfRule>
  </conditionalFormatting>
  <conditionalFormatting sqref="AC171">
    <cfRule type="containsText" dxfId="160" priority="193" operator="containsText" text="SIN INICIAR">
      <formula>NOT(ISERROR(SEARCH("SIN INICIAR",AC171)))</formula>
    </cfRule>
  </conditionalFormatting>
  <conditionalFormatting sqref="AC171">
    <cfRule type="containsText" dxfId="159" priority="192" operator="containsText" text="INCUMPLIDA">
      <formula>NOT(ISERROR(SEARCH("INCUMPLIDA",AC171)))</formula>
    </cfRule>
  </conditionalFormatting>
  <conditionalFormatting sqref="AC171">
    <cfRule type="containsText" dxfId="158" priority="191" operator="containsText" text="ABIERTA">
      <formula>NOT(ISERROR(SEARCH("ABIERTA",AC171)))</formula>
    </cfRule>
  </conditionalFormatting>
  <conditionalFormatting sqref="AC171">
    <cfRule type="containsText" dxfId="157" priority="190" operator="containsText" text="TERMINADA">
      <formula>NOT(ISERROR(SEARCH("TERMINADA",AC171)))</formula>
    </cfRule>
  </conditionalFormatting>
  <conditionalFormatting sqref="AC171">
    <cfRule type="containsText" dxfId="156" priority="189" operator="containsText" text="TERMINADA EXTEMPORÁNEA">
      <formula>NOT(ISERROR(SEARCH("TERMINADA EXTEMPORÁNEA",AC171)))</formula>
    </cfRule>
  </conditionalFormatting>
  <conditionalFormatting sqref="AC171">
    <cfRule type="containsText" dxfId="155" priority="188" operator="containsText" text="CERRADA">
      <formula>NOT(ISERROR(SEARCH("CERRADA",AC171)))</formula>
    </cfRule>
  </conditionalFormatting>
  <conditionalFormatting sqref="AC171">
    <cfRule type="containsText" dxfId="154" priority="187" operator="containsText" text="EN PROCESO">
      <formula>NOT(ISERROR(SEARCH("EN PROCESO",AC171)))</formula>
    </cfRule>
  </conditionalFormatting>
  <conditionalFormatting sqref="AC173">
    <cfRule type="containsText" dxfId="153" priority="179" operator="containsText" text="SIN INICIAR">
      <formula>NOT(ISERROR(SEARCH("SIN INICIAR",AC173)))</formula>
    </cfRule>
  </conditionalFormatting>
  <conditionalFormatting sqref="AC173">
    <cfRule type="containsText" dxfId="152" priority="178" operator="containsText" text="INCUMPLIDA">
      <formula>NOT(ISERROR(SEARCH("INCUMPLIDA",AC173)))</formula>
    </cfRule>
  </conditionalFormatting>
  <conditionalFormatting sqref="AC173">
    <cfRule type="containsText" dxfId="151" priority="177" operator="containsText" text="ABIERTA">
      <formula>NOT(ISERROR(SEARCH("ABIERTA",AC173)))</formula>
    </cfRule>
  </conditionalFormatting>
  <conditionalFormatting sqref="AC173">
    <cfRule type="containsText" dxfId="150" priority="176" operator="containsText" text="TERMINADA">
      <formula>NOT(ISERROR(SEARCH("TERMINADA",AC173)))</formula>
    </cfRule>
  </conditionalFormatting>
  <conditionalFormatting sqref="AC173">
    <cfRule type="containsText" dxfId="149" priority="175" operator="containsText" text="TERMINADA EXTEMPORÁNEA">
      <formula>NOT(ISERROR(SEARCH("TERMINADA EXTEMPORÁNEA",AC173)))</formula>
    </cfRule>
  </conditionalFormatting>
  <conditionalFormatting sqref="AC173">
    <cfRule type="containsText" dxfId="148" priority="174" operator="containsText" text="CERRADA">
      <formula>NOT(ISERROR(SEARCH("CERRADA",AC173)))</formula>
    </cfRule>
  </conditionalFormatting>
  <conditionalFormatting sqref="AC173">
    <cfRule type="containsText" dxfId="147" priority="173" operator="containsText" text="EN PROCESO">
      <formula>NOT(ISERROR(SEARCH("EN PROCESO",AC173)))</formula>
    </cfRule>
  </conditionalFormatting>
  <conditionalFormatting sqref="AC174">
    <cfRule type="containsText" dxfId="146" priority="172" operator="containsText" text="SIN INICIAR">
      <formula>NOT(ISERROR(SEARCH("SIN INICIAR",AC174)))</formula>
    </cfRule>
  </conditionalFormatting>
  <conditionalFormatting sqref="AC174">
    <cfRule type="containsText" dxfId="145" priority="171" operator="containsText" text="INCUMPLIDA">
      <formula>NOT(ISERROR(SEARCH("INCUMPLIDA",AC174)))</formula>
    </cfRule>
  </conditionalFormatting>
  <conditionalFormatting sqref="AC174">
    <cfRule type="containsText" dxfId="144" priority="170" operator="containsText" text="ABIERTA">
      <formula>NOT(ISERROR(SEARCH("ABIERTA",AC174)))</formula>
    </cfRule>
  </conditionalFormatting>
  <conditionalFormatting sqref="AC174">
    <cfRule type="containsText" dxfId="143" priority="169" operator="containsText" text="TERMINADA">
      <formula>NOT(ISERROR(SEARCH("TERMINADA",AC174)))</formula>
    </cfRule>
  </conditionalFormatting>
  <conditionalFormatting sqref="AC174">
    <cfRule type="containsText" dxfId="142" priority="168" operator="containsText" text="TERMINADA EXTEMPORÁNEA">
      <formula>NOT(ISERROR(SEARCH("TERMINADA EXTEMPORÁNEA",AC174)))</formula>
    </cfRule>
  </conditionalFormatting>
  <conditionalFormatting sqref="AC174">
    <cfRule type="containsText" dxfId="141" priority="167" operator="containsText" text="CERRADA">
      <formula>NOT(ISERROR(SEARCH("CERRADA",AC174)))</formula>
    </cfRule>
  </conditionalFormatting>
  <conditionalFormatting sqref="AC174">
    <cfRule type="containsText" dxfId="140" priority="166" operator="containsText" text="EN PROCESO">
      <formula>NOT(ISERROR(SEARCH("EN PROCESO",AC174)))</formula>
    </cfRule>
  </conditionalFormatting>
  <conditionalFormatting sqref="AC177">
    <cfRule type="containsText" dxfId="139" priority="165" operator="containsText" text="SIN INICIAR">
      <formula>NOT(ISERROR(SEARCH("SIN INICIAR",AC177)))</formula>
    </cfRule>
  </conditionalFormatting>
  <conditionalFormatting sqref="AC177">
    <cfRule type="containsText" dxfId="138" priority="164" operator="containsText" text="INCUMPLIDA">
      <formula>NOT(ISERROR(SEARCH("INCUMPLIDA",AC177)))</formula>
    </cfRule>
  </conditionalFormatting>
  <conditionalFormatting sqref="AC177">
    <cfRule type="containsText" dxfId="137" priority="163" operator="containsText" text="ABIERTA">
      <formula>NOT(ISERROR(SEARCH("ABIERTA",AC177)))</formula>
    </cfRule>
  </conditionalFormatting>
  <conditionalFormatting sqref="AC177">
    <cfRule type="containsText" dxfId="136" priority="162" operator="containsText" text="TERMINADA">
      <formula>NOT(ISERROR(SEARCH("TERMINADA",AC177)))</formula>
    </cfRule>
  </conditionalFormatting>
  <conditionalFormatting sqref="AC177">
    <cfRule type="containsText" dxfId="135" priority="161" operator="containsText" text="TERMINADA EXTEMPORÁNEA">
      <formula>NOT(ISERROR(SEARCH("TERMINADA EXTEMPORÁNEA",AC177)))</formula>
    </cfRule>
  </conditionalFormatting>
  <conditionalFormatting sqref="AC177">
    <cfRule type="containsText" dxfId="134" priority="160" operator="containsText" text="CERRADA">
      <formula>NOT(ISERROR(SEARCH("CERRADA",AC177)))</formula>
    </cfRule>
  </conditionalFormatting>
  <conditionalFormatting sqref="AC177">
    <cfRule type="containsText" dxfId="133" priority="159" operator="containsText" text="EN PROCESO">
      <formula>NOT(ISERROR(SEARCH("EN PROCESO",AC177)))</formula>
    </cfRule>
  </conditionalFormatting>
  <conditionalFormatting sqref="AC154">
    <cfRule type="containsText" dxfId="132" priority="140" operator="containsText" text="SIN INICIAR">
      <formula>NOT(ISERROR(SEARCH("SIN INICIAR",AC154)))</formula>
    </cfRule>
  </conditionalFormatting>
  <conditionalFormatting sqref="AC154">
    <cfRule type="containsText" dxfId="131" priority="139" operator="containsText" text="INCUMPLIDA">
      <formula>NOT(ISERROR(SEARCH("INCUMPLIDA",AC154)))</formula>
    </cfRule>
  </conditionalFormatting>
  <conditionalFormatting sqref="AC154">
    <cfRule type="containsText" dxfId="130" priority="138" operator="containsText" text="ABIERTA">
      <formula>NOT(ISERROR(SEARCH("ABIERTA",AC154)))</formula>
    </cfRule>
  </conditionalFormatting>
  <conditionalFormatting sqref="AC154">
    <cfRule type="containsText" dxfId="129" priority="137" operator="containsText" text="TERMINADA">
      <formula>NOT(ISERROR(SEARCH("TERMINADA",AC154)))</formula>
    </cfRule>
  </conditionalFormatting>
  <conditionalFormatting sqref="AC154">
    <cfRule type="containsText" dxfId="128" priority="136" operator="containsText" text="TERMINADA EXTEMPORÁNEA">
      <formula>NOT(ISERROR(SEARCH("TERMINADA EXTEMPORÁNEA",AC154)))</formula>
    </cfRule>
  </conditionalFormatting>
  <conditionalFormatting sqref="AC154">
    <cfRule type="containsText" dxfId="127" priority="135" operator="containsText" text="CERRADA">
      <formula>NOT(ISERROR(SEARCH("CERRADA",AC154)))</formula>
    </cfRule>
  </conditionalFormatting>
  <conditionalFormatting sqref="AC154">
    <cfRule type="containsText" dxfId="126" priority="134" operator="containsText" text="EN PROCESO">
      <formula>NOT(ISERROR(SEARCH("EN PROCESO",AC154)))</formula>
    </cfRule>
  </conditionalFormatting>
  <conditionalFormatting sqref="BB66">
    <cfRule type="containsText" dxfId="125" priority="133" operator="containsText" text="SIN INICIAR">
      <formula>NOT(ISERROR(SEARCH("SIN INICIAR",BB66)))</formula>
    </cfRule>
  </conditionalFormatting>
  <conditionalFormatting sqref="BB66">
    <cfRule type="containsText" dxfId="124" priority="132" operator="containsText" text="INCUMPLIDA">
      <formula>NOT(ISERROR(SEARCH("INCUMPLIDA",BB66)))</formula>
    </cfRule>
  </conditionalFormatting>
  <conditionalFormatting sqref="BB66">
    <cfRule type="containsText" dxfId="123" priority="131" operator="containsText" text="ABIERTA">
      <formula>NOT(ISERROR(SEARCH("ABIERTA",BB66)))</formula>
    </cfRule>
  </conditionalFormatting>
  <conditionalFormatting sqref="BB66">
    <cfRule type="containsText" dxfId="122" priority="130" operator="containsText" text="TERMINADA">
      <formula>NOT(ISERROR(SEARCH("TERMINADA",BB66)))</formula>
    </cfRule>
  </conditionalFormatting>
  <conditionalFormatting sqref="BB66">
    <cfRule type="containsText" dxfId="121" priority="129" operator="containsText" text="TERMINADA EXTEMPORÁNEA">
      <formula>NOT(ISERROR(SEARCH("TERMINADA EXTEMPORÁNEA",BB66)))</formula>
    </cfRule>
  </conditionalFormatting>
  <conditionalFormatting sqref="BB66">
    <cfRule type="containsText" dxfId="120" priority="128" operator="containsText" text="CERRADA">
      <formula>NOT(ISERROR(SEARCH("CERRADA",BB66)))</formula>
    </cfRule>
  </conditionalFormatting>
  <conditionalFormatting sqref="BB66">
    <cfRule type="containsText" dxfId="119" priority="127" operator="containsText" text="EN PROCESO">
      <formula>NOT(ISERROR(SEARCH("EN PROCESO",BB66)))</formula>
    </cfRule>
  </conditionalFormatting>
  <conditionalFormatting sqref="BB42">
    <cfRule type="containsText" dxfId="118" priority="126" operator="containsText" text="SIN INICIAR">
      <formula>NOT(ISERROR(SEARCH("SIN INICIAR",BB42)))</formula>
    </cfRule>
  </conditionalFormatting>
  <conditionalFormatting sqref="BB42">
    <cfRule type="containsText" dxfId="117" priority="125" operator="containsText" text="INCUMPLIDA">
      <formula>NOT(ISERROR(SEARCH("INCUMPLIDA",BB42)))</formula>
    </cfRule>
  </conditionalFormatting>
  <conditionalFormatting sqref="BB42">
    <cfRule type="containsText" dxfId="116" priority="124" operator="containsText" text="ABIERTA">
      <formula>NOT(ISERROR(SEARCH("ABIERTA",BB42)))</formula>
    </cfRule>
  </conditionalFormatting>
  <conditionalFormatting sqref="BB42">
    <cfRule type="containsText" dxfId="115" priority="123" operator="containsText" text="TERMINADA">
      <formula>NOT(ISERROR(SEARCH("TERMINADA",BB42)))</formula>
    </cfRule>
  </conditionalFormatting>
  <conditionalFormatting sqref="BB42">
    <cfRule type="containsText" dxfId="114" priority="122" operator="containsText" text="TERMINADA EXTEMPORÁNEA">
      <formula>NOT(ISERROR(SEARCH("TERMINADA EXTEMPORÁNEA",BB42)))</formula>
    </cfRule>
  </conditionalFormatting>
  <conditionalFormatting sqref="BB42">
    <cfRule type="containsText" dxfId="113" priority="121" operator="containsText" text="CERRADA">
      <formula>NOT(ISERROR(SEARCH("CERRADA",BB42)))</formula>
    </cfRule>
  </conditionalFormatting>
  <conditionalFormatting sqref="BB42">
    <cfRule type="containsText" dxfId="112" priority="120" operator="containsText" text="EN PROCESO">
      <formula>NOT(ISERROR(SEARCH("EN PROCESO",BB42)))</formula>
    </cfRule>
  </conditionalFormatting>
  <conditionalFormatting sqref="BB18">
    <cfRule type="containsText" dxfId="111" priority="119" operator="containsText" text="SIN INICIAR">
      <formula>NOT(ISERROR(SEARCH("SIN INICIAR",BB18)))</formula>
    </cfRule>
  </conditionalFormatting>
  <conditionalFormatting sqref="BB18">
    <cfRule type="containsText" dxfId="110" priority="118" operator="containsText" text="INCUMPLIDA">
      <formula>NOT(ISERROR(SEARCH("INCUMPLIDA",BB18)))</formula>
    </cfRule>
  </conditionalFormatting>
  <conditionalFormatting sqref="BB18">
    <cfRule type="containsText" dxfId="109" priority="117" operator="containsText" text="ABIERTA">
      <formula>NOT(ISERROR(SEARCH("ABIERTA",BB18)))</formula>
    </cfRule>
  </conditionalFormatting>
  <conditionalFormatting sqref="BB18">
    <cfRule type="containsText" dxfId="108" priority="116" operator="containsText" text="TERMINADA">
      <formula>NOT(ISERROR(SEARCH("TERMINADA",BB18)))</formula>
    </cfRule>
  </conditionalFormatting>
  <conditionalFormatting sqref="BB18">
    <cfRule type="containsText" dxfId="107" priority="115" operator="containsText" text="TERMINADA EXTEMPORÁNEA">
      <formula>NOT(ISERROR(SEARCH("TERMINADA EXTEMPORÁNEA",BB18)))</formula>
    </cfRule>
  </conditionalFormatting>
  <conditionalFormatting sqref="BB18">
    <cfRule type="containsText" dxfId="106" priority="114" operator="containsText" text="CERRADA">
      <formula>NOT(ISERROR(SEARCH("CERRADA",BB18)))</formula>
    </cfRule>
  </conditionalFormatting>
  <conditionalFormatting sqref="BB18">
    <cfRule type="containsText" dxfId="105" priority="113" operator="containsText" text="EN PROCESO">
      <formula>NOT(ISERROR(SEARCH("EN PROCESO",BB18)))</formula>
    </cfRule>
  </conditionalFormatting>
  <conditionalFormatting sqref="BB19">
    <cfRule type="containsText" dxfId="104" priority="112" operator="containsText" text="SIN INICIAR">
      <formula>NOT(ISERROR(SEARCH("SIN INICIAR",BB19)))</formula>
    </cfRule>
  </conditionalFormatting>
  <conditionalFormatting sqref="BB19">
    <cfRule type="containsText" dxfId="103" priority="111" operator="containsText" text="INCUMPLIDA">
      <formula>NOT(ISERROR(SEARCH("INCUMPLIDA",BB19)))</formula>
    </cfRule>
  </conditionalFormatting>
  <conditionalFormatting sqref="BB19">
    <cfRule type="containsText" dxfId="102" priority="110" operator="containsText" text="ABIERTA">
      <formula>NOT(ISERROR(SEARCH("ABIERTA",BB19)))</formula>
    </cfRule>
  </conditionalFormatting>
  <conditionalFormatting sqref="BB19">
    <cfRule type="containsText" dxfId="101" priority="109" operator="containsText" text="TERMINADA">
      <formula>NOT(ISERROR(SEARCH("TERMINADA",BB19)))</formula>
    </cfRule>
  </conditionalFormatting>
  <conditionalFormatting sqref="BB19">
    <cfRule type="containsText" dxfId="100" priority="108" operator="containsText" text="TERMINADA EXTEMPORÁNEA">
      <formula>NOT(ISERROR(SEARCH("TERMINADA EXTEMPORÁNEA",BB19)))</formula>
    </cfRule>
  </conditionalFormatting>
  <conditionalFormatting sqref="BB19">
    <cfRule type="containsText" dxfId="99" priority="107" operator="containsText" text="CERRADA">
      <formula>NOT(ISERROR(SEARCH("CERRADA",BB19)))</formula>
    </cfRule>
  </conditionalFormatting>
  <conditionalFormatting sqref="BB19">
    <cfRule type="containsText" dxfId="98" priority="106" operator="containsText" text="EN PROCESO">
      <formula>NOT(ISERROR(SEARCH("EN PROCESO",BB19)))</formula>
    </cfRule>
  </conditionalFormatting>
  <conditionalFormatting sqref="BB20">
    <cfRule type="containsText" dxfId="97" priority="105" operator="containsText" text="SIN INICIAR">
      <formula>NOT(ISERROR(SEARCH("SIN INICIAR",BB20)))</formula>
    </cfRule>
  </conditionalFormatting>
  <conditionalFormatting sqref="BB20">
    <cfRule type="containsText" dxfId="96" priority="104" operator="containsText" text="INCUMPLIDA">
      <formula>NOT(ISERROR(SEARCH("INCUMPLIDA",BB20)))</formula>
    </cfRule>
  </conditionalFormatting>
  <conditionalFormatting sqref="BB20">
    <cfRule type="containsText" dxfId="95" priority="103" operator="containsText" text="ABIERTA">
      <formula>NOT(ISERROR(SEARCH("ABIERTA",BB20)))</formula>
    </cfRule>
  </conditionalFormatting>
  <conditionalFormatting sqref="BB20">
    <cfRule type="containsText" dxfId="94" priority="102" operator="containsText" text="TERMINADA">
      <formula>NOT(ISERROR(SEARCH("TERMINADA",BB20)))</formula>
    </cfRule>
  </conditionalFormatting>
  <conditionalFormatting sqref="BB20">
    <cfRule type="containsText" dxfId="93" priority="101" operator="containsText" text="TERMINADA EXTEMPORÁNEA">
      <formula>NOT(ISERROR(SEARCH("TERMINADA EXTEMPORÁNEA",BB20)))</formula>
    </cfRule>
  </conditionalFormatting>
  <conditionalFormatting sqref="BB20">
    <cfRule type="containsText" dxfId="92" priority="100" operator="containsText" text="CERRADA">
      <formula>NOT(ISERROR(SEARCH("CERRADA",BB20)))</formula>
    </cfRule>
  </conditionalFormatting>
  <conditionalFormatting sqref="BB20">
    <cfRule type="containsText" dxfId="91" priority="99" operator="containsText" text="EN PROCESO">
      <formula>NOT(ISERROR(SEARCH("EN PROCESO",BB20)))</formula>
    </cfRule>
  </conditionalFormatting>
  <conditionalFormatting sqref="BB21">
    <cfRule type="containsText" dxfId="90" priority="98" operator="containsText" text="SIN INICIAR">
      <formula>NOT(ISERROR(SEARCH("SIN INICIAR",BB21)))</formula>
    </cfRule>
  </conditionalFormatting>
  <conditionalFormatting sqref="BB21">
    <cfRule type="containsText" dxfId="89" priority="97" operator="containsText" text="INCUMPLIDA">
      <formula>NOT(ISERROR(SEARCH("INCUMPLIDA",BB21)))</formula>
    </cfRule>
  </conditionalFormatting>
  <conditionalFormatting sqref="BB21">
    <cfRule type="containsText" dxfId="88" priority="96" operator="containsText" text="ABIERTA">
      <formula>NOT(ISERROR(SEARCH("ABIERTA",BB21)))</formula>
    </cfRule>
  </conditionalFormatting>
  <conditionalFormatting sqref="BB21">
    <cfRule type="containsText" dxfId="87" priority="95" operator="containsText" text="TERMINADA">
      <formula>NOT(ISERROR(SEARCH("TERMINADA",BB21)))</formula>
    </cfRule>
  </conditionalFormatting>
  <conditionalFormatting sqref="BB21">
    <cfRule type="containsText" dxfId="86" priority="94" operator="containsText" text="TERMINADA EXTEMPORÁNEA">
      <formula>NOT(ISERROR(SEARCH("TERMINADA EXTEMPORÁNEA",BB21)))</formula>
    </cfRule>
  </conditionalFormatting>
  <conditionalFormatting sqref="BB21">
    <cfRule type="containsText" dxfId="85" priority="93" operator="containsText" text="CERRADA">
      <formula>NOT(ISERROR(SEARCH("CERRADA",BB21)))</formula>
    </cfRule>
  </conditionalFormatting>
  <conditionalFormatting sqref="BB21">
    <cfRule type="containsText" dxfId="84" priority="92" operator="containsText" text="EN PROCESO">
      <formula>NOT(ISERROR(SEARCH("EN PROCESO",BB21)))</formula>
    </cfRule>
  </conditionalFormatting>
  <conditionalFormatting sqref="BB22">
    <cfRule type="containsText" dxfId="83" priority="91" operator="containsText" text="SIN INICIAR">
      <formula>NOT(ISERROR(SEARCH("SIN INICIAR",BB22)))</formula>
    </cfRule>
  </conditionalFormatting>
  <conditionalFormatting sqref="BB22">
    <cfRule type="containsText" dxfId="82" priority="90" operator="containsText" text="INCUMPLIDA">
      <formula>NOT(ISERROR(SEARCH("INCUMPLIDA",BB22)))</formula>
    </cfRule>
  </conditionalFormatting>
  <conditionalFormatting sqref="BB22">
    <cfRule type="containsText" dxfId="81" priority="89" operator="containsText" text="ABIERTA">
      <formula>NOT(ISERROR(SEARCH("ABIERTA",BB22)))</formula>
    </cfRule>
  </conditionalFormatting>
  <conditionalFormatting sqref="BB22">
    <cfRule type="containsText" dxfId="80" priority="88" operator="containsText" text="TERMINADA">
      <formula>NOT(ISERROR(SEARCH("TERMINADA",BB22)))</formula>
    </cfRule>
  </conditionalFormatting>
  <conditionalFormatting sqref="BB22">
    <cfRule type="containsText" dxfId="79" priority="87" operator="containsText" text="TERMINADA EXTEMPORÁNEA">
      <formula>NOT(ISERROR(SEARCH("TERMINADA EXTEMPORÁNEA",BB22)))</formula>
    </cfRule>
  </conditionalFormatting>
  <conditionalFormatting sqref="BB22">
    <cfRule type="containsText" dxfId="78" priority="86" operator="containsText" text="CERRADA">
      <formula>NOT(ISERROR(SEARCH("CERRADA",BB22)))</formula>
    </cfRule>
  </conditionalFormatting>
  <conditionalFormatting sqref="BB22">
    <cfRule type="containsText" dxfId="77" priority="85" operator="containsText" text="EN PROCESO">
      <formula>NOT(ISERROR(SEARCH("EN PROCESO",BB22)))</formula>
    </cfRule>
  </conditionalFormatting>
  <conditionalFormatting sqref="BB37">
    <cfRule type="containsText" dxfId="76" priority="84" operator="containsText" text="SIN INICIAR">
      <formula>NOT(ISERROR(SEARCH("SIN INICIAR",BB37)))</formula>
    </cfRule>
  </conditionalFormatting>
  <conditionalFormatting sqref="BB37">
    <cfRule type="containsText" dxfId="75" priority="83" operator="containsText" text="INCUMPLIDA">
      <formula>NOT(ISERROR(SEARCH("INCUMPLIDA",BB37)))</formula>
    </cfRule>
  </conditionalFormatting>
  <conditionalFormatting sqref="BB37">
    <cfRule type="containsText" dxfId="74" priority="82" operator="containsText" text="ABIERTA">
      <formula>NOT(ISERROR(SEARCH("ABIERTA",BB37)))</formula>
    </cfRule>
  </conditionalFormatting>
  <conditionalFormatting sqref="BB37">
    <cfRule type="containsText" dxfId="73" priority="81" operator="containsText" text="TERMINADA">
      <formula>NOT(ISERROR(SEARCH("TERMINADA",BB37)))</formula>
    </cfRule>
  </conditionalFormatting>
  <conditionalFormatting sqref="BB37">
    <cfRule type="containsText" dxfId="72" priority="80" operator="containsText" text="TERMINADA EXTEMPORÁNEA">
      <formula>NOT(ISERROR(SEARCH("TERMINADA EXTEMPORÁNEA",BB37)))</formula>
    </cfRule>
  </conditionalFormatting>
  <conditionalFormatting sqref="BB37">
    <cfRule type="containsText" dxfId="71" priority="79" operator="containsText" text="CERRADA">
      <formula>NOT(ISERROR(SEARCH("CERRADA",BB37)))</formula>
    </cfRule>
  </conditionalFormatting>
  <conditionalFormatting sqref="BB37">
    <cfRule type="containsText" dxfId="70" priority="78" operator="containsText" text="EN PROCESO">
      <formula>NOT(ISERROR(SEARCH("EN PROCESO",BB37)))</formula>
    </cfRule>
  </conditionalFormatting>
  <conditionalFormatting sqref="BB39">
    <cfRule type="containsText" dxfId="69" priority="77" operator="containsText" text="SIN INICIAR">
      <formula>NOT(ISERROR(SEARCH("SIN INICIAR",BB39)))</formula>
    </cfRule>
  </conditionalFormatting>
  <conditionalFormatting sqref="BB39">
    <cfRule type="containsText" dxfId="68" priority="76" operator="containsText" text="INCUMPLIDA">
      <formula>NOT(ISERROR(SEARCH("INCUMPLIDA",BB39)))</formula>
    </cfRule>
  </conditionalFormatting>
  <conditionalFormatting sqref="BB39">
    <cfRule type="containsText" dxfId="67" priority="75" operator="containsText" text="ABIERTA">
      <formula>NOT(ISERROR(SEARCH("ABIERTA",BB39)))</formula>
    </cfRule>
  </conditionalFormatting>
  <conditionalFormatting sqref="BB39">
    <cfRule type="containsText" dxfId="66" priority="74" operator="containsText" text="TERMINADA">
      <formula>NOT(ISERROR(SEARCH("TERMINADA",BB39)))</formula>
    </cfRule>
  </conditionalFormatting>
  <conditionalFormatting sqref="BB39">
    <cfRule type="containsText" dxfId="65" priority="73" operator="containsText" text="TERMINADA EXTEMPORÁNEA">
      <formula>NOT(ISERROR(SEARCH("TERMINADA EXTEMPORÁNEA",BB39)))</formula>
    </cfRule>
  </conditionalFormatting>
  <conditionalFormatting sqref="BB39">
    <cfRule type="containsText" dxfId="64" priority="72" operator="containsText" text="CERRADA">
      <formula>NOT(ISERROR(SEARCH("CERRADA",BB39)))</formula>
    </cfRule>
  </conditionalFormatting>
  <conditionalFormatting sqref="BB39">
    <cfRule type="containsText" dxfId="63" priority="71" operator="containsText" text="EN PROCESO">
      <formula>NOT(ISERROR(SEARCH("EN PROCESO",BB39)))</formula>
    </cfRule>
  </conditionalFormatting>
  <conditionalFormatting sqref="BB44">
    <cfRule type="containsText" dxfId="62" priority="70" operator="containsText" text="SIN INICIAR">
      <formula>NOT(ISERROR(SEARCH("SIN INICIAR",BB44)))</formula>
    </cfRule>
  </conditionalFormatting>
  <conditionalFormatting sqref="BB44">
    <cfRule type="containsText" dxfId="61" priority="69" operator="containsText" text="INCUMPLIDA">
      <formula>NOT(ISERROR(SEARCH("INCUMPLIDA",BB44)))</formula>
    </cfRule>
  </conditionalFormatting>
  <conditionalFormatting sqref="BB44">
    <cfRule type="containsText" dxfId="60" priority="68" operator="containsText" text="ABIERTA">
      <formula>NOT(ISERROR(SEARCH("ABIERTA",BB44)))</formula>
    </cfRule>
  </conditionalFormatting>
  <conditionalFormatting sqref="BB44">
    <cfRule type="containsText" dxfId="59" priority="67" operator="containsText" text="TERMINADA">
      <formula>NOT(ISERROR(SEARCH("TERMINADA",BB44)))</formula>
    </cfRule>
  </conditionalFormatting>
  <conditionalFormatting sqref="BB44">
    <cfRule type="containsText" dxfId="58" priority="66" operator="containsText" text="TERMINADA EXTEMPORÁNEA">
      <formula>NOT(ISERROR(SEARCH("TERMINADA EXTEMPORÁNEA",BB44)))</formula>
    </cfRule>
  </conditionalFormatting>
  <conditionalFormatting sqref="BB44">
    <cfRule type="containsText" dxfId="57" priority="65" operator="containsText" text="CERRADA">
      <formula>NOT(ISERROR(SEARCH("CERRADA",BB44)))</formula>
    </cfRule>
  </conditionalFormatting>
  <conditionalFormatting sqref="BB44">
    <cfRule type="containsText" dxfId="56" priority="64" operator="containsText" text="EN PROCESO">
      <formula>NOT(ISERROR(SEARCH("EN PROCESO",BB44)))</formula>
    </cfRule>
  </conditionalFormatting>
  <conditionalFormatting sqref="BB45">
    <cfRule type="containsText" dxfId="55" priority="63" operator="containsText" text="SIN INICIAR">
      <formula>NOT(ISERROR(SEARCH("SIN INICIAR",BB45)))</formula>
    </cfRule>
  </conditionalFormatting>
  <conditionalFormatting sqref="BB45">
    <cfRule type="containsText" dxfId="54" priority="62" operator="containsText" text="INCUMPLIDA">
      <formula>NOT(ISERROR(SEARCH("INCUMPLIDA",BB45)))</formula>
    </cfRule>
  </conditionalFormatting>
  <conditionalFormatting sqref="BB45">
    <cfRule type="containsText" dxfId="53" priority="61" operator="containsText" text="ABIERTA">
      <formula>NOT(ISERROR(SEARCH("ABIERTA",BB45)))</formula>
    </cfRule>
  </conditionalFormatting>
  <conditionalFormatting sqref="BB45">
    <cfRule type="containsText" dxfId="52" priority="60" operator="containsText" text="TERMINADA">
      <formula>NOT(ISERROR(SEARCH("TERMINADA",BB45)))</formula>
    </cfRule>
  </conditionalFormatting>
  <conditionalFormatting sqref="BB45">
    <cfRule type="containsText" dxfId="51" priority="59" operator="containsText" text="TERMINADA EXTEMPORÁNEA">
      <formula>NOT(ISERROR(SEARCH("TERMINADA EXTEMPORÁNEA",BB45)))</formula>
    </cfRule>
  </conditionalFormatting>
  <conditionalFormatting sqref="BB45">
    <cfRule type="containsText" dxfId="50" priority="58" operator="containsText" text="CERRADA">
      <formula>NOT(ISERROR(SEARCH("CERRADA",BB45)))</formula>
    </cfRule>
  </conditionalFormatting>
  <conditionalFormatting sqref="BB45">
    <cfRule type="containsText" dxfId="49" priority="57" operator="containsText" text="EN PROCESO">
      <formula>NOT(ISERROR(SEARCH("EN PROCESO",BB45)))</formula>
    </cfRule>
  </conditionalFormatting>
  <conditionalFormatting sqref="BB47">
    <cfRule type="containsText" dxfId="48" priority="56" operator="containsText" text="SIN INICIAR">
      <formula>NOT(ISERROR(SEARCH("SIN INICIAR",BB47)))</formula>
    </cfRule>
  </conditionalFormatting>
  <conditionalFormatting sqref="BB47">
    <cfRule type="containsText" dxfId="47" priority="55" operator="containsText" text="INCUMPLIDA">
      <formula>NOT(ISERROR(SEARCH("INCUMPLIDA",BB47)))</formula>
    </cfRule>
  </conditionalFormatting>
  <conditionalFormatting sqref="BB47">
    <cfRule type="containsText" dxfId="46" priority="54" operator="containsText" text="ABIERTA">
      <formula>NOT(ISERROR(SEARCH("ABIERTA",BB47)))</formula>
    </cfRule>
  </conditionalFormatting>
  <conditionalFormatting sqref="BB47">
    <cfRule type="containsText" dxfId="45" priority="53" operator="containsText" text="TERMINADA">
      <formula>NOT(ISERROR(SEARCH("TERMINADA",BB47)))</formula>
    </cfRule>
  </conditionalFormatting>
  <conditionalFormatting sqref="BB47">
    <cfRule type="containsText" dxfId="44" priority="52" operator="containsText" text="TERMINADA EXTEMPORÁNEA">
      <formula>NOT(ISERROR(SEARCH("TERMINADA EXTEMPORÁNEA",BB47)))</formula>
    </cfRule>
  </conditionalFormatting>
  <conditionalFormatting sqref="BB47">
    <cfRule type="containsText" dxfId="43" priority="51" operator="containsText" text="CERRADA">
      <formula>NOT(ISERROR(SEARCH("CERRADA",BB47)))</formula>
    </cfRule>
  </conditionalFormatting>
  <conditionalFormatting sqref="BB47">
    <cfRule type="containsText" dxfId="42" priority="50" operator="containsText" text="EN PROCESO">
      <formula>NOT(ISERROR(SEARCH("EN PROCESO",BB47)))</formula>
    </cfRule>
  </conditionalFormatting>
  <conditionalFormatting sqref="BB49">
    <cfRule type="containsText" dxfId="41" priority="49" operator="containsText" text="SIN INICIAR">
      <formula>NOT(ISERROR(SEARCH("SIN INICIAR",BB49)))</formula>
    </cfRule>
  </conditionalFormatting>
  <conditionalFormatting sqref="BB49">
    <cfRule type="containsText" dxfId="40" priority="48" operator="containsText" text="INCUMPLIDA">
      <formula>NOT(ISERROR(SEARCH("INCUMPLIDA",BB49)))</formula>
    </cfRule>
  </conditionalFormatting>
  <conditionalFormatting sqref="BB49">
    <cfRule type="containsText" dxfId="39" priority="47" operator="containsText" text="ABIERTA">
      <formula>NOT(ISERROR(SEARCH("ABIERTA",BB49)))</formula>
    </cfRule>
  </conditionalFormatting>
  <conditionalFormatting sqref="BB49">
    <cfRule type="containsText" dxfId="38" priority="46" operator="containsText" text="TERMINADA">
      <formula>NOT(ISERROR(SEARCH("TERMINADA",BB49)))</formula>
    </cfRule>
  </conditionalFormatting>
  <conditionalFormatting sqref="BB49">
    <cfRule type="containsText" dxfId="37" priority="45" operator="containsText" text="TERMINADA EXTEMPORÁNEA">
      <formula>NOT(ISERROR(SEARCH("TERMINADA EXTEMPORÁNEA",BB49)))</formula>
    </cfRule>
  </conditionalFormatting>
  <conditionalFormatting sqref="BB49">
    <cfRule type="containsText" dxfId="36" priority="44" operator="containsText" text="CERRADA">
      <formula>NOT(ISERROR(SEARCH("CERRADA",BB49)))</formula>
    </cfRule>
  </conditionalFormatting>
  <conditionalFormatting sqref="BB49">
    <cfRule type="containsText" dxfId="35" priority="43" operator="containsText" text="EN PROCESO">
      <formula>NOT(ISERROR(SEARCH("EN PROCESO",BB49)))</formula>
    </cfRule>
  </conditionalFormatting>
  <conditionalFormatting sqref="BB142">
    <cfRule type="containsText" dxfId="34" priority="42" operator="containsText" text="SIN INICIAR">
      <formula>NOT(ISERROR(SEARCH("SIN INICIAR",BB142)))</formula>
    </cfRule>
  </conditionalFormatting>
  <conditionalFormatting sqref="BB142">
    <cfRule type="containsText" dxfId="33" priority="41" operator="containsText" text="INCUMPLIDA">
      <formula>NOT(ISERROR(SEARCH("INCUMPLIDA",BB142)))</formula>
    </cfRule>
  </conditionalFormatting>
  <conditionalFormatting sqref="BB142">
    <cfRule type="containsText" dxfId="32" priority="40" operator="containsText" text="ABIERTA">
      <formula>NOT(ISERROR(SEARCH("ABIERTA",BB142)))</formula>
    </cfRule>
  </conditionalFormatting>
  <conditionalFormatting sqref="BB142">
    <cfRule type="containsText" dxfId="31" priority="39" operator="containsText" text="TERMINADA">
      <formula>NOT(ISERROR(SEARCH("TERMINADA",BB142)))</formula>
    </cfRule>
  </conditionalFormatting>
  <conditionalFormatting sqref="BB142">
    <cfRule type="containsText" dxfId="30" priority="38" operator="containsText" text="TERMINADA EXTEMPORÁNEA">
      <formula>NOT(ISERROR(SEARCH("TERMINADA EXTEMPORÁNEA",BB142)))</formula>
    </cfRule>
  </conditionalFormatting>
  <conditionalFormatting sqref="BB142">
    <cfRule type="containsText" dxfId="29" priority="37" operator="containsText" text="CERRADA">
      <formula>NOT(ISERROR(SEARCH("CERRADA",BB142)))</formula>
    </cfRule>
  </conditionalFormatting>
  <conditionalFormatting sqref="BB142">
    <cfRule type="containsText" dxfId="28" priority="36" operator="containsText" text="EN PROCESO">
      <formula>NOT(ISERROR(SEARCH("EN PROCESO",BB142)))</formula>
    </cfRule>
  </conditionalFormatting>
  <conditionalFormatting sqref="BB174">
    <cfRule type="containsText" dxfId="27" priority="35" operator="containsText" text="SIN INICIAR">
      <formula>NOT(ISERROR(SEARCH("SIN INICIAR",BB174)))</formula>
    </cfRule>
  </conditionalFormatting>
  <conditionalFormatting sqref="BB174">
    <cfRule type="containsText" dxfId="26" priority="34" operator="containsText" text="INCUMPLIDA">
      <formula>NOT(ISERROR(SEARCH("INCUMPLIDA",BB174)))</formula>
    </cfRule>
  </conditionalFormatting>
  <conditionalFormatting sqref="BB174">
    <cfRule type="containsText" dxfId="25" priority="33" operator="containsText" text="ABIERTA">
      <formula>NOT(ISERROR(SEARCH("ABIERTA",BB174)))</formula>
    </cfRule>
  </conditionalFormatting>
  <conditionalFormatting sqref="BB174">
    <cfRule type="containsText" dxfId="24" priority="32" operator="containsText" text="TERMINADA">
      <formula>NOT(ISERROR(SEARCH("TERMINADA",BB174)))</formula>
    </cfRule>
  </conditionalFormatting>
  <conditionalFormatting sqref="BB174">
    <cfRule type="containsText" dxfId="23" priority="31" operator="containsText" text="TERMINADA EXTEMPORÁNEA">
      <formula>NOT(ISERROR(SEARCH("TERMINADA EXTEMPORÁNEA",BB174)))</formula>
    </cfRule>
  </conditionalFormatting>
  <conditionalFormatting sqref="BB174">
    <cfRule type="containsText" dxfId="22" priority="30" operator="containsText" text="CERRADA">
      <formula>NOT(ISERROR(SEARCH("CERRADA",BB174)))</formula>
    </cfRule>
  </conditionalFormatting>
  <conditionalFormatting sqref="BB174">
    <cfRule type="containsText" dxfId="21" priority="29" operator="containsText" text="EN PROCESO">
      <formula>NOT(ISERROR(SEARCH("EN PROCESO",BB174)))</formula>
    </cfRule>
  </conditionalFormatting>
  <conditionalFormatting sqref="BB194">
    <cfRule type="containsText" dxfId="20" priority="28" operator="containsText" text="SIN INICIAR">
      <formula>NOT(ISERROR(SEARCH("SIN INICIAR",BB194)))</formula>
    </cfRule>
  </conditionalFormatting>
  <conditionalFormatting sqref="BB194">
    <cfRule type="containsText" dxfId="19" priority="27" operator="containsText" text="INCUMPLIDA">
      <formula>NOT(ISERROR(SEARCH("INCUMPLIDA",BB194)))</formula>
    </cfRule>
  </conditionalFormatting>
  <conditionalFormatting sqref="BB194">
    <cfRule type="containsText" dxfId="18" priority="26" operator="containsText" text="ABIERTA">
      <formula>NOT(ISERROR(SEARCH("ABIERTA",BB194)))</formula>
    </cfRule>
  </conditionalFormatting>
  <conditionalFormatting sqref="BB194">
    <cfRule type="containsText" dxfId="17" priority="25" operator="containsText" text="TERMINADA">
      <formula>NOT(ISERROR(SEARCH("TERMINADA",BB194)))</formula>
    </cfRule>
  </conditionalFormatting>
  <conditionalFormatting sqref="BB194">
    <cfRule type="containsText" dxfId="16" priority="24" operator="containsText" text="TERMINADA EXTEMPORÁNEA">
      <formula>NOT(ISERROR(SEARCH("TERMINADA EXTEMPORÁNEA",BB194)))</formula>
    </cfRule>
  </conditionalFormatting>
  <conditionalFormatting sqref="BB194">
    <cfRule type="containsText" dxfId="15" priority="23" operator="containsText" text="CERRADA">
      <formula>NOT(ISERROR(SEARCH("CERRADA",BB194)))</formula>
    </cfRule>
  </conditionalFormatting>
  <conditionalFormatting sqref="BB194">
    <cfRule type="containsText" dxfId="14" priority="22" operator="containsText" text="EN PROCESO">
      <formula>NOT(ISERROR(SEARCH("EN PROCESO",BB194)))</formula>
    </cfRule>
  </conditionalFormatting>
  <conditionalFormatting sqref="BB199">
    <cfRule type="containsText" dxfId="13" priority="21" operator="containsText" text="SIN INICIAR">
      <formula>NOT(ISERROR(SEARCH("SIN INICIAR",BB199)))</formula>
    </cfRule>
  </conditionalFormatting>
  <conditionalFormatting sqref="BB199">
    <cfRule type="containsText" dxfId="12" priority="20" operator="containsText" text="INCUMPLIDA">
      <formula>NOT(ISERROR(SEARCH("INCUMPLIDA",BB199)))</formula>
    </cfRule>
  </conditionalFormatting>
  <conditionalFormatting sqref="BB199">
    <cfRule type="containsText" dxfId="11" priority="19" operator="containsText" text="ABIERTA">
      <formula>NOT(ISERROR(SEARCH("ABIERTA",BB199)))</formula>
    </cfRule>
  </conditionalFormatting>
  <conditionalFormatting sqref="BB199">
    <cfRule type="containsText" dxfId="10" priority="18" operator="containsText" text="TERMINADA">
      <formula>NOT(ISERROR(SEARCH("TERMINADA",BB199)))</formula>
    </cfRule>
  </conditionalFormatting>
  <conditionalFormatting sqref="BB199">
    <cfRule type="containsText" dxfId="9" priority="17" operator="containsText" text="TERMINADA EXTEMPORÁNEA">
      <formula>NOT(ISERROR(SEARCH("TERMINADA EXTEMPORÁNEA",BB199)))</formula>
    </cfRule>
  </conditionalFormatting>
  <conditionalFormatting sqref="BB199">
    <cfRule type="containsText" dxfId="8" priority="16" operator="containsText" text="CERRADA">
      <formula>NOT(ISERROR(SEARCH("CERRADA",BB199)))</formula>
    </cfRule>
  </conditionalFormatting>
  <conditionalFormatting sqref="BB199">
    <cfRule type="containsText" dxfId="7" priority="15" operator="containsText" text="EN PROCESO">
      <formula>NOT(ISERROR(SEARCH("EN PROCESO",BB199)))</formula>
    </cfRule>
  </conditionalFormatting>
  <conditionalFormatting sqref="BB201">
    <cfRule type="containsText" dxfId="6" priority="7" operator="containsText" text="SIN INICIAR">
      <formula>NOT(ISERROR(SEARCH("SIN INICIAR",BB201)))</formula>
    </cfRule>
  </conditionalFormatting>
  <conditionalFormatting sqref="BB201">
    <cfRule type="containsText" dxfId="5" priority="6" operator="containsText" text="INCUMPLIDA">
      <formula>NOT(ISERROR(SEARCH("INCUMPLIDA",BB201)))</formula>
    </cfRule>
  </conditionalFormatting>
  <conditionalFormatting sqref="BB201">
    <cfRule type="containsText" dxfId="4" priority="5" operator="containsText" text="ABIERTA">
      <formula>NOT(ISERROR(SEARCH("ABIERTA",BB201)))</formula>
    </cfRule>
  </conditionalFormatting>
  <conditionalFormatting sqref="BB201">
    <cfRule type="containsText" dxfId="3" priority="4" operator="containsText" text="TERMINADA">
      <formula>NOT(ISERROR(SEARCH("TERMINADA",BB201)))</formula>
    </cfRule>
  </conditionalFormatting>
  <conditionalFormatting sqref="BB201">
    <cfRule type="containsText" dxfId="2" priority="3" operator="containsText" text="TERMINADA EXTEMPORÁNEA">
      <formula>NOT(ISERROR(SEARCH("TERMINADA EXTEMPORÁNEA",BB201)))</formula>
    </cfRule>
  </conditionalFormatting>
  <conditionalFormatting sqref="BB201">
    <cfRule type="containsText" dxfId="1" priority="2" operator="containsText" text="CERRADA">
      <formula>NOT(ISERROR(SEARCH("CERRADA",BB201)))</formula>
    </cfRule>
  </conditionalFormatting>
  <conditionalFormatting sqref="BB201">
    <cfRule type="containsText" dxfId="0" priority="1" operator="containsText" text="EN PROCESO">
      <formula>NOT(ISERROR(SEARCH("EN PROCESO",BB201)))</formula>
    </cfRule>
  </conditionalFormatting>
  <dataValidations count="18">
    <dataValidation type="date" operator="greaterThan" allowBlank="1" showInputMessage="1" showErrorMessage="1" error="Fecha debe ser posterior a la del hallazgo (Columna E)" sqref="P10">
      <formula1>E10</formula1>
    </dataValidation>
    <dataValidation type="date" operator="greaterThan" allowBlank="1" showInputMessage="1" showErrorMessage="1" error="Fecha debe ser posterior a la de inicio (Columna U)" sqref="Q10 Q52:Q72 Q132:Q181 Q184:Q203">
      <formula1>P10</formula1>
    </dataValidation>
    <dataValidation type="date" operator="greaterThan" allowBlank="1" showInputMessage="1" showErrorMessage="1" sqref="B10 E89:E103 B89:B103 E120:E203 B52:B72 E52:E72 B120:B203">
      <formula1>36892</formula1>
    </dataValidation>
    <dataValidation type="date" operator="greaterThan" allowBlank="1" showInputMessage="1" showErrorMessage="1" error="Fecha debe ser posterior a la de inicio (Columna U)" sqref="AF172:AF199 AF10:AF158">
      <formula1>P10</formula1>
    </dataValidation>
    <dataValidation type="date" operator="greaterThan" allowBlank="1" showInputMessage="1" showErrorMessage="1" error="Fecha debe ser posterior a la de inicio (Columna U)" sqref="AP172:AP199 AP10:AP158">
      <formula1>P10</formula1>
    </dataValidation>
    <dataValidation type="date" operator="greaterThan" allowBlank="1" showInputMessage="1" showErrorMessage="1" prompt="Fecha debe ser posterior a la de inicio (Columna U)" sqref="Q104:Q118 Q182:Q183">
      <formula1>P104</formula1>
    </dataValidation>
    <dataValidation type="date" operator="greaterThan" allowBlank="1" showErrorMessage="1" sqref="E104:E119 B104:B119">
      <formula1>36892</formula1>
    </dataValidation>
    <dataValidation type="date" operator="greaterThan" allowBlank="1" showInputMessage="1" showErrorMessage="1" sqref="E73:E88 B73:B88">
      <formula1>36892</formula1>
      <formula2>0</formula2>
    </dataValidation>
    <dataValidation type="date" operator="greaterThan" allowBlank="1" showInputMessage="1" showErrorMessage="1" error="Fecha debe ser posterior a la del hallazgo (Columna E)" sqref="P69:P72 P159:P171">
      <formula1>#REF!</formula1>
    </dataValidation>
    <dataValidation type="date" operator="greaterThan" allowBlank="1" showInputMessage="1" showErrorMessage="1" error="Fecha debe ser posterior a la de inicio (Columna U)" sqref="Q73:Q88">
      <formula1>P73</formula1>
      <formula2>0</formula2>
    </dataValidation>
    <dataValidation type="list" allowBlank="1" showInputMessage="1" showErrorMessage="1" sqref="H73:H78 H84:H88 H80:H82 C73:C88">
      <formula1>#REF!</formula1>
      <formula2>0</formula2>
    </dataValidation>
    <dataValidation type="list" allowBlank="1" showInputMessage="1" showErrorMessage="1" sqref="K10:K88 U10:U72 R200:R203 N200:O203 H203 R184:R185 O184:O199 C172:C203 H172:H201 O172:O181 R172:R181 H10:H72 R10:R72 C120:C158 C10:C72 O10:O72 O89:O103 H89:H103 C89:C103 R170 O132:O158 R132:R159 H120:H158">
      <formula1>#REF!</formula1>
    </dataValidation>
    <dataValidation type="date" operator="greaterThan" allowBlank="1" showInputMessage="1" showErrorMessage="1" error="Fecha debe ser posterior a la del hallazgo (Columna E)" sqref="P52:P68">
      <formula1>F52</formula1>
    </dataValidation>
    <dataValidation type="date" operator="greaterThan" allowBlank="1" showInputMessage="1" showErrorMessage="1" error="Fecha debe ser posterior a la del hallazgo (Columna E)" sqref="P132:P158">
      <formula1>#REF!</formula1>
    </dataValidation>
    <dataValidation type="date" operator="greaterThan" allowBlank="1" showInputMessage="1" showErrorMessage="1" prompt="Fecha debe ser posterior a la del hallazgo (Columna E)" sqref="P104:P131 Q119:Q131 P89:Q103">
      <formula1>#REF!</formula1>
    </dataValidation>
    <dataValidation type="date" operator="greaterThan" allowBlank="1" showInputMessage="1" showErrorMessage="1" error="Fecha debe ser posterior a la del hallazgo (Columna E)" sqref="O83:O86 P73:P88">
      <formula1>#REF!</formula1>
      <formula2>0</formula2>
    </dataValidation>
    <dataValidation type="date" operator="greaterThan" allowBlank="1" showInputMessage="1" showErrorMessage="1" prompt="Fecha debe ser posterior a la del hallazgo (Columna E)" sqref="P182:P183">
      <formula1>#REF!</formula1>
    </dataValidation>
    <dataValidation type="date" operator="greaterThan" allowBlank="1" showInputMessage="1" showErrorMessage="1" error="Fecha debe ser posterior a la del hallazgo (Columna E)" sqref="P184:P203 P172:P181">
      <formula1>#REF!</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F57:F58" twoDigitTextYear="1"/>
    <ignoredError sqref="AC29 AC160" formula="1"/>
  </ignoredErrors>
  <drawing r:id="rId2"/>
  <extLst>
    <ext xmlns:x14="http://schemas.microsoft.com/office/spreadsheetml/2009/9/main" uri="{CCE6A557-97BC-4b89-ADB6-D9C93CAAB3DF}">
      <x14:dataValidations xmlns:xm="http://schemas.microsoft.com/office/excel/2006/main" count="5">
        <x14:dataValidation type="list" allowBlank="1" showErrorMessage="1">
          <x14:formula1>
            <xm:f>'V:\2018\PM\PM_2018\PM_Formulados_2018\[CCSE-FT-001 ADMINISTRACIÓN DE ACCIONES CORRECTIVAS, PREVENTIVAS Y DE MEJORAMIENTO_SG-SST.xlsx]Datos'!#REF!</xm:f>
          </x14:formula1>
          <xm:sqref>O104:O131 R104:R119 H104:H119 C104:C119 O182:O183 R182:R183</xm:sqref>
        </x14:dataValidation>
        <x14:dataValidation type="list" allowBlank="1" showInputMessage="1" showErrorMessage="1">
          <x14:formula1>
            <xm:f>Datos!$P$3:$P$64</xm:f>
          </x14:formula1>
          <xm:sqref>AH172:AH199 AR172:AR199 AH10:AH158 AR10:AR158 X10:X203</xm:sqref>
        </x14:dataValidation>
        <x14:dataValidation type="list" allowBlank="1" showInputMessage="1" showErrorMessage="1">
          <x14:formula1>
            <xm:f>Datos!$N$3:$N$4</xm:f>
          </x14:formula1>
          <xm:sqref>BB10:BB158 BB172:BB199 BB201</xm:sqref>
        </x14:dataValidation>
        <x14:dataValidation type="list" allowBlank="1" showInputMessage="1" showErrorMessage="1">
          <x14:formula1>
            <xm:f>Datos!$L$3:$L$4</xm:f>
          </x14:formula1>
          <xm:sqref>U200:U203</xm:sqref>
        </x14:dataValidation>
        <x14:dataValidation type="list" allowBlank="1" showInputMessage="1" showErrorMessage="1">
          <x14:formula1>
            <xm:f>Datos!$D$3:$D$6</xm:f>
          </x14:formula1>
          <xm:sqref>L172:L203 L10:L158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B1" workbookViewId="0">
      <selection activeCell="C35" sqref="C35"/>
    </sheetView>
  </sheetViews>
  <sheetFormatPr baseColWidth="10" defaultColWidth="11.42578125" defaultRowHeight="12.75" x14ac:dyDescent="0.2"/>
  <cols>
    <col min="1" max="1" width="1.42578125" style="73" customWidth="1"/>
    <col min="2" max="2" width="19.140625" style="73" customWidth="1"/>
    <col min="3" max="3" width="47.5703125" style="113" customWidth="1"/>
    <col min="4" max="4" width="18.85546875" style="73" customWidth="1"/>
    <col min="5" max="5" width="27.140625" style="73" customWidth="1"/>
    <col min="6" max="7" width="42.140625" style="114" customWidth="1"/>
    <col min="8" max="8" width="42.140625" style="115" customWidth="1"/>
    <col min="9" max="9" width="44.140625" style="112" customWidth="1"/>
    <col min="10" max="10" width="9.85546875" style="112" customWidth="1"/>
    <col min="11" max="11" width="16" style="112" customWidth="1"/>
    <col min="12" max="12" width="17.5703125" style="73" customWidth="1"/>
    <col min="13" max="13" width="27.28515625" style="73" customWidth="1"/>
    <col min="14" max="14" width="17.85546875" style="73" customWidth="1"/>
    <col min="15" max="16384" width="11.42578125" style="73"/>
  </cols>
  <sheetData>
    <row r="1" spans="2:16" x14ac:dyDescent="0.2">
      <c r="I1" s="116"/>
      <c r="J1" s="116"/>
      <c r="K1" s="116"/>
      <c r="L1" s="112"/>
    </row>
    <row r="2" spans="2:16" s="109" customFormat="1" x14ac:dyDescent="0.25">
      <c r="B2" s="109" t="s">
        <v>741</v>
      </c>
      <c r="C2" s="109" t="s">
        <v>742</v>
      </c>
      <c r="D2" s="109" t="s">
        <v>750</v>
      </c>
      <c r="E2" s="109" t="s">
        <v>791</v>
      </c>
      <c r="F2" s="109" t="s">
        <v>751</v>
      </c>
      <c r="G2" s="109" t="s">
        <v>789</v>
      </c>
      <c r="H2" s="109" t="s">
        <v>752</v>
      </c>
      <c r="I2" s="117" t="s">
        <v>753</v>
      </c>
      <c r="J2" s="117" t="s">
        <v>44</v>
      </c>
      <c r="L2" s="109" t="s">
        <v>790</v>
      </c>
      <c r="M2" s="109" t="s">
        <v>755</v>
      </c>
      <c r="N2" s="109" t="s">
        <v>756</v>
      </c>
      <c r="P2" s="117" t="s">
        <v>754</v>
      </c>
    </row>
    <row r="3" spans="2:16" x14ac:dyDescent="0.2">
      <c r="B3" s="73" t="s">
        <v>743</v>
      </c>
      <c r="C3" s="110" t="s">
        <v>127</v>
      </c>
      <c r="D3" s="122" t="s">
        <v>21</v>
      </c>
      <c r="E3" s="118" t="s">
        <v>56</v>
      </c>
      <c r="F3" s="119" t="s">
        <v>780</v>
      </c>
      <c r="G3" s="118" t="s">
        <v>792</v>
      </c>
      <c r="H3" s="118" t="s">
        <v>56</v>
      </c>
      <c r="I3" s="116">
        <v>0.5</v>
      </c>
      <c r="J3" s="112">
        <v>0</v>
      </c>
      <c r="K3" s="73"/>
      <c r="L3" s="112" t="s">
        <v>209</v>
      </c>
      <c r="M3" s="73" t="s">
        <v>18</v>
      </c>
      <c r="N3" s="112" t="s">
        <v>757</v>
      </c>
      <c r="P3" s="112">
        <v>0</v>
      </c>
    </row>
    <row r="4" spans="2:16" x14ac:dyDescent="0.2">
      <c r="B4" s="73" t="s">
        <v>17</v>
      </c>
      <c r="C4" s="110" t="s">
        <v>744</v>
      </c>
      <c r="D4" s="122" t="s">
        <v>22</v>
      </c>
      <c r="E4" s="118" t="s">
        <v>56</v>
      </c>
      <c r="F4" s="119" t="s">
        <v>781</v>
      </c>
      <c r="G4" s="118" t="s">
        <v>783</v>
      </c>
      <c r="H4" s="118" t="s">
        <v>57</v>
      </c>
      <c r="I4" s="116">
        <v>0.55000000000000004</v>
      </c>
      <c r="J4" s="120">
        <v>1</v>
      </c>
      <c r="K4" s="73"/>
      <c r="L4" s="112" t="s">
        <v>111</v>
      </c>
      <c r="M4" s="73" t="s">
        <v>758</v>
      </c>
      <c r="N4" s="112" t="s">
        <v>759</v>
      </c>
      <c r="P4" s="112">
        <v>0.5</v>
      </c>
    </row>
    <row r="5" spans="2:16" x14ac:dyDescent="0.2">
      <c r="C5" s="111" t="s">
        <v>659</v>
      </c>
      <c r="D5" s="123" t="s">
        <v>43</v>
      </c>
      <c r="E5" s="118" t="s">
        <v>46</v>
      </c>
      <c r="F5" s="119" t="s">
        <v>65</v>
      </c>
      <c r="G5" s="118" t="s">
        <v>793</v>
      </c>
      <c r="H5" s="118" t="s">
        <v>364</v>
      </c>
      <c r="I5" s="116">
        <v>0.6</v>
      </c>
      <c r="J5" s="120">
        <v>2</v>
      </c>
      <c r="K5" s="73"/>
      <c r="L5" s="112"/>
      <c r="M5" s="73" t="s">
        <v>760</v>
      </c>
      <c r="P5" s="120">
        <v>1</v>
      </c>
    </row>
    <row r="6" spans="2:16" x14ac:dyDescent="0.2">
      <c r="C6" s="110" t="s">
        <v>745</v>
      </c>
      <c r="D6" s="112" t="s">
        <v>20</v>
      </c>
      <c r="E6" s="118" t="s">
        <v>46</v>
      </c>
      <c r="F6" s="119" t="s">
        <v>782</v>
      </c>
      <c r="G6" s="118" t="s">
        <v>784</v>
      </c>
      <c r="H6" s="118" t="s">
        <v>75</v>
      </c>
      <c r="I6" s="116">
        <v>0.65</v>
      </c>
      <c r="J6" s="120">
        <v>3</v>
      </c>
      <c r="K6" s="73"/>
      <c r="L6" s="112"/>
      <c r="M6" s="73" t="s">
        <v>761</v>
      </c>
      <c r="P6" s="120">
        <v>2</v>
      </c>
    </row>
    <row r="7" spans="2:16" x14ac:dyDescent="0.2">
      <c r="C7" s="110" t="s">
        <v>134</v>
      </c>
      <c r="E7" s="118" t="s">
        <v>46</v>
      </c>
      <c r="F7" s="119" t="s">
        <v>63</v>
      </c>
      <c r="G7" s="118" t="s">
        <v>794</v>
      </c>
      <c r="H7" s="118" t="s">
        <v>46</v>
      </c>
      <c r="I7" s="116">
        <v>0.7</v>
      </c>
      <c r="J7" s="120">
        <v>4</v>
      </c>
      <c r="K7" s="73"/>
      <c r="L7" s="112"/>
      <c r="M7" s="73" t="s">
        <v>762</v>
      </c>
      <c r="P7" s="120">
        <v>3</v>
      </c>
    </row>
    <row r="8" spans="2:16" x14ac:dyDescent="0.2">
      <c r="C8" s="110" t="s">
        <v>746</v>
      </c>
      <c r="E8" s="118" t="s">
        <v>46</v>
      </c>
      <c r="F8" s="119" t="s">
        <v>64</v>
      </c>
      <c r="G8" s="119" t="s">
        <v>661</v>
      </c>
      <c r="H8" s="119" t="s">
        <v>51</v>
      </c>
      <c r="I8" s="116">
        <v>0.75</v>
      </c>
      <c r="J8" s="120">
        <v>5</v>
      </c>
      <c r="K8" s="73"/>
      <c r="L8" s="112"/>
      <c r="M8" s="73" t="s">
        <v>82</v>
      </c>
      <c r="P8" s="120">
        <v>4</v>
      </c>
    </row>
    <row r="9" spans="2:16" x14ac:dyDescent="0.2">
      <c r="C9" s="110" t="s">
        <v>114</v>
      </c>
      <c r="E9" s="118" t="s">
        <v>47</v>
      </c>
      <c r="F9" s="119" t="s">
        <v>67</v>
      </c>
      <c r="G9" s="118" t="s">
        <v>785</v>
      </c>
      <c r="H9" s="119" t="s">
        <v>71</v>
      </c>
      <c r="I9" s="116">
        <v>0.8</v>
      </c>
      <c r="J9" s="120">
        <v>6</v>
      </c>
      <c r="K9" s="73"/>
      <c r="L9" s="112"/>
      <c r="P9" s="120">
        <v>5</v>
      </c>
    </row>
    <row r="10" spans="2:16" x14ac:dyDescent="0.2">
      <c r="C10" s="110" t="s">
        <v>747</v>
      </c>
      <c r="E10" s="119" t="s">
        <v>51</v>
      </c>
      <c r="F10" s="119" t="s">
        <v>786</v>
      </c>
      <c r="G10" s="118" t="s">
        <v>795</v>
      </c>
      <c r="H10" s="118" t="s">
        <v>52</v>
      </c>
      <c r="I10" s="116">
        <v>0.85</v>
      </c>
      <c r="J10" s="120">
        <v>7</v>
      </c>
      <c r="K10" s="73"/>
      <c r="L10" s="112"/>
      <c r="P10" s="120">
        <v>6</v>
      </c>
    </row>
    <row r="11" spans="2:16" ht="12.75" customHeight="1" x14ac:dyDescent="0.2">
      <c r="C11" s="111" t="s">
        <v>121</v>
      </c>
      <c r="E11" s="119" t="s">
        <v>49</v>
      </c>
      <c r="F11" s="119" t="s">
        <v>787</v>
      </c>
      <c r="G11" s="118" t="s">
        <v>796</v>
      </c>
      <c r="H11" s="118" t="s">
        <v>53</v>
      </c>
      <c r="I11" s="116">
        <v>0.9</v>
      </c>
      <c r="J11" s="120">
        <v>8</v>
      </c>
      <c r="K11" s="73"/>
      <c r="L11" s="112"/>
      <c r="P11" s="120">
        <v>7</v>
      </c>
    </row>
    <row r="12" spans="2:16" x14ac:dyDescent="0.2">
      <c r="C12" s="110" t="s">
        <v>748</v>
      </c>
      <c r="E12" s="119" t="s">
        <v>49</v>
      </c>
      <c r="F12" s="119" t="s">
        <v>33</v>
      </c>
      <c r="G12" s="118" t="s">
        <v>797</v>
      </c>
      <c r="H12" s="119" t="s">
        <v>763</v>
      </c>
      <c r="I12" s="116">
        <v>0.95</v>
      </c>
      <c r="J12" s="120">
        <v>9</v>
      </c>
      <c r="K12" s="73"/>
      <c r="L12" s="112"/>
      <c r="P12" s="120">
        <v>8</v>
      </c>
    </row>
    <row r="13" spans="2:16" x14ac:dyDescent="0.2">
      <c r="C13" s="110" t="s">
        <v>619</v>
      </c>
      <c r="E13" s="119" t="s">
        <v>51</v>
      </c>
      <c r="F13" s="119" t="s">
        <v>84</v>
      </c>
      <c r="G13" s="119" t="s">
        <v>767</v>
      </c>
      <c r="H13" s="119" t="s">
        <v>48</v>
      </c>
      <c r="I13" s="116">
        <v>1</v>
      </c>
      <c r="J13" s="120">
        <v>10</v>
      </c>
      <c r="K13" s="73"/>
      <c r="L13" s="112"/>
      <c r="P13" s="120">
        <v>9</v>
      </c>
    </row>
    <row r="14" spans="2:16" x14ac:dyDescent="0.2">
      <c r="C14" s="111" t="s">
        <v>352</v>
      </c>
      <c r="E14" s="118" t="s">
        <v>57</v>
      </c>
      <c r="F14" s="119" t="s">
        <v>788</v>
      </c>
      <c r="G14" s="119" t="s">
        <v>76</v>
      </c>
      <c r="H14" s="119" t="s">
        <v>47</v>
      </c>
      <c r="I14" s="116"/>
      <c r="J14" s="120"/>
      <c r="K14" s="73"/>
      <c r="L14" s="112"/>
      <c r="P14" s="120">
        <v>10</v>
      </c>
    </row>
    <row r="15" spans="2:16" ht="15" customHeight="1" x14ac:dyDescent="0.2">
      <c r="C15" s="111"/>
      <c r="E15" s="119"/>
      <c r="F15" s="119"/>
      <c r="G15" s="119" t="s">
        <v>356</v>
      </c>
      <c r="H15" s="119" t="s">
        <v>49</v>
      </c>
      <c r="I15" s="116"/>
      <c r="J15" s="120"/>
      <c r="K15" s="73"/>
      <c r="L15" s="112"/>
      <c r="P15" s="120">
        <v>11</v>
      </c>
    </row>
    <row r="16" spans="2:16" ht="14.25" customHeight="1" x14ac:dyDescent="0.2">
      <c r="C16" s="111"/>
      <c r="E16" s="118"/>
      <c r="F16" s="119"/>
      <c r="G16" s="119"/>
      <c r="H16" s="118" t="s">
        <v>764</v>
      </c>
      <c r="I16" s="116"/>
      <c r="J16" s="120"/>
      <c r="K16" s="73"/>
      <c r="L16" s="112"/>
      <c r="P16" s="120">
        <v>12</v>
      </c>
    </row>
    <row r="17" spans="3:16" x14ac:dyDescent="0.2">
      <c r="F17" s="119"/>
      <c r="G17" s="119"/>
      <c r="H17" s="119" t="s">
        <v>777</v>
      </c>
      <c r="I17" s="116"/>
      <c r="J17" s="120"/>
      <c r="K17" s="73"/>
      <c r="L17" s="112"/>
      <c r="P17" s="120">
        <v>13</v>
      </c>
    </row>
    <row r="18" spans="3:16" x14ac:dyDescent="0.2">
      <c r="F18" s="119"/>
      <c r="G18" s="119"/>
      <c r="H18" s="119" t="s">
        <v>765</v>
      </c>
      <c r="I18" s="116"/>
      <c r="J18" s="120"/>
      <c r="K18" s="73"/>
      <c r="L18" s="112"/>
      <c r="P18" s="120">
        <v>14</v>
      </c>
    </row>
    <row r="19" spans="3:16" x14ac:dyDescent="0.2">
      <c r="F19" s="119"/>
      <c r="G19" s="119"/>
      <c r="H19" s="119" t="s">
        <v>766</v>
      </c>
      <c r="I19" s="116"/>
      <c r="J19" s="120"/>
      <c r="K19" s="73"/>
      <c r="L19" s="112"/>
      <c r="P19" s="120">
        <v>15</v>
      </c>
    </row>
    <row r="20" spans="3:16" x14ac:dyDescent="0.2">
      <c r="F20" s="119"/>
      <c r="G20" s="119"/>
      <c r="H20" s="119" t="s">
        <v>767</v>
      </c>
      <c r="I20" s="116"/>
      <c r="J20" s="120"/>
      <c r="K20" s="73"/>
      <c r="L20" s="112"/>
      <c r="P20" s="120">
        <v>16</v>
      </c>
    </row>
    <row r="21" spans="3:16" x14ac:dyDescent="0.2">
      <c r="F21" s="119"/>
      <c r="G21" s="119"/>
      <c r="H21" s="119" t="s">
        <v>768</v>
      </c>
      <c r="I21" s="116"/>
      <c r="J21" s="120"/>
      <c r="K21" s="73"/>
      <c r="L21" s="112"/>
      <c r="P21" s="120">
        <v>17</v>
      </c>
    </row>
    <row r="22" spans="3:16" x14ac:dyDescent="0.2">
      <c r="F22" s="119"/>
      <c r="G22" s="119"/>
      <c r="H22" s="119" t="s">
        <v>50</v>
      </c>
      <c r="I22" s="116"/>
      <c r="J22" s="120"/>
      <c r="K22" s="73"/>
      <c r="L22" s="112"/>
      <c r="P22" s="120">
        <v>18</v>
      </c>
    </row>
    <row r="23" spans="3:16" x14ac:dyDescent="0.2">
      <c r="F23" s="119"/>
      <c r="G23" s="119"/>
      <c r="H23" s="119" t="s">
        <v>76</v>
      </c>
      <c r="J23" s="120"/>
      <c r="K23" s="73"/>
      <c r="P23" s="120">
        <v>19</v>
      </c>
    </row>
    <row r="24" spans="3:16" x14ac:dyDescent="0.2">
      <c r="F24" s="119"/>
      <c r="G24" s="119"/>
      <c r="H24" s="118" t="s">
        <v>769</v>
      </c>
      <c r="J24" s="120"/>
      <c r="K24" s="73"/>
      <c r="P24" s="120">
        <v>20</v>
      </c>
    </row>
    <row r="25" spans="3:16" x14ac:dyDescent="0.2">
      <c r="J25" s="120"/>
      <c r="K25" s="120"/>
      <c r="P25" s="120">
        <v>21</v>
      </c>
    </row>
    <row r="26" spans="3:16" x14ac:dyDescent="0.2">
      <c r="J26" s="120"/>
      <c r="K26" s="120"/>
      <c r="P26" s="120">
        <v>22</v>
      </c>
    </row>
    <row r="27" spans="3:16" x14ac:dyDescent="0.2">
      <c r="C27" s="109" t="s">
        <v>742</v>
      </c>
      <c r="D27" s="109" t="s">
        <v>791</v>
      </c>
      <c r="F27" s="121" t="s">
        <v>770</v>
      </c>
      <c r="G27" s="109" t="s">
        <v>791</v>
      </c>
      <c r="H27" s="121" t="s">
        <v>771</v>
      </c>
      <c r="J27" s="120"/>
      <c r="K27" s="120"/>
      <c r="P27" s="120">
        <v>23</v>
      </c>
    </row>
    <row r="28" spans="3:16" x14ac:dyDescent="0.2">
      <c r="C28" s="110" t="s">
        <v>127</v>
      </c>
      <c r="D28" s="118" t="s">
        <v>56</v>
      </c>
      <c r="F28" s="2" t="s">
        <v>58</v>
      </c>
      <c r="G28" s="118" t="s">
        <v>56</v>
      </c>
      <c r="H28" s="1" t="s">
        <v>56</v>
      </c>
      <c r="I28" s="2" t="s">
        <v>58</v>
      </c>
      <c r="J28" s="1" t="s">
        <v>56</v>
      </c>
      <c r="K28" s="120"/>
      <c r="P28" s="120">
        <v>24</v>
      </c>
    </row>
    <row r="29" spans="3:16" x14ac:dyDescent="0.2">
      <c r="C29" s="110" t="s">
        <v>772</v>
      </c>
      <c r="D29" s="118" t="s">
        <v>56</v>
      </c>
      <c r="F29" s="2" t="s">
        <v>59</v>
      </c>
      <c r="G29" s="118" t="s">
        <v>57</v>
      </c>
      <c r="H29" s="1" t="s">
        <v>57</v>
      </c>
      <c r="I29" s="2" t="s">
        <v>59</v>
      </c>
      <c r="J29" s="1" t="s">
        <v>57</v>
      </c>
      <c r="K29" s="120"/>
      <c r="P29" s="120">
        <v>25</v>
      </c>
    </row>
    <row r="30" spans="3:16" x14ac:dyDescent="0.2">
      <c r="C30" s="111" t="s">
        <v>659</v>
      </c>
      <c r="D30" s="118" t="s">
        <v>46</v>
      </c>
      <c r="F30" s="2" t="s">
        <v>32</v>
      </c>
      <c r="G30" s="118" t="s">
        <v>56</v>
      </c>
      <c r="H30" s="1" t="s">
        <v>364</v>
      </c>
      <c r="I30" s="2" t="s">
        <v>32</v>
      </c>
      <c r="J30" s="1" t="s">
        <v>364</v>
      </c>
      <c r="K30" s="120"/>
      <c r="P30" s="120">
        <v>26</v>
      </c>
    </row>
    <row r="31" spans="3:16" x14ac:dyDescent="0.2">
      <c r="C31" s="110" t="s">
        <v>745</v>
      </c>
      <c r="D31" s="118" t="s">
        <v>46</v>
      </c>
      <c r="F31" s="1" t="s">
        <v>60</v>
      </c>
      <c r="G31" s="118" t="s">
        <v>56</v>
      </c>
      <c r="H31" s="1" t="s">
        <v>75</v>
      </c>
      <c r="I31" s="1" t="s">
        <v>60</v>
      </c>
      <c r="J31" s="1" t="s">
        <v>75</v>
      </c>
      <c r="K31" s="120"/>
      <c r="P31" s="120">
        <v>27</v>
      </c>
    </row>
    <row r="32" spans="3:16" x14ac:dyDescent="0.2">
      <c r="C32" s="110" t="s">
        <v>134</v>
      </c>
      <c r="D32" s="118" t="s">
        <v>46</v>
      </c>
      <c r="F32" s="1" t="s">
        <v>61</v>
      </c>
      <c r="G32" s="118" t="s">
        <v>46</v>
      </c>
      <c r="H32" s="1" t="s">
        <v>46</v>
      </c>
      <c r="I32" s="1" t="s">
        <v>61</v>
      </c>
      <c r="J32" s="1" t="s">
        <v>46</v>
      </c>
      <c r="K32" s="120"/>
      <c r="P32" s="120">
        <v>28</v>
      </c>
    </row>
    <row r="33" spans="3:16" x14ac:dyDescent="0.2">
      <c r="C33" s="110" t="s">
        <v>746</v>
      </c>
      <c r="D33" s="118" t="s">
        <v>46</v>
      </c>
      <c r="F33" s="1" t="s">
        <v>63</v>
      </c>
      <c r="G33" s="118" t="s">
        <v>46</v>
      </c>
      <c r="H33" s="1" t="s">
        <v>71</v>
      </c>
      <c r="I33" s="1" t="s">
        <v>63</v>
      </c>
      <c r="J33" s="1" t="s">
        <v>71</v>
      </c>
      <c r="P33" s="120">
        <v>29</v>
      </c>
    </row>
    <row r="34" spans="3:16" x14ac:dyDescent="0.2">
      <c r="C34" s="110" t="s">
        <v>114</v>
      </c>
      <c r="D34" s="118" t="s">
        <v>47</v>
      </c>
      <c r="F34" s="1" t="s">
        <v>64</v>
      </c>
      <c r="G34" s="118" t="s">
        <v>46</v>
      </c>
      <c r="H34" s="1" t="s">
        <v>52</v>
      </c>
      <c r="I34" s="1" t="s">
        <v>64</v>
      </c>
      <c r="J34" s="1" t="s">
        <v>52</v>
      </c>
      <c r="P34" s="120">
        <v>30</v>
      </c>
    </row>
    <row r="35" spans="3:16" x14ac:dyDescent="0.2">
      <c r="C35" s="110" t="s">
        <v>747</v>
      </c>
      <c r="D35" s="119" t="s">
        <v>51</v>
      </c>
      <c r="F35" s="1" t="s">
        <v>65</v>
      </c>
      <c r="G35" s="118" t="s">
        <v>46</v>
      </c>
      <c r="H35" s="1" t="s">
        <v>53</v>
      </c>
      <c r="I35" s="1" t="s">
        <v>65</v>
      </c>
      <c r="J35" s="1" t="s">
        <v>53</v>
      </c>
      <c r="P35" s="120">
        <v>31</v>
      </c>
    </row>
    <row r="36" spans="3:16" x14ac:dyDescent="0.2">
      <c r="C36" s="111" t="s">
        <v>121</v>
      </c>
      <c r="D36" s="119" t="s">
        <v>49</v>
      </c>
      <c r="F36" s="1" t="s">
        <v>66</v>
      </c>
      <c r="G36" s="118" t="s">
        <v>46</v>
      </c>
      <c r="H36" s="1" t="s">
        <v>763</v>
      </c>
      <c r="I36" s="1" t="s">
        <v>66</v>
      </c>
      <c r="J36" s="1" t="s">
        <v>763</v>
      </c>
      <c r="P36" s="120">
        <v>32</v>
      </c>
    </row>
    <row r="37" spans="3:16" x14ac:dyDescent="0.2">
      <c r="C37" s="110" t="s">
        <v>748</v>
      </c>
      <c r="D37" s="119" t="s">
        <v>49</v>
      </c>
      <c r="F37" s="1" t="s">
        <v>62</v>
      </c>
      <c r="G37" s="118" t="s">
        <v>51</v>
      </c>
      <c r="H37" s="1" t="s">
        <v>51</v>
      </c>
      <c r="I37" s="1" t="s">
        <v>62</v>
      </c>
      <c r="J37" s="1" t="s">
        <v>51</v>
      </c>
      <c r="P37" s="120">
        <v>33</v>
      </c>
    </row>
    <row r="38" spans="3:16" x14ac:dyDescent="0.2">
      <c r="C38" s="110" t="s">
        <v>773</v>
      </c>
      <c r="D38" s="119" t="s">
        <v>51</v>
      </c>
      <c r="F38" s="1" t="s">
        <v>83</v>
      </c>
      <c r="G38" s="119" t="s">
        <v>51</v>
      </c>
      <c r="H38" s="1" t="s">
        <v>48</v>
      </c>
      <c r="I38" s="1" t="s">
        <v>83</v>
      </c>
      <c r="J38" s="1" t="s">
        <v>48</v>
      </c>
      <c r="P38" s="120">
        <v>34</v>
      </c>
    </row>
    <row r="39" spans="3:16" x14ac:dyDescent="0.2">
      <c r="C39" s="111" t="s">
        <v>352</v>
      </c>
      <c r="D39" s="118" t="s">
        <v>57</v>
      </c>
      <c r="F39" s="1" t="s">
        <v>84</v>
      </c>
      <c r="G39" s="119" t="s">
        <v>51</v>
      </c>
      <c r="H39" s="1" t="s">
        <v>76</v>
      </c>
      <c r="I39" s="1" t="s">
        <v>84</v>
      </c>
      <c r="J39" s="1" t="s">
        <v>76</v>
      </c>
      <c r="P39" s="120">
        <v>35</v>
      </c>
    </row>
    <row r="40" spans="3:16" x14ac:dyDescent="0.2">
      <c r="C40" s="111" t="s">
        <v>749</v>
      </c>
      <c r="D40" s="118" t="s">
        <v>56</v>
      </c>
      <c r="F40" s="1" t="s">
        <v>68</v>
      </c>
      <c r="G40" s="119" t="s">
        <v>49</v>
      </c>
      <c r="H40" s="1" t="s">
        <v>72</v>
      </c>
      <c r="I40" s="1" t="s">
        <v>68</v>
      </c>
      <c r="J40" s="1" t="s">
        <v>72</v>
      </c>
      <c r="P40" s="120">
        <v>36</v>
      </c>
    </row>
    <row r="41" spans="3:16" x14ac:dyDescent="0.2">
      <c r="C41" s="111" t="s">
        <v>774</v>
      </c>
      <c r="D41" s="118" t="s">
        <v>46</v>
      </c>
      <c r="F41" s="1" t="s">
        <v>33</v>
      </c>
      <c r="G41" s="119" t="s">
        <v>49</v>
      </c>
      <c r="H41" s="1" t="s">
        <v>775</v>
      </c>
      <c r="I41" s="1" t="s">
        <v>33</v>
      </c>
      <c r="J41" s="1" t="s">
        <v>775</v>
      </c>
      <c r="P41" s="120">
        <v>37</v>
      </c>
    </row>
    <row r="42" spans="3:16" x14ac:dyDescent="0.2">
      <c r="F42" s="1" t="s">
        <v>31</v>
      </c>
      <c r="G42" s="119" t="s">
        <v>49</v>
      </c>
      <c r="H42" s="1" t="s">
        <v>768</v>
      </c>
      <c r="I42" s="1" t="s">
        <v>31</v>
      </c>
      <c r="J42" s="1" t="s">
        <v>768</v>
      </c>
      <c r="P42" s="120">
        <v>38</v>
      </c>
    </row>
    <row r="43" spans="3:16" x14ac:dyDescent="0.2">
      <c r="F43" s="1" t="s">
        <v>69</v>
      </c>
      <c r="G43" s="119" t="s">
        <v>49</v>
      </c>
      <c r="H43" s="1" t="s">
        <v>50</v>
      </c>
      <c r="I43" s="1" t="s">
        <v>69</v>
      </c>
      <c r="J43" s="1" t="s">
        <v>50</v>
      </c>
      <c r="P43" s="120">
        <v>39</v>
      </c>
    </row>
    <row r="44" spans="3:16" x14ac:dyDescent="0.2">
      <c r="F44" s="1" t="s">
        <v>70</v>
      </c>
      <c r="G44" s="119" t="s">
        <v>49</v>
      </c>
      <c r="H44" s="1" t="s">
        <v>776</v>
      </c>
      <c r="I44" s="1" t="s">
        <v>70</v>
      </c>
      <c r="J44" s="1" t="s">
        <v>776</v>
      </c>
      <c r="P44" s="120">
        <v>40</v>
      </c>
    </row>
    <row r="45" spans="3:16" x14ac:dyDescent="0.2">
      <c r="F45" s="1" t="s">
        <v>67</v>
      </c>
      <c r="G45" s="1" t="s">
        <v>47</v>
      </c>
      <c r="H45" s="1" t="s">
        <v>47</v>
      </c>
      <c r="I45" s="1" t="s">
        <v>67</v>
      </c>
      <c r="J45" s="1" t="s">
        <v>47</v>
      </c>
      <c r="P45" s="120">
        <v>41</v>
      </c>
    </row>
    <row r="46" spans="3:16" x14ac:dyDescent="0.2">
      <c r="F46" s="1" t="s">
        <v>28</v>
      </c>
      <c r="G46" s="1" t="s">
        <v>47</v>
      </c>
      <c r="H46" s="1" t="s">
        <v>764</v>
      </c>
      <c r="I46" s="1" t="s">
        <v>28</v>
      </c>
      <c r="J46" s="1" t="s">
        <v>764</v>
      </c>
      <c r="P46" s="120">
        <v>42</v>
      </c>
    </row>
    <row r="47" spans="3:16" x14ac:dyDescent="0.2">
      <c r="F47" s="1" t="s">
        <v>29</v>
      </c>
      <c r="G47" s="1" t="s">
        <v>47</v>
      </c>
      <c r="H47" s="1" t="s">
        <v>777</v>
      </c>
      <c r="I47" s="1" t="s">
        <v>29</v>
      </c>
      <c r="J47" s="1" t="s">
        <v>777</v>
      </c>
      <c r="P47" s="120">
        <v>43</v>
      </c>
    </row>
    <row r="48" spans="3:16" x14ac:dyDescent="0.2">
      <c r="F48" s="1" t="s">
        <v>30</v>
      </c>
      <c r="G48" s="1" t="s">
        <v>47</v>
      </c>
      <c r="H48" s="1" t="s">
        <v>765</v>
      </c>
      <c r="I48" s="1" t="s">
        <v>30</v>
      </c>
      <c r="J48" s="1" t="s">
        <v>765</v>
      </c>
      <c r="P48" s="120">
        <v>44</v>
      </c>
    </row>
    <row r="49" spans="6:16" x14ac:dyDescent="0.2">
      <c r="F49" s="1" t="s">
        <v>85</v>
      </c>
      <c r="G49" s="1" t="s">
        <v>47</v>
      </c>
      <c r="H49" s="1" t="s">
        <v>778</v>
      </c>
      <c r="I49" s="1" t="s">
        <v>85</v>
      </c>
      <c r="J49" s="1" t="s">
        <v>778</v>
      </c>
      <c r="P49" s="120">
        <v>45</v>
      </c>
    </row>
    <row r="50" spans="6:16" x14ac:dyDescent="0.2">
      <c r="F50" s="1" t="s">
        <v>86</v>
      </c>
      <c r="G50" s="1" t="s">
        <v>779</v>
      </c>
      <c r="H50" s="1" t="s">
        <v>779</v>
      </c>
      <c r="I50" s="1" t="s">
        <v>86</v>
      </c>
      <c r="J50" s="1" t="s">
        <v>779</v>
      </c>
      <c r="P50" s="120">
        <v>46</v>
      </c>
    </row>
    <row r="51" spans="6:16" x14ac:dyDescent="0.2">
      <c r="F51" s="1"/>
      <c r="G51" s="1"/>
      <c r="P51" s="120">
        <v>47</v>
      </c>
    </row>
    <row r="52" spans="6:16" x14ac:dyDescent="0.2">
      <c r="F52" s="1"/>
      <c r="G52" s="1"/>
      <c r="P52" s="120">
        <v>48</v>
      </c>
    </row>
    <row r="53" spans="6:16" x14ac:dyDescent="0.2">
      <c r="F53" s="1"/>
      <c r="G53" s="1"/>
      <c r="P53" s="120">
        <v>49</v>
      </c>
    </row>
    <row r="54" spans="6:16" x14ac:dyDescent="0.2">
      <c r="F54" s="1"/>
      <c r="G54" s="1"/>
      <c r="P54" s="120">
        <v>50</v>
      </c>
    </row>
    <row r="55" spans="6:16" x14ac:dyDescent="0.2">
      <c r="F55" s="1"/>
      <c r="G55" s="1"/>
      <c r="P55" s="120">
        <v>51</v>
      </c>
    </row>
    <row r="56" spans="6:16" x14ac:dyDescent="0.2">
      <c r="F56" s="1"/>
      <c r="P56" s="120">
        <v>52</v>
      </c>
    </row>
    <row r="57" spans="6:16" ht="15" x14ac:dyDescent="0.25">
      <c r="F57"/>
      <c r="G57"/>
      <c r="P57" s="120">
        <v>53</v>
      </c>
    </row>
    <row r="58" spans="6:16" x14ac:dyDescent="0.2">
      <c r="P58" s="120">
        <v>54</v>
      </c>
    </row>
    <row r="59" spans="6:16" x14ac:dyDescent="0.2">
      <c r="P59" s="120">
        <v>55</v>
      </c>
    </row>
    <row r="60" spans="6:16" x14ac:dyDescent="0.2">
      <c r="P60" s="120">
        <v>56</v>
      </c>
    </row>
    <row r="61" spans="6:16" x14ac:dyDescent="0.2">
      <c r="P61" s="120">
        <v>57</v>
      </c>
    </row>
    <row r="62" spans="6:16" x14ac:dyDescent="0.2">
      <c r="P62" s="120">
        <v>58</v>
      </c>
    </row>
    <row r="63" spans="6:16" x14ac:dyDescent="0.2">
      <c r="P63" s="120">
        <v>59</v>
      </c>
    </row>
    <row r="64" spans="6:16" x14ac:dyDescent="0.2">
      <c r="P64" s="120">
        <v>60</v>
      </c>
    </row>
    <row r="65" spans="16:16" x14ac:dyDescent="0.2">
      <c r="P65" s="120"/>
    </row>
    <row r="66" spans="16:16" x14ac:dyDescent="0.2">
      <c r="P66" s="120"/>
    </row>
    <row r="67" spans="16:16" x14ac:dyDescent="0.2">
      <c r="P67" s="120"/>
    </row>
    <row r="68" spans="16:16" x14ac:dyDescent="0.2">
      <c r="P68" s="120"/>
    </row>
    <row r="69" spans="16:16" x14ac:dyDescent="0.2">
      <c r="P69" s="120"/>
    </row>
    <row r="70" spans="16:16" x14ac:dyDescent="0.2">
      <c r="P70" s="120"/>
    </row>
    <row r="71" spans="16:16" x14ac:dyDescent="0.2">
      <c r="P71" s="120"/>
    </row>
    <row r="72" spans="16:16" x14ac:dyDescent="0.2">
      <c r="P72" s="1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2677-5752-4F57-84D3-EBF4E2E6154A}">
  <ds:schemaRefs>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2019-06-10T14:21:19Z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