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9\PM\PM_Procesos\II_SEGUIMIENTO_PM_SEPTIEMBRE\Seguimiento\"/>
    </mc:Choice>
  </mc:AlternateContent>
  <bookViews>
    <workbookView xWindow="0" yWindow="0" windowWidth="11145" windowHeight="9450" tabRatio="586"/>
  </bookViews>
  <sheets>
    <sheet name="CCSE-FT-019_PM"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'CCSE-FT-019_PM'!$A$9:$AZ$232</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H138" i="1" l="1"/>
  <c r="AI74" i="1" l="1"/>
  <c r="AI41" i="1" l="1"/>
  <c r="AI37" i="1"/>
  <c r="AI36" i="1"/>
  <c r="AI34" i="1"/>
  <c r="AI33" i="1"/>
  <c r="AI31" i="1"/>
  <c r="AI29" i="1"/>
  <c r="AI20" i="1"/>
  <c r="AH50" i="1" l="1"/>
  <c r="AF100" i="1" l="1"/>
  <c r="AG100" i="1" s="1"/>
  <c r="AI100" i="1" s="1"/>
  <c r="AJ100" i="1" s="1"/>
  <c r="AH100" i="1"/>
  <c r="AF145" i="1"/>
  <c r="AG145" i="1" s="1"/>
  <c r="AF150" i="1"/>
  <c r="AG150" i="1" s="1"/>
  <c r="AH150" i="1"/>
  <c r="AF147" i="1"/>
  <c r="AG147" i="1" s="1"/>
  <c r="AH147" i="1" s="1"/>
  <c r="AJ147" i="1" s="1"/>
  <c r="AF38" i="1"/>
  <c r="AG38" i="1" s="1"/>
  <c r="AH38" i="1" s="1"/>
  <c r="AJ38" i="1" s="1"/>
  <c r="AI38" i="1"/>
  <c r="AF25" i="1"/>
  <c r="AG25" i="1" s="1"/>
  <c r="AI25" i="1"/>
  <c r="AF24" i="1"/>
  <c r="AG24" i="1" s="1"/>
  <c r="AH24" i="1" s="1"/>
  <c r="AJ24" i="1" s="1"/>
  <c r="AI24" i="1"/>
  <c r="AF131" i="1"/>
  <c r="AG131" i="1" s="1"/>
  <c r="AI131" i="1" s="1"/>
  <c r="AJ131" i="1" s="1"/>
  <c r="AH131" i="1"/>
  <c r="AF14" i="1"/>
  <c r="AG14" i="1" s="1"/>
  <c r="AH14" i="1" s="1"/>
  <c r="AJ14" i="1" s="1"/>
  <c r="AI14" i="1"/>
  <c r="AF153" i="1"/>
  <c r="AG153" i="1" s="1"/>
  <c r="AH153" i="1"/>
  <c r="AF130" i="1"/>
  <c r="AG130" i="1" s="1"/>
  <c r="AI130" i="1" s="1"/>
  <c r="AJ130" i="1" s="1"/>
  <c r="AH130" i="1"/>
  <c r="AF125" i="1"/>
  <c r="AG125" i="1" s="1"/>
  <c r="AI125" i="1" s="1"/>
  <c r="AJ125" i="1" s="1"/>
  <c r="AH125" i="1"/>
  <c r="AF21" i="1"/>
  <c r="AG21" i="1" s="1"/>
  <c r="AH21" i="1" s="1"/>
  <c r="AJ21" i="1" s="1"/>
  <c r="AI21" i="1"/>
  <c r="AF74" i="1"/>
  <c r="AG74" i="1" s="1"/>
  <c r="AH74" i="1" s="1"/>
  <c r="AJ74" i="1" s="1"/>
  <c r="AF23" i="1"/>
  <c r="AG23" i="1" s="1"/>
  <c r="AH23" i="1" s="1"/>
  <c r="AJ23" i="1" s="1"/>
  <c r="AI23" i="1"/>
  <c r="AF16" i="1"/>
  <c r="AG16" i="1" s="1"/>
  <c r="AI16" i="1"/>
  <c r="AF15" i="1"/>
  <c r="AG15" i="1" s="1"/>
  <c r="AH15" i="1" s="1"/>
  <c r="AJ15" i="1" s="1"/>
  <c r="AI15" i="1"/>
  <c r="AF12" i="1"/>
  <c r="AG12" i="1" s="1"/>
  <c r="AI12" i="1"/>
  <c r="AF10" i="1"/>
  <c r="AG10" i="1" s="1"/>
  <c r="AH10" i="1" s="1"/>
  <c r="AJ10" i="1" s="1"/>
  <c r="AI10" i="1"/>
  <c r="AF11" i="1"/>
  <c r="AG11" i="1" s="1"/>
  <c r="AH11" i="1" s="1"/>
  <c r="AJ11" i="1" s="1"/>
  <c r="AI11" i="1"/>
  <c r="AJ232" i="1"/>
  <c r="AI232" i="1"/>
  <c r="AH232" i="1"/>
  <c r="AF232" i="1"/>
  <c r="AG232" i="1" s="1"/>
  <c r="AW232" i="1" s="1"/>
  <c r="AJ231" i="1"/>
  <c r="AI231" i="1"/>
  <c r="AH231" i="1"/>
  <c r="AF231" i="1"/>
  <c r="AG231" i="1" s="1"/>
  <c r="AW231" i="1" s="1"/>
  <c r="AJ230" i="1"/>
  <c r="AI230" i="1"/>
  <c r="AH230" i="1"/>
  <c r="AF230" i="1"/>
  <c r="AG230" i="1" s="1"/>
  <c r="AW230" i="1" s="1"/>
  <c r="AJ229" i="1"/>
  <c r="AI229" i="1"/>
  <c r="AH229" i="1"/>
  <c r="AF229" i="1"/>
  <c r="AG229" i="1" s="1"/>
  <c r="AW229" i="1" s="1"/>
  <c r="AJ228" i="1"/>
  <c r="AI228" i="1"/>
  <c r="AH228" i="1"/>
  <c r="AF228" i="1"/>
  <c r="AG228" i="1" s="1"/>
  <c r="AW228" i="1" s="1"/>
  <c r="AJ227" i="1"/>
  <c r="AI227" i="1"/>
  <c r="AH227" i="1"/>
  <c r="AF227" i="1"/>
  <c r="AG227" i="1" s="1"/>
  <c r="AW227" i="1" s="1"/>
  <c r="AF226" i="1"/>
  <c r="AG226" i="1" s="1"/>
  <c r="AI226" i="1" s="1"/>
  <c r="AJ226" i="1" s="1"/>
  <c r="AH226" i="1"/>
  <c r="AJ225" i="1"/>
  <c r="AI225" i="1"/>
  <c r="AH225" i="1"/>
  <c r="AF225" i="1"/>
  <c r="AG225" i="1" s="1"/>
  <c r="AW225" i="1" s="1"/>
  <c r="AF224" i="1"/>
  <c r="AG224" i="1" s="1"/>
  <c r="AI224" i="1" s="1"/>
  <c r="AJ224" i="1" s="1"/>
  <c r="AH224" i="1"/>
  <c r="AF223" i="1"/>
  <c r="AG223" i="1" s="1"/>
  <c r="AH223" i="1"/>
  <c r="AJ222" i="1"/>
  <c r="AI222" i="1"/>
  <c r="AH222" i="1"/>
  <c r="AF222" i="1"/>
  <c r="AG222" i="1" s="1"/>
  <c r="AW222" i="1" s="1"/>
  <c r="AJ221" i="1"/>
  <c r="AI221" i="1"/>
  <c r="AH221" i="1"/>
  <c r="AF221" i="1"/>
  <c r="AG221" i="1" s="1"/>
  <c r="AW221" i="1" s="1"/>
  <c r="AJ220" i="1"/>
  <c r="AI220" i="1"/>
  <c r="AH220" i="1"/>
  <c r="AF220" i="1"/>
  <c r="AG220" i="1" s="1"/>
  <c r="AW220" i="1" s="1"/>
  <c r="AJ219" i="1"/>
  <c r="AI219" i="1"/>
  <c r="AH219" i="1"/>
  <c r="AF219" i="1"/>
  <c r="AG219" i="1" s="1"/>
  <c r="AW219" i="1" s="1"/>
  <c r="AF218" i="1"/>
  <c r="AG218" i="1" s="1"/>
  <c r="AW218" i="1" s="1"/>
  <c r="AH218" i="1"/>
  <c r="AF217" i="1"/>
  <c r="AG217" i="1" s="1"/>
  <c r="AI217" i="1" s="1"/>
  <c r="AJ217" i="1" s="1"/>
  <c r="AH217" i="1"/>
  <c r="AJ216" i="1"/>
  <c r="AI216" i="1"/>
  <c r="AH216" i="1"/>
  <c r="AF216" i="1"/>
  <c r="AG216" i="1" s="1"/>
  <c r="AW216" i="1" s="1"/>
  <c r="AJ215" i="1"/>
  <c r="AI215" i="1"/>
  <c r="AH215" i="1"/>
  <c r="AF215" i="1"/>
  <c r="AG215" i="1" s="1"/>
  <c r="AW215" i="1" s="1"/>
  <c r="AJ214" i="1"/>
  <c r="AI214" i="1"/>
  <c r="AH214" i="1"/>
  <c r="AF214" i="1"/>
  <c r="AG214" i="1" s="1"/>
  <c r="AW214" i="1" s="1"/>
  <c r="AJ213" i="1"/>
  <c r="AI213" i="1"/>
  <c r="AH213" i="1"/>
  <c r="AF213" i="1"/>
  <c r="AG213" i="1" s="1"/>
  <c r="AW213" i="1" s="1"/>
  <c r="AJ212" i="1"/>
  <c r="AI212" i="1"/>
  <c r="AH212" i="1"/>
  <c r="AF212" i="1"/>
  <c r="AG212" i="1" s="1"/>
  <c r="AW212" i="1" s="1"/>
  <c r="AJ211" i="1"/>
  <c r="AI211" i="1"/>
  <c r="AH211" i="1"/>
  <c r="AF211" i="1"/>
  <c r="AG211" i="1" s="1"/>
  <c r="AW211" i="1" s="1"/>
  <c r="AF210" i="1"/>
  <c r="AG210" i="1" s="1"/>
  <c r="AI210" i="1" s="1"/>
  <c r="AJ210" i="1" s="1"/>
  <c r="AH210" i="1"/>
  <c r="AF209" i="1"/>
  <c r="AG209" i="1" s="1"/>
  <c r="AI209" i="1" s="1"/>
  <c r="AJ209" i="1" s="1"/>
  <c r="AH209" i="1"/>
  <c r="AJ208" i="1"/>
  <c r="AI208" i="1"/>
  <c r="AH208" i="1"/>
  <c r="AF208" i="1"/>
  <c r="AG208" i="1" s="1"/>
  <c r="AW208" i="1" s="1"/>
  <c r="AF207" i="1"/>
  <c r="AG207" i="1" s="1"/>
  <c r="AI207" i="1" s="1"/>
  <c r="AJ207" i="1" s="1"/>
  <c r="AH207" i="1"/>
  <c r="AG206" i="1"/>
  <c r="AI206" i="1" s="1"/>
  <c r="AJ206" i="1" s="1"/>
  <c r="AH206" i="1"/>
  <c r="AF205" i="1"/>
  <c r="AG205" i="1" s="1"/>
  <c r="AI205" i="1" s="1"/>
  <c r="AJ205" i="1" s="1"/>
  <c r="AH205" i="1"/>
  <c r="AF204" i="1"/>
  <c r="AG204" i="1" s="1"/>
  <c r="AI204" i="1" s="1"/>
  <c r="AJ204" i="1" s="1"/>
  <c r="AH204" i="1"/>
  <c r="AJ203" i="1"/>
  <c r="AI203" i="1"/>
  <c r="AH203" i="1"/>
  <c r="AF203" i="1"/>
  <c r="AG203" i="1" s="1"/>
  <c r="AW203" i="1" s="1"/>
  <c r="AH202" i="1"/>
  <c r="AF202" i="1"/>
  <c r="AG202" i="1" s="1"/>
  <c r="AW202" i="1" s="1"/>
  <c r="AJ201" i="1"/>
  <c r="AI201" i="1"/>
  <c r="AH201" i="1"/>
  <c r="AF201" i="1"/>
  <c r="AG201" i="1" s="1"/>
  <c r="AW201" i="1" s="1"/>
  <c r="AH200" i="1"/>
  <c r="AF200" i="1"/>
  <c r="AG200" i="1" s="1"/>
  <c r="AW200" i="1" s="1"/>
  <c r="AJ199" i="1"/>
  <c r="AI199" i="1"/>
  <c r="AH199" i="1"/>
  <c r="AF199" i="1"/>
  <c r="AG199" i="1" s="1"/>
  <c r="AW199" i="1" s="1"/>
  <c r="AH198" i="1"/>
  <c r="AF198" i="1"/>
  <c r="AG198" i="1" s="1"/>
  <c r="AW198" i="1" s="1"/>
  <c r="AH197" i="1"/>
  <c r="AF197" i="1"/>
  <c r="AG197" i="1" s="1"/>
  <c r="AJ196" i="1"/>
  <c r="AI196" i="1"/>
  <c r="AH196" i="1"/>
  <c r="AF196" i="1"/>
  <c r="AG196" i="1" s="1"/>
  <c r="AW196" i="1" s="1"/>
  <c r="AJ195" i="1"/>
  <c r="AI195" i="1"/>
  <c r="AH195" i="1"/>
  <c r="AF195" i="1"/>
  <c r="AG195" i="1" s="1"/>
  <c r="AW195" i="1" s="1"/>
  <c r="AJ194" i="1"/>
  <c r="AI194" i="1"/>
  <c r="AH194" i="1"/>
  <c r="AF194" i="1"/>
  <c r="AG194" i="1" s="1"/>
  <c r="AW194" i="1" s="1"/>
  <c r="AH193" i="1"/>
  <c r="AF193" i="1"/>
  <c r="AG193" i="1" s="1"/>
  <c r="AW193" i="1" s="1"/>
  <c r="AH192" i="1"/>
  <c r="AF192" i="1"/>
  <c r="AG192" i="1" s="1"/>
  <c r="AW192" i="1" s="1"/>
  <c r="AJ191" i="1"/>
  <c r="AI191" i="1"/>
  <c r="AH191" i="1"/>
  <c r="AF191" i="1"/>
  <c r="AG191" i="1" s="1"/>
  <c r="AW191" i="1" s="1"/>
  <c r="AJ190" i="1"/>
  <c r="AI190" i="1"/>
  <c r="AH190" i="1"/>
  <c r="AF190" i="1"/>
  <c r="AG190" i="1" s="1"/>
  <c r="AW190" i="1" s="1"/>
  <c r="AJ189" i="1"/>
  <c r="AI189" i="1"/>
  <c r="AH189" i="1"/>
  <c r="AF189" i="1"/>
  <c r="AG189" i="1" s="1"/>
  <c r="AW189" i="1" s="1"/>
  <c r="AJ188" i="1"/>
  <c r="AI188" i="1"/>
  <c r="AH188" i="1"/>
  <c r="AF188" i="1"/>
  <c r="AG188" i="1" s="1"/>
  <c r="AW188" i="1" s="1"/>
  <c r="AJ187" i="1"/>
  <c r="AI187" i="1"/>
  <c r="AH187" i="1"/>
  <c r="AF187" i="1"/>
  <c r="AG187" i="1" s="1"/>
  <c r="AW187" i="1" s="1"/>
  <c r="AJ186" i="1"/>
  <c r="AI186" i="1"/>
  <c r="AH186" i="1"/>
  <c r="AF186" i="1"/>
  <c r="AG186" i="1" s="1"/>
  <c r="AW186" i="1" s="1"/>
  <c r="AF185" i="1"/>
  <c r="AG185" i="1" s="1"/>
  <c r="AI185" i="1" s="1"/>
  <c r="AJ185" i="1" s="1"/>
  <c r="AH185" i="1"/>
  <c r="AF184" i="1"/>
  <c r="AG184" i="1" s="1"/>
  <c r="AH184" i="1"/>
  <c r="AF183" i="1"/>
  <c r="AG183" i="1" s="1"/>
  <c r="AI183" i="1" s="1"/>
  <c r="AJ183" i="1" s="1"/>
  <c r="AH183" i="1"/>
  <c r="AF182" i="1"/>
  <c r="AG182" i="1" s="1"/>
  <c r="AI182" i="1" s="1"/>
  <c r="AJ182" i="1" s="1"/>
  <c r="AH182" i="1"/>
  <c r="AF181" i="1"/>
  <c r="AG181" i="1" s="1"/>
  <c r="AI181" i="1" s="1"/>
  <c r="AJ181" i="1" s="1"/>
  <c r="AH181" i="1"/>
  <c r="AF180" i="1"/>
  <c r="AG180" i="1" s="1"/>
  <c r="AH180" i="1"/>
  <c r="AF179" i="1"/>
  <c r="AG179" i="1" s="1"/>
  <c r="AI179" i="1" s="1"/>
  <c r="AJ179" i="1" s="1"/>
  <c r="AH179" i="1"/>
  <c r="AF178" i="1"/>
  <c r="AG178" i="1" s="1"/>
  <c r="AI178" i="1" s="1"/>
  <c r="AJ178" i="1" s="1"/>
  <c r="AH178" i="1"/>
  <c r="AF177" i="1"/>
  <c r="AG177" i="1" s="1"/>
  <c r="AH177" i="1" s="1"/>
  <c r="AJ177" i="1" s="1"/>
  <c r="AI177" i="1"/>
  <c r="AF176" i="1"/>
  <c r="AG176" i="1" s="1"/>
  <c r="AI176" i="1" s="1"/>
  <c r="AJ176" i="1" s="1"/>
  <c r="AH176" i="1"/>
  <c r="AF175" i="1"/>
  <c r="AG175" i="1" s="1"/>
  <c r="AI175" i="1" s="1"/>
  <c r="AJ175" i="1" s="1"/>
  <c r="AH175" i="1"/>
  <c r="AF174" i="1"/>
  <c r="AG174" i="1" s="1"/>
  <c r="AH174" i="1"/>
  <c r="AJ173" i="1"/>
  <c r="AI173" i="1"/>
  <c r="AH173" i="1"/>
  <c r="AF173" i="1"/>
  <c r="AG173" i="1" s="1"/>
  <c r="AW173" i="1" s="1"/>
  <c r="AJ172" i="1"/>
  <c r="AI172" i="1"/>
  <c r="AH172" i="1"/>
  <c r="AF172" i="1"/>
  <c r="AG172" i="1" s="1"/>
  <c r="AW172" i="1" s="1"/>
  <c r="AF157" i="1"/>
  <c r="AG157" i="1" s="1"/>
  <c r="AI157" i="1" s="1"/>
  <c r="AJ157" i="1" s="1"/>
  <c r="AH157" i="1"/>
  <c r="AF156" i="1"/>
  <c r="AG156" i="1" s="1"/>
  <c r="AH156" i="1"/>
  <c r="AJ155" i="1"/>
  <c r="AI155" i="1"/>
  <c r="AH155" i="1"/>
  <c r="AF155" i="1"/>
  <c r="AG155" i="1" s="1"/>
  <c r="AW155" i="1" s="1"/>
  <c r="AJ154" i="1"/>
  <c r="AI154" i="1"/>
  <c r="AH154" i="1"/>
  <c r="AF154" i="1"/>
  <c r="AG154" i="1" s="1"/>
  <c r="AW154" i="1" s="1"/>
  <c r="AF69" i="1"/>
  <c r="AG69" i="1" s="1"/>
  <c r="AH69" i="1" s="1"/>
  <c r="AJ69" i="1" s="1"/>
  <c r="AI69" i="1"/>
  <c r="AF70" i="1"/>
  <c r="AG70" i="1" s="1"/>
  <c r="AI70" i="1"/>
  <c r="AF71" i="1"/>
  <c r="AG71" i="1" s="1"/>
  <c r="AH71" i="1" s="1"/>
  <c r="AJ71" i="1" s="1"/>
  <c r="AI71" i="1"/>
  <c r="AF72" i="1"/>
  <c r="AG72" i="1" s="1"/>
  <c r="AH72" i="1" s="1"/>
  <c r="AJ72" i="1" s="1"/>
  <c r="AI72" i="1"/>
  <c r="AF73" i="1"/>
  <c r="AG73" i="1" s="1"/>
  <c r="AH73" i="1" s="1"/>
  <c r="AJ73" i="1" s="1"/>
  <c r="AI73" i="1"/>
  <c r="AF75" i="1"/>
  <c r="AG75" i="1" s="1"/>
  <c r="AI75" i="1"/>
  <c r="AF76" i="1"/>
  <c r="AG76" i="1" s="1"/>
  <c r="AH76" i="1" s="1"/>
  <c r="AJ76" i="1" s="1"/>
  <c r="AI76" i="1"/>
  <c r="AF77" i="1"/>
  <c r="AG77" i="1" s="1"/>
  <c r="AI77" i="1"/>
  <c r="AF78" i="1"/>
  <c r="AG78" i="1" s="1"/>
  <c r="AH78" i="1" s="1"/>
  <c r="AJ78" i="1" s="1"/>
  <c r="AI78" i="1"/>
  <c r="AF79" i="1"/>
  <c r="AG79" i="1" s="1"/>
  <c r="AH79" i="1" s="1"/>
  <c r="AJ79" i="1" s="1"/>
  <c r="AI79" i="1"/>
  <c r="AF80" i="1"/>
  <c r="AG80" i="1" s="1"/>
  <c r="AH80" i="1" s="1"/>
  <c r="AJ80" i="1" s="1"/>
  <c r="AI80" i="1"/>
  <c r="AF81" i="1"/>
  <c r="AG81" i="1" s="1"/>
  <c r="AH81" i="1" s="1"/>
  <c r="AJ81" i="1" s="1"/>
  <c r="AI81" i="1"/>
  <c r="AF82" i="1"/>
  <c r="AG82" i="1" s="1"/>
  <c r="AH82" i="1" s="1"/>
  <c r="AJ82" i="1" s="1"/>
  <c r="AI82" i="1"/>
  <c r="AF83" i="1"/>
  <c r="AG83" i="1" s="1"/>
  <c r="AI83" i="1"/>
  <c r="AF84" i="1"/>
  <c r="AG84" i="1" s="1"/>
  <c r="AH84" i="1" s="1"/>
  <c r="AJ84" i="1" s="1"/>
  <c r="AI84" i="1"/>
  <c r="AF85" i="1"/>
  <c r="AG85" i="1" s="1"/>
  <c r="AI85" i="1"/>
  <c r="AF86" i="1"/>
  <c r="AG86" i="1" s="1"/>
  <c r="AH86" i="1" s="1"/>
  <c r="AJ86" i="1" s="1"/>
  <c r="AI86" i="1"/>
  <c r="AF87" i="1"/>
  <c r="AG87" i="1" s="1"/>
  <c r="AH87" i="1"/>
  <c r="AF88" i="1"/>
  <c r="AG88" i="1" s="1"/>
  <c r="AH88" i="1" s="1"/>
  <c r="AJ88" i="1" s="1"/>
  <c r="AI88" i="1"/>
  <c r="AF89" i="1"/>
  <c r="AG89" i="1" s="1"/>
  <c r="AI89" i="1"/>
  <c r="AF90" i="1"/>
  <c r="AG90" i="1" s="1"/>
  <c r="AI90" i="1" s="1"/>
  <c r="AJ90" i="1" s="1"/>
  <c r="AH90" i="1"/>
  <c r="AF91" i="1"/>
  <c r="AG91" i="1" s="1"/>
  <c r="AI91" i="1" s="1"/>
  <c r="AJ91" i="1" s="1"/>
  <c r="AH91" i="1"/>
  <c r="AF92" i="1"/>
  <c r="AG92" i="1" s="1"/>
  <c r="AI92" i="1" s="1"/>
  <c r="AJ92" i="1" s="1"/>
  <c r="AH92" i="1"/>
  <c r="AF93" i="1"/>
  <c r="AG93" i="1" s="1"/>
  <c r="AH93" i="1"/>
  <c r="AF94" i="1"/>
  <c r="AG94" i="1" s="1"/>
  <c r="AI94" i="1" s="1"/>
  <c r="AJ94" i="1" s="1"/>
  <c r="AH94" i="1"/>
  <c r="AF95" i="1"/>
  <c r="AG95" i="1" s="1"/>
  <c r="AI95" i="1" s="1"/>
  <c r="AJ95" i="1" s="1"/>
  <c r="AH95" i="1"/>
  <c r="AF96" i="1"/>
  <c r="AG96" i="1" s="1"/>
  <c r="AH96" i="1" s="1"/>
  <c r="AJ96" i="1" s="1"/>
  <c r="AI96" i="1"/>
  <c r="AF97" i="1"/>
  <c r="AG97" i="1" s="1"/>
  <c r="AI97" i="1"/>
  <c r="AF98" i="1"/>
  <c r="AG98" i="1" s="1"/>
  <c r="AH98" i="1" s="1"/>
  <c r="AF99" i="1"/>
  <c r="AG99" i="1" s="1"/>
  <c r="AI99" i="1"/>
  <c r="AF101" i="1"/>
  <c r="AG101" i="1" s="1"/>
  <c r="AH101" i="1" s="1"/>
  <c r="AJ101" i="1" s="1"/>
  <c r="AI101" i="1"/>
  <c r="AF102" i="1"/>
  <c r="AG102" i="1" s="1"/>
  <c r="AH102" i="1" s="1"/>
  <c r="AJ102" i="1" s="1"/>
  <c r="AI102" i="1"/>
  <c r="AF103" i="1"/>
  <c r="AG103" i="1" s="1"/>
  <c r="AH103" i="1" s="1"/>
  <c r="AJ103" i="1" s="1"/>
  <c r="AI103" i="1"/>
  <c r="AF104" i="1"/>
  <c r="AG104" i="1" s="1"/>
  <c r="AH104" i="1" s="1"/>
  <c r="AJ104" i="1" s="1"/>
  <c r="AI104" i="1"/>
  <c r="AF105" i="1"/>
  <c r="AG105" i="1" s="1"/>
  <c r="AH105" i="1" s="1"/>
  <c r="AJ105" i="1" s="1"/>
  <c r="AI105" i="1"/>
  <c r="AF106" i="1"/>
  <c r="AG106" i="1" s="1"/>
  <c r="AI106" i="1"/>
  <c r="AF107" i="1"/>
  <c r="AG107" i="1" s="1"/>
  <c r="AH107" i="1" s="1"/>
  <c r="AJ107" i="1" s="1"/>
  <c r="AI107" i="1"/>
  <c r="AF108" i="1"/>
  <c r="AG108" i="1" s="1"/>
  <c r="AH108" i="1" s="1"/>
  <c r="AJ108" i="1" s="1"/>
  <c r="AI108" i="1"/>
  <c r="AF109" i="1"/>
  <c r="AG109" i="1" s="1"/>
  <c r="AH109" i="1" s="1"/>
  <c r="AJ109" i="1" s="1"/>
  <c r="AI109" i="1"/>
  <c r="AF110" i="1"/>
  <c r="AG110" i="1" s="1"/>
  <c r="AI110" i="1"/>
  <c r="AF111" i="1"/>
  <c r="AG111" i="1" s="1"/>
  <c r="AH111" i="1"/>
  <c r="AF112" i="1"/>
  <c r="AG112" i="1" s="1"/>
  <c r="AH112" i="1"/>
  <c r="AF113" i="1"/>
  <c r="AG113" i="1" s="1"/>
  <c r="AI113" i="1" s="1"/>
  <c r="AJ113" i="1" s="1"/>
  <c r="AH113" i="1"/>
  <c r="AF114" i="1"/>
  <c r="AG114" i="1" s="1"/>
  <c r="AI114" i="1" s="1"/>
  <c r="AJ114" i="1" s="1"/>
  <c r="AH114" i="1"/>
  <c r="AF115" i="1"/>
  <c r="AG115" i="1" s="1"/>
  <c r="AI115" i="1"/>
  <c r="AF116" i="1"/>
  <c r="AG116" i="1" s="1"/>
  <c r="AI116" i="1" s="1"/>
  <c r="AJ116" i="1" s="1"/>
  <c r="AH116" i="1"/>
  <c r="AF117" i="1"/>
  <c r="AG117" i="1" s="1"/>
  <c r="AH117" i="1" s="1"/>
  <c r="AJ117" i="1" s="1"/>
  <c r="AI117" i="1"/>
  <c r="AF118" i="1"/>
  <c r="AG118" i="1" s="1"/>
  <c r="AI118" i="1"/>
  <c r="AF119" i="1"/>
  <c r="AG119" i="1" s="1"/>
  <c r="AI119" i="1" s="1"/>
  <c r="AJ119" i="1" s="1"/>
  <c r="AH119" i="1"/>
  <c r="AF120" i="1"/>
  <c r="AG120" i="1" s="1"/>
  <c r="AI120" i="1" s="1"/>
  <c r="AJ120" i="1" s="1"/>
  <c r="AH120" i="1"/>
  <c r="AF121" i="1"/>
  <c r="AG121" i="1" s="1"/>
  <c r="AI121" i="1" s="1"/>
  <c r="AJ121" i="1" s="1"/>
  <c r="AH121" i="1"/>
  <c r="AF122" i="1"/>
  <c r="AG122" i="1" s="1"/>
  <c r="AI122" i="1" s="1"/>
  <c r="AJ122" i="1" s="1"/>
  <c r="AH122" i="1"/>
  <c r="AF123" i="1"/>
  <c r="AG123" i="1" s="1"/>
  <c r="AH123" i="1"/>
  <c r="AF124" i="1"/>
  <c r="AG124" i="1" s="1"/>
  <c r="AI124" i="1" s="1"/>
  <c r="AJ124" i="1" s="1"/>
  <c r="AH124" i="1"/>
  <c r="AF126" i="1"/>
  <c r="AG126" i="1" s="1"/>
  <c r="AI126" i="1" s="1"/>
  <c r="AJ126" i="1" s="1"/>
  <c r="AH126" i="1"/>
  <c r="AF127" i="1"/>
  <c r="AG127" i="1" s="1"/>
  <c r="AH127" i="1"/>
  <c r="AF128" i="1"/>
  <c r="AG128" i="1" s="1"/>
  <c r="AI128" i="1" s="1"/>
  <c r="AJ128" i="1" s="1"/>
  <c r="AH128" i="1"/>
  <c r="AF129" i="1"/>
  <c r="AG129" i="1" s="1"/>
  <c r="AH129" i="1"/>
  <c r="AF132" i="1"/>
  <c r="AG132" i="1" s="1"/>
  <c r="AH132" i="1" s="1"/>
  <c r="AJ132" i="1" s="1"/>
  <c r="AI132" i="1"/>
  <c r="AF133" i="1"/>
  <c r="AG133" i="1" s="1"/>
  <c r="AH133" i="1"/>
  <c r="AF134" i="1"/>
  <c r="AG134" i="1" s="1"/>
  <c r="AI134" i="1" s="1"/>
  <c r="AJ134" i="1" s="1"/>
  <c r="AH134" i="1"/>
  <c r="AF135" i="1"/>
  <c r="AG135" i="1" s="1"/>
  <c r="AH135" i="1" s="1"/>
  <c r="AJ135" i="1" s="1"/>
  <c r="AI135" i="1"/>
  <c r="AF136" i="1"/>
  <c r="AG136" i="1" s="1"/>
  <c r="AI136" i="1" s="1"/>
  <c r="AJ136" i="1" s="1"/>
  <c r="AH136" i="1"/>
  <c r="AF137" i="1"/>
  <c r="AG137" i="1" s="1"/>
  <c r="AW137" i="1" s="1"/>
  <c r="AI137" i="1"/>
  <c r="AF138" i="1"/>
  <c r="AG138" i="1" s="1"/>
  <c r="AI138" i="1" s="1"/>
  <c r="AJ138" i="1" s="1"/>
  <c r="AF139" i="1"/>
  <c r="AG139" i="1" s="1"/>
  <c r="AH139" i="1"/>
  <c r="AF140" i="1"/>
  <c r="AG140" i="1" s="1"/>
  <c r="AW140" i="1" s="1"/>
  <c r="AH140" i="1"/>
  <c r="AF141" i="1"/>
  <c r="AG141" i="1" s="1"/>
  <c r="AH141" i="1" s="1"/>
  <c r="AJ141" i="1" s="1"/>
  <c r="AI141" i="1"/>
  <c r="AF142" i="1"/>
  <c r="AG142" i="1" s="1"/>
  <c r="AI142" i="1" s="1"/>
  <c r="AJ142" i="1" s="1"/>
  <c r="AH142" i="1"/>
  <c r="AF143" i="1"/>
  <c r="AG143" i="1" s="1"/>
  <c r="AH143" i="1"/>
  <c r="AF144" i="1"/>
  <c r="AG144" i="1" s="1"/>
  <c r="AI144" i="1" s="1"/>
  <c r="AJ144" i="1" s="1"/>
  <c r="AH144" i="1"/>
  <c r="AH145" i="1"/>
  <c r="AF146" i="1"/>
  <c r="AG146" i="1" s="1"/>
  <c r="AI146" i="1" s="1"/>
  <c r="AJ146" i="1" s="1"/>
  <c r="AH146" i="1"/>
  <c r="AF148" i="1"/>
  <c r="AG148" i="1" s="1"/>
  <c r="AI148" i="1" s="1"/>
  <c r="AJ148" i="1" s="1"/>
  <c r="AH148" i="1"/>
  <c r="AF149" i="1"/>
  <c r="AG149" i="1" s="1"/>
  <c r="AF151" i="1"/>
  <c r="AG151" i="1" s="1"/>
  <c r="AI151" i="1" s="1"/>
  <c r="AJ151" i="1" s="1"/>
  <c r="AH151" i="1"/>
  <c r="AF51" i="1"/>
  <c r="AG51" i="1" s="1"/>
  <c r="AI51" i="1"/>
  <c r="AF52" i="1"/>
  <c r="AG52" i="1" s="1"/>
  <c r="AW52" i="1" s="1"/>
  <c r="AI52" i="1"/>
  <c r="AF53" i="1"/>
  <c r="AG53" i="1" s="1"/>
  <c r="AW53" i="1" s="1"/>
  <c r="AI53" i="1"/>
  <c r="AF54" i="1"/>
  <c r="AG54" i="1" s="1"/>
  <c r="AW54" i="1" s="1"/>
  <c r="AI54" i="1"/>
  <c r="AF55" i="1"/>
  <c r="AG55" i="1" s="1"/>
  <c r="AI55" i="1"/>
  <c r="AF56" i="1"/>
  <c r="AG56" i="1" s="1"/>
  <c r="AW56" i="1" s="1"/>
  <c r="AI56" i="1"/>
  <c r="AF57" i="1"/>
  <c r="AG57" i="1" s="1"/>
  <c r="AH57" i="1" s="1"/>
  <c r="AJ57" i="1" s="1"/>
  <c r="AI57" i="1"/>
  <c r="AF58" i="1"/>
  <c r="AG58" i="1" s="1"/>
  <c r="AI58" i="1"/>
  <c r="AF59" i="1"/>
  <c r="AG59" i="1" s="1"/>
  <c r="AI59" i="1"/>
  <c r="AF60" i="1"/>
  <c r="AG60" i="1" s="1"/>
  <c r="AH60" i="1" s="1"/>
  <c r="AJ60" i="1" s="1"/>
  <c r="AI60" i="1"/>
  <c r="AF61" i="1"/>
  <c r="AG61" i="1" s="1"/>
  <c r="AH61" i="1" s="1"/>
  <c r="AJ61" i="1" s="1"/>
  <c r="AI61" i="1"/>
  <c r="AF62" i="1"/>
  <c r="AG62" i="1" s="1"/>
  <c r="AH62" i="1" s="1"/>
  <c r="AJ62" i="1" s="1"/>
  <c r="AI62" i="1"/>
  <c r="AF63" i="1"/>
  <c r="AG63" i="1" s="1"/>
  <c r="AI63" i="1"/>
  <c r="AF64" i="1"/>
  <c r="AG64" i="1" s="1"/>
  <c r="AH64" i="1" s="1"/>
  <c r="AJ64" i="1" s="1"/>
  <c r="AI64" i="1"/>
  <c r="AF65" i="1"/>
  <c r="AG65" i="1" s="1"/>
  <c r="AI65" i="1"/>
  <c r="AF66" i="1"/>
  <c r="AG66" i="1" s="1"/>
  <c r="AH66" i="1" s="1"/>
  <c r="AJ66" i="1" s="1"/>
  <c r="AI66" i="1"/>
  <c r="AF67" i="1"/>
  <c r="AG67" i="1" s="1"/>
  <c r="AH67" i="1" s="1"/>
  <c r="AJ67" i="1" s="1"/>
  <c r="AI67" i="1"/>
  <c r="AF50" i="1"/>
  <c r="AG50" i="1" s="1"/>
  <c r="AI50" i="1" s="1"/>
  <c r="AJ50" i="1" s="1"/>
  <c r="AI49" i="1"/>
  <c r="AF49" i="1"/>
  <c r="AG49" i="1" s="1"/>
  <c r="AW49" i="1" s="1"/>
  <c r="AI48" i="1"/>
  <c r="AF48" i="1"/>
  <c r="AG48" i="1" s="1"/>
  <c r="AW48" i="1" s="1"/>
  <c r="AI47" i="1"/>
  <c r="AF47" i="1"/>
  <c r="AG47" i="1" s="1"/>
  <c r="AW47" i="1" s="1"/>
  <c r="AI46" i="1"/>
  <c r="AF46" i="1"/>
  <c r="AG46" i="1" s="1"/>
  <c r="AI45" i="1"/>
  <c r="AF45" i="1"/>
  <c r="AG45" i="1" s="1"/>
  <c r="AH45" i="1" s="1"/>
  <c r="AJ45" i="1" s="1"/>
  <c r="AF44" i="1"/>
  <c r="AG44" i="1" s="1"/>
  <c r="AI44" i="1"/>
  <c r="AF43" i="1"/>
  <c r="AG43" i="1" s="1"/>
  <c r="AI43" i="1"/>
  <c r="AF22" i="1"/>
  <c r="AG22" i="1" s="1"/>
  <c r="AH22" i="1"/>
  <c r="AF165" i="1"/>
  <c r="AG165" i="1" s="1"/>
  <c r="AH165" i="1" s="1"/>
  <c r="AJ165" i="1" s="1"/>
  <c r="AI165" i="1"/>
  <c r="AF161" i="1"/>
  <c r="AG161" i="1" s="1"/>
  <c r="AH161" i="1" s="1"/>
  <c r="AJ161" i="1" s="1"/>
  <c r="AI161" i="1"/>
  <c r="AF35" i="1"/>
  <c r="AG35" i="1" s="1"/>
  <c r="AI35" i="1"/>
  <c r="AF18" i="1"/>
  <c r="AG18" i="1" s="1"/>
  <c r="AI18" i="1"/>
  <c r="AF17" i="1"/>
  <c r="AG17" i="1" s="1"/>
  <c r="AH17" i="1" s="1"/>
  <c r="AJ17" i="1" s="1"/>
  <c r="AI17" i="1"/>
  <c r="AF19" i="1"/>
  <c r="AG19" i="1" s="1"/>
  <c r="AH19" i="1" s="1"/>
  <c r="AJ19" i="1" s="1"/>
  <c r="AI19" i="1"/>
  <c r="AF27" i="1"/>
  <c r="AG27" i="1" s="1"/>
  <c r="AH27" i="1" s="1"/>
  <c r="AJ27" i="1" s="1"/>
  <c r="AI27" i="1"/>
  <c r="AF28" i="1"/>
  <c r="AG28" i="1" s="1"/>
  <c r="AH28" i="1" s="1"/>
  <c r="AJ28" i="1" s="1"/>
  <c r="AI28" i="1"/>
  <c r="AF30" i="1"/>
  <c r="AG30" i="1" s="1"/>
  <c r="AH30" i="1" s="1"/>
  <c r="AJ30" i="1" s="1"/>
  <c r="AI30" i="1"/>
  <c r="AF32" i="1"/>
  <c r="AG32" i="1" s="1"/>
  <c r="AH32" i="1" s="1"/>
  <c r="AJ32" i="1" s="1"/>
  <c r="AI32" i="1"/>
  <c r="AF40" i="1"/>
  <c r="AG40" i="1" s="1"/>
  <c r="AI40" i="1"/>
  <c r="AF42" i="1"/>
  <c r="AG42" i="1" s="1"/>
  <c r="AI42" i="1"/>
  <c r="AF68" i="1"/>
  <c r="AG68" i="1" s="1"/>
  <c r="AH68" i="1" s="1"/>
  <c r="AJ68" i="1" s="1"/>
  <c r="AI68" i="1"/>
  <c r="AF160" i="1"/>
  <c r="AG160" i="1" s="1"/>
  <c r="AI160" i="1"/>
  <c r="AF159" i="1"/>
  <c r="AG159" i="1" s="1"/>
  <c r="AI159" i="1"/>
  <c r="AF158" i="1"/>
  <c r="AG158" i="1" s="1"/>
  <c r="AI158" i="1"/>
  <c r="AF164" i="1"/>
  <c r="AG164" i="1" s="1"/>
  <c r="AH164" i="1" s="1"/>
  <c r="AJ164" i="1" s="1"/>
  <c r="AI164" i="1"/>
  <c r="AF170" i="1"/>
  <c r="AG170" i="1" s="1"/>
  <c r="AH170" i="1" s="1"/>
  <c r="AJ170" i="1" s="1"/>
  <c r="AI170" i="1"/>
  <c r="AF171" i="1"/>
  <c r="AG171" i="1" s="1"/>
  <c r="AH171" i="1"/>
  <c r="AF169" i="1"/>
  <c r="AG169" i="1" s="1"/>
  <c r="AI169" i="1"/>
  <c r="AF168" i="1"/>
  <c r="AG168" i="1" s="1"/>
  <c r="AH168" i="1" s="1"/>
  <c r="AJ168" i="1" s="1"/>
  <c r="AI168" i="1"/>
  <c r="AF167" i="1"/>
  <c r="AG167" i="1" s="1"/>
  <c r="AH167" i="1" s="1"/>
  <c r="AJ167" i="1" s="1"/>
  <c r="AI167" i="1"/>
  <c r="AF166" i="1"/>
  <c r="AG166" i="1" s="1"/>
  <c r="AW166" i="1" s="1"/>
  <c r="AH166" i="1"/>
  <c r="AF163" i="1"/>
  <c r="AG163" i="1" s="1"/>
  <c r="AH163" i="1"/>
  <c r="AF162" i="1"/>
  <c r="AG162" i="1" s="1"/>
  <c r="AI162" i="1" s="1"/>
  <c r="AJ162" i="1" s="1"/>
  <c r="AH162" i="1"/>
  <c r="AF152" i="1"/>
  <c r="AG152" i="1" s="1"/>
  <c r="AI152" i="1" s="1"/>
  <c r="AJ152" i="1" s="1"/>
  <c r="AH152" i="1"/>
  <c r="AF41" i="1"/>
  <c r="AG41" i="1" s="1"/>
  <c r="AH41" i="1" s="1"/>
  <c r="AJ41" i="1" s="1"/>
  <c r="AF39" i="1"/>
  <c r="AG39" i="1" s="1"/>
  <c r="AH39" i="1"/>
  <c r="AF37" i="1"/>
  <c r="AG37" i="1" s="1"/>
  <c r="AH37" i="1" s="1"/>
  <c r="AJ37" i="1" s="1"/>
  <c r="AF36" i="1"/>
  <c r="AG36" i="1" s="1"/>
  <c r="AH36" i="1" s="1"/>
  <c r="AJ36" i="1" s="1"/>
  <c r="AF34" i="1"/>
  <c r="AG34" i="1" s="1"/>
  <c r="AH34" i="1" s="1"/>
  <c r="AJ34" i="1" s="1"/>
  <c r="AF33" i="1"/>
  <c r="AG33" i="1" s="1"/>
  <c r="AH33" i="1" s="1"/>
  <c r="AJ33" i="1" s="1"/>
  <c r="AF31" i="1"/>
  <c r="AG31" i="1" s="1"/>
  <c r="AH31" i="1" s="1"/>
  <c r="AJ31" i="1" s="1"/>
  <c r="AF29" i="1"/>
  <c r="AG29" i="1" s="1"/>
  <c r="AH29" i="1" s="1"/>
  <c r="AJ29" i="1" s="1"/>
  <c r="AF26" i="1"/>
  <c r="AG26" i="1" s="1"/>
  <c r="AI26" i="1" s="1"/>
  <c r="AJ26" i="1" s="1"/>
  <c r="AH26" i="1"/>
  <c r="AF20" i="1"/>
  <c r="AG20" i="1" s="1"/>
  <c r="AH20" i="1" s="1"/>
  <c r="AJ20" i="1" s="1"/>
  <c r="AF13" i="1"/>
  <c r="AG13" i="1" s="1"/>
  <c r="AH13" i="1"/>
  <c r="S203" i="1"/>
  <c r="S202" i="1"/>
  <c r="S201" i="1"/>
  <c r="S200" i="1"/>
  <c r="S199" i="1"/>
  <c r="S198" i="1"/>
  <c r="S197" i="1"/>
  <c r="S196" i="1"/>
  <c r="S195" i="1"/>
  <c r="S194" i="1"/>
  <c r="S193" i="1"/>
  <c r="S192" i="1"/>
  <c r="S191" i="1"/>
  <c r="S190" i="1"/>
  <c r="S189" i="1"/>
  <c r="S188" i="1"/>
  <c r="S187" i="1"/>
  <c r="S186" i="1"/>
  <c r="AP11" i="1"/>
  <c r="AQ11" i="1"/>
  <c r="AR11" i="1"/>
  <c r="AS11" i="1"/>
  <c r="AT11" i="1"/>
  <c r="AP12" i="1"/>
  <c r="AQ12" i="1"/>
  <c r="AR12" i="1"/>
  <c r="AS12" i="1"/>
  <c r="AT12" i="1"/>
  <c r="AP13" i="1"/>
  <c r="AQ13" i="1"/>
  <c r="AR13" i="1"/>
  <c r="AS13" i="1"/>
  <c r="AT13" i="1"/>
  <c r="AP14" i="1"/>
  <c r="AQ14" i="1"/>
  <c r="AR14" i="1"/>
  <c r="AS14" i="1"/>
  <c r="AT14" i="1"/>
  <c r="AP15" i="1"/>
  <c r="AQ15" i="1"/>
  <c r="AR15" i="1"/>
  <c r="AS15" i="1"/>
  <c r="AT15" i="1"/>
  <c r="AP16" i="1"/>
  <c r="AQ16" i="1"/>
  <c r="AR16" i="1"/>
  <c r="AS16" i="1"/>
  <c r="AT16" i="1"/>
  <c r="AP17" i="1"/>
  <c r="AQ17" i="1"/>
  <c r="AR17" i="1"/>
  <c r="AS17" i="1"/>
  <c r="AT17" i="1"/>
  <c r="AP18" i="1"/>
  <c r="AQ18" i="1"/>
  <c r="AR18" i="1"/>
  <c r="AS18" i="1"/>
  <c r="AT18" i="1"/>
  <c r="AP19" i="1"/>
  <c r="AQ19" i="1"/>
  <c r="AR19" i="1"/>
  <c r="AS19" i="1"/>
  <c r="AT19" i="1"/>
  <c r="AP20" i="1"/>
  <c r="AQ20" i="1"/>
  <c r="AR20" i="1"/>
  <c r="AS20" i="1"/>
  <c r="AT20" i="1"/>
  <c r="AP21" i="1"/>
  <c r="AQ21" i="1"/>
  <c r="AR21" i="1"/>
  <c r="AS21" i="1"/>
  <c r="AT21" i="1"/>
  <c r="AP22" i="1"/>
  <c r="AQ22" i="1"/>
  <c r="AR22" i="1"/>
  <c r="AS22" i="1"/>
  <c r="AT22" i="1"/>
  <c r="AP23" i="1"/>
  <c r="AQ23" i="1"/>
  <c r="AR23" i="1"/>
  <c r="AS23" i="1"/>
  <c r="AT23" i="1"/>
  <c r="AP24" i="1"/>
  <c r="AQ24" i="1"/>
  <c r="AR24" i="1"/>
  <c r="AS24" i="1"/>
  <c r="AT24" i="1"/>
  <c r="AP25" i="1"/>
  <c r="AQ25" i="1"/>
  <c r="AR25" i="1"/>
  <c r="AS25" i="1"/>
  <c r="AT25" i="1"/>
  <c r="AP26" i="1"/>
  <c r="AQ26" i="1"/>
  <c r="AR26" i="1"/>
  <c r="AS26" i="1"/>
  <c r="AT26" i="1"/>
  <c r="AP27" i="1"/>
  <c r="AQ27" i="1"/>
  <c r="AR27" i="1"/>
  <c r="AS27" i="1"/>
  <c r="AT27" i="1"/>
  <c r="AP28" i="1"/>
  <c r="AQ28" i="1"/>
  <c r="AR28" i="1"/>
  <c r="AS28" i="1"/>
  <c r="AT28" i="1"/>
  <c r="AP29" i="1"/>
  <c r="AQ29" i="1"/>
  <c r="AR29" i="1"/>
  <c r="AS29" i="1"/>
  <c r="AT29" i="1"/>
  <c r="AP30" i="1"/>
  <c r="AQ30" i="1"/>
  <c r="AR30" i="1"/>
  <c r="AS30" i="1"/>
  <c r="AT30" i="1"/>
  <c r="AP31" i="1"/>
  <c r="AQ31" i="1"/>
  <c r="AR31" i="1"/>
  <c r="AS31" i="1"/>
  <c r="AT31" i="1"/>
  <c r="AP32" i="1"/>
  <c r="AQ32" i="1"/>
  <c r="AR32" i="1"/>
  <c r="AS32" i="1"/>
  <c r="AT32" i="1"/>
  <c r="AP33" i="1"/>
  <c r="AQ33" i="1"/>
  <c r="AR33" i="1"/>
  <c r="AS33" i="1"/>
  <c r="AT33" i="1"/>
  <c r="AP34" i="1"/>
  <c r="AQ34" i="1"/>
  <c r="AR34" i="1"/>
  <c r="AS34" i="1"/>
  <c r="AT34" i="1"/>
  <c r="AP35" i="1"/>
  <c r="AQ35" i="1"/>
  <c r="AR35" i="1"/>
  <c r="AS35" i="1"/>
  <c r="AT35" i="1"/>
  <c r="AP36" i="1"/>
  <c r="AQ36" i="1"/>
  <c r="AR36" i="1"/>
  <c r="AS36" i="1"/>
  <c r="AT36" i="1"/>
  <c r="AP37" i="1"/>
  <c r="AQ37" i="1"/>
  <c r="AR37" i="1"/>
  <c r="AS37" i="1"/>
  <c r="AT37" i="1"/>
  <c r="AP38" i="1"/>
  <c r="AQ38" i="1"/>
  <c r="AR38" i="1"/>
  <c r="AS38" i="1"/>
  <c r="AT38" i="1"/>
  <c r="AP39" i="1"/>
  <c r="AQ39" i="1"/>
  <c r="AR39" i="1"/>
  <c r="AS39" i="1"/>
  <c r="AT39" i="1"/>
  <c r="AP40" i="1"/>
  <c r="AQ40" i="1"/>
  <c r="AR40" i="1"/>
  <c r="AS40" i="1"/>
  <c r="AT40" i="1"/>
  <c r="AP41" i="1"/>
  <c r="AQ41" i="1"/>
  <c r="AR41" i="1"/>
  <c r="AS41" i="1"/>
  <c r="AT41" i="1"/>
  <c r="AP42" i="1"/>
  <c r="AQ42" i="1"/>
  <c r="AR42" i="1"/>
  <c r="AS42" i="1"/>
  <c r="AT42" i="1"/>
  <c r="AP43" i="1"/>
  <c r="AQ43" i="1"/>
  <c r="AR43" i="1"/>
  <c r="AS43" i="1"/>
  <c r="AT43" i="1"/>
  <c r="AP44" i="1"/>
  <c r="AQ44" i="1"/>
  <c r="AR44" i="1"/>
  <c r="AS44" i="1"/>
  <c r="AT44" i="1"/>
  <c r="AP45" i="1"/>
  <c r="AQ45" i="1"/>
  <c r="AR45" i="1"/>
  <c r="AS45" i="1"/>
  <c r="AT45" i="1"/>
  <c r="AP46" i="1"/>
  <c r="AQ46" i="1"/>
  <c r="AR46" i="1"/>
  <c r="AS46" i="1"/>
  <c r="AT46" i="1"/>
  <c r="AP47" i="1"/>
  <c r="AQ47" i="1"/>
  <c r="AR47" i="1"/>
  <c r="AS47" i="1"/>
  <c r="AT47" i="1"/>
  <c r="AP48" i="1"/>
  <c r="AQ48" i="1"/>
  <c r="AR48" i="1"/>
  <c r="AS48" i="1"/>
  <c r="AT48" i="1"/>
  <c r="AP49" i="1"/>
  <c r="AQ49" i="1"/>
  <c r="AR49" i="1"/>
  <c r="AS49" i="1"/>
  <c r="AT49" i="1"/>
  <c r="AP50" i="1"/>
  <c r="AQ50" i="1"/>
  <c r="AR50" i="1"/>
  <c r="AS50" i="1"/>
  <c r="AT50" i="1"/>
  <c r="AP51" i="1"/>
  <c r="AQ51" i="1"/>
  <c r="AR51" i="1"/>
  <c r="AS51" i="1"/>
  <c r="AT51" i="1"/>
  <c r="AP52" i="1"/>
  <c r="AQ52" i="1"/>
  <c r="AR52" i="1"/>
  <c r="AS52" i="1"/>
  <c r="AT52" i="1"/>
  <c r="AP53" i="1"/>
  <c r="AQ53" i="1"/>
  <c r="AR53" i="1"/>
  <c r="AS53" i="1"/>
  <c r="AT53" i="1"/>
  <c r="AP54" i="1"/>
  <c r="AQ54" i="1"/>
  <c r="AR54" i="1"/>
  <c r="AS54" i="1"/>
  <c r="AT54" i="1"/>
  <c r="AP55" i="1"/>
  <c r="AQ55" i="1"/>
  <c r="AR55" i="1"/>
  <c r="AS55" i="1"/>
  <c r="AT55" i="1"/>
  <c r="AP56" i="1"/>
  <c r="AQ56" i="1"/>
  <c r="AR56" i="1"/>
  <c r="AS56" i="1"/>
  <c r="AT56" i="1"/>
  <c r="AP57" i="1"/>
  <c r="AQ57" i="1"/>
  <c r="AR57" i="1"/>
  <c r="AS57" i="1"/>
  <c r="AT57" i="1"/>
  <c r="AP58" i="1"/>
  <c r="AQ58" i="1"/>
  <c r="AR58" i="1"/>
  <c r="AS58" i="1"/>
  <c r="AT58" i="1"/>
  <c r="AP59" i="1"/>
  <c r="AQ59" i="1"/>
  <c r="AR59" i="1"/>
  <c r="AS59" i="1"/>
  <c r="AT59" i="1"/>
  <c r="AP60" i="1"/>
  <c r="AQ60" i="1"/>
  <c r="AR60" i="1"/>
  <c r="AS60" i="1"/>
  <c r="AT60" i="1"/>
  <c r="AP61" i="1"/>
  <c r="AQ61" i="1"/>
  <c r="AR61" i="1"/>
  <c r="AS61" i="1"/>
  <c r="AT61" i="1"/>
  <c r="AP62" i="1"/>
  <c r="AQ62" i="1"/>
  <c r="AR62" i="1"/>
  <c r="AS62" i="1"/>
  <c r="AT62" i="1"/>
  <c r="AP63" i="1"/>
  <c r="AQ63" i="1"/>
  <c r="AR63" i="1"/>
  <c r="AS63" i="1"/>
  <c r="AT63" i="1"/>
  <c r="AP64" i="1"/>
  <c r="AQ64" i="1"/>
  <c r="AR64" i="1"/>
  <c r="AS64" i="1"/>
  <c r="AT64" i="1"/>
  <c r="AP65" i="1"/>
  <c r="AQ65" i="1"/>
  <c r="AR65" i="1"/>
  <c r="AS65" i="1"/>
  <c r="AT65" i="1"/>
  <c r="AP66" i="1"/>
  <c r="AQ66" i="1"/>
  <c r="AR66" i="1"/>
  <c r="AS66" i="1"/>
  <c r="AT66" i="1"/>
  <c r="AP67" i="1"/>
  <c r="AQ67" i="1"/>
  <c r="AR67" i="1"/>
  <c r="AS67" i="1"/>
  <c r="AT67" i="1"/>
  <c r="AP68" i="1"/>
  <c r="AQ68" i="1"/>
  <c r="AR68" i="1"/>
  <c r="AS68" i="1"/>
  <c r="AT68" i="1"/>
  <c r="AP69" i="1"/>
  <c r="AQ69" i="1"/>
  <c r="AR69" i="1"/>
  <c r="AS69" i="1"/>
  <c r="AT69" i="1"/>
  <c r="AP70" i="1"/>
  <c r="AQ70" i="1"/>
  <c r="AR70" i="1"/>
  <c r="AS70" i="1"/>
  <c r="AT70" i="1"/>
  <c r="AP71" i="1"/>
  <c r="AQ71" i="1"/>
  <c r="AR71" i="1"/>
  <c r="AS71" i="1"/>
  <c r="AT71" i="1"/>
  <c r="AP72" i="1"/>
  <c r="AQ72" i="1"/>
  <c r="AR72" i="1"/>
  <c r="AS72" i="1"/>
  <c r="AT72" i="1"/>
  <c r="AP73" i="1"/>
  <c r="AQ73" i="1"/>
  <c r="AR73" i="1"/>
  <c r="AS73" i="1"/>
  <c r="AT73" i="1"/>
  <c r="AP74" i="1"/>
  <c r="AQ74" i="1"/>
  <c r="AR74" i="1"/>
  <c r="AS74" i="1"/>
  <c r="AT74" i="1"/>
  <c r="AP75" i="1"/>
  <c r="AQ75" i="1"/>
  <c r="AR75" i="1"/>
  <c r="AS75" i="1"/>
  <c r="AT75" i="1"/>
  <c r="AP76" i="1"/>
  <c r="AQ76" i="1"/>
  <c r="AR76" i="1"/>
  <c r="AS76" i="1"/>
  <c r="AT76" i="1"/>
  <c r="AP77" i="1"/>
  <c r="AQ77" i="1"/>
  <c r="AR77" i="1"/>
  <c r="AS77" i="1"/>
  <c r="AT77" i="1"/>
  <c r="AP78" i="1"/>
  <c r="AQ78" i="1"/>
  <c r="AR78" i="1"/>
  <c r="AS78" i="1"/>
  <c r="AT78" i="1"/>
  <c r="AP79" i="1"/>
  <c r="AQ79" i="1"/>
  <c r="AR79" i="1"/>
  <c r="AS79" i="1"/>
  <c r="AT79" i="1"/>
  <c r="AP80" i="1"/>
  <c r="AQ80" i="1"/>
  <c r="AR80" i="1"/>
  <c r="AS80" i="1"/>
  <c r="AT80" i="1"/>
  <c r="AP81" i="1"/>
  <c r="AQ81" i="1"/>
  <c r="AR81" i="1"/>
  <c r="AS81" i="1"/>
  <c r="AT81" i="1"/>
  <c r="AP82" i="1"/>
  <c r="AQ82" i="1"/>
  <c r="AR82" i="1"/>
  <c r="AS82" i="1"/>
  <c r="AT82" i="1"/>
  <c r="AP83" i="1"/>
  <c r="AQ83" i="1"/>
  <c r="AR83" i="1"/>
  <c r="AS83" i="1"/>
  <c r="AT83" i="1"/>
  <c r="AP84" i="1"/>
  <c r="AQ84" i="1"/>
  <c r="AR84" i="1"/>
  <c r="AS84" i="1"/>
  <c r="AT84" i="1"/>
  <c r="AP85" i="1"/>
  <c r="AQ85" i="1"/>
  <c r="AR85" i="1"/>
  <c r="AS85" i="1"/>
  <c r="AT85" i="1"/>
  <c r="AP86" i="1"/>
  <c r="AQ86" i="1"/>
  <c r="AR86" i="1"/>
  <c r="AS86" i="1"/>
  <c r="AT86" i="1"/>
  <c r="AP87" i="1"/>
  <c r="AQ87" i="1"/>
  <c r="AR87" i="1"/>
  <c r="AS87" i="1"/>
  <c r="AT87" i="1"/>
  <c r="AP88" i="1"/>
  <c r="AQ88" i="1"/>
  <c r="AR88" i="1"/>
  <c r="AS88" i="1"/>
  <c r="AT88" i="1"/>
  <c r="AP89" i="1"/>
  <c r="AQ89" i="1"/>
  <c r="AR89" i="1"/>
  <c r="AS89" i="1"/>
  <c r="AT89" i="1"/>
  <c r="AP90" i="1"/>
  <c r="AQ90" i="1"/>
  <c r="AR90" i="1"/>
  <c r="AS90" i="1"/>
  <c r="AT90" i="1"/>
  <c r="AP91" i="1"/>
  <c r="AQ91" i="1"/>
  <c r="AR91" i="1"/>
  <c r="AS91" i="1"/>
  <c r="AT91" i="1"/>
  <c r="AP92" i="1"/>
  <c r="AQ92" i="1"/>
  <c r="AR92" i="1"/>
  <c r="AS92" i="1"/>
  <c r="AT92" i="1"/>
  <c r="AP93" i="1"/>
  <c r="AQ93" i="1"/>
  <c r="AR93" i="1"/>
  <c r="AS93" i="1"/>
  <c r="AT93" i="1"/>
  <c r="AP94" i="1"/>
  <c r="AQ94" i="1"/>
  <c r="AR94" i="1"/>
  <c r="AS94" i="1"/>
  <c r="AT94" i="1"/>
  <c r="AP95" i="1"/>
  <c r="AQ95" i="1"/>
  <c r="AR95" i="1"/>
  <c r="AS95" i="1"/>
  <c r="AT95" i="1"/>
  <c r="AP96" i="1"/>
  <c r="AQ96" i="1"/>
  <c r="AR96" i="1"/>
  <c r="AS96" i="1"/>
  <c r="AT96" i="1"/>
  <c r="AP97" i="1"/>
  <c r="AQ97" i="1"/>
  <c r="AR97" i="1"/>
  <c r="AS97" i="1"/>
  <c r="AT97" i="1"/>
  <c r="AP98" i="1"/>
  <c r="AQ98" i="1"/>
  <c r="AR98" i="1"/>
  <c r="AS98" i="1"/>
  <c r="AT98" i="1"/>
  <c r="AP99" i="1"/>
  <c r="AQ99" i="1"/>
  <c r="AR99" i="1"/>
  <c r="AS99" i="1"/>
  <c r="AT99" i="1"/>
  <c r="AP100" i="1"/>
  <c r="AQ100" i="1"/>
  <c r="AR100" i="1"/>
  <c r="AS100" i="1"/>
  <c r="AT100" i="1"/>
  <c r="AP101" i="1"/>
  <c r="AQ101" i="1"/>
  <c r="AR101" i="1"/>
  <c r="AS101" i="1"/>
  <c r="AT101" i="1"/>
  <c r="AP102" i="1"/>
  <c r="AQ102" i="1"/>
  <c r="AR102" i="1"/>
  <c r="AS102" i="1"/>
  <c r="AT102" i="1"/>
  <c r="AP103" i="1"/>
  <c r="AQ103" i="1"/>
  <c r="AR103" i="1"/>
  <c r="AS103" i="1"/>
  <c r="AT103" i="1"/>
  <c r="AP104" i="1"/>
  <c r="AQ104" i="1"/>
  <c r="AR104" i="1"/>
  <c r="AS104" i="1"/>
  <c r="AT104" i="1"/>
  <c r="AP105" i="1"/>
  <c r="AQ105" i="1"/>
  <c r="AR105" i="1"/>
  <c r="AS105" i="1"/>
  <c r="AT105" i="1"/>
  <c r="AP106" i="1"/>
  <c r="AQ106" i="1"/>
  <c r="AR106" i="1"/>
  <c r="AS106" i="1"/>
  <c r="AT106" i="1"/>
  <c r="AP107" i="1"/>
  <c r="AQ107" i="1"/>
  <c r="AR107" i="1"/>
  <c r="AS107" i="1"/>
  <c r="AT107" i="1"/>
  <c r="AP108" i="1"/>
  <c r="AQ108" i="1"/>
  <c r="AR108" i="1"/>
  <c r="AS108" i="1"/>
  <c r="AT108" i="1"/>
  <c r="AP109" i="1"/>
  <c r="AQ109" i="1"/>
  <c r="AR109" i="1"/>
  <c r="AS109" i="1"/>
  <c r="AT109" i="1"/>
  <c r="AP110" i="1"/>
  <c r="AQ110" i="1"/>
  <c r="AR110" i="1"/>
  <c r="AS110" i="1"/>
  <c r="AT110" i="1"/>
  <c r="AP111" i="1"/>
  <c r="AQ111" i="1"/>
  <c r="AR111" i="1"/>
  <c r="AS111" i="1"/>
  <c r="AT111" i="1"/>
  <c r="AP112" i="1"/>
  <c r="AQ112" i="1"/>
  <c r="AR112" i="1"/>
  <c r="AS112" i="1"/>
  <c r="AT112" i="1"/>
  <c r="AP113" i="1"/>
  <c r="AQ113" i="1"/>
  <c r="AR113" i="1"/>
  <c r="AS113" i="1"/>
  <c r="AT113" i="1"/>
  <c r="AP114" i="1"/>
  <c r="AQ114" i="1"/>
  <c r="AR114" i="1"/>
  <c r="AS114" i="1"/>
  <c r="AT114" i="1"/>
  <c r="AP115" i="1"/>
  <c r="AQ115" i="1"/>
  <c r="AR115" i="1"/>
  <c r="AS115" i="1"/>
  <c r="AT115" i="1"/>
  <c r="AP116" i="1"/>
  <c r="AQ116" i="1"/>
  <c r="AR116" i="1"/>
  <c r="AS116" i="1"/>
  <c r="AT116" i="1"/>
  <c r="AP117" i="1"/>
  <c r="AQ117" i="1"/>
  <c r="AR117" i="1"/>
  <c r="AS117" i="1"/>
  <c r="AT117" i="1"/>
  <c r="AP118" i="1"/>
  <c r="AQ118" i="1"/>
  <c r="AR118" i="1"/>
  <c r="AS118" i="1"/>
  <c r="AT118" i="1"/>
  <c r="AP119" i="1"/>
  <c r="AQ119" i="1"/>
  <c r="AR119" i="1"/>
  <c r="AS119" i="1"/>
  <c r="AT119" i="1"/>
  <c r="AP120" i="1"/>
  <c r="AQ120" i="1"/>
  <c r="AR120" i="1"/>
  <c r="AS120" i="1"/>
  <c r="AT120" i="1"/>
  <c r="AP121" i="1"/>
  <c r="AQ121" i="1"/>
  <c r="AR121" i="1"/>
  <c r="AS121" i="1"/>
  <c r="AT121" i="1"/>
  <c r="AP122" i="1"/>
  <c r="AQ122" i="1"/>
  <c r="AR122" i="1"/>
  <c r="AS122" i="1"/>
  <c r="AT122" i="1"/>
  <c r="AP123" i="1"/>
  <c r="AQ123" i="1"/>
  <c r="AR123" i="1"/>
  <c r="AS123" i="1"/>
  <c r="AT123" i="1"/>
  <c r="AP124" i="1"/>
  <c r="AQ124" i="1"/>
  <c r="AR124" i="1"/>
  <c r="AS124" i="1"/>
  <c r="AT124" i="1"/>
  <c r="AP125" i="1"/>
  <c r="AQ125" i="1"/>
  <c r="AR125" i="1"/>
  <c r="AS125" i="1"/>
  <c r="AT125" i="1"/>
  <c r="AP126" i="1"/>
  <c r="AQ126" i="1"/>
  <c r="AR126" i="1"/>
  <c r="AS126" i="1"/>
  <c r="AT126" i="1"/>
  <c r="AP127" i="1"/>
  <c r="AQ127" i="1"/>
  <c r="AR127" i="1"/>
  <c r="AS127" i="1"/>
  <c r="AT127" i="1"/>
  <c r="AP128" i="1"/>
  <c r="AQ128" i="1"/>
  <c r="AR128" i="1"/>
  <c r="AS128" i="1"/>
  <c r="AT128" i="1"/>
  <c r="AP129" i="1"/>
  <c r="AQ129" i="1"/>
  <c r="AR129" i="1"/>
  <c r="AS129" i="1"/>
  <c r="AT129" i="1"/>
  <c r="AP130" i="1"/>
  <c r="AQ130" i="1"/>
  <c r="AR130" i="1"/>
  <c r="AS130" i="1"/>
  <c r="AT130" i="1"/>
  <c r="AP131" i="1"/>
  <c r="AQ131" i="1"/>
  <c r="AR131" i="1"/>
  <c r="AS131" i="1"/>
  <c r="AT131" i="1"/>
  <c r="AP132" i="1"/>
  <c r="AQ132" i="1"/>
  <c r="AR132" i="1"/>
  <c r="AS132" i="1"/>
  <c r="AT132" i="1"/>
  <c r="AP147" i="1"/>
  <c r="AQ147" i="1"/>
  <c r="AR147" i="1"/>
  <c r="AS147" i="1"/>
  <c r="AT147" i="1"/>
  <c r="AP148" i="1"/>
  <c r="AQ148" i="1"/>
  <c r="AR148" i="1"/>
  <c r="AS148" i="1"/>
  <c r="AT148" i="1"/>
  <c r="AP149" i="1"/>
  <c r="AQ149" i="1"/>
  <c r="AR149" i="1"/>
  <c r="AS149" i="1"/>
  <c r="AT149" i="1"/>
  <c r="AP150" i="1"/>
  <c r="AQ150" i="1"/>
  <c r="AR150" i="1"/>
  <c r="AS150" i="1"/>
  <c r="AT150" i="1"/>
  <c r="AP151" i="1"/>
  <c r="AQ151" i="1"/>
  <c r="AR151" i="1"/>
  <c r="AS151" i="1"/>
  <c r="AT151" i="1"/>
  <c r="AP152" i="1"/>
  <c r="AQ152" i="1"/>
  <c r="AR152" i="1"/>
  <c r="AS152" i="1"/>
  <c r="AT152" i="1"/>
  <c r="AP153" i="1"/>
  <c r="AQ153" i="1"/>
  <c r="AR153" i="1"/>
  <c r="AS153" i="1"/>
  <c r="AT153" i="1"/>
  <c r="AP154" i="1"/>
  <c r="AQ154" i="1"/>
  <c r="AR154" i="1"/>
  <c r="AS154" i="1"/>
  <c r="AT154" i="1"/>
  <c r="AP155" i="1"/>
  <c r="AQ155" i="1"/>
  <c r="AR155" i="1"/>
  <c r="AS155" i="1"/>
  <c r="AT155" i="1"/>
  <c r="AP156" i="1"/>
  <c r="AQ156" i="1"/>
  <c r="AR156" i="1"/>
  <c r="AS156" i="1"/>
  <c r="AT156" i="1"/>
  <c r="AP157" i="1"/>
  <c r="AQ157" i="1"/>
  <c r="AR157" i="1"/>
  <c r="AS157" i="1"/>
  <c r="AT157" i="1"/>
  <c r="AP158" i="1"/>
  <c r="AQ158" i="1"/>
  <c r="AR158" i="1"/>
  <c r="AS158" i="1"/>
  <c r="AT158" i="1"/>
  <c r="AP159" i="1"/>
  <c r="AQ159" i="1"/>
  <c r="AR159" i="1"/>
  <c r="AS159" i="1"/>
  <c r="AT159" i="1"/>
  <c r="AP160" i="1"/>
  <c r="AQ160" i="1"/>
  <c r="AR160" i="1"/>
  <c r="AS160" i="1"/>
  <c r="AT160" i="1"/>
  <c r="AP161" i="1"/>
  <c r="AQ161" i="1"/>
  <c r="AR161" i="1"/>
  <c r="AS161" i="1"/>
  <c r="AT161" i="1"/>
  <c r="AP162" i="1"/>
  <c r="AQ162" i="1"/>
  <c r="AR162" i="1"/>
  <c r="AS162" i="1"/>
  <c r="AT162" i="1"/>
  <c r="AP163" i="1"/>
  <c r="AQ163" i="1"/>
  <c r="AR163" i="1"/>
  <c r="AS163" i="1"/>
  <c r="AT163" i="1"/>
  <c r="AP164" i="1"/>
  <c r="AQ164" i="1"/>
  <c r="AR164" i="1"/>
  <c r="AS164" i="1"/>
  <c r="AT164" i="1"/>
  <c r="AP165" i="1"/>
  <c r="AQ165" i="1"/>
  <c r="AR165" i="1"/>
  <c r="AS165" i="1"/>
  <c r="AT165" i="1"/>
  <c r="AP166" i="1"/>
  <c r="AQ166" i="1"/>
  <c r="AR166" i="1"/>
  <c r="AS166" i="1"/>
  <c r="AT166" i="1"/>
  <c r="AP167" i="1"/>
  <c r="AQ167" i="1"/>
  <c r="AR167" i="1"/>
  <c r="AS167" i="1"/>
  <c r="AT167" i="1"/>
  <c r="AP168" i="1"/>
  <c r="AQ168" i="1"/>
  <c r="AR168" i="1"/>
  <c r="AS168" i="1"/>
  <c r="AT168" i="1"/>
  <c r="AP169" i="1"/>
  <c r="AQ169" i="1"/>
  <c r="AR169" i="1"/>
  <c r="AS169" i="1"/>
  <c r="AT169" i="1"/>
  <c r="AP170" i="1"/>
  <c r="AQ170" i="1"/>
  <c r="AR170" i="1"/>
  <c r="AS170" i="1"/>
  <c r="AT170" i="1"/>
  <c r="AP171" i="1"/>
  <c r="AQ171" i="1"/>
  <c r="AR171" i="1"/>
  <c r="AS171" i="1"/>
  <c r="AT171" i="1"/>
  <c r="T116" i="1"/>
  <c r="S116"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T16" i="1"/>
  <c r="S16" i="1"/>
  <c r="T15" i="1"/>
  <c r="S15" i="1"/>
  <c r="T14" i="1"/>
  <c r="S14" i="1"/>
  <c r="T13" i="1"/>
  <c r="S13" i="1"/>
  <c r="T12" i="1"/>
  <c r="S12" i="1"/>
  <c r="T11" i="1"/>
  <c r="S11" i="1"/>
  <c r="AT10" i="1"/>
  <c r="AS10" i="1"/>
  <c r="AR10" i="1"/>
  <c r="AQ10" i="1"/>
  <c r="AP10" i="1"/>
  <c r="AW23" i="1" l="1"/>
  <c r="AI98" i="1"/>
  <c r="AJ98" i="1" s="1"/>
  <c r="AW80" i="1"/>
  <c r="AW100" i="1"/>
  <c r="AW90" i="1"/>
  <c r="AW116" i="1"/>
  <c r="AW21" i="1"/>
  <c r="AW17" i="1"/>
  <c r="AW15" i="1"/>
  <c r="AW107" i="1"/>
  <c r="AW84" i="1"/>
  <c r="AW109" i="1"/>
  <c r="AW81" i="1"/>
  <c r="AW105" i="1"/>
  <c r="AW73" i="1"/>
  <c r="AW183" i="1"/>
  <c r="AW101" i="1"/>
  <c r="AW24" i="1"/>
  <c r="AW179" i="1"/>
  <c r="AW224" i="1"/>
  <c r="AW175" i="1"/>
  <c r="AW130" i="1"/>
  <c r="AW88" i="1"/>
  <c r="AI123" i="1"/>
  <c r="AJ123" i="1" s="1"/>
  <c r="AW123" i="1"/>
  <c r="AI87" i="1"/>
  <c r="AJ87" i="1" s="1"/>
  <c r="AW87" i="1"/>
  <c r="AW210" i="1"/>
  <c r="AW157" i="1"/>
  <c r="AW132" i="1"/>
  <c r="AW71" i="1"/>
  <c r="AH52" i="1"/>
  <c r="AJ52" i="1" s="1"/>
  <c r="AW38" i="1"/>
  <c r="AW185" i="1"/>
  <c r="AH97" i="1"/>
  <c r="AJ97" i="1" s="1"/>
  <c r="AW97" i="1"/>
  <c r="AH58" i="1"/>
  <c r="AJ58" i="1" s="1"/>
  <c r="AW58" i="1"/>
  <c r="AI223" i="1"/>
  <c r="AJ223" i="1" s="1"/>
  <c r="AW223" i="1"/>
  <c r="AW181" i="1"/>
  <c r="AW76" i="1"/>
  <c r="AW207" i="1"/>
  <c r="AW14" i="1"/>
  <c r="AW151" i="1"/>
  <c r="AW86" i="1"/>
  <c r="AI147" i="1"/>
  <c r="AW146" i="1"/>
  <c r="AW31" i="1"/>
  <c r="AW138" i="1"/>
  <c r="AH16" i="1"/>
  <c r="AJ16" i="1" s="1"/>
  <c r="AW16" i="1"/>
  <c r="AI127" i="1"/>
  <c r="AJ127" i="1" s="1"/>
  <c r="AW127" i="1"/>
  <c r="AI111" i="1"/>
  <c r="AJ111" i="1" s="1"/>
  <c r="AW111" i="1"/>
  <c r="AH12" i="1"/>
  <c r="AJ12" i="1" s="1"/>
  <c r="AW12" i="1"/>
  <c r="AW118" i="1"/>
  <c r="AH118" i="1"/>
  <c r="AJ118" i="1" s="1"/>
  <c r="AH77" i="1"/>
  <c r="AJ77" i="1" s="1"/>
  <c r="AW77" i="1"/>
  <c r="AH35" i="1"/>
  <c r="AJ35" i="1" s="1"/>
  <c r="AW35" i="1"/>
  <c r="AH75" i="1"/>
  <c r="AJ75" i="1" s="1"/>
  <c r="AW75" i="1"/>
  <c r="AW110" i="1"/>
  <c r="AH110" i="1"/>
  <c r="AJ110" i="1" s="1"/>
  <c r="AI153" i="1"/>
  <c r="AJ153" i="1" s="1"/>
  <c r="AW153" i="1"/>
  <c r="AI171" i="1"/>
  <c r="AJ171" i="1" s="1"/>
  <c r="AW171" i="1"/>
  <c r="AW65" i="1"/>
  <c r="AH65" i="1"/>
  <c r="AJ65" i="1" s="1"/>
  <c r="AH106" i="1"/>
  <c r="AJ106" i="1" s="1"/>
  <c r="AW106" i="1"/>
  <c r="AH83" i="1"/>
  <c r="AJ83" i="1" s="1"/>
  <c r="AW83" i="1"/>
  <c r="AW142" i="1"/>
  <c r="AW121" i="1"/>
  <c r="AI166" i="1"/>
  <c r="AJ166" i="1" s="1"/>
  <c r="AH137" i="1"/>
  <c r="AJ137" i="1" s="1"/>
  <c r="AI192" i="1"/>
  <c r="AJ192" i="1" s="1"/>
  <c r="AI218" i="1"/>
  <c r="AJ218" i="1" s="1"/>
  <c r="AW114" i="1"/>
  <c r="AW98" i="1"/>
  <c r="AW30" i="1"/>
  <c r="AW10" i="1"/>
  <c r="AW69" i="1"/>
  <c r="AW91" i="1"/>
  <c r="AW226" i="1"/>
  <c r="AW126" i="1"/>
  <c r="AW79" i="1"/>
  <c r="AW60" i="1"/>
  <c r="AI93" i="1"/>
  <c r="AJ93" i="1" s="1"/>
  <c r="AW93" i="1"/>
  <c r="AH85" i="1"/>
  <c r="AJ85" i="1" s="1"/>
  <c r="AW85" i="1"/>
  <c r="AI180" i="1"/>
  <c r="AJ180" i="1" s="1"/>
  <c r="AW180" i="1"/>
  <c r="AW74" i="1"/>
  <c r="AI150" i="1"/>
  <c r="AJ150" i="1" s="1"/>
  <c r="AW150" i="1"/>
  <c r="AH159" i="1"/>
  <c r="AJ159" i="1" s="1"/>
  <c r="AW159" i="1"/>
  <c r="AW40" i="1"/>
  <c r="AH40" i="1"/>
  <c r="AJ40" i="1" s="1"/>
  <c r="AH44" i="1"/>
  <c r="AJ44" i="1" s="1"/>
  <c r="AW44" i="1"/>
  <c r="AI112" i="1"/>
  <c r="AJ112" i="1" s="1"/>
  <c r="AW112" i="1"/>
  <c r="AH89" i="1"/>
  <c r="AJ89" i="1" s="1"/>
  <c r="AW89" i="1"/>
  <c r="AH70" i="1"/>
  <c r="AJ70" i="1" s="1"/>
  <c r="AW70" i="1"/>
  <c r="AI174" i="1"/>
  <c r="AJ174" i="1" s="1"/>
  <c r="AW174" i="1"/>
  <c r="AW55" i="1"/>
  <c r="AH55" i="1"/>
  <c r="AJ55" i="1" s="1"/>
  <c r="AW133" i="1"/>
  <c r="AI133" i="1"/>
  <c r="AJ133" i="1" s="1"/>
  <c r="AH99" i="1"/>
  <c r="AJ99" i="1" s="1"/>
  <c r="AW99" i="1"/>
  <c r="AH160" i="1"/>
  <c r="AJ160" i="1" s="1"/>
  <c r="AW160" i="1"/>
  <c r="AH43" i="1"/>
  <c r="AJ43" i="1" s="1"/>
  <c r="AW43" i="1"/>
  <c r="AI156" i="1"/>
  <c r="AJ156" i="1" s="1"/>
  <c r="AW156" i="1"/>
  <c r="AI184" i="1"/>
  <c r="AJ184" i="1" s="1"/>
  <c r="AW184" i="1"/>
  <c r="AH25" i="1"/>
  <c r="AJ25" i="1" s="1"/>
  <c r="AW25" i="1"/>
  <c r="AW205" i="1"/>
  <c r="AW170" i="1"/>
  <c r="AW161" i="1"/>
  <c r="AW120" i="1"/>
  <c r="AW96" i="1"/>
  <c r="AW82" i="1"/>
  <c r="AW78" i="1"/>
  <c r="AW62" i="1"/>
  <c r="AW57" i="1"/>
  <c r="AW34" i="1"/>
  <c r="AW29" i="1"/>
  <c r="AW11" i="1"/>
  <c r="AW204" i="1"/>
  <c r="AW182" i="1"/>
  <c r="AW177" i="1"/>
  <c r="AW168" i="1"/>
  <c r="AW141" i="1"/>
  <c r="AW136" i="1"/>
  <c r="AW131" i="1"/>
  <c r="AW108" i="1"/>
  <c r="AW104" i="1"/>
  <c r="AW94" i="1"/>
  <c r="AW61" i="1"/>
  <c r="AW37" i="1"/>
  <c r="AW32" i="1"/>
  <c r="AW26" i="1"/>
  <c r="AI140" i="1"/>
  <c r="AJ140" i="1" s="1"/>
  <c r="AI202" i="1"/>
  <c r="AJ202" i="1" s="1"/>
  <c r="AW217" i="1"/>
  <c r="AW209" i="1"/>
  <c r="AW176" i="1"/>
  <c r="AW167" i="1"/>
  <c r="AW147" i="1"/>
  <c r="AW134" i="1"/>
  <c r="AW122" i="1"/>
  <c r="AW117" i="1"/>
  <c r="AW102" i="1"/>
  <c r="AW72" i="1"/>
  <c r="AW66" i="1"/>
  <c r="AW36" i="1"/>
  <c r="AW19" i="1"/>
  <c r="AH56" i="1"/>
  <c r="AJ56" i="1" s="1"/>
  <c r="AH158" i="1"/>
  <c r="AJ158" i="1" s="1"/>
  <c r="AW158" i="1"/>
  <c r="AI22" i="1"/>
  <c r="AJ22" i="1" s="1"/>
  <c r="AW22" i="1"/>
  <c r="AH59" i="1"/>
  <c r="AJ59" i="1" s="1"/>
  <c r="AW59" i="1"/>
  <c r="AI129" i="1"/>
  <c r="AJ129" i="1" s="1"/>
  <c r="AW129" i="1"/>
  <c r="AI143" i="1"/>
  <c r="AJ143" i="1" s="1"/>
  <c r="AW143" i="1"/>
  <c r="AI39" i="1"/>
  <c r="AJ39" i="1" s="1"/>
  <c r="AW39" i="1"/>
  <c r="AH169" i="1"/>
  <c r="AJ169" i="1" s="1"/>
  <c r="AW169" i="1"/>
  <c r="AH18" i="1"/>
  <c r="AJ18" i="1" s="1"/>
  <c r="AW18" i="1"/>
  <c r="AH63" i="1"/>
  <c r="AJ63" i="1" s="1"/>
  <c r="AW63" i="1"/>
  <c r="AI139" i="1"/>
  <c r="AJ139" i="1" s="1"/>
  <c r="AW139" i="1"/>
  <c r="AH42" i="1"/>
  <c r="AJ42" i="1" s="1"/>
  <c r="AW42" i="1"/>
  <c r="AH149" i="1"/>
  <c r="AJ149" i="1" s="1"/>
  <c r="AI149" i="1"/>
  <c r="AW149" i="1"/>
  <c r="AH115" i="1"/>
  <c r="AJ115" i="1" s="1"/>
  <c r="AW115" i="1"/>
  <c r="AI13" i="1"/>
  <c r="AJ13" i="1" s="1"/>
  <c r="AW13" i="1"/>
  <c r="AI163" i="1"/>
  <c r="AJ163" i="1" s="1"/>
  <c r="AW163" i="1"/>
  <c r="AW178" i="1"/>
  <c r="AW162" i="1"/>
  <c r="AW125" i="1"/>
  <c r="AW113" i="1"/>
  <c r="AW41" i="1"/>
  <c r="AW33" i="1"/>
  <c r="AW145" i="1"/>
  <c r="AI145" i="1"/>
  <c r="AJ145" i="1" s="1"/>
  <c r="AW165" i="1"/>
  <c r="AW144" i="1"/>
  <c r="AW128" i="1"/>
  <c r="AW124" i="1"/>
  <c r="AW92" i="1"/>
  <c r="AW68" i="1"/>
  <c r="AW64" i="1"/>
  <c r="AW28" i="1"/>
  <c r="AW20" i="1"/>
  <c r="AW206" i="1"/>
  <c r="AW164" i="1"/>
  <c r="AW152" i="1"/>
  <c r="AW148" i="1"/>
  <c r="AW135" i="1"/>
  <c r="AW119" i="1"/>
  <c r="AW103" i="1"/>
  <c r="AW95" i="1"/>
  <c r="AW67" i="1"/>
  <c r="AW27" i="1"/>
  <c r="AI200" i="1"/>
  <c r="AJ200" i="1" s="1"/>
  <c r="AI198" i="1"/>
  <c r="AJ198" i="1" s="1"/>
  <c r="AW197" i="1"/>
  <c r="AI197" i="1"/>
  <c r="AJ197" i="1" s="1"/>
  <c r="AI193" i="1"/>
  <c r="AJ193" i="1" s="1"/>
  <c r="AH54" i="1"/>
  <c r="AJ54" i="1" s="1"/>
  <c r="AH53" i="1"/>
  <c r="AJ53" i="1" s="1"/>
  <c r="AW51" i="1"/>
  <c r="AH51" i="1"/>
  <c r="AJ51" i="1" s="1"/>
  <c r="AW50" i="1"/>
  <c r="AH49" i="1"/>
  <c r="AJ49" i="1" s="1"/>
  <c r="AH48" i="1"/>
  <c r="AJ48" i="1" s="1"/>
  <c r="AH47" i="1"/>
  <c r="AJ47" i="1" s="1"/>
  <c r="AW46" i="1"/>
  <c r="AH46" i="1"/>
  <c r="AJ46" i="1" s="1"/>
  <c r="AW45" i="1"/>
</calcChain>
</file>

<file path=xl/comments1.xml><?xml version="1.0" encoding="utf-8"?>
<comments xmlns="http://schemas.openxmlformats.org/spreadsheetml/2006/main">
  <authors>
    <author>Jizeth Hael Gonzalez Ramirez</author>
  </authors>
  <commentList>
    <comment ref="U188" authorId="0" shapeId="0">
      <text>
        <r>
          <rPr>
            <b/>
            <sz val="9"/>
            <color indexed="81"/>
            <rFont val="Tahoma"/>
            <family val="2"/>
          </rPr>
          <t>Jizeth Hael Gonzalez Ramirez:</t>
        </r>
        <r>
          <rPr>
            <sz val="9"/>
            <color indexed="81"/>
            <rFont val="Tahoma"/>
            <family val="2"/>
          </rPr>
          <t xml:space="preserve">
Diligenciar espacios en blanco</t>
        </r>
      </text>
    </comment>
    <comment ref="N201" authorId="0" shapeId="0">
      <text>
        <r>
          <rPr>
            <b/>
            <sz val="9"/>
            <color indexed="81"/>
            <rFont val="Tahoma"/>
            <family val="2"/>
          </rPr>
          <t>Jizeth Hael Gonzalez Ramirez:</t>
        </r>
        <r>
          <rPr>
            <sz val="9"/>
            <color indexed="81"/>
            <rFont val="Tahoma"/>
            <family val="2"/>
          </rPr>
          <t xml:space="preserve">
Verificar redacción: (Memorando - Oficio) Solicitud de inclusión en el presupuesto.</t>
        </r>
      </text>
    </comment>
  </commentList>
</comments>
</file>

<file path=xl/sharedStrings.xml><?xml version="1.0" encoding="utf-8"?>
<sst xmlns="http://schemas.openxmlformats.org/spreadsheetml/2006/main" count="4463" uniqueCount="1625">
  <si>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</si>
  <si>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</si>
  <si>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</si>
  <si>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</si>
  <si>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</si>
  <si>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</si>
  <si>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</si>
  <si>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</si>
  <si>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</si>
  <si>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</si>
  <si>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</si>
  <si>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</si>
  <si>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</si>
  <si>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</si>
  <si>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</si>
  <si>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</si>
  <si>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</si>
  <si>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</si>
  <si>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</si>
  <si>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</si>
  <si>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</si>
  <si>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</si>
  <si>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</si>
  <si>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</si>
  <si>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</si>
  <si>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</si>
  <si>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</si>
  <si>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</si>
  <si>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</si>
  <si>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</si>
  <si>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</si>
  <si>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</si>
  <si>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</si>
  <si>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</si>
  <si>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2. % avance en ejecución de la meta</t>
  </si>
  <si>
    <t>3. % avance en ejecución de la meta</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</si>
  <si>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</si>
  <si>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</si>
  <si>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</si>
  <si>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</si>
  <si>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</si>
  <si>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</si>
  <si>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</si>
  <si>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</si>
  <si>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</si>
  <si>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</si>
  <si>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</si>
  <si>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</si>
  <si>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</si>
  <si>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</si>
  <si>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</si>
  <si>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</si>
  <si>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</si>
  <si>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</si>
  <si>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</si>
  <si>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</si>
  <si>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</si>
  <si>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</si>
  <si>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</si>
  <si>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</si>
  <si>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</si>
  <si>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</si>
  <si>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</si>
  <si>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</si>
  <si>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</si>
  <si>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</si>
  <si>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</si>
  <si>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</si>
  <si>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</si>
  <si>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</si>
  <si>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</si>
  <si>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</si>
  <si>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</si>
  <si>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</si>
  <si>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</si>
  <si>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</si>
  <si>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</si>
  <si>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</si>
  <si>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</si>
  <si>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</si>
  <si>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</si>
  <si>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</si>
  <si>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</si>
  <si>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</si>
  <si>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</si>
  <si>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</si>
  <si>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</si>
  <si>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</si>
  <si>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</si>
  <si>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</si>
  <si>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</si>
  <si>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</si>
  <si>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</si>
  <si>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</si>
  <si>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</si>
  <si>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</si>
  <si>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</si>
  <si>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</si>
  <si>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</si>
  <si>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</si>
  <si>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</si>
  <si>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</si>
  <si>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</si>
  <si>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Auditoria Interna Control Interno</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</si>
  <si>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</si>
  <si>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</si>
  <si>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</si>
  <si>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</si>
  <si>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</si>
  <si>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</si>
  <si>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</si>
  <si>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</si>
  <si>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</si>
  <si>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</si>
  <si>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</si>
  <si>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</si>
  <si>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</si>
  <si>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Informe Anual de Control Interno Contable - Vigencia 2016</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</si>
  <si>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</si>
  <si>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</si>
  <si>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Gestión de Recursos y Administración de la Información</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</si>
  <si>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</si>
  <si>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procedimiento actualizado.
3. Publicación del procedimiento en la intranet.
4. Socialización del procedimiento.
5. Realizar la verificación física de los elementos faltantes justificados (156 elementos) encontrados mediante el levantamiento de toma física de inventarios para la vigencia 2016.</t>
  </si>
  <si>
    <t>número de actividades programadas/número de actividades realizadas</t>
  </si>
  <si>
    <t>Seguimiento Comité SIG 2016-2017</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</si>
  <si>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</si>
  <si>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Planeación Estratégica</t>
  </si>
  <si>
    <t>Desconocimiento y/o  falta de claridad en cuanto a la forma de operar y la descripción de las funciones y alcances de los grupos de trabajo establecidos en la  resolución interna 036 de 2015.</t>
  </si>
  <si>
    <t>1. Conformar un (1) equipo de trabajo transversal a las siete (7) dimensiones del Modelo Integrado de Planeación y Gestión, MIPG teniendo en cuenta lo establecido en el artículo 6 de la Resolución interna 040 de 2018, en especial lo establecido en el parágrafo 4 del mismo.</t>
  </si>
  <si>
    <t>Actividades realizadas / Actividades propuestas.</t>
  </si>
  <si>
    <t>Seguimiento del reporte a la Dirección Nacional de Derechos de Autor - Utilización de Software 2016 así como el proceso de dar de baja el software en la entidad.</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</si>
  <si>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</si>
  <si>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</si>
  <si>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Producción de Televisión</t>
  </si>
  <si>
    <t>Desconocimiento del procedimiento AGRI-SA-PD-012 REINTEGRO AL ALMACEN Y/O TRASLADO DE BIENES.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</si>
  <si>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</si>
  <si>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número de actividades realizadas/número de actividades programadas</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</si>
  <si>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</si>
  <si>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t>Desconocimiento de la forma de ingreso de los elementos al aplicativo Kardex</t>
  </si>
  <si>
    <t>1. Capacitar una vez cada semestre, a los supervisores de contratos, acerca de los documentos que debe llevar al Área de Servicios Administrativos, cada vez que se adquiera un elemento y/o licencia.</t>
  </si>
  <si>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Kardex. </t>
  </si>
  <si>
    <t>Desconocimiento de la forma de ingreso de los elementos al aplicativo Kardex.</t>
  </si>
  <si>
    <t>Seguimiento y verificación registro hoja de vida y declaración de bienes y rentas SIDEAP 2017</t>
  </si>
  <si>
    <t xml:space="preserve">Debilidad en los puntos de control </t>
  </si>
  <si>
    <t>Número de actividades realizada / Número de actividades programadas * 100</t>
  </si>
  <si>
    <t xml:space="preserve">Contar con la totalidad de las firmas y de los documentos debidamente diligenciados en el expediente contractual. </t>
  </si>
  <si>
    <t>Las minutas de los contratos Nos. 1309 del 6 de septiembre de 2017 celebrado con José Rodríguez; Contrato No. 1231 del 1 de septiembre de 2017 celebrado con Wilson Cano y contrato No. 1226 del 1 de septiembre de 2017 celebrado con Jorge Vargas, no reposaban en los respectivos expedientes contractuales, así mismo no reposan: el certificado de registro presupuestal, las pólizas, actas de aprobación de las mismas, formulario de afiliación a la ARL, ni el certificado de afiliación, al momento de la verificación del expediente contractual en desarrollo de la auditoría.</t>
  </si>
  <si>
    <t>De los cuatrocientos expedientes contractuales revisados solo dos presentan foliación, el contrato No. 568 de Diego Dussan del 28 de abril de 2017, con 65 folios y el contrato No. 827 del 23 de junio de Juan Fernández, foliado solo hasta la página 39. Lo que indica que el 99% de los expedientes de la muestra se encuentran sin foliar, es decir 396 expedientes, y 2 expedientes no fueron revisados como se indica en el siguiente punto.</t>
  </si>
  <si>
    <t>1.  Modificar el listado de documentos para contratar AGJC-CN-FT-028,  definiendo la organización de los documentos que hacen parte del expediente contractual.
A. Borrador del listado de documentos.
B. Revisión y aprobación del listado de documentos.
C. Publicación del listado de documentos en la intranet.
D. Socialización del listado de documentos.
2. Realizar la actualización del procedimiento de planeación de la contratación- AGJC-CN-PD-001 indicando el ajuste del listado  de documentos y los parámetros  de la organización y foliación  del expediente contractual.
A. Borrador de la actualización del procedimiento.
B. Revisión la actualización del procedimiento.
C. Publicación de la actualización del procedimiento.
D. Socialización de la actualización del procedimiento.
 3. Solicitar a gestión documental la actualización de la tabla de retención documental de acuerdo al listado de documentos.</t>
  </si>
  <si>
    <t xml:space="preserve">Contar con la debida organización y foliación de los expedientes contractuales. </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</si>
  <si>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</si>
  <si>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</si>
  <si>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Fallas en el proceso de publicación del SECOP</t>
  </si>
  <si>
    <t>1. Realizar la verificación mensual de las publicaciones que se hagan en el SECOP.</t>
  </si>
  <si>
    <t>Número de revisiones realizadas / Número de revisiones programadas *100%</t>
  </si>
  <si>
    <t>Publicación de los procesos contractuales</t>
  </si>
  <si>
    <t>1. Diligenciar y entregar semanalmente un listado que tenga las siguientes características: No. De Contrato, otro si / modificación/ adición y/o prorroga, fecha de suscripción y fecha de publicación en el SECOP</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</si>
  <si>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</si>
  <si>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</si>
  <si>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</si>
  <si>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</si>
  <si>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</si>
  <si>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</si>
  <si>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</si>
  <si>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Auditoría Proceso Comercialización</t>
  </si>
  <si>
    <t>número de actividades ejecutadas / número de actividades programadas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</si>
  <si>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</si>
  <si>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 xml:space="preserve">1. No se tiene certificado y/o constancia de recibido del servicio por parte de Canal Capital. </t>
  </si>
  <si>
    <t>1. Crear formato de recibido del bien y/o servicio. 
2. Incluirle formato en el SIG.
3. Publicación y socialización del formato.</t>
  </si>
  <si>
    <t>Formato creado e incluido en el Sistema de Gestión de Calidad.</t>
  </si>
  <si>
    <t>En la salida de almacén No. 29 del 1-mar-2017, se evidenció fallas administrativas al entregarse productos de consumo a personal contratista sin estar debidamente autorizados, así como la firma del formato AGRI-SA-FT-008 versión 5 de un contratista como jefe inmediato, entregado como soporte para la salida mencionada, siendo que el jefe inmediato del Prof. Universo. de Ventas y Mercadeo (ausente por maternidad) es el Director Operativo</t>
  </si>
  <si>
    <t>Desconocimiento del formato AGRI-SA-FT-008 FORMATO PEDIDO INSUMO DE PAPELERÍA versión 5</t>
  </si>
  <si>
    <t>1. Capacitar a los supervisores de contratos y/o responsables de adquisiciones, acerca del procedimiento de salida  de elementos al almacén.
2. Realizar el envió de un correo electrónico periódicamente a los supervisores de contratos, en donde se indique el procedimiento a seguir para la salida de un elemento al área de almacén.</t>
  </si>
  <si>
    <t>NUMERO DE SUPERVISORES CAPACITADOS / NUMERO DE SUPERVISORES DE LA ENTIDAD
NUMERO DE CORREOS ENVIADOS/NUMERO DE CORREOS PROGRAMADOS</t>
  </si>
  <si>
    <t xml:space="preserve">Tener las solicitudes de los insumos requeridos debidamente autorizados por los responsables de las áreas. </t>
  </si>
  <si>
    <t>No existía un formato de cotización que agrupara la información comercial y características de los servicios a prestar.</t>
  </si>
  <si>
    <t>Usar  los formatos:
MCOM-FT-014 COTIZACIÓN VENTAS PÚBLICAS
MCOM-FT-015 COTIZACIÓN VENTAS PRIVADAS
MCOM-FT-016 COTIZACIÓN NUEVOS NEGOCIOS</t>
  </si>
  <si>
    <t>número de actividades ejecutadas / número de actividades programadas *100%</t>
  </si>
  <si>
    <t>Aplicar los formatos de cotización</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</si>
  <si>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</si>
  <si>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El memorando de solicitud contractual que reposa en la carpetas contractuales No. 311-2017, 332-2017, 629-2017, 640-2017, 301-2017, 279-2017, 297-2017, 316-2017, 331-2017, 350-2017, 494-2017, 652-2017, 623-2017, no se encuentra con radicado interno ni tampoco registra fecha de recibido en la Coordinación Jurídica</t>
  </si>
  <si>
    <t>No actualización del Manual de contratación.</t>
  </si>
  <si>
    <t>1. Actualizar el manual de contratación, supervisión e interventoría.
2. Capacitación sobre el Manual de contratación, supervisión e interventoría de Canal Capital.</t>
  </si>
  <si>
    <t>número de actividades ejecutadas/número de actividades programadas * 100%</t>
  </si>
  <si>
    <t xml:space="preserve">Actualizar el manual de acuerdo con las necesidades actuales del canal. </t>
  </si>
  <si>
    <t>Se identificaron fallas en la publicación del contrato en el Sistema Electrónico de Contratación Pública SECOP, de los 17 contratos auditados, 4 (311-2017, 332-2017, 301-2017, 350-2017) fueron publicados superando los 3 días hábiles</t>
  </si>
  <si>
    <t>1. Fallas en el proceso de publicación del SECOP</t>
  </si>
  <si>
    <t>Se logró identificar que en los contratos No. 640-2017, 279-2017, 316-2017, 331-2017, 350-2017, 494-2017 no reposa en el expediente contractual la Comunicación al Supervisor AGJC-CN-FT-020, en donde se comunica al funcionario de planta la designación de supervisión y el cumplimiento de los requisitos de perfeccionamiento y legalización de los contratos a supervisar</t>
  </si>
  <si>
    <t>Debilidad en los puntos de control.</t>
  </si>
  <si>
    <t>1. Realizar la verificación trimestral de la totalidad de los documentos y foliación de los expedientes contractuales</t>
  </si>
  <si>
    <t>Verificar la totalidad de documentos debidamente diligenciados en el expediente contractual</t>
  </si>
  <si>
    <t>Se encontró que en el expediente contractual No. 279-2017, no reposa el recibo que acredita el pago de la póliza, con lo cual se corre el riesgo que las pólizas pierdan validez por no pagar la prima o valor de la misma, tal como lo indica el artículo 1068 del Código de Comercio</t>
  </si>
  <si>
    <t>1. El instructivo para Legalización de Contratos AGCO-IN-001 versión IV, se encuentra desactualizado.</t>
  </si>
  <si>
    <t xml:space="preserve">1. Solicitar a Planeación la eliminación del instructivo para Legalización de Contratos AGCO-IN-001 versión IV.
2. Actualizar el Manual de Contratación, estableciendo los requisitos de perfeccionamiento y ejecución del contrato. </t>
  </si>
  <si>
    <t>Manual de contratación actualizado.</t>
  </si>
  <si>
    <t>Si</t>
  </si>
  <si>
    <t>Se evidenció que no reposa archivado en el expediente contractual del contrato 494-2017, el informe final de supervisión remitido a la Coordinación Jurídica a través del memorando No. 1183 del 20-jun-2017, ni tampoco se encuentra publicado dicho informe en el SECOP</t>
  </si>
  <si>
    <t>Se evidenció que la entidad no se realiza la designación de manera formal de un supervisor, funcionario del Canal, para que adelante la supervisión de los contratos y convenios interadministrativos en los cuales el Canal obra como contratista</t>
  </si>
  <si>
    <t>Auditoría Contratos vigencia 2016 - 2017</t>
  </si>
  <si>
    <t>Auditoría Contratos vigencia 2016 - 2018</t>
  </si>
  <si>
    <t xml:space="preserve">Realizado el ejercicio auditor al expediente contractual No 823 de 2016, (suscrito el 23 de noviembre de 2016 con la firma ATMEDIOS, para efectos de contar con el soporte técnico, mantenimiento y actualización del sistema de graficación Vizrt de Canal Capital), se pudo establecer que de conformidad con lo establecido en la Cláusula Tercera de la minuta contractual. El plazo de ejecución de este contrato se pactó a doce meses, no obstante de conformidad con Memorando 2153 suscrito por el Director Operativo y la Coordinadora del Área técnica el 30 de diciembre de 2016, se informó que para la fecha se habían realizado giros correspondientes al 98.19% del total del presupuesto, solicitando la liberación del saldo a la fecha ($2.427.138.00), amparando esta situación en el cumplimiento de las obligaciones y la presentación de un cronograma de mantenimientos. Requerida a la Coordinadora del Área Técnica como supervisora del contrato, para efectos de obtener reporte de avance del cronograma de mantenimiento al corte del mes de marzo, esta remitió documento sin firma y sin radicado de correspondencia; situación por la cual, no es posible evidenciar en el  expediente contractual la existencia de soporte documental que dé cuenta del informe del contratista necesario para establecer el cumplimiento del objeto contractual de conformidad con el requerimiento efectuado por la OCI. </t>
  </si>
  <si>
    <t xml:space="preserve">Remitir el informe final que incluya los soportes relacionados con la ejecución del contrato incluyendo aquellos que han sido obtenidos a través de medios de comunicación digital. Estos podrían ser allegados en físico o en medio magnético. </t>
  </si>
  <si>
    <t>Número de actividades realizadas/1</t>
  </si>
  <si>
    <t xml:space="preserve">Contar con la totalidad de soportes en el expediente contractual de manera tal que se pueda evidenciar la trazabilidad que se ha tenido en la ejecución del mismo, incluidas las actividades o seguimientos que se presentan a través de medios de comunicación digital. </t>
  </si>
  <si>
    <t xml:space="preserve">Para el 97% de los expedientes analizados no se evidenció el registro de radicación en la ventanilla única de correspondencia (número y fecha) del “Memorando de solicitud de trámite contractual”, que permita establecer la fecha de la solicitud. 
En el 27% de los expedientes analizados “el código de la dependencia al final del memorando”, se encuentra errado, está escrito "200" y corresponde a "330". </t>
  </si>
  <si>
    <t>Actualizar el manual de acuerdo con las necesidades actuales del Canal.</t>
  </si>
  <si>
    <t xml:space="preserve">En el 30% de los expedientes analizados no se evidencia registro de la firma de quien debe suscribir los ESTUDIOS PREVIOS conforme al formato código AGJC-CN-PD-001- Versión 2. </t>
  </si>
  <si>
    <t>Contar con la totalidad de las firmas y de los documentos debidamente diligenciados, en el expediente contractual.</t>
  </si>
  <si>
    <t>En el 93% de los expedientes verificados no se evidencia registro de correspondencia (número) del oficio mediante el cual el futuro contratista entrega a Canal Capital la propuesta de servicios o cotización, como soporte necesario para el desarrollo de la contratación a efectuar</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</si>
  <si>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</si>
  <si>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</si>
  <si>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</si>
  <si>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</si>
  <si>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</si>
  <si>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</si>
  <si>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</si>
  <si>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</si>
  <si>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7.2.2.7</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</si>
  <si>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</si>
  <si>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</si>
  <si>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</si>
  <si>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De Mejora</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</si>
  <si>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</si>
  <si>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</si>
  <si>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Visita de Seguimiento al Cumplimiento de la Normativa Archivística.  (Herramienta No. 1)</t>
  </si>
  <si>
    <t>1-5.5</t>
  </si>
  <si>
    <t xml:space="preserve">No se cuenta con tablas de Control de Acceso para el establecimiento de categorías adecuadas de derechos y restricciones de seguridad aplicables a los documentos. </t>
  </si>
  <si>
    <t xml:space="preserve">La entidad no cuenta con esta clasificación del acceso a la información </t>
  </si>
  <si>
    <t>1. Actualización de las tablas de retención con cada una de las áreas.
2. Con las series y subseries definir el control de acceso documental para cada una de las áreas.</t>
  </si>
  <si>
    <t>Control de acceso realizado / Control de acceso proyectados</t>
  </si>
  <si>
    <t>Enviar actualización TRD al Archivo Distrital para su convalidación .
Socialización de las TRD una vez convalidadas.
Tener tabla de acceso documental y publicarla en la página de la entidad.</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</si>
  <si>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</si>
  <si>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</si>
  <si>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</si>
  <si>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</si>
  <si>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</si>
  <si>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</si>
  <si>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</si>
  <si>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</si>
  <si>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</si>
  <si>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1. Identificar  en las áreas los tipos documentales que no están dentro de la tabla de retención documental.
2. Organizar el fondo documental acumulado que se encuentre.
3. Realizar acta del fondo documental acumulado de la entidad</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</si>
  <si>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</si>
  <si>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</si>
  <si>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</si>
  <si>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</si>
  <si>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</si>
  <si>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</si>
  <si>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</si>
  <si>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</si>
  <si>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</si>
  <si>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</si>
  <si>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</si>
  <si>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</si>
  <si>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Realizar un cronograma para la identificación del flujo documental de cada oficina.
2. Se realizará un Diagnóstico por cada oficina en compañía del área de sistemas, con el objetivo de conocer el proceso de tramite documental que tiene la entidad.
3. Levantamiento del diagrama documental en compañía con la oficina de sistemas, luego de esta actividad realizar la propuesta del diagrama documental. 
4. Estar atentos a la recepción de cotizaciones para una herramienta tecnológica.</t>
  </si>
  <si>
    <t>Actividades programadas / Actividades Realizadas</t>
  </si>
  <si>
    <t xml:space="preserve">1-Levantamiento de cronograma.
2-Levantamiento de Diagnostico 
3-Levantamiento de Diagrama 
4-rececccion de propuestas </t>
  </si>
  <si>
    <t>2-6.3</t>
  </si>
  <si>
    <t xml:space="preserve">Se evidencia la necesidad de ajustar el cronograma de transferencias primarias de Archivo.  </t>
  </si>
  <si>
    <t xml:space="preserve">Falta de personal para realizar estas actividades </t>
  </si>
  <si>
    <t>Se realizara el ajuste del cronograma de transferencias primarias  para el año 2018</t>
  </si>
  <si>
    <t>Transferencias primarias ejecutadas / Transferencias primarias programadas</t>
  </si>
  <si>
    <t>Cronograma ajustado  para dar aplicación del mismo.</t>
  </si>
  <si>
    <t>2-8.9</t>
  </si>
  <si>
    <t>La entidad no ha solicitado monitoreo de condiciones ambientales y carga microbiana al Archivo de Bogotá.</t>
  </si>
  <si>
    <t xml:space="preserve">En el 2017 no se realizó monitoreo de condiciones ambientales. </t>
  </si>
  <si>
    <t>Solicitar por medio de comunicación al Archivo de Bogotá el monitoreo de condiciones ambientales.</t>
  </si>
  <si>
    <t>100*90%8</t>
  </si>
  <si>
    <t>Diagnóstico del Archivo Distrital.</t>
  </si>
  <si>
    <t>1-6 -. Recomendación del Área de Control Interno</t>
  </si>
  <si>
    <t>Ajuste de documento Préstamo y consulta Documental en el que se incluyan procedimientos o metodologías para préstamo y acceso a los documentos en cualquier soporte</t>
  </si>
  <si>
    <t>Actualizar Procedimiento de préstamo y consulta  AGRI-GD-PD-004</t>
  </si>
  <si>
    <t>Este documento será modificado teniendo en cuenta que el archivo distrital sugirió ajustar el documento de préstamo y consulta frente al formato aprobado</t>
  </si>
  <si>
    <t>1 procedimiento Actualizado</t>
  </si>
  <si>
    <t xml:space="preserve">Publicación del procedimiento  en la Intranet del Canal. </t>
  </si>
  <si>
    <t>2-8.8 - Recomendación Control Interno</t>
  </si>
  <si>
    <t>No se evidencia información de variables de monitoreo ambiental realizado por la entidad para la dependencia de Archivo ubicada en la Sede Principal (Av. El Dorado No. 66 - 63, piso 5)</t>
  </si>
  <si>
    <t>No se cuenta con información  del monitoreo  ambiental en el 2017.</t>
  </si>
  <si>
    <t>Solicitar al archivo de Bogotá, la respectiva visita y préstamo de implementos que permitir tener estas variables que se generan en la bodega del canal capital.
Realizar la compra de medidores de monitoreo ambiental, de acuerdo con los recursos disponibles.</t>
  </si>
  <si>
    <t xml:space="preserve"> 1 Documento diagnóstico de monitoreo ambiental</t>
  </si>
  <si>
    <t xml:space="preserve">Solicitud de Comunicación oficial al archivo de Bogotá. </t>
  </si>
  <si>
    <t>Visita de Seguimiento al Cumplimiento de la Normativa Archivística. (Otras Recomendaciones)</t>
  </si>
  <si>
    <t>R-4</t>
  </si>
  <si>
    <t xml:space="preserve">Se evidencia la necesidad de ajustar el cronograma de transferencias primarias de Archivo de acuerdo con la capacidad operativa del área de gestión documental. </t>
  </si>
  <si>
    <t>R-5</t>
  </si>
  <si>
    <t xml:space="preserve">Falta la elaboración de un documento técnico o inclusión de lineamientos para reconstrucción de expedientes en caso de pérdida o daño de soporte que garanticen la recuperación total de la información según Acuerdo 007 de 2014. </t>
  </si>
  <si>
    <t>No se cuenta con un lineamiento para la reconstrucción de expedientes en caso de perdida</t>
  </si>
  <si>
    <t>1. Solicitar concepto de tasación por pérdidas documental al Archivo Distrital.
2. 1. Solicitar concepto de tasación por pérdidas documental al Archivo General de la Nación .</t>
  </si>
  <si>
    <t>conceptos recibidos / conceptos solicitados</t>
  </si>
  <si>
    <t>Solicitud de comunicación oficial al archivo Distrital de Bogotá. 
Diseñar una propuesta de documento de lineamientos para la reconstrucción de expedientes.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</si>
  <si>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</si>
  <si>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</si>
  <si>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</si>
  <si>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</si>
  <si>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</si>
  <si>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</si>
  <si>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Informe Derechos de Autor Vigencia 2017</t>
  </si>
  <si>
    <t>7.2.</t>
  </si>
  <si>
    <t>El 15% de la muestra seleccionada de equipos de cómputo del Canal, no poseen la activación de las licencias correspondientes al producto Microsoft Office.</t>
  </si>
  <si>
    <t>En la carpeta sistemas/instaladores se encontraba el software del paquete Microsoft office y un código de licencia que no tiene soporte en la plataforma, pero permitía realizar la activación, al no ser un software con soporte el programa elimina la activación y se mantiene en funcionamiento sin licencia.</t>
  </si>
  <si>
    <t xml:space="preserve"> Realizar la verificación del software instalado (1 vez por semestre).</t>
  </si>
  <si>
    <t>numero de equipos de computo verificados (software)/total de equipos de computo del canal</t>
  </si>
  <si>
    <t>Mantener actualizado y correctamente licenciado el software de los equipos terminales</t>
  </si>
  <si>
    <t>7.3.</t>
  </si>
  <si>
    <t>El 35% de la muestra seleccionada de equipos de cómputo del Canal no requieren las credenciales de acceso del administrador (usuario y contraseña) para realizar actualizaciones desinstalaciones o instalación de programas. (Estos usuarios cuentan con privilegios de administrador en sus cuentas).</t>
  </si>
  <si>
    <t>El directorio activo de Canal Capital,  con el cual se administran los usuarios y sus privilegios tiene políticas pre establecidas para los usuarios activos, sin embargo alguno equipos por sus funciones sustantivas requieren  elevar el perfil de usuario, actividad que se realiza manualmente.</t>
  </si>
  <si>
    <t>1. Realizar un cronograma de actividades que defina la revisión periódica de usuarios y permisos. (Fase 1: Directorio Activo, Fase 2: Privilegios por usuario en sitio).
2. Realizar la actividad conforme al cronograma 1 vez por semestre.</t>
  </si>
  <si>
    <t>Número de equipos de cómputo verificados/Número total de equipos de cómputo del Canal.</t>
  </si>
  <si>
    <t>Mantener actualizado los componentes de seguridad y acceso a la información de usuarios</t>
  </si>
  <si>
    <t>Control, Seguimiento y Evaluación</t>
  </si>
  <si>
    <t xml:space="preserve">Jefe Oficina de Control Interno </t>
  </si>
  <si>
    <t xml:space="preserve"> Auditoría Proceso Planeación Estratégica.</t>
  </si>
  <si>
    <t>La normatividad que se cita en los Procedimientos y Manuales del proceso de Planeación Estratégica se encuentra desactualizada (Caracterización del Proceso de  Planeación Estratégica, Manual para el  control de documentos del   Sistema Integrado de Gestión, Manual del Sistema Integrado de Gestión, Procedimiento Control de Documentos, Procedimiento Formulación y Seguimiento del Plan de Acción Anual, Procedimiento Formulación, Registro y Actualización de  Proyectos de Inversión, Procedimiento Revisión por la Dirección, Procedimiento Control al Producto (Bien y/o servicio) no conforme, Manual  Metodológico para la administración del Riesgo).</t>
  </si>
  <si>
    <t>Al hacer la revisión de los procedimientos y manuales asociados al proceso de Planeación estratégica, se evidenció en la sección del normograma que se requería actualizar, puesto que hacía falta incluir una norma vigente desde septiembre de 2017.
Cabe anotar que de acuerdo al procedimiento vigente, se hace una revisión anual al normograma, la cual se surtió en el mes de agosto de 2017.</t>
  </si>
  <si>
    <t>1. Actualizar el procedimiento EPLE-PD-008 IDENTIFICACIÓN Y VERIFICACIÓN DE REQUISITOS LEGALES, ajustando la periodicidad de las revisiones de la normatividad en los documentos de cada proceso.
2. Actualizar el componente de normograma en los procedimientos asociados al proceso de planeación estratégica.
3. Solicitar a los demás procesos de la entidad hacer la revisión del componente normativo asociado a sus documentos.
4. Actualizar y publicar el documento "Normograma Institucional" con los ajustes que hagan los responsables de los procesos tras la revisión respectiva de los mismos.</t>
  </si>
  <si>
    <t>(No. de acciones ejecutadas / No. de acciones formuladas) * 100%</t>
  </si>
  <si>
    <t>1. Procedimiento  EPLE-PD-008 IDENTIFICACIÓN Y VERIFICACIÓN DE REQUISITOS LEGALES actualizado.
2. Procedimientos asociados al proceso de planeación estratégica actualizados en el componente normativo.
3. Envío de solicitud de revisión del componente normativo a los líderes de procesos.
4. Documento "Normograma Institucional" ajustado y publicado con los cambios requeridos por los responsables de los procesos de la entidad.</t>
  </si>
  <si>
    <t>Profesional Universitario de Planeación</t>
  </si>
  <si>
    <t>Incumplimiento en el encabezado de los documentos (Procedimiento Control de Documentos, Procedimiento Formulación y Seguimiento del Plan de Acción Anual, Procedimiento Proyecto fondo para el desarrollo de la televisión y los contenidos (FONTV), Procedimiento Formulación, Registro y Actualización de  Proyectos de Inversión, Procedimiento Formulación, Evaluación y  Seguimiento al  Plan  Anual de  Adquisiciones, Procedimiento Revisión por la Dirección y Procedimiento Control al Producto (Bien y/o servicio) no conforme) del proceso de Planeación Estratégica respecto a: Logotipo o emblema oficial de Canal Capital, logotipo de la Alcaldía Mayor de Bogotá.</t>
  </si>
  <si>
    <t>Al hacer la revisión de los procedimientos y manuales asociados al proceso de Planeación estratégica, se evidenció que los encabezados de los documentos no corresponden a la imagen institucional vigente.</t>
  </si>
  <si>
    <t>1. Actualizar el documento  EPLE-MN-002 MANUAL PARA EL CONTROL DE DOCUMENTOS DEL SISTEMA INTEGRADO DE GESTIÓN, indicando que los documentos deben ser ajustados de imagen institucional sin afectar su versionamiento.
2. Actualizar los encabezados en los documentos asociados al proceso de planeación estratégica con la imagen institucional actual.
3. Solicitar a los demás procesos de la entidad hacer la revisión general a sus documentos y solicitar las actualizaciones que lo requieran.</t>
  </si>
  <si>
    <t>1. Documento  EPLE-MN-002 MANUAL PARA EL CONTROL DE DOCUMENTOS DEL SISTEMA INTEGRADO DE GESTIÓN actualizado.
2. Procedimientos asociados al proceso de planeación estratégica actualizados con la imagen institucional.
3. Envío de solicitud de revisión general de los documentos a los líderes de procesos.</t>
  </si>
  <si>
    <t>Al hacer la revisión de los procedimientos y manuales asociados al proceso de Planeación estratégica, se evidenció que los códigos no habían sido actualizados correctamente.</t>
  </si>
  <si>
    <t>1. Actualizar dentro de los  documentos asociados al proceso de planeación estratégica los códigos que hacen referencia a los documentos asociados a los mismos.
2. Solicitar a los demás procesos de la entidad hacer la revisión general a sus documentos y solicitar las actualizaciones que lo requieran.</t>
  </si>
  <si>
    <t>1. Procedimientos asociados al proceso de planeación estratégica actualizados con la codificación vigente.
2. Envío de solicitud de revisión general de los documentos a los líderes de procesos.</t>
  </si>
  <si>
    <t>Se evidenciaron formatos que se citan en el Procedimiento Formulación y Seguimiento del Plan de Acción Anual, código EPLE-PD-001 que no se encuentran publicados en la intranet.</t>
  </si>
  <si>
    <t>Al hacer la revisión del procedimiento indicado, se evidencia que el mismo relaciona un formato que había sido eliminado del SIG y que aún se encontraba referenciado.</t>
  </si>
  <si>
    <t>1. Actualizar dentro de los  documentos asociados al proceso de planeación estratégica los formatos requeridos dentro del mismo.
2. Solicitar a los demás procesos de la entidad hacer la revisión general a sus documentos y solicitar las actualizaciones que lo requieran.</t>
  </si>
  <si>
    <t>1. Procedimientos asociados al proceso de planeación estratégica actualizados con los documentos asociados revisados.
2. Envío de solicitud de revisión general de los documentos a los líderes de procesos.</t>
  </si>
  <si>
    <t>Se evidenciaron documentos del listado maestro de los años 2009 y 2010 que se encuentran desactualizados (logotipo, normatividad citada y formatos citados): Caracterización proceso gestión de contratación, Caracterización proceso Gestión Jurídica, Políticas de control, Programa de Inducción y Reinducción, Instructivo para el manejo de la videoteca, Instructivo para la elaboración de acuerdos de gestión, Instructivo para el buzón de sugerencias.</t>
  </si>
  <si>
    <t>Al hacer la revisión del listado maestro de documentos y de los documentos publicados en la intranet de la entidad, se encuentra que hay documentos de responsabilidad de diferentes áreas que no se han revisado ni actualizado recientemente.</t>
  </si>
  <si>
    <t>1. Envío de solicitud de revisión general de los documentos a los líderes de procesos.
2. Siete (7) documentos revisados y actualizados.</t>
  </si>
  <si>
    <t>Se observó que no se está dando cumplimiento a los productos establecidos en el Procedimiento Formulación y Seguimiento del Plan de Acción Anual.</t>
  </si>
  <si>
    <t>Al hacer la revisión del procedimiento indicado, se evidencia que en las actividades del mismo se hacía mención a registros diferentes a los empleados en la ejecución del procedimiento.</t>
  </si>
  <si>
    <t>1. Actualizar dentro de los  documentos asociados al proceso de planeación estratégica los formatos y registros de soporte requeridos dentro del mismo.
2. Solicitar a los demás procesos de la entidad hacer la revisión general a sus documentos y solicitar las actualizaciones que lo requieran.</t>
  </si>
  <si>
    <t>1. Procedimientos asociados al proceso de planeación estratégica actualizados con los documentos y registros de soporte asociados revisados.
2. Envío de solicitud de revisión general de los documentos a los líderes de procesos.</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</si>
  <si>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</si>
  <si>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</si>
  <si>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</si>
  <si>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</si>
  <si>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</si>
  <si>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diferencia entre la información registrada en la ficha EBI-D de los proyectos de inversión 10, 79 y 80 para los valores aprobados registrados para la vigencia 2017 y los establecidos en el Informe de Ejecución del Presupuesto de Gastos e Inversiones a diciembre 2017.</t>
  </si>
  <si>
    <t>Al hacer la actualización en SEGPLAN, la misma se hizo sobre la ejecución y no para programación y no se verificó con los soportes de planeación.</t>
  </si>
  <si>
    <t xml:space="preserve">1. Implementar el Sistema de Planeación desarrollado por la Dirección de Planeación de la Secretaría de Cultura Recreación y Deporte.
2. Establecer revisiones preliminares dentro del equipo de planeación con el fin de no centralizar las validaciones previas al cargue del reporte de la información reportada. </t>
  </si>
  <si>
    <t>1. Sistema de Planeación desarrollado por la Dirección de Planeación de la Secretaría de Cultura Recreación y Deporte implementado para el Canal. 
2. Revisiones realizadas por el equipo de planeación frente a la información a cargar en SEGPLAN.</t>
  </si>
  <si>
    <t>Se observó que para el proyecto de inversión No. 10 “Televisión pública para la cultura ciudadana, la educación y la información”, de conformidad con las Resoluciones de la ANTV para la vigencia 2017 se aprobaron 585 capítulos, sin embargo, se reportó en Segplan 586.</t>
  </si>
  <si>
    <t>Al hacer la revisión de la información reportada en el sistema SEGPLAN, se identificó que, por aproximación de valores en números decimales, se registró y reportó un capítulo adicional a los aprobados en las resoluciones de ANTV.
Cabe anotar que el error fue detectado inmediatamente y se hicieron las respectivas correcciones.</t>
  </si>
  <si>
    <t>Se evidenció incumplimiento de la actividad No. 27 respecto al contenido de las carpetas de los contratos del Procedimiento Proyecto Fondo para el Desarrollo de la Televisión y los Contenidos (FONTV), código EPLE-PD-003.</t>
  </si>
  <si>
    <t>Coordinación Jurídica</t>
  </si>
  <si>
    <t xml:space="preserve">Coordinadora Jurídica </t>
  </si>
  <si>
    <t>Se observó que la matriz para priorizar las necesidades de infraestructura establecida en la Metodología para la Identificación y Atención de Necesidades de Infraestructura Física, no se está utilizando por la Subdirección Administrativa.</t>
  </si>
  <si>
    <t>Gestión de Recursos y Administración de la Información (Apoyo)
Planeación Estratégica (Estratégico)</t>
  </si>
  <si>
    <t>Debido a que no se realizó un efectivo empalme en el cambio de Subdirector Administrativo, no se tuvo conocimiento de la aplicación de la metodología para la Identificación y Atención de Necesidades de Infraestructura Física.</t>
  </si>
  <si>
    <t>Revisar y evaluar la matriz por parte de la Subdirección Administrativa y adaptarla a las necesidades actuales del Canal para su utilización.</t>
  </si>
  <si>
    <t>Implementar la metodología</t>
  </si>
  <si>
    <t>La política de administración de riesgo no cumple con el contenido establecido en la Guía para la Administración del Riesgo de diciembre de 2014 versión 3 expedida por el Departamento Administrativo de la Función Pública.</t>
  </si>
  <si>
    <t>Al hacer la revisión de la política de administración de riesgo de la entidad, se evidencia que se requiere hacer revisión y actualización de la misma, en concordancia con elementos de la Guía para la Administración del Riesgo del DAFP.</t>
  </si>
  <si>
    <t>1. Revisar y actualizar el documento EPLE-PO-001 POLÍTICA DE ADMINISTRACIÓN DEL RIESGO y EPLE-MN-003 MANUAL METODOLÓGICO PARA LA ADMINISTRACIÓN DEL RIESGO, en concordancia con los  elementos de la Guía para la Administración del Riesgo del DAFP.</t>
  </si>
  <si>
    <t>1. Documento  EPLE-PO-001 POLÍTICA DE ADMINISTRACIÓN DEL RIESGO revisado y actualizado en lo pertinente.
2. Documento   EPLE-MN-003 MANUAL METODOLÓGICO PARA LA ADMINISTRACIÓN DEL RIESGO revisado y actualizado en lo pertinente.</t>
  </si>
  <si>
    <t>Respecto a la gestión de riesgos institucionales se evidenciaron las siguientes debilidades: inexistencia de un cronograma para la actualización de las matrices de riesgo, deficiencia en las actividades de socialización asociadas a la Gestión del Riesgo y análisis de riesgos adicionales de la entidad que podrían afectar la continuidad del negocio.</t>
  </si>
  <si>
    <t>Al hacer la revisión de las matrices de riesgos de los procesos de la entidad, se identifica que aún hay procesos en la entidad pendientes por la actualización de sus riesgos, y que además se debe garantizar que las demás hagan periódicamente su revisión, ajustes e identificación de nuevas y potenciales situaciones de riesgo.</t>
  </si>
  <si>
    <t>1. Elaborar un cronograma de actividades para la revisión de riesgos a los procesos de la entidad, para el segundo semestre del año.
2. Realizar mesas de trabajo para la socialización de riesgos con los responsables de cada uno de los procesos, invitando a su revisión y actualización.</t>
  </si>
  <si>
    <t>1. Un (1) cronograma para la socialización de los riesgos con los procesos de la entidad, su revisión y actualización, para el segundo semestre del año.
2. Mesas de trabajo realizadas y sus soportes.</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</si>
  <si>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</si>
  <si>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</si>
  <si>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</si>
  <si>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</si>
  <si>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 xml:space="preserve">Informe de Auditoria Gestión de Recursos y Administración de la Información. 2017 </t>
  </si>
  <si>
    <t xml:space="preserve">Se evidencian debilidades en el aplicativo kardex respecto a la asignación de los códigos de los bienes ya que estos no se pueden integrar al SIIGO, así como para el manejo y control de los bienes de consumo controlado que tiene el Canal. </t>
  </si>
  <si>
    <t>Debilidades en el aplicativo Kardex de almacén.</t>
  </si>
  <si>
    <t>1. Solicitar al contratista soporte del Kardex la implementación de los módulos de interacción en el aplicativo kardex de almacén que permitan incluir los códigos Siigo, así como las placas de control de los elementos de consumo controlado de Canal Capital.
2. Realizar las pruebas de funcionamiento y operatividad del desarrollo requerido antes de su implementación con el área de Servicios Administrativos.
3. Puesta en marcha de los módulos implementados para el desarrollo del proceso en el aplicativo kardex de almacén.</t>
  </si>
  <si>
    <t>Cuando se realiza la anulación de un documento, el formato de anulaciones no cuenta con un campo para indicar la razón por la cual el documento es anulado</t>
  </si>
  <si>
    <t>En las entradas de almacén Nos. 2, 19, 37 y 45 de 2017, no se evidencia en la casilla de observaciones, que se indique el número del pago al cual corresponde la entrada de almacén.</t>
  </si>
  <si>
    <t>Desconocimiento de la forma de ingreso de los elementos al aplicativo kardex.</t>
  </si>
  <si>
    <t>1. capacitar una vez cada semestre, al personal que realiza los ingresos al almacén, acerca de la inclusión del número de pago de conformidad con lo establecido en el certificado pago a contratistas.</t>
  </si>
  <si>
    <t xml:space="preserve">Para las entradas de almacén No. 7 del 24 de febrero de 2017, la fecha del acta de recibo a satisfacción por parte del supervisor está firmada el 17 de febrero de 2017. 7 días antes en el del recibo real del elemento Canal. En la entrada de almacén No. 40 del 10 de julio de 2017 la fecha del acta de recibo a satisfacción por parte del supervisor esta es firmada el día 30 de abril de 2017; 40 días antes del recibo real del elemento Canal. En la entrada de almacén No. 73 del 25 de octubre de 2017, la fecha del acta de recibo a satisfacción por parte del supervisor está firmada el día 5 de septiembre de 2017; 50 días antes del recibo real del elemento Canal; Lo que indica debilidades en el procedimiento de ingreso de los bienes que adquiere el Canal. </t>
  </si>
  <si>
    <t>Gestión de Recursos y Administración de la Información
Prestación/Emisión Servicio de Televisión</t>
  </si>
  <si>
    <t>Debilidades en el procedimiento AGRI-SA-PD-002
Ingreso a Almacén, debido a que no describe los tiempos en los cuales debe tramitarse la entrada al almacén por parte del Supervisor del contrato.</t>
  </si>
  <si>
    <t>1. Actualizar el procedimiento AGRI-SA-PD-002- Ingreso a Almacén, incluir tiempos para el tramite de la entrada al almacén por parte del Supervisor del Contrato.
2. Enviar a planeación el procedimiento actualizado.
3. Publicación del procedimiento en la intranet.
4. Socialización del procedimiento.</t>
  </si>
  <si>
    <t>Se evidenció en el formato de acta de recibo a satisfacción que hace parte de los soportes de la entrada de almacén No. 7; que el acta es firmada por el supervisor el 17 de febrero de 2017 y la factura soporte tiene fecha del 7 de marzo de 2017, dieciocho (18) días después de la fecha del acta, situación que contraviene lo establecido en la misma acta de recibo a satisfacción; la cual indica textualmente “hacen parte integral de la presente certificación, factura presentada por el contratista con el sello tramite de correspondencia, cuando a ello haya lugar”. De lo anterior se infiere que al momento de firmar el supervisor el acta de recibo a satisfacción la factura del proveedor debe tener la radicación de correspondencia del Canal y por ende su fecha de elaboración debe ser anterior o igual a la del acta de supervisión. Situación que no se observa para este caso como tampoco en las actas de las entradas de almacén Nos. 30, 40 y 73 de 2017.</t>
  </si>
  <si>
    <t>Al cotejar la información de la entrada de almacén con lo facturado y recibido a satisfacción por parte del supervisor, se evidencia una diferencia de $13.180.952, la cual se explica en la casilla de observaciones de la entrada así: “el valor de la presente entrada difiere con lo facturado en relación a los servicios de instalación en, valor $13.180.952”.</t>
  </si>
  <si>
    <t>Desconocimiento de la Política Financiera de Canal Capital, en la cual se establecen los costos que deben ser incluidos como un mayor valor del bien en el momento del ingreso del almacén.</t>
  </si>
  <si>
    <t xml:space="preserve">1. Solicitar Capacitación al área de contabilidad en la política financiera de Canal Capital.
2. Citar comité de inventarios y solicitar el reconocimiento de los valores de servicio de instalación del activo en los inventarios de la entidad. </t>
  </si>
  <si>
    <t xml:space="preserve">Se evidenció que el formato AGRI-SAS-PD-008 denominado salida de elementos no se encuentra actualizado en su encabezado, ver anexo No. 1; como como lo dispone el "Manual para el Control de documentos del Sistema Integrado de Gestión" código EPLE-MN-002, versión 3 del 11-07-2016, que en los literales a y g del numeral 3.8.11 establece: Encabezado (obligatorio): TODOS los documentos que hacen parte del Sistema Integrado de Gestión deben contener:
a) Logotipo o emblema oficial de Canal Capital (lado superior izquierdo)
b) Logotipo de la Alcaldía Mayor de Bogotá".
</t>
  </si>
  <si>
    <t>Falta de actualización de los formatos en el Sistema Integrado de Gestión.</t>
  </si>
  <si>
    <t>1. Actualizar el procedimiento  
AGRI-SA-PD-008 SALIDA DE ELEMENTOS, incluir logos oficiales de Canal Capital.
2. Enviar a planeación el procedimiento actualizado.
3. Publicación del procedimiento en la intranet.
4. Socialización del procedimiento.</t>
  </si>
  <si>
    <t>Se evidencio que el formato AGRI-SA-PD-012 Reintegro a almacén y/o traslado de bienes, en la parte del glosario en la columna de termino tiene la definición de reintegro de bienes, la cual indica “… a cargo de los funcionarios y contratistas de la Superintendencia de Notariado y Registro…” (Negrilla fuera de texto) texto que evidencia falta de revisión al momento de realizar las verificaciones a los procedimientos que se publican en el Canal.</t>
  </si>
  <si>
    <t>1. Actualizar el procedimiento   
 AGRI-SA-PD-012 REINTEGRO AL ALMACÉN Y O TRASLADO DE BIENES,  incluir que el procedimiento aplica para los funcionarios y contratistas de Canal Capital.
2. Enviar a planeación el procedimiento actualizado.
3. Publicación del procedimiento en la intranet.
4. Socialización del procedimiento.</t>
  </si>
  <si>
    <t>De los 115 elementos definidos en la muestra 11 de ellos no se lograron ubicar, estos se consultaron nuevamente en el aplicativo kardex para saber si se habían trasladado y no registran cambios, lo anterior sugiere que se han llevado a cabo traslados de los elementos y estos no se han informado a Almacén, de igual manera que los controles establecidos por el proceso presentan debilidad en cuanto al lugar donde se encuentran los equipos del Canal.</t>
  </si>
  <si>
    <t>Debilidades en el Procedimiento  AGRI-SA-PD-012 REINTEGRO AL ALMACÉN Y O TRASLADO DE BIENES, debido a que no se incluyen los tiempos para la radicación de los reportes de novedades al área de Servicios Administrativos.</t>
  </si>
  <si>
    <t>1. Actualizar el procedimiento   
 AGRI-SA-PD-012 REINTEGRO AL ALMACÉN Y O TRASLADO DE BIENES,  incluir los tiempos de radicación del formato AGRISA-FT-026
REPORTE DE NOVEDADES, por las áreas que realizan los movimientos.
2. Enviar a planeación el procedimiento actualizado.
3. Publicación del procedimiento en la intranet.
4. Socialización del procedimiento.</t>
  </si>
  <si>
    <t xml:space="preserve">En prueba de auditoría aleatoria al inventario, se evidenció que de los 115 elementos definidos en la muestra 8 de ellos se encontraron en ubicación diferente a la registrada en el inventario del aplicativo kardex, al consultar los traslados de 2018 no se observó que estos elementos presentaran ese registro.  Así mismo, se encontraron en el laboratorio 5 monitores que, de acuerdo a lo manifestado por la persona responsable, estos monitores funcionan y los tienen ahí porque no son modelos recientes y los funcionarios no los utilizan.
</t>
  </si>
  <si>
    <t>En prueba de auditoría aleatoria al inventario se encontraron 15 licencias de office 2007, 3 licencias adobe producción Premium cs5 idioma español  plataforma Mac Windows, 1 licenciamiento PTRG network monitor  para 100 1000 sensores el cual no se usa desde 2006, 1 licencia Symantec Backup exec 2012 option library, 8 licencias de google vault for work, 1 licencia xilisoft video converter platinum, paquete de 220 licencias de una solución antivirus McAfee mfe complete ep grant number 8467492-nai sku cebtfm-aa fecha de expiración 20/03/2016 las cuales se encuentran vencidas y de acuerdo a lo manifestado por el profesional universitario de sistemas al momento de la auditoría se van a enviar a servicios administrativos para dar de baja. Así mismo, se encontró un Live U grip placa 1002342 el cual se encuentra dañado hace más o menos 1 mes, de acuerdo a lo manifestado por la persona que se encuentra el en IN OUT al momento de la auditoria.</t>
  </si>
  <si>
    <t>Desconocimiento del procedimiento AGRI-SA-PD-009 BAJA DE BIENES, por parte de los responsables de los activos.</t>
  </si>
  <si>
    <t>1. Capacitar a los supervisores de contratos y/o responsables de adquisiciones, acerca del procedimiento de baja de elementos al almacén.
2. Realizar el envío de un correo electrónico semestralmente a los supervisores de contratos, en donde se indique el procedimiento a seguir para la Baja de bienes del inventario.</t>
  </si>
  <si>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</si>
  <si>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</si>
  <si>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</si>
  <si>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Desconocimiento del procedimiento AGRI-SA-PD-009 BAJA DE BIENES, ya que no se indican las causas por la cual se va a dar de baja un bien.</t>
  </si>
  <si>
    <t>1. Actualizar el procedimiento   
AGRI-SA-PD-009 BAJA DE BIENES,  incluir: la causa por la cual el bien esta para dar de baja (obsolescencia, daño, hurto, etc.),
Indicar la ubicación del bien, debe ir firmada por quien ha recibido los bienes y los tiene a cargo.
2. Enviar a planeación el procedimiento actualizado.
3. Publicación del procedimiento en la intranet.
4. Socialización del procedimiento.</t>
  </si>
  <si>
    <t>Al realizar la toma física se evidenció la existencia de elementos que fueron entregados por diferentes áreas del Canal y que a la fecha no se han identificado por diferentes situaciones, esto de acuerdo a lo manifestado por el técnico de servicios administrativos, quien se encuentra realizando este proceso y solicitara al área técnica y a sistemas apoyo para la completa identificación y verificación del estado de estos elementos. Sin embargo, se verifico que el área técnica mediante memorando 376 del 26 de febrero de 2017 da respuesta a solicitud sobre él envió de concepto técnico para elementos que iniciaran proceso de baja</t>
  </si>
  <si>
    <t>1. Capacitar a los supervisores de contratos y/o responsables de adquisiciones, acerca del procedimiento de baja de elementos al almacén una vez semestralmente.
2. Realizar el envío de un correo electrónico semestralmente a los supervisores de contratos, en donde se indique el procedimiento a seguir para la Baja de bienes del inventario cada dos meses.</t>
  </si>
  <si>
    <t>Auditoría Sistema de Gestión de la Seguridad y Salud en el Trabajo SG-SST</t>
  </si>
  <si>
    <t>Actividades ejecutadas -------------*100 Actividades programadas</t>
  </si>
  <si>
    <t xml:space="preserve">Profesional de Recursos Humanos </t>
  </si>
  <si>
    <t>Se evidenció que el formato “Entrega individual de elementos de protección personal” no se diligencia con la totalidad de datos que se establecen en el mismo, adicionalmente se observó que la persona que recibe los elementos es la misma que realiza la entrega.</t>
  </si>
  <si>
    <t>Falta de uniformidad en los criterios de diligenciamiento del formato en mención.</t>
  </si>
  <si>
    <t>1. Realizar reunión con el profesional de Seguridad y Salud en el Trabajo encargado del diligenciamiento del formato y la Profesional de Recursos Humanos encargada del proceso para definir los criterios de diligenciamiento del formato. 2. Realizar una revisión semestral del diligenciamiento de formato</t>
  </si>
  <si>
    <t xml:space="preserve">Actas de reunión  </t>
  </si>
  <si>
    <t>La actividad número 4 del procedimiento establece como responsable al Jefe inmediato/Supervisor de solicitar al profesional de Seguridad y Salud en el Trabajo (SST) mediante correo electrónico, los elementos de protección personal requeridos para el desempeño de la labor de cada uno de sus colaboradores. Sin embargo, se evidenció que la solicitud de estos elementos no se realizó por parte de los responsables establecidos en el procedimiento.</t>
  </si>
  <si>
    <t>No se tenia conocimiento del procedimiento por parte de los supervisores de contrato encargados de hacer la solicitud de EPP  y no se estaba realizando la verificación de los responsables en hacer las solicitudes</t>
  </si>
  <si>
    <t>1. divulgar el procedimiento a los supervisores de contrato. 2. Realizar verificación de la persona que solicita el EPP</t>
  </si>
  <si>
    <t>1. Acta de divulgación
2. Correos de solicitud verificados</t>
  </si>
  <si>
    <t>Se evidenció que la mayoría de elementos de protección personal se entregan a contratistas, así mismo en los contratos no se establece en las obligaciones ningún aspecto relacionado con elementos de protección personal, ni se evidencia claridad en los documentos internos de la entidad en relación con el mismo.</t>
  </si>
  <si>
    <t>No se tenia claridad sobre la obligación que le correspondía al Canal sobre este tema.</t>
  </si>
  <si>
    <t>1. Acta de reunión con la oficina jurídica definiendo la obligatoriedad del uso y reposición de elementos de protección personal por parte de los contratistas en las minutas de los contratos. 2. incluir dentro de la minuta de los contratos la obligación referente al suministro de elementos de protección personal.</t>
  </si>
  <si>
    <t>1. Acta de reunión  
2. obligación en las minutas del contrato</t>
  </si>
  <si>
    <t>Se evidenció que el profesional de SST, de acuerdo con el Plan Emergencias es el jefe de brigada, es la “persona encargada de recolectar todos los datos referentes al accidente y a los lesionados e informa a la ARL respectiva. Apoya la coordinación de comunicaciones a las instituciones involucradas”. Sin embargo, la normatividad establece que los auditores no deben auditar su propio trabajo.</t>
  </si>
  <si>
    <t>No se contemplo el conflicto de intereses en la designación del auditor</t>
  </si>
  <si>
    <t>1. Actualizar el plan de emergencia 
2. Realizar seguimientos semestrales por parte del COPASST a las actividades programadas.</t>
  </si>
  <si>
    <t>Plan de emergencias actualizado, actas de seguimiento del COPASST</t>
  </si>
  <si>
    <t xml:space="preserve">En la verificación de elementos del botiquín y EPP:
 El alcohol 350 ml, alcohol 700 ml y el preservativo se entregaron por vencimiento a la persona encargada del PIGA, sin embargo, no se dejó soporte de la entrega de los elementos. 
</t>
  </si>
  <si>
    <t>No se contemplo la necesidad de dejar evidencia en la salida de insumos vencidos de los botiquines.</t>
  </si>
  <si>
    <t>1. Hacer solicitud vía correo electrónico al referente ambiental, para que los insumos vencidos de botiquín sean tenidos en cuenta en la actualización del PIGA.                                             2. realizar acta con el profesional ambiental a cargo del PIGA cada vez que sea necesario sacar insumos vencidos de los botiquines.   3. Realizar inspecciones bimestrales de los botiquines.</t>
  </si>
  <si>
    <t>Correo electrónico, acta de reunión, formatos de inspecciones</t>
  </si>
  <si>
    <t>Se evidenciaron diferencias entre los elementos verificados y los relacionados en el inventario EPP y botiquín, además de ítems repetidos.</t>
  </si>
  <si>
    <t>Dentro del inventario no se tuvo en cuenta el registro de salida de insumos vencidos y no se corroboro la duplicidad de información</t>
  </si>
  <si>
    <t>1. Actualizar el inventario de insumos de botiquín y de EPP.   
2. Realizar inspecciones bimestrales a los botiquines</t>
  </si>
  <si>
    <t>Formatos de inspecciones</t>
  </si>
  <si>
    <t>En la verificación de extintores se observó lo siguiente:
a. El número de extintores relacionados en el Plan de Emergencias no corresponde con el  número indicado en la verificación adelantada por Control Interno.
b. Algunos extintores no se encuentran señalizados ni se encuentran debidamente identificado el sitio de ubicación de estos equipos.
c. Algunos de los extintores del Canal en la verificación adelantada por Control Interno no tenían el sello de seguridad.
d. La palanca de descarga de uno de los extintores se encontraba en una posición que no coincide con la ilustrada en la norma.</t>
  </si>
  <si>
    <t>En el plan de emergencia no quedaron registrados la totalidad de extintores del Canal y no se realizaron inspecciones periódicas para verificar el estado de los mismos.</t>
  </si>
  <si>
    <t>1. Realizar actualización del plan de emergencias relacionando la totalidad de extintores.                                                                                                                             2.realizar inspección  trimestralmente a la totalidad de extintores para identificar condiciones de mejora de los mismos.</t>
  </si>
  <si>
    <t>Plan de emergencias actualizado - Formatos de inspección de extintores</t>
  </si>
  <si>
    <t>En la verificación adelantada por la Oficina de Control Interno el 17 de agosto de 2018 se le preguntó a uno de los vigilantes si conocía el plan de seguridad del Canal, indicando que no, a pesar de manifestar que tenía conocimiento de las salidas de emergencia, rutas de evacuación y puntos de encuentro. Por lo anterior, es importante que se socialice con el personal de seguridad del Canal el Plan de Seguridad con la finalidad de que se dé cumplimiento integralmente a las funciones en caso de emergencia antes, durante y después.</t>
  </si>
  <si>
    <t xml:space="preserve">No se tuvo en cuenta la rotación de vigilantes por cambios en las empresas que prestan el servicio de vigilancia. </t>
  </si>
  <si>
    <t>1. Realizar socialización del plan de seguridad a los vigilante del Canal con una periodicidad semestral.</t>
  </si>
  <si>
    <t>Acta de reunión de divulgación del plan de seguridad</t>
  </si>
  <si>
    <t>Se evidenció incumplimiento en la ejecución de las actividades programadas en el cronograma de actividades y plan de trabajo estructurado para la vigencia 2018, como:
1. Actualización del manual del SG-SST
2. Organización de los niveles de responsabilidad, funciones y obligaciones de SST
3. Determinación de los objetivos, metas e indicadores del SG-SST
4. Elaboración matriz de capacitación, inducción y entrenamiento de SST
5. Realizar inducciones de los diferentes temas de SST
6. Validación del procedimiento de reporte de peligros (comportamientos inadecuados y condiciones inseguras)
7. Revisión de las políticas, reglamento, plan de trabajo en compañía del COPASST
8. Codificación de los documentos del SG-SST
9. Documentar el procedimiento de gestión del cambio
10. Organizar y divulgar los niveles de responsabilidad, funciones y obligaciones de los comités
11. Organizar y divulgar los niveles de responsabilidad, funciones y obligaciones de la brigada de emergencias
12. Capacitación brigada de emergencias
13. Elaboración del procedimiento de inspecciones de seguridad
14. Adelantar todas las gestiones correspondientes al comité de convivencia laboral
15. Desarrollar el manual de contratistas y proveedores
16. Estrategia de comunicaciones de notas saludables.</t>
  </si>
  <si>
    <t xml:space="preserve">Para los plazos definidos  en el plan de trabajo anual no se contemplaron las revisiones y tramites internos de la entidad que pudiesen retrasar el cumplimiento de las fechas definidas. </t>
  </si>
  <si>
    <t>1. Definir las fechas de cumplimiento de  las actividades para el plan de trabajo anual 2019 contemplando las variables que no se tuvieron en cuenta para el plan de trabajo 2018.  2. Realizar un seguimiento semestral a la ejecución del plan de trabajo anual</t>
  </si>
  <si>
    <t>Plan de trabajo anual 2019.</t>
  </si>
  <si>
    <t>Se registran actividades programadas en el cronograma de actividades y plan de trabajo para la vigencia 2018 que no se han ejecutado conforme los documentos mencionados como son:
 *Documentar ficha técnica por indicadores.</t>
  </si>
  <si>
    <t>Inexistencia de las fichas técnicas</t>
  </si>
  <si>
    <t>Documentar la ficha técnica de los indicadores</t>
  </si>
  <si>
    <t>Fichas técnica de los indicadores</t>
  </si>
  <si>
    <t xml:space="preserve">Sobre los productos que se derivan de la ejecución de actividades como Identificar las posibles sustancias cancerígenas (tomando como referencia la clasificación de la iarc - agencia internacional para la investigación del cáncer) de las diferentes mercancías peligrosas que se manipulan (laboratorios, mantenimiento, jardinería, servicios generales, etc.), actualizar listado trabajadores que realizan tareas de alto riesgo, documentar matriz de indicadores, definir tiempos y responsable y Levantamiento perfil sociodemográfico contratistas no se puede definir ejecución debido a que:
1. Los documentos no cuentan con una fecha de creación que permita evidenciar su concordancia con la programación establecida. 
2. Los documentos no cuentan con un control de cambios en los que se puedan consignar las actualizaciones y/o modificaciones requeridas. </t>
  </si>
  <si>
    <t>Ejecución de actividades en documentos no controlados</t>
  </si>
  <si>
    <t>Formalizar documentos  matriz de indicadores y matriz de sustancias químicas</t>
  </si>
  <si>
    <t>Documentos formalizados matriz de indicadores y matriz de sustancias químicas</t>
  </si>
  <si>
    <t>La matriz de indicadores mínimos del SG-SST cuenta con indicadores de resultado, sin embargo, faltan indicadores de estructura y proceso.</t>
  </si>
  <si>
    <t>Inexistencia de indicadores de estructura y proceso.</t>
  </si>
  <si>
    <t>1. Diseñar los indicadores de estructura y proceso.                                        
2. Medir los indicadores diseñados.</t>
  </si>
  <si>
    <t>Indicadores de estructura y  proceso</t>
  </si>
  <si>
    <t xml:space="preserve">Informe de Auditoria Nuevos Negocios. 2017 </t>
  </si>
  <si>
    <t>Al verificar la documentación puesta en conocimiento de la OCI, así como el reporte del área de nuevos negocios entorno a la planeación estratégica se pudo establecer que Canal Capital no ha realizado la incorporación de la temática de nuevos negocios en la planeación estratégica de la entidad, incumpliéndose lo establecido por la Junta Administradora Regional mediante en el Acuerdo 004 de2016.</t>
  </si>
  <si>
    <t>Nuevos Negocios empezó en 2016 como nueva área y está en proceso de inclusión al Sistema Integrado de Gestión.</t>
  </si>
  <si>
    <t>Incluir a Nuevos Negocios en el Sistema Integrado de Gestión.
1. Incluir a Nuevos Negocios en el proceso de comercialización y hacerlo visible dentro de la caracterización respectiva.
2. Definir indicadores y riesgos del proceso.
3. Actualizar la caracterización del proceso de comercialización indicando que la venta de BTL va ligada a la producción audiovisual en la mayoría de los casos.</t>
  </si>
  <si>
    <t>Actividades realizadas / Actividades programadas.</t>
  </si>
  <si>
    <t>Coordinadora de Nuevos Negocios</t>
  </si>
  <si>
    <t>Falta de inicio del trámite de inclusión de indicadores de gestión que actualmente se llevan en Nuevos Negocios.</t>
  </si>
  <si>
    <t>Oficializar los indicadores de gestión con periodicidad trimestral de Nuevos Negocios.</t>
  </si>
  <si>
    <t>Al verificar la información puesta a disposición de la OCI se pudo establecer que la entidad no ha realizado estudio o implementado otro tipo de metodologías que permitan determinar la cantidad de personal necesario para la eficiente realización de las tareas que se originan con ocasión de las nuevas funciones asignadas por la Junta Administradora Regional mediante el Acuerdo 004 de 2016, así como de las demás áreas de la entidad con las cuales interactúa.</t>
  </si>
  <si>
    <t>Teniendo en cuenta que Nuevos Negocios ha venido desarrollando sus actividades de forma progresiva, por ser un procedimiento experimental, la misma experiencia ha arrojado la información relacionada con la cantidad de personal que requiere cada contrato, por lo que no se ha requerido hasta la fecha, una metodología que establezca el personal necesario.</t>
  </si>
  <si>
    <t>1. Documentar la metodología que permita establecer la cantidad de personal requerido para cada contrato (por ejemplo, mínimo un ejecutivo de cuenta y un productor logístico dedicado ciento por ciento a los proyectos).
2. Implementar la metodología.</t>
  </si>
  <si>
    <t>Un (1) documento de metodología implementado.</t>
  </si>
  <si>
    <t>De conformidad con los documentos puestos en conocimiento de la OCI, se pudo establecer que con ocasión de la gestión de nuevos negocios la entidad no realiza un seguimiento o evaluación al final de la prestación del servicio. Situación por la cual no es posible evidenciar el mejoramiento continuo y posiblemente no identificar acciones de mejora.</t>
  </si>
  <si>
    <t>El seguimiento a la gestión de Nuevos Negocios no es posterior sino durante la ejecución de cada contrato, de allí que no se haga necesaria la evaluación final interna. Adicionalmente, nuestros clientes nos evalúan permanentemente; a ellos les entregamos un informe de ejecución final y ellos a su vez nos evalúan en su informe final de ejecución del contrato.</t>
  </si>
  <si>
    <t>Reuniones semestrales de retroalimentación de presentación de las acciones de mejoramiento de los eventos.</t>
  </si>
  <si>
    <t>Actas de reunión/2</t>
  </si>
  <si>
    <t>Reunión semestral de retroalimentación</t>
  </si>
  <si>
    <t>No contar con una estrategia o concepto que le permita al Canal dar cuenta de la gestión de Nuevos Negocios en época de ley de garantías.</t>
  </si>
  <si>
    <t>Incluir en el procedimiento las fechas máximas para suscribir contratos interadministrativos  y con proveedores cuando se acerque el periodo de Ley de Garantías.</t>
  </si>
  <si>
    <t>Un (1) procedimiento actualizado</t>
  </si>
  <si>
    <t>De conformidad con el análisis de la información puesta en conocimiento de la OCI no es posible establecer la forma como la entidad establece los gastos de administración o el FEE asociado a la gestión de los contratos que se suscriben en el Marco de los nuevos negocios establecidos en el Acuerdo 004 de 2016, no se evidencia la existencia de una metodología para establecer el porcentaje que la entidad debe cobrar.</t>
  </si>
  <si>
    <t>No existe un instructivo que permita dejar la trazabilidad del ejercicio donde se establezcan los gastos de administración o el Fee asociado a la gestión de los contratos.</t>
  </si>
  <si>
    <t>1. Documentar un instructivo para incluir los costos y gastos incurridos para la determinación del Fee.
2. Adoptar el instructivo</t>
  </si>
  <si>
    <t>Un (1) instructivo/1</t>
  </si>
  <si>
    <t>Un (1) Instructivo</t>
  </si>
  <si>
    <t xml:space="preserve">Con relación al FEE que es planteado en las propuestas y negociaciones previas para la suscripción de los contratos de los nuevos negocios de la entidad, de conformidad con los documentos puestos en conocimiento de la OCI, no se pudo establecer su registro en el marco de las minutas de siete (7) de los once (11) contratos analizados, </t>
  </si>
  <si>
    <t>Muchos de los clientes solicitan excluir el Fee de la minuta.</t>
  </si>
  <si>
    <t>Modificar el procedimiento para incluir el Fee en los contratos.</t>
  </si>
  <si>
    <t xml:space="preserve">De conformidad con los expedientes contractuales puestos en conocimiento de la OCI se pudo establecer que solamente en cuatro (4) de los once (11) contratos de la muestra se evidencia copia de informes de supervisión, aunque con observaciones, situación que hace imposible determinar de manera parcial o total el cumplimiento de las obligaciones y compromisos a cargo de las partes de la relación contractual.
Si bien es cierto la actuación de Canal Capital en el marco de los contratos objeto de este análisis corresponde a la de ejecutor, es pertinente que en el expediente contractual que reposa en la entidad se cuente con la copia de estos documentos debidamente avalados por el supervisor que para el efecto ha sido designado. 
</t>
  </si>
  <si>
    <t>Los contratos interadministrativos no exigían los informes de supervisión, de allí que no se evidenciaran en los expedientes de la muestra.</t>
  </si>
  <si>
    <t>Remitir a la Coordinación Jurídica para su archivo, los informes de supervisión o ejecución de los contratos.</t>
  </si>
  <si>
    <t>Informes de supervisión o ejecución finales/No. de contratos de Nuevos Negocios</t>
  </si>
  <si>
    <t xml:space="preserve">Expedientes de Nuevos Negocios actualizados. </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</si>
  <si>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</si>
  <si>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</si>
  <si>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</si>
  <si>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</si>
  <si>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</si>
  <si>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</si>
  <si>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</si>
  <si>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</si>
  <si>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</si>
  <si>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100% de los cuadros de control con el fee desagregado</t>
  </si>
  <si>
    <t>Al revisar los documentos contractuales y de ejecución suministrados por el área de nuevos negocios, no es posible determinar cómo se incorporan los costos y gastos efectuados por el área de nuevos negocios para garantizar el cumplimiento de los contratos celebrados.</t>
  </si>
  <si>
    <t>Por ser un proyecto en construcción no se había elaborado un instructivo que permita dejar la trazabilidad del ejercicio donde se establecen los gastos de administración o el Fee asociado a la gestión de los contratos.</t>
  </si>
  <si>
    <t>Un (1) Instructivo/1</t>
  </si>
  <si>
    <t>El no tener en cuenta los costos promedios de la contratación de personal del área, el costeo e incorporación de las actividades que desarrollan las áreas que dan soporte a la gestión y el costeo e incorporación de los costos indirectos en los cuales incurre el Canal Capital para que los contratistas de nuevos negocios, así como los de los grupos de apoyo puedan realizar su actividad, puede afectar directamente el valor del FEE que se ha cobrado en los contratos firmados, al punto de tener un FEE sobrevalorado.</t>
  </si>
  <si>
    <t>Cumplimiento de lo dispuesto en el artículo 4 del Decreto 371 de 2010 en los procesos de Participación Ciudadana y Control Social.</t>
  </si>
  <si>
    <t>Se evidenció que el siguiente documento no cumple en su encabezado con el logotipo o emblema oficial de Canal Capital: 
a. Procedimiento Participación ciudadana, código EPLE-PD-012, versión 1, fecha de vigencia 18-11-2015.</t>
  </si>
  <si>
    <t xml:space="preserve">Desarticulación de la documentación vigente  con los lineamientos y estrategias de participación ciudadana establecidos por los organismos rectores del tema </t>
  </si>
  <si>
    <t>Elaborar la política y la estrategia de participación ciudadana de Canal Capital teniendo en cuenta los diferentes escenarios y mecanismos de interacción con los grupos de valor y atendiendo los lineamientos del sector cultura y de los organismos rectores del tema</t>
  </si>
  <si>
    <t xml:space="preserve"># de documentos elaborados y socializados/#de documentos planeados  </t>
  </si>
  <si>
    <t>2 Documentos elaborados y socializados</t>
  </si>
  <si>
    <t xml:space="preserve">Profesional universitario de planeación </t>
  </si>
  <si>
    <t>Se evidenció que las políticas de operación del Procedimiento de Participación Ciudadana, código: EPLE-PD-012 se encuentran desactualizadas.</t>
  </si>
  <si>
    <t xml:space="preserve">Desactualización del normograma del Procedimiento Participación ciudadana, código EPLE-PD-012, versión 1, fecha de vigencia 18-11-2015. </t>
  </si>
  <si>
    <t>Incumplimiento de las Actividades No.1 al No.3, No.7 al No.11, toda vez que no se cuenta con los productos establecidos en el procedimiento.</t>
  </si>
  <si>
    <t>La publicación de la Convocatoria Pública 02 – 2018 en la página web, no cuenta con el objetivo determinado, con el fin de verificar el proceso de selección a la que pertenece, así como tampoco se evidencian convocatorias que requieren de la opinión de los ciudadanos y otras partes interesadas.</t>
  </si>
  <si>
    <t xml:space="preserve">La convocatoria #2 no tiene la descripción del objeto.
Por otra parte se evidencia que las convocatorias publicadas no se cuenta con mecanismo de opinión de los ciudadanos o las partes interesadas </t>
  </si>
  <si>
    <t>1. Ajustar en la convocatoria pública 02 de 2018 la descripción del objeto.
2. Requerir a las áreas solicitantes de publicación en la página web que incluyan en cuerpo del correo el objeto de las mismas.
3. Publicar un banner en el inicio de la página donde se comunique que se abre la convocatoria y que se invite a la ciudadanía a consultarla y generar sus opiniones sobre las mismas a través del chat  o del correo del Canal.</t>
  </si>
  <si>
    <t xml:space="preserve">1. Ajuste realizado en la página web. 
2. Requerimiento de publicación en página web recibidos con el objeto incluido.
3. Número de banners de convocatorias publicados/ total de convocatorias públicas </t>
  </si>
  <si>
    <t>1. 100% del ajuste en la página.
2. 100% de requerimientos con el objeto 
3. 100% de convocatorias públicas con banner</t>
  </si>
  <si>
    <t>Coordinadora de prensa y comunicaciones</t>
  </si>
  <si>
    <t xml:space="preserve">Coordinadora de prensa y comunicaciones y web master </t>
  </si>
  <si>
    <t>Los siguientes numerales no cuentan con las condiciones de publicación requeridas en la normatividad aplicable:
 2.1. “Publicación de datos abiertos”</t>
  </si>
  <si>
    <t>No se contempló dentro del plan de trabajo para el año 2018,  pero se tenía planeado realizar en el primer semestre del 2019.</t>
  </si>
  <si>
    <t>No de actividades ejecutadas/No actividades por ejecutar</t>
  </si>
  <si>
    <t>Verificar que la publicación de Datos Abiertos sea la estipulada en lo dispuesto en el artículo 4 del decreto 371 de 2010.</t>
  </si>
  <si>
    <t>Los siguientes numerales no cuentan con las condiciones de publicación requeridas en la normatividad aplicable:
  2.4. “Preguntas y respuestas frecuentes”</t>
  </si>
  <si>
    <t xml:space="preserve">Se tienen preguntas tipo, la cuales se actualizarán dependiendo de la demanda de preguntas frecuentes. </t>
  </si>
  <si>
    <t xml:space="preserve">1.Se realizará un análisis del total de peticiones y preguntas hechas por la ciudadanía en el año 2018, 
2. Teniendo en cuenta esta información, se actualizará en la página web de Canal Capital el vínculo de preguntas y respuestas frecuentes.  </t>
  </si>
  <si>
    <t xml:space="preserve">Preguntas tipo formuladas a partir del análisis de requerimientos de información / preguntas tipo publicadas actualmente en la página web. </t>
  </si>
  <si>
    <t xml:space="preserve">Preguntas tipo acordes a los requerimientos de la ciudadanía </t>
  </si>
  <si>
    <t xml:space="preserve">Secretario General </t>
  </si>
  <si>
    <t xml:space="preserve">Auxiliar de Atención al Ciudadano </t>
  </si>
  <si>
    <t xml:space="preserve">No </t>
  </si>
  <si>
    <t>Los siguientes numerales no cuentan con las condiciones de publicación requeridas en la normatividad aplicable:
 6.3. Programas y proyectos en ejecución (proyectos de inversión)
 6.4. “Metas, objetivos e indicadores de gestión y/o desempeño”
 6.5. “Participación en la formulación de políticas”</t>
  </si>
  <si>
    <t>Se evidenció que se requiere actualizar la información publicada en las secciones 6.3, 6.4 y 6.5 del botón de transparencia  en cumplimiento de las condiciones de publicación requeridas por la ley.</t>
  </si>
  <si>
    <t>Revisar y actualizar la información publicada en las secciones  6.3, 6.4 y 6.5 del botón de transparencia.</t>
  </si>
  <si>
    <t>Información actualizada en las secciones 6.3, 6.4 y 6.5 del botón de transparencia</t>
  </si>
  <si>
    <t>Información aplicable a los numerales citados, actualizada al 100%</t>
  </si>
  <si>
    <t>Canal Capital no ha promovido la consolidación de veedurías ciudadanas u otras redes de control que puedan ejercer control social sobre el desarrollo de sus proyectos.</t>
  </si>
  <si>
    <t>Desconocimiento de los mecanismos de control social sobre los proyectos.</t>
  </si>
  <si>
    <t>1. Consultar ante la veeduría cuáles son los mecanismos que se pueden utilizar en el canal para el ejercicio de control social sobre los proyectos.
2. Socializar ante el comité directivo la respuesta brindada por la veeduría con los mecanismos que pueden aplicar para Canal Capital.</t>
  </si>
  <si>
    <t>Una comunicación enviada a la Veeduría.
Presentación de socialización en comité directivo.</t>
  </si>
  <si>
    <t>Comunicación enviada.
Presentación enviada a los integrantes del comité directivo.</t>
  </si>
  <si>
    <t>Auditoría al Servicio a la Ciudadanía y Defensor del Televidente</t>
  </si>
  <si>
    <t>Se encuentra desactualizada la normatividad (numeral 13) de la Caracterización del proceso Servicio a la Ciudadanía y Defensor del Televidente, código: AAUT-CR-001.</t>
  </si>
  <si>
    <t>Servicio al Ciudadano y Defensor del Televidente</t>
  </si>
  <si>
    <t>No se había realizado la revisión a la caracterización del proceso.</t>
  </si>
  <si>
    <t xml:space="preserve">1. Realizar la actualización de la Caracterización del proceso de Servicio a la Ciudadanía. 
2. Realizar la debida publicación en comunicaciones internas. </t>
  </si>
  <si>
    <t>Número de actividades ejecutadas/ Número de actividades programadas.</t>
  </si>
  <si>
    <t>2-1</t>
  </si>
  <si>
    <t xml:space="preserve">No es clara la información en el procedimiento  de las peticiones que se radican y las que no. </t>
  </si>
  <si>
    <t>1. Actualización del procedimiento de Atención y Respuesta a Requerimientos de la Ciudadanía, código: AAUT-PD-001, versión 8. 
2. Publicación y socialización del procedimiento.</t>
  </si>
  <si>
    <t>2-2</t>
  </si>
  <si>
    <t>No se contemplo la extemporaneidad de los informes.</t>
  </si>
  <si>
    <t>1. Realizar un mecanismo de alerta en Google Calendar el cual de un aviso 8 días antes de la presentación de los informes mensuales.</t>
  </si>
  <si>
    <t>Mecanismo de alerta en Google Calendar mes a mes y anual 100 % agendado.</t>
  </si>
  <si>
    <t>2-3</t>
  </si>
  <si>
    <t>Desconocimiento del procedimiento frente al proceso que debe llevarse a cabo frente a solicitudes de copia de material.</t>
  </si>
  <si>
    <t xml:space="preserve">
Número de actividades ejecutadas/ Número de actividades programadas.</t>
  </si>
  <si>
    <t>2-4</t>
  </si>
  <si>
    <t>No es posible conocer la opinión del ciudadano  dado que los mismos en ocasiones se apropian del formato AAUT-FT-001 no es posible la verificación del requerimiento y firmas de las áreas que aprueban el material.</t>
  </si>
  <si>
    <t xml:space="preserve">No se realiza la adecuada gestión de archivo de las PQRS ingresadas a Canal Capital. </t>
  </si>
  <si>
    <t>El archivo documental no se estaba organizando conforme a las tablas de retención</t>
  </si>
  <si>
    <t>1. Organizar el Archivo documental, conforme a las tablas de retención.</t>
  </si>
  <si>
    <t>Organización del archivo documental al 100 %</t>
  </si>
  <si>
    <t>Canal Capital no cuenta a la fecha con “Política de Servicio a la Ciudadanía”, contraviniendo lo establecido en el Manual de Servicio a la Ciudadanía, código: AAUT-MN-001, versión 4.</t>
  </si>
  <si>
    <t>Desconocimiento de la implementación de la política en la entidad.</t>
  </si>
  <si>
    <t>1. Realizar la Política de Servicio a la Ciudadanía en Canal Capital. 
2. Publicarla y Socializarla.</t>
  </si>
  <si>
    <t>Los siguientes formatos no se encuentran articulados al Procedimiento de Atención y Respuesta a Requerimientos de la Ciudadanía, código: AAUT-PD-001, versión 8, ni son utilizados como evidencia de la ejecución de una actividad:
• Evaluación del Proceso de Atención a PQRS, Código: AAUT-FT-004, versión 
• Buzón de Sugerencias (PQRS), código: AAUT-FT-007, versión 1.</t>
  </si>
  <si>
    <t>Desactualización de formatos por lo tanto no se encuentra una articulación con el procedimiento Atención y respuesta a Requerimientos de la Ciudadanía.</t>
  </si>
  <si>
    <t xml:space="preserve">1. Eliminación del formato Evaluación del Proceso de Atención a PQRS, Código: AAUT-FT-004.
2. Articular el formato Buzón de Sugerencias (PQRS), código: AAUT-FT-007, versión 1 procedimiento de Atención y Respuesta a Requerimientos de la Ciudadanía, código: AAUT-PD-001, versión 8. </t>
  </si>
  <si>
    <t xml:space="preserve">Se presentan inconsistencias en el cumplimiento del literal 1 del Decreto 371 de 2010, teniendo en cuenta los siguientes aspectos:
 Nueve (9) peticiones ingresadas al canal obtuvieron una respuesta Incompleta y/o No satisfactoria para el ciudadano que requiere información. </t>
  </si>
  <si>
    <t>Desconocimiento por parte de las áreas de los términos de calidad y oportunidad determinados en la normatividad</t>
  </si>
  <si>
    <t>Memorando enviado por correo electrónico a las áreas que presentes inconsistencias en calidad y oportunidad de respuesta a peticiones ciudadanas.</t>
  </si>
  <si>
    <t>6.1</t>
  </si>
  <si>
    <t>Se presentan inconsistencias en el cumplimiento del literal 1 del Decreto 371 de 2010, teniendo en cuenta los siguientes aspectos:
 Incumplimiento de los artículos No.8 y No.13 del Decreto 197 de 2014, toda vez que no se encuentran soportes de formación permanente en materia de servicio al ciudadano, estándares de servicio y otros encaminados a las buenas prácticas y buen servicio.</t>
  </si>
  <si>
    <t>No remisión de soportes de capacitación a la hoja de vida.</t>
  </si>
  <si>
    <t xml:space="preserve">Numero de Actividades / Actividades realizadas </t>
  </si>
  <si>
    <t>Canal Capital no cuenta con la publicación de los informes anuales del Defensor del Ciudadano en el botón de transparencia (numeral 1.1), de conformidad con lo establecido en el “Esquema de publicación de información”.</t>
  </si>
  <si>
    <t>No remisión de los informes para publicación.</t>
  </si>
  <si>
    <t>8-1</t>
  </si>
  <si>
    <t>Diseño y Creación de Contenidos</t>
  </si>
  <si>
    <t>Segmentación técnica en la actividad de alistamiento para emisión</t>
  </si>
  <si>
    <t xml:space="preserve">Coordinadora de Programación </t>
  </si>
  <si>
    <t>8-2</t>
  </si>
  <si>
    <t>Desconocimiento de la norma en mención</t>
  </si>
  <si>
    <t>8-3</t>
  </si>
  <si>
    <t>8-4</t>
  </si>
  <si>
    <t>Elaborar la pieza autopromocional que contenga la información relacionada con  los mecanismos de recepción de observaciones y emitirla de acuerdo con la norma en mención.</t>
  </si>
  <si>
    <t>Coordinadora de Programación</t>
  </si>
  <si>
    <t>SEGUNDO SEGUIMIENTO DE 2019</t>
  </si>
  <si>
    <t>TERCER SEGUIMIENTO DE 2019</t>
  </si>
  <si>
    <t>1.  Realizar la verificación trimestral de la totalidad de documentos y foliación de los expedientes contractuales.</t>
  </si>
  <si>
    <t xml:space="preserve">1. Debilidad en los puntos de control </t>
  </si>
  <si>
    <r>
      <t xml:space="preserve">1. Contar con la totalidad de las firmas y de los documentos debidamente diligenciados, en el expediente contractual.
</t>
    </r>
    <r>
      <rPr>
        <b/>
        <sz val="9"/>
        <color theme="1"/>
        <rFont val="Arial"/>
        <family val="2"/>
      </rPr>
      <t/>
    </r>
  </si>
  <si>
    <t>Si bien es cierto Canal Capital posee un régimen de contratación especial, en el acápite de “Contenidos de los Estudios Previos de Conveniencia Y Oportunidad” del “Instructivo para Elaboración de Estudios de Conveniencia”  Código: AGCO-IN-002 en su versión No. 3 se contempla en el literal “g”  la temática de Análisis de riesgos; este documento no establece, ni referencia claramente una metodología que permita a las áreas gestionar los riesgos de los diferentes procesos de contratación procurando disminuir la probabilidad de ocurrencia de los mismos.</t>
  </si>
  <si>
    <t xml:space="preserve">1. Riesgos que se presentan en materia contractual </t>
  </si>
  <si>
    <t>1. Solicitar dos (2) mesas de trabajo con la Oficina de Control Interno, Planeación,  Dirección Operativa, con la finalidad de identificar los riesgos en los procesos contractuales.</t>
  </si>
  <si>
    <t>1. Poder identificar los riesgos en los diferentes procesos contractuales que se llevan a cabo en el Canal</t>
  </si>
  <si>
    <t xml:space="preserve">2. Solicitar acompañamiento de la Veeduría </t>
  </si>
  <si>
    <t>2. Que con el acompañamiento de la Veeduría se pueda estructurar la política de riesgos del canal.</t>
  </si>
  <si>
    <t>3. Estructurar la metodología para verificar los riesgos que se presentan en cada contrato. (Generar Política de Riesgos)</t>
  </si>
  <si>
    <t xml:space="preserve">3. Definir una política de riesgos, la cual  permita mejorar aspectos como la planeación generando así un mayor nivel de certeza para la toma de decisiones, en los diferentes procesos contractuales. </t>
  </si>
  <si>
    <t xml:space="preserve">En el marco de los expedientes contractuales No 756 y 823 de 2016 de conformidad con lo establecido en el procedimiento “Administración de correspondencia externa (ingreso), (Formato AGRI-GD-PD-006 del proceso de “Gestión de recursos y administración de la información”,”), no es posible evidenciar la existencia de soporte documental que dé cuenta de la radicación de la propuesta que dio origen a éstos proyectos. </t>
  </si>
  <si>
    <t>1. No actualización del Manual de contratación.
2. No contar con el debido procedimiento</t>
  </si>
  <si>
    <t>1. Actualizar el manual de contratación, supervisión e interventoría, con la finalidad de suprimir la presentación de la propuesta a los contratos de prestación de servicios profesionales y de apoyo a la gestión.</t>
  </si>
  <si>
    <t>1. Que el Manual de Contratación, Supervisión e Interventoría del Canal, se encuentre acorde con las necesidades y procedimientos que se presentan en la actualidad.</t>
  </si>
  <si>
    <t>2. Realizar un nuevo procedimiento para la causal de contratación denominada "Iniciativa Privada" donde se establece la radicación obligatoria de los documentos allegados al canal.</t>
  </si>
  <si>
    <t xml:space="preserve">2. Establecer procedimientos para la recepción de documentos, con la finalidad que  en el expediente contractual repose toda la trazabilidad del proceso. </t>
  </si>
  <si>
    <t xml:space="preserve">1. Falta de evidencia en el expediente contractual de la documentación que hace parte de los soportes de ejecución de contrato, incluyendo la allegada por medio de comunicación digital. </t>
  </si>
  <si>
    <t>1. No actualización del Manual de contratación.</t>
  </si>
  <si>
    <t xml:space="preserve">1. Actualizar el manual de contratación, supervisión e interventoría, con la finalidad de suprimir el memorando. </t>
  </si>
  <si>
    <r>
      <t xml:space="preserve">1. No actualización del Manual de contratación.
</t>
    </r>
    <r>
      <rPr>
        <b/>
        <sz val="9"/>
        <color theme="1"/>
        <rFont val="Arial"/>
        <family val="2"/>
      </rPr>
      <t/>
    </r>
  </si>
  <si>
    <t xml:space="preserve">Para el 17% de los expedientes verificados, en el formato de Hoja de Vida del SIDEAP, no se evidencia en el ítem de certificación de la información la firma por parte del Jefe de personal o de contratos. </t>
  </si>
  <si>
    <t>1.  Realizar la verificación trimestral de la totalidad de documentos y foliación de los expedientes contractuales</t>
  </si>
  <si>
    <t>1. Solicitar a los líderes de los procesos de la entidad hacer la revisión general a sus documentos y solicitar las actualizaciones que lo requieran; dando prioridad a los siete (7) documentos  identificados en el presente hallazgo.</t>
  </si>
  <si>
    <t>1. Realizar la verificación trimestral de la totalidad de documentos
2. Foliación de los expedientes contractuales.</t>
  </si>
  <si>
    <t>De conformidad con los documentos puestos en conocimiento de la OCI, se pudo establecer Canal Capital plantea como ventaja competitiva el hecho de ser una empresa industrial y comercial del estado, situación por la cual puede suscribir contratos interadministrativos directos con las otras entidades estatales, sin necesidad de ir a convocatoria pública.
No obstante, no se cuenta con una estrategia o concepto que le permita a la entidad dar cuenta de la gestión de nuevos negocios en época de ley de garantías, ya que tal época, esta condición no sería una ventaja sino una desventaja frente a la competencia del canal (privados).</t>
  </si>
  <si>
    <t>Se evidenció que los formatos y manuales citados en los siguientes procedimientos no corresponden a los publicados en la intranet de la entidad:
a. Procedimiento Control de Documentos.
b. Procedimiento Formulación y Seguimiento del Plan de Acción Anual.
c. Procedimiento Control al Producto (Bien y/o servicio) no conforme.</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</si>
  <si>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</si>
  <si>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1. Fecha seguimiento</t>
  </si>
  <si>
    <t>(Nombre)</t>
  </si>
  <si>
    <t>2. Fecha seguimiento</t>
  </si>
  <si>
    <t>2. Evidencias o soportes ejecución acción de mejora</t>
  </si>
  <si>
    <t>2. Actividades realizadas  a la fecha</t>
  </si>
  <si>
    <t>2. Resultado del indicador</t>
  </si>
  <si>
    <t>2. Alerta</t>
  </si>
  <si>
    <t>2. Auditor que realizó el seguimiento</t>
  </si>
  <si>
    <t>3. Fecha seguimiento</t>
  </si>
  <si>
    <t>3. Evidencias o soportes ejecución acción de mejora</t>
  </si>
  <si>
    <t>3. Actividades realizadas  a la fecha</t>
  </si>
  <si>
    <t>3. Resultado del indicador</t>
  </si>
  <si>
    <t>3. Alerta</t>
  </si>
  <si>
    <t>3. Auditor que realizó el seguimiento</t>
  </si>
  <si>
    <t>Solicitada la relación detallada de elementos para dar de baja a 31 de diciembre de 2017 se evidencio que esta no cumple con los parámetros que indicados en la actividad No. 1 del procedimiento a saber:
a. No indica la causa por la cual el bien esta para dar de baja (obsolescencia, daño, hurto, etc.).
b. Tampoco indica la ubicación del bien.
c. No se encuentra firmada por quien ha recibido los bienes y los tiene a cargo</t>
  </si>
  <si>
    <t xml:space="preserve"> Al verificar el informe puesto a disposición de la OCI se pudo establecer que la entidad no cuenta con metas e indicadores que permitan evidenciar el avance en la implementación de los siguientes compromisos establecidos por la Junta Administradora Regional mediante el Acuerdo 004:
• Asesoría e implementación en materia de publicidad, comercialización, mercadeo de espacios (en medios ATL, BTL y digitales) manejo de imagen, posicionamiento institucional y de marca en medios de comunicación.
• Divulgación y/o distribución de contenidos audiovisuales
• Preproducción, producción y postproducción de material audiovisual, contenidos digitales, convergentes, multiplataforma y multimedia.
• Apoyo logístico y/o de capacitación para la preproducción, producción y postproducción de eventos.
• Evaluación y análisis de información propia o de terceros como resultado del procesamiento de datos de plataformas BIG DATA o similares.</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</si>
  <si>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</si>
  <si>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</si>
  <si>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</si>
  <si>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</si>
  <si>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</si>
  <si>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</si>
  <si>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</si>
  <si>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</si>
  <si>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</si>
  <si>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</si>
  <si>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</si>
  <si>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</si>
  <si>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</si>
  <si>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</si>
  <si>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</si>
  <si>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</si>
  <si>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</si>
  <si>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</si>
  <si>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</si>
  <si>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</si>
  <si>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</si>
  <si>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</si>
  <si>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</si>
  <si>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</si>
  <si>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</si>
  <si>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</si>
  <si>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</si>
  <si>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</si>
  <si>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</si>
  <si>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</si>
  <si>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</si>
  <si>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</si>
  <si>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</si>
  <si>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</si>
  <si>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</si>
  <si>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</si>
  <si>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</si>
  <si>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</si>
  <si>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</si>
  <si>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</si>
  <si>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</si>
  <si>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</si>
  <si>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</si>
  <si>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</si>
  <si>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</si>
  <si>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</si>
  <si>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</si>
  <si>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</si>
  <si>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</si>
  <si>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</si>
  <si>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</si>
  <si>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</si>
  <si>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</si>
  <si>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</si>
  <si>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</si>
  <si>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</si>
  <si>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</si>
  <si>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Fechas 2018</t>
  </si>
  <si>
    <t>Fechas 2019</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</si>
  <si>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</si>
  <si>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</si>
  <si>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</si>
  <si>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 xml:space="preserve">Actualizar el Plan de Comunicaciones con los requisitos del manual del distrito Capital  </t>
  </si>
  <si>
    <t xml:space="preserve">Un plan de comunicaciones actualizado </t>
  </si>
  <si>
    <t>Coordinación de prensa y comunicaciones</t>
  </si>
  <si>
    <t>Coordinador de prensa y comunicaciones</t>
  </si>
  <si>
    <t>Se evidencia incumplimiento del numeral 4 del anexo 1 de la Resolución 3564 de 2015 debido a que se encuentra desactualizada la normatividad aplicable al Canal.</t>
  </si>
  <si>
    <t xml:space="preserve">Se observa que la información publicada en el botón de transparencia en la sección de normatividad  no cumple con la totalidad de los requisitos establecidos en la Resolución 3564 de 2015. </t>
  </si>
  <si>
    <t xml:space="preserve">1. Revisar los requisitos de la Resolución 3564 de 2015 en lo relacionado con normatividad y realizar las actualizaciones correspondientes.  
2. Realizar revisiones periódicas de la información consignada en el numeral mencionado dentro del botón de transparencia. </t>
  </si>
  <si>
    <t xml:space="preserve">1. Una (1) sección de normatividad actualizada en página web según los requisitos de la Resolución 3564 de 2015. 
2. Dos (2) revisiones al año de la información contenida en el numeral señalado.  </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</si>
  <si>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</si>
  <si>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</si>
  <si>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 xml:space="preserve">Actualizar el Manual de Comunicaciones para la crisis con los requisitos del manual del distrito Capital  </t>
  </si>
  <si>
    <t xml:space="preserve">Un Manual de comunicaciones para la crisis actualizado </t>
  </si>
  <si>
    <r>
      <t>Se evidencia incumplimiento del Procedimiento gestión de comunicación externa, código: EGCM-PD-005, versión 3, en la siguiente actividad:
</t>
    </r>
    <r>
      <rPr>
        <b/>
        <sz val="9"/>
        <color theme="1"/>
        <rFont val="Tahoma"/>
        <family val="2"/>
      </rPr>
      <t xml:space="preserve"> Actividad número 11:</t>
    </r>
    <r>
      <rPr>
        <sz val="9"/>
        <color theme="1"/>
        <rFont val="Tahoma"/>
        <family val="2"/>
      </rPr>
      <t xml:space="preserve"> Elaborar informe con el comportamiento de redes sociales</t>
    </r>
  </si>
  <si>
    <t xml:space="preserve">Se encuentra que el informe de redes presentado no cuenta con una estructura que halla sido formalizada en el sistema de calidad </t>
  </si>
  <si>
    <t xml:space="preserve">Se observa que la información publicada en el botón de transparencia en las secciones mencionadas no cumple con la totalidad de los requisitos establecidos en la Resolución 3564 de 2015. </t>
  </si>
  <si>
    <t xml:space="preserve">1. Revisar los requisitos de la Resolución 3564 de 2015 en los puntos indicados y realizar las actualizaciones correspondientes. 
2. Realizar revisiones periódicas de la información consignada en los numerales mencionados dentro del botón de transparencia. </t>
  </si>
  <si>
    <t xml:space="preserve">1. Cuatro (4) numerales actualizados según los requisitos de la Resolución 3564 de 2015. 
2. Dos (2) revisiones al año de la información contenida en los numerales señalados.  </t>
  </si>
  <si>
    <t>Desactualización de la información publicada en la pagina web</t>
  </si>
  <si>
    <t xml:space="preserve">1. Reunión con Web Master con la finalidad que hipervincule la información que se encuentra en el link de información contractual al link de ejecución de los contratos.
2. Actualizar junto a la Oficina de Prensa y Comunicaciones la información en lo que respecta al Directorio de información de servicios públicos, empleados y contratistas, Defensa judicial </t>
  </si>
  <si>
    <t xml:space="preserve">Los siguientes numerales no cuentan con las condiciones de publicación requeridas en el anexo 1 de la Resolución 3564 de 2015; 
10.10 Informe de peticiones, quejas y reclamos denuncias, y solicitantes de acceso a la información </t>
  </si>
  <si>
    <t xml:space="preserve">No se cuenta con la articulación entre el Esquema de publicación y la pagina web. </t>
  </si>
  <si>
    <t xml:space="preserve">1. Solicitar a las áreas de Planeación y Gestión Documental el debido ajuste en el esquema de publicación. 
2. Solicitarle el ajuste de la información al Web máster. </t>
  </si>
  <si>
    <t xml:space="preserve">Número de actividades ejecutadas/número de actividades programas </t>
  </si>
  <si>
    <t>Los siguientes numerales no cuentan con las condiciones de publicación requeridas en el anexo 1 de la Resolución 3564 de 2015, 
10.2 activos de información.</t>
  </si>
  <si>
    <t xml:space="preserve">En la nación y en el Distrito no se tiene establecido un formato estándar para la publicación de este información.
En el momento en el que se realizo el levantamiento del índice de información reservada y clasificada no se tenia un modelo o formato establecido por el distrito. </t>
  </si>
  <si>
    <t>Este procesos de realizara por las siguientes fases:
1. Realizar la actualización del documento de Activos de la Información.
2. Publicación del documento de Activos de Información en la pagina Web y en los portales www.datos.gov.co y www.datosabiertos.bogotagov.co, por parte del área de sistemas y el Web Master.</t>
  </si>
  <si>
    <t>Número de acciones generadas / Número de Acciones programadas</t>
  </si>
  <si>
    <t>Actualización de los documentos</t>
  </si>
  <si>
    <t>8-5</t>
  </si>
  <si>
    <t>Los siguientes numerales no cuentan con las condiciones de publicación requeridas en el anexo 1 de la Resolución 3564 de 2015; 
10.3 Índice de información reservada y clasificada.</t>
  </si>
  <si>
    <t>Este procesos se realizara por las siguientes fases:
1. Realizar la actualización del documento del Índice de información reservada y clasificada.
2. Publicación del documento de Índice de información reservada y clasificada en la pagina Web y en los portales www.datos.gov.co y www.datosabiertos.bogotagov.co por parte del área de sistemas y el Web Master.</t>
  </si>
  <si>
    <t>9-1</t>
  </si>
  <si>
    <t>Dentro de la verificación de los documentos del área de comunicaciones en lo referente a las actividades de redes sociales transmedia y administración del sitio web  se observó; 
 *No se observaron procedimientos formatos manual, políticas y/o demás documentos.
* No se evidenció tiempo de establecido para la permanencia en las publicaciones y actualización de los banners publicados en la página web del Canal.</t>
  </si>
  <si>
    <t>Se evidencia que no se encuentra documentados lineamientos respecto a las redes sociales, transmedia y administración del sitio web</t>
  </si>
  <si>
    <t>Crear para el área un manual digital donde se establezcan lineamientos respecto a las redes sociales, transmedia y administración del sitio web</t>
  </si>
  <si>
    <t>Un manual digital</t>
  </si>
  <si>
    <t>9-2</t>
  </si>
  <si>
    <t xml:space="preserve">Dentro de la verificación de los documentos del área de comunicaciones en lo referente a las actividades de redes sociales transmedia y administración del sitio web  se observó; 
* No se evidenció información cualitativa en los informes de audiencias y monetizaciones
</t>
  </si>
  <si>
    <t>Diseño y Creación de Contenidos (Misional)</t>
  </si>
  <si>
    <t>La información se suministra a la Gerencia para su conocimiento</t>
  </si>
  <si>
    <t xml:space="preserve">Elaborar una guía de las variables de medición.
Incluir en el informe mensual que se entrega  a la Gerencia una descripción breve y detallada del comportamiento general de las audiencias durante el tiempo analizado. </t>
  </si>
  <si>
    <t>N° acciones de mejora / O productos propuestos</t>
  </si>
  <si>
    <t>Informe de Auditoría final - Gestión contractual</t>
  </si>
  <si>
    <t>Se evidencio que el documento “Caracterización de gestión contractual” no cumple en su encabezado con el logotipo o emblema oficial de Canal Capital</t>
  </si>
  <si>
    <t xml:space="preserve">actualizar el formato AGCO-CR-001 CARACTERIZACIÓN GESTIÓN DE CONTRATACIÓN.
Publicar formato 
Socializar formato 
</t>
  </si>
  <si>
    <t xml:space="preserve">formato actualizado/actualización de formato*100 </t>
  </si>
  <si>
    <t xml:space="preserve">Publicación de formato AGCO-CR-001 CARACTERIZACIÓN GESTIÓN DE CONTRATACIÓN actualizado </t>
  </si>
  <si>
    <t xml:space="preserve">Documento Manual de Contratación AGJC-CN-MN-001 no se encuentra ajustado a lo contemplado a lineamientos de Colombia Compra Eficiente. No se evidencia referencia a las guías de Colombia Compra Eficiente sobre estudio de sector  y análisis y cobertura de riesgos. </t>
  </si>
  <si>
    <t xml:space="preserve">No actualización del Manual de Contratación. </t>
  </si>
  <si>
    <t xml:space="preserve">Actualizar el manual de contratación incluyendo un acápite de los análisis del sector
Publicar el manual de contratación. 
Socializar el manual de contratación. </t>
  </si>
  <si>
    <t>numero de actividades ejecutadas/numero de actividades programadas*100</t>
  </si>
  <si>
    <t xml:space="preserve">Actualización, publicación y socialización del manual de contratación </t>
  </si>
  <si>
    <t xml:space="preserve">Se evidencia, y en consonancia con el anterior numeral, que en la etapa de planeación contractual no se evidencia metodología para  la identificación los riesgos del proceso contractual. Tampoco cumplimiento del literal 4 del numeral 4.1.2.1 del Manual de contratación. No hay referencia al Manual para la identificación y cobertura de riesgos de Colombia Compra eficiente. </t>
  </si>
  <si>
    <t xml:space="preserve">Se evidencia que documentos “procedimiento para Convocatoria Publica AGJC-CN-PD-003”, “procedimiento de Contratación Directa AGJC-CN-PD-005”, “Procedimiento Licitación Pública” y  “Procedimiento de elaboración de Estudios Previos” no se ajustan al Manual de Contratación. Por ejemplo el procedimiento de estudios previos no referencia el Plan Anual de Adquisiciones. </t>
  </si>
  <si>
    <t>Desactualización de los formatos asociados al manual de contratación.</t>
  </si>
  <si>
    <t>Actualizar los formatos asociados al manual de contratación.
Publicar los formatos
Socialización de los formatos</t>
  </si>
  <si>
    <t xml:space="preserve">Formatos actualizados y socializados </t>
  </si>
  <si>
    <t>Se evidencio de la revisión documental que el proceso de gestión contractual tiene debilidades en la etapa precontractual, puntualmente en la elaboración de estudio de mercado. Soporte de lo anterior es evidenciado en lo encontrado en el contrato 351de 2018.</t>
  </si>
  <si>
    <t>Desconocimiento del Manual de Contratación</t>
  </si>
  <si>
    <t>Emitir circular respecto de la elaboración del estudio de mercado.</t>
  </si>
  <si>
    <t xml:space="preserve">Expedición de la circular </t>
  </si>
  <si>
    <t>En consonancia con la anterior observación, se evidencio de la revisión documental que el proceso de gestión contractual tiene debilidades en la etapa precontractual, puntualmente en la elaboración de estudio de previo. Soporte de lo anterior es evidenciado en lo encontrado en los contratos: 050,  350, 351, 322, 352, 359, 365, 381, 743 y 744 de 2018.</t>
  </si>
  <si>
    <t xml:space="preserve">Realizar Una (1) Capacitación a las áreas técnicas, recordando la importancia de la  información que se suministra para la elaboración del estudio previo. </t>
  </si>
  <si>
    <t>Un (1) acta de  reunión</t>
  </si>
  <si>
    <t xml:space="preserve">Se evidencio que, en el proceso de contratación directa para la selección de contratos de prestación de servicios profesionales, se requiere “Certificado de Idoneidad”. Sin embargo, dicho documento no se encuentra normalizado ni mencionado en el manual de contratación o en el procedimiento de contratación directa. </t>
  </si>
  <si>
    <t>Actualizar el manual de contratación incluyendo un acápite de los análisis del sector
Publicar el manual de contratación. 
Socializar el manual de contratación. 
Normalización del formato denominado " Certificado de Idoneidad"</t>
  </si>
  <si>
    <t>Actualización, publicación y socialización del manual de contratación y la normalización del documento " Certificado e Idoneidad"</t>
  </si>
  <si>
    <t xml:space="preserve">Se evidencio debilidad en el seguimiento a los contratos por parte de la supervisión. Por ejemplo, No hay elaboración de Actas de recibo final y los informes finales de los contratos no reflejan la ejecución sino que se limita a reproducir las obligaciones contractuales, dejando de aplicar lo ordenado por el Titulo de Supervisión del Manual de Contratación. </t>
  </si>
  <si>
    <t>Modificar el formato de informe final 
 Publicación del formato
Socialización del formato</t>
  </si>
  <si>
    <t>Actualización, publicación y socialización del formato informe final</t>
  </si>
  <si>
    <t xml:space="preserve">Se evidencia una concentración alta de las supervisiones designadas a la  Dirección Operativa, dando un total de 77% de los contratos celebrados en la vigencia 2018 con corte a agosto. </t>
  </si>
  <si>
    <t xml:space="preserve">Realizar Una (1) Capacitación a la Dirección Operativa, en la cual se explique la importancia de los apoyos a la supervisión </t>
  </si>
  <si>
    <t xml:space="preserve">No se pudo evidenciar retroalimentación de la ejecución contractual, exitosa o no, a las unidades de negocio encargadas de la actividad contractual.  </t>
  </si>
  <si>
    <t xml:space="preserve">Efectuar dos (2) Reuniones con la dirección operativa, nuevos negocios y el área administrativa  del canal con la finalidad de retroalimentar los procesos contractuales surtidos mediante convocatoria publica. </t>
  </si>
  <si>
    <t xml:space="preserve">Reuniones con la dirección operativa y la subdirección administrativa </t>
  </si>
  <si>
    <t>Se evidencio en la totalidad de las carpetas contractuales revisada que no se encuentran soportes de ejecución, de supervisión y de pagos.</t>
  </si>
  <si>
    <t xml:space="preserve">Debilidades en los puntos de control </t>
  </si>
  <si>
    <t>Realizar la revisión semestral de los expedientes contractuales con la finalidad de verificar que el mismo se encuentre completo</t>
  </si>
  <si>
    <t xml:space="preserve">Dos (2) actas donde se relacione la verificación de los expedientes contractuales </t>
  </si>
  <si>
    <t xml:space="preserve">Se evidencio en el expediente contractual 411 de 2018 que no se encontró Resolución de Apertura, Resolución de delegación de gasto, Acta de audiencia de adjudicación ni informe final de evaluación. </t>
  </si>
  <si>
    <t>Revisión semestral de los expedientes contractuales con la finalidad de verificar que el mismo se encuentre completo</t>
  </si>
  <si>
    <t xml:space="preserve">En el proceso contractual de la carpeta 423 de 2018 se evidencio que la escogencia del contratista no se ajustó a lo contemplado por el Manual de Contratación numeral 4.2.1.2. </t>
  </si>
  <si>
    <t>Emitir concepto de conformidad con los documentos expedidos por la Superintendencia Financiera y Fasecolda.</t>
  </si>
  <si>
    <t xml:space="preserve">Expedición del Concepto por parte de la Secretaría General - Coordinación Jurídica </t>
  </si>
  <si>
    <t xml:space="preserve">Se evidencia en el contrato 351 de 2018, la no aplicación del manual de contratación en la parte precontractual ni contractual, toda vez que no se designó supervisión del mismo ni se elaboró estudio de sector. </t>
  </si>
  <si>
    <t>Realizar una  (1) Capacitación a las áreas técnicas del Canal respecto a la importancia de la elaboración de estudios de mercado.</t>
  </si>
  <si>
    <t xml:space="preserve">Informe Cumplimiento de las Normas en Materia de Derechos de Autor sobre Software, vigencia 2018. </t>
  </si>
  <si>
    <t xml:space="preserve">De los 19 equipos revisados, solo un equipo evidencio no estar conforme a la política de seguridad. Es decir, verificación de usuario y contraseña de administrador para modificar o instalar software. </t>
  </si>
  <si>
    <t xml:space="preserve">Un equipo portátil del IN-OUT que se encuentra fuera del dominio y con privilegios de administrador debido a que por lo particular de sus funciones no debe estar dentro de las políticas de bloqueo automático, restricción de usuario, entre otras características de seguridad propias de las GPO del directorio activo.  </t>
  </si>
  <si>
    <t>1. Realizar 4 revisiones (Bimestral a partir de Abril 2019) de acuerdo al cronograma de revisión que incluya estado de licenciamiento, actualizaciones de antivirus y control de permisos de usuario para los ETD (equipo terminal de datos) que estén fuera del servidor de dominio.
2. Capacitaciones (2) al año para el área técnica frente a disposiciones de derechos de autor y revisión periódica del estado de los ETD (equipo terminal de datos).</t>
  </si>
  <si>
    <t>1. No revisiones ejecutadas / No revisiones programadas.
2. No capacitaciones ejecutadas / No capacitaciones programadas.</t>
  </si>
  <si>
    <t>Profesional Universitario de Sistemas.
Coordinación Técnica</t>
  </si>
  <si>
    <t>Oficial de Seguridad de la Información</t>
  </si>
  <si>
    <t>No está centralizado el inventario de Software en el control de una sola área. La información contenida en archivo de inventario, fue reportada por Sistemas y por el área técnica de la Dirección Operativa.</t>
  </si>
  <si>
    <t>Gestión de Recursos y Administración de la Información (Apoyo)
Emisión de Contenidos (Misional)</t>
  </si>
  <si>
    <t xml:space="preserve">1. Crear una base de datos única que relacione la información acerca del licenciamiento de la entidad a cargo del área de sistemas y el área técnica.
</t>
  </si>
  <si>
    <t>Creación Base de Datos</t>
  </si>
  <si>
    <t>Coordinador Área Técnica
Profesional Universitario de Sistemas</t>
  </si>
  <si>
    <t>Oficial de Seguridad de la Información
Ingeniero de Soporte Área Técnica</t>
  </si>
  <si>
    <t xml:space="preserve">Se evidencio falta de claridad para la ubicación de los equipos a pesar de estar determinada su ubicación en el inventario. </t>
  </si>
  <si>
    <t>1. Realizar dos (2) revisiones al año con  el área de sistemas y el área técnica el inventario que tiene en el sistema Kardex el área de servicios administrativos.</t>
  </si>
  <si>
    <t>1. No revisiones ejecutadas / No revisiones programadas.</t>
  </si>
  <si>
    <t>Coordinador Área Técnica
Profesional Universitario de Sistemas
Servicios Administrativos</t>
  </si>
  <si>
    <t>Informe de Auditoría Sistema informativo - 2018</t>
  </si>
  <si>
    <t>Al realizar una verificación de la actual estructura organizacional del Canal definida en el artículo 2 del acuerdo 002 de 2001 de Canal Capital, teniendo en cuenta que al consultarla no es posible establecer en qué parte se encuentra el Sistema Informativo.</t>
  </si>
  <si>
    <t>Producción de Televisión (Misional)</t>
  </si>
  <si>
    <t>Aunque no corresponde directamente al Sistema Informativo, se considera que la causa surge por falta de actualización del acuerdo 002 que da la estructura organizacional del Canal</t>
  </si>
  <si>
    <t>Directora Operativa</t>
  </si>
  <si>
    <t>Al verificar la estructura presentada, no se evidencia la interacción entre los diferentes programas, como tampoco la identificación de los roles de cada uno de los contratistas del área (Programas, Equipos), ya que, al verificar algunos contratos de prestación de servicios de personas relacionadas en la estructura, se evidenciaron diferencias entre los perfiles establecidos en los contratos y los definidos en la estructura interna presentada.</t>
  </si>
  <si>
    <t xml:space="preserve"> - Realizar una reunión periódica (semestral) con los líderes de cada proyecto para que conozcan las líneas de trabajo de los otros programas.
- Modificar el organigrama del Sistema Informativo con miras a los nuevo programas del 2019. 
- Ajustar las obligaciones de los contratistas acorde a las diferentes labores que se deben ejecutar en los programas.</t>
  </si>
  <si>
    <t>Conforme la encuesta realizada por control interno se evidenció que gran parte de las personas conocen la articulación entre el sistema informativo con el área digital, no obstante, ese mismo grupo desconoce la plataforma estratégica del Canal y los lineamientos del sistema informativo. Lo anterior a pesar de haber recibido capacitación en estos temas.</t>
  </si>
  <si>
    <t>Falta de difusión y acciones de manera permanente desde la áreas de Planeación, Comunicaciones y Sistema Informativo para recordar la Plataforma Estratégica entre los colaboradores en general y los lineamientos en mención entre los periodistas.</t>
  </si>
  <si>
    <t>Al Verificar el mecanismo con el cual se encuentran adoptados los objetivos y estrategias del sistema informativo se evidenció que estos se encuentran definidos, pero no debidamente adoptados.</t>
  </si>
  <si>
    <t xml:space="preserve">Adoptar un mecanismo  en el  cual se aborden los objetivos  ty estrategias del Sistema Informativo. </t>
  </si>
  <si>
    <t>Mecanismo adoptado</t>
  </si>
  <si>
    <t>Dejar evidencia de la adopción y revisión de los objetivos y estrategias del sistema informativo.</t>
  </si>
  <si>
    <t>Al verificar los criterios de selección y forma de contratación del personal, para la definición de los programas, los mecanismos de medición y seguimiento de los mismos, se observó que, a pesar de contar con criterios, estos no se encuentran debidamente documentados, es decir, debe existir un mecanismo (manual, procedimiento, etc.) en cual se formalicen y registren estos criterios para ser incluidos en el sistema integrado de gestión del canal.</t>
  </si>
  <si>
    <t>Al revisar la definición del contenido editorial de los programas, se observó que el Canal cuenta con una línea editorial, la cual no se encuentra incluida en la plataforma estratégica del Canal, de igual manera al indagar a los contratistas del sistema informativo sobre la misma se evidenció que gran parte de ellos no la conocen.</t>
  </si>
  <si>
    <t>Acta de asistencia a la reunión inicial y encuesta aplicada</t>
  </si>
  <si>
    <t xml:space="preserve">Al solicitar las fichas técnicas o documentos equivalentes de los programas se evidenció que el Sistema Informativo utiliza el formato diseñado por la ANTV. Por lo anterior es importante implementar una ficha técnica propia para cada uno de los programas de Sistema Informativo, pues con ella se deja la trazabilidad y soporte de los mismos. </t>
  </si>
  <si>
    <t xml:space="preserve">Hasta el momento se utilizó dicho formato para la formulación de los proyectos teniendo como base los criterios de una entidad técnica como la ANTV. </t>
  </si>
  <si>
    <t>Adaptar la ficha que actualmente se utiliza en los proyectos con la ANTV de acuerdo con las necesidades de los programas del Sistema Informativo</t>
  </si>
  <si>
    <t xml:space="preserve">Formato de ficha adaptado. </t>
  </si>
  <si>
    <t>Al finalizar el 2019 todos los programas ejecutados por el Sistema Informativo deben haberse formulado siguiendo el formato adaptado de ANTV</t>
  </si>
  <si>
    <t xml:space="preserve">Jefe de Redacción </t>
  </si>
  <si>
    <t>Al verificar la metodología para el registro control y conservación de los programas, de acuerdo a la información suministrada por el sistema informativo se evidencio que la continuidad de los mismos se lleva en el sistema Inceptión. Sin embargo, no se evidencio algún procedimiento en el cual se encuentre lo anteriormente enunciado.</t>
  </si>
  <si>
    <t>Un procedimiento</t>
  </si>
  <si>
    <t>Al revisar la matriz DOFA se evidenciaron varias estrategias para superar las debilidades y amenazas definidas por el sistema informativo, de las cuales el área no cuenta con un plan de trabajo para su realización.</t>
  </si>
  <si>
    <t xml:space="preserve">El DOFA fue elaborado para la formulación de los objetivos 2018 teniendo en cuenta la realidad de momento y  diversos aspectos que involucran  a otras áreas y cuyas acciones para mejorar no dependen del Sistema Informativo. </t>
  </si>
  <si>
    <t>Matriz DOFA actualizada.
Presentar el plan con acciones de mejora.</t>
  </si>
  <si>
    <t>Al solicitar la información correspondiente a los derechos de rectificación, esta información no fue recibida por lo cual tampoco fue posible hacer la verificación. Sin embargo, se realizó una revisión de los procedimientos establecidos en el Canal y no se evidencio un procedimiento o criterio en el que se hiciera referencia al tema del derecho a la rectificación y su trámite interno.</t>
  </si>
  <si>
    <t>En su momento se informó al área de control interno que desde el Sistema Informativo se proyectan las respuestas a dichos requerimientos. Sin embargo, son las áreas de  Atención al Ciudadano y jurídica las  encargadas de dar respuesta a derechos de petición y rectificación.</t>
  </si>
  <si>
    <t>Mesas de trabajo mensuales (Actas)</t>
  </si>
  <si>
    <t>Propuesta de manejo derechos de rectificación</t>
  </si>
  <si>
    <t xml:space="preserve">Al solicitar los lineamientos definidos para la realización de los consejos de redacción se evidenció que estos se llevan a cabo de diferentes formas, pero no se cuenta con un mecanismo que indique los criterios mínimos que se deben tener en cuenta para su realización. </t>
  </si>
  <si>
    <t>Implementar en la herramienta drive de apoyo a la supervisión generar evidencia de la realización de los consejos de redacción</t>
  </si>
  <si>
    <t>Dejar una evidencia de la realización de consejos de redacción.</t>
  </si>
  <si>
    <t>Finalizada la vigencia tener una evidencia de los temas propuestos en consejos de redacción.</t>
  </si>
  <si>
    <t>Director Sistema Informativo / Jefe de Redacción</t>
  </si>
  <si>
    <t>De acuerdo a lo observado en la encuesta realizada sobre  lo definido en el manual de producción  para la preparación y producción del sistema informativo, se evidenció que gran parte de las personas que participaron en la encuesta no lo conocen.</t>
  </si>
  <si>
    <t>Falta de difusión y acciones de manera permanente desde la áreas encargada, Comunicaciones y Sistema Informativo para dar a conocer el manual de producción entre los colaboradores en general.</t>
  </si>
  <si>
    <t>Incluir en la reunión general del equipo de trabajo un espacio para la difusión del manual de producción.</t>
  </si>
  <si>
    <t>Divulgación de manual de producción</t>
  </si>
  <si>
    <t>Acta de asistencia ala reunión como soporte.</t>
  </si>
  <si>
    <t xml:space="preserve">Se evidenció que el sistema no tiene debidamente implementados los lineamientos que definan cuales son los requerimientos mínimos para los contenidos que se van a emitir a través de las plataformas digitales. </t>
  </si>
  <si>
    <t>Los requerimientos mínimos corresponden en su contenido a la línea editorial del canal, en cuantos a los parámetros técnicos es de entender que si son aptos para televisión aplican para plataformas digitales.</t>
  </si>
  <si>
    <t xml:space="preserve">Realizar dos (2) mesas de trabajo en la cual se tengan en cuenta los contenidos que son aptos para las plataformas digitales, restricciones y contenidos que requieren aprobación del Director del Sistema </t>
  </si>
  <si>
    <t>Inclusión de la articulación del Sistema Informativo con las plataformas Digitales en el Manual de Producción</t>
  </si>
  <si>
    <t>Director Sistema Informativo / Jefe de Redacción / Jefe Digital</t>
  </si>
  <si>
    <t>Informe de control interno contable Vigencia 2018</t>
  </si>
  <si>
    <t>7.2.2</t>
  </si>
  <si>
    <t>No se ha establecido una directriz en el Canal, para realizar autoevaluaciones que permitan determinar la eficacia de los controles implementados en cada una de las actividades del proceso contable.</t>
  </si>
  <si>
    <t xml:space="preserve">Planeación Estratégica (Estratégico)
</t>
  </si>
  <si>
    <t>1. Elaborar un documento con lineamientos sobre mecanismos de autoevaluación.
2. Diseñar una herramienta de autoevaluación.
3. Socializar el documento y la herramienta para autoevaluación.</t>
  </si>
  <si>
    <t xml:space="preserve">Generar un documento con lineamientos sobre mecanismos de autoevaluación.
Documento y herramienta publicados y socializados. </t>
  </si>
  <si>
    <t xml:space="preserve">Gerente General </t>
  </si>
  <si>
    <t>Profesional universitario de planeación</t>
  </si>
  <si>
    <t>NO</t>
  </si>
  <si>
    <t xml:space="preserve">No se evidencia revisión y/o modificación de la caracterización del proceso “Gestión financiera y facturación” desde el año 2016, adicionalmente, éste incluye en el numeral 11. unos enlaces a normograma, matriz de riesgos, tablero de mando, política de operación, entre otros, que no son posibles de ubicar, abrir o consultar desde allí. </t>
  </si>
  <si>
    <t>Gestión Financiera y Facturación (Apoyo)</t>
  </si>
  <si>
    <t>La Subdirección Financiera no ha realizado la actualización de la caracterización del proceso Gestión Financiera y Facturación durante las vigencias 2017 y 2018.</t>
  </si>
  <si>
    <t>Revisar y actualizar el documento AGFF-CR-001 Caracterización Gestión Financiera y Facturación, con la normatividad vigente y solicitar la activación del acceso a los Links que los soportan.</t>
  </si>
  <si>
    <t xml:space="preserve">Actualizar el documento AGFF-CR-001 Caracterización Gestión Financiera y Facturación, con la normatividad vigente. </t>
  </si>
  <si>
    <t>Profesional universitario de Contabilidad</t>
  </si>
  <si>
    <t>Se evidencian diferentes identificaciones para el proceso “Gestión financiera y facturación”, del Macro proceso de apoyo, en la intranet del Canal.</t>
  </si>
  <si>
    <t>Planeación Estratégica (Estratégico)
Gestión de Recursos y Administración de la Información (Apoyo)</t>
  </si>
  <si>
    <t xml:space="preserve">La administración de la intranet depende de una persona externa la cual es contratada para el manejo y los ajustes correspondientes a la información relacionada en la misma. </t>
  </si>
  <si>
    <t xml:space="preserve">Realizar la solicitud de las modificaciones a la intranet que permitan actualizar la información del proceso auditado. </t>
  </si>
  <si>
    <t>Solicitud realizada al área de sistema para actualizar la información de la intranet</t>
  </si>
  <si>
    <t xml:space="preserve">Realizar solicitud al área de sistemas con la información requerida para la actualización de la intranet.  </t>
  </si>
  <si>
    <t>Realizar los ajustes  en la intranet del Canal asociados con la identificación del proceso auditado</t>
  </si>
  <si>
    <t>Ajustes realizados a la intranet/actualizaciones a la intranet solicitadas</t>
  </si>
  <si>
    <t>Realizar el 100% de los ajustes solicitados</t>
  </si>
  <si>
    <t xml:space="preserve">Se encontraron algunas diferencias en las conciliaciones entre Almacén, Activos fijos - Sumas de valores reportados por almacén y Contabilidad, sin justificación.  </t>
  </si>
  <si>
    <t>Gestión de Recursos y Administración de la Información (Apoyo)
Gestión Financiera y Facturación (Apoyo)</t>
  </si>
  <si>
    <t>Las diferencias se presentaron por el manejo de datos por  Servicios Administrativos  en la norma contable precedente, toda vez, que el reposte financiero-contable se hace sobre el marco normativo Resolución 414 de 2014 y sus modificaciones y reglamentaciones.</t>
  </si>
  <si>
    <t>Informar a las áreas que reportan datos y movimientos contables, que dicha información debe ser realizada  bajo las indicaciones dadas  en el marco normativo, Resolución 414 de 2014</t>
  </si>
  <si>
    <t>Memorando remitido a las áreas que reportan información al área de contabilidad.</t>
  </si>
  <si>
    <t>Socializar memorando en el que se reitera la necesidad del reporte de información al área contable sobre el marco normativo que le aplica a la Entidad.</t>
  </si>
  <si>
    <t xml:space="preserve">Se evidencia incumplimiento al principio del devengo, el observar la realización de ingresos sin causación (Cartera Enero – Tercero Caracol Radio y Octubre -Tercero Comunican S.A., se recibe el pago y se registra, sin causar previamente la cuenta por cobrar). </t>
  </si>
  <si>
    <t>Los registros  mencionados son los derivados de los descuentos autorizados como comisión por volumen agencia  a Caracol Radio y Comunican S.A. No fue posible aplicar el principio de devengo o al finalizar el mes, teniendo en cuenta que el proveedor no recibía para esas fechas  la factura que realiza Canal Capital como soporte del   descuento.</t>
  </si>
  <si>
    <t>Analizar la operación realizada al momento del registro del devengo con la respectiva negociación, para reconocer el hecho económico en la cuenta que corresponda, y así evitar registro contrario.</t>
  </si>
  <si>
    <t>Dar cumplimiento al principio de devengo, a través de los análisis correspondientes durante el registro del hecho económico</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</si>
  <si>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</si>
  <si>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</si>
  <si>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</si>
  <si>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</si>
  <si>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</si>
  <si>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</si>
  <si>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Al cierre de la vigencia, no se finalizó el procedimiento Toma física de inventarios, con la firma del total de responsables de bienes.</t>
  </si>
  <si>
    <t>Es preciso señalar que, la Toma Física de Inventarios 2018 se realizó de acuerdo al cronograma de dicha Toma, el cual se ejecutó entre el mes de septiembre a diciembre del año en mención. Con el fin de dar cumplimiento al cronograma, esta Toma Física se adelantó en horarios extra laborales y fines de semana lo cual dificultó la recolección de estas firmas.
Por otra parte, algunos funcionarios no deseaban firmar los inventarios toda vez que aún aparecían reflejados los elementos que se encuentran en proceso de baja y que por temas jurídicos no se ha podido adelantar.</t>
  </si>
  <si>
    <t>Crear la ubicación en el sistema que controla los inventarios del Canal, llamado Kardex, que permita identificar fácilmente los bienes que se relacionan en el proceso de baja 2018 y hacer le retiro de los  inventarios individuales.
Socializar el proceso de la Toma Física de Inventarios 2019, ante  Comité de Inventarios, tanto en apertura como en el cierre de esta actividad, de acuerdo al cronograma.</t>
  </si>
  <si>
    <t>Informe de la toma física de inventarios / Actividades propuestas.</t>
  </si>
  <si>
    <t>Realizar procedimiento de la toma física de inventarios con la firma de todos los responsables de bienes en la entidad.</t>
  </si>
  <si>
    <t>No se tiene establecida una directriz o lineamiento para el análisis, depuración y seguimiento de cuentas para el mejoramiento y sostenibilidad de la calidad de la información. (Procedimiento, instrumento o plan de sostenibilidad contable).</t>
  </si>
  <si>
    <t>Durante las vigencias 2017 y 2018 se trabajó con la instrucción impartida por la Procuraduría y la Contaduría General de la Nación mediante circular conjunta 001. Dentro del procedimiento de Estados Financieros se encuentran las actividades 10, 11 y 12, las cuales hacen referencia al análisis de los saldos de las cuentas del Estado de Situación Financiera mensualmente.</t>
  </si>
  <si>
    <t>Actualizar el procedimiento de Estados Financieros para incluir la actividad relacionada con el análisis, depuración y seguimiento de cuentas para la fiabilidad de la información contable presentada mensualmente.</t>
  </si>
  <si>
    <t>Actualizar el procedimiento de Estados Financieros, con la   actividad relacionada con el análisis, depuración y seguimiento de cuentas para la fiabilidad de la información contable presentada mensualmente.</t>
  </si>
  <si>
    <t>Se evidenció incumplimiento al numeral 3.3 Publicación, de la Resolución 182 de 2017 de la CGN, correspondiente a la extemporaneidad en la publicación de los Estados financieros mensuales (3 de 11, enero, marzo y junio).</t>
  </si>
  <si>
    <t>Durante la vigencia 2018 no se  realizó un cronograma para la publicación de los Estados Contables Mensuales.</t>
  </si>
  <si>
    <t>Realizar y socializar cronograma sobre las posibles fechas de publicación de los Informes Financieros y Contables Mensuales.</t>
  </si>
  <si>
    <t>No se observa definición de responsabilidades en cuanto a autorizaciones, permisos y/o registros a lo largo del proceso, ni en la Política Financiera del Canal, ni en los procedimientos correspondientes al proceso Gestión Financiera y Facturación (Versión 10 del 23/08/2018).</t>
  </si>
  <si>
    <t>Dentro del Procedimiento de Estados Financieros no se detalla la segregación de funciones a desempeñar por los apoyos y Profesional Universitario de Contabilidad, en temas como autorizaciones, registros y manejos.</t>
  </si>
  <si>
    <t>Revisar y Actualizar (de ser necesario) el procedimiento de Estados Financieros con el fin de identificar los roles de los funcionarios y colaboradores que  intervienen en el proceso contable.</t>
  </si>
  <si>
    <t>Actualizar el Procedimiento de Estados Financieros.</t>
  </si>
  <si>
    <t xml:space="preserve">Actualizar el procedimiento de producción de la dirección operativa para incluir el Sistema Informativo como parte de esa dirección y Actualizar dicha información en el intranet del Canal. </t>
  </si>
  <si>
    <t>* Revisar si dentro de los procedimientos de la Dirección Operativa el Sistema Informativo se encuentra incluido.
* Actualizar en los procedimientos de producción correspondiente a la Dirección Operativa, incluyendo el Sistema Informativo como parte integral de esta Dirección.
* Socializar al personal y a la entidad las actualizaciones realizadas.</t>
  </si>
  <si>
    <t>Actualización en la página web del Canal</t>
  </si>
  <si>
    <t>Al verificar el listado generado por el área técnica de los perfiles asignados a los usuarios creados en el sistema Inception con el organigrama entregado por el sistema informativo y la carpeta compartida de contratación del área, se evidenció que algunos usuarios cuentan con perfiles que no corresponden al objeto para el cual fueron contratados por el Canal, en otros casos los usuarios no tienen contrato vigente.</t>
  </si>
  <si>
    <t xml:space="preserve">Enviar el listado de los usuarios y perfiles creados en la plataforma Inception al área sistema informativo por parte de la Coordinación Técnica.
Revisar los perfiles y ajustar los permisos de manipulación de la plataforma de acuerdo al perfil del contratista. </t>
  </si>
  <si>
    <t>Creación y ajuste de los perfiles de acuerdo a sus obligaciones</t>
  </si>
  <si>
    <t>Realizar la actualización y/o eliminación de los perfiles en la plataforma Inception de acuerdo a la información suministrada por el área Sistema Informativo.</t>
  </si>
  <si>
    <t>Director Sistema Informativo
Coordinadora Técnica/Ingeniero de Apoyo Coordinación Técnica</t>
  </si>
  <si>
    <t xml:space="preserve">7.2.2 </t>
  </si>
  <si>
    <t>Auditoría Gestión del Talento Humano</t>
  </si>
  <si>
    <t>Se evidenció que los siguientes documentos no cumplen en su encabezado con el logotipo o emblema oficial de Canal Capital y utilizan logos que hacen alusión a campañas publicitarias de las alcaldías del Distrito Capital:
a. Procedimiento Plan de Bienestar, Código AGTH-PD-013, Versión 2.
b. Procedimiento Retiro del Servidor Público, Código AGTH-PD-003, Versión 8.
c. Procedimiento Comisiones de Servicios, Código AGTH-PD-004, Versión 8.
d. Procedimiento Capacitación, Código AGTH-PD-012, Versión 8.</t>
  </si>
  <si>
    <t>Gestión del Talento Humano (Apoyo)</t>
  </si>
  <si>
    <t>Falta de revisión anual a los documentos.</t>
  </si>
  <si>
    <t xml:space="preserve">Actualizar y/o reemplazar  los documentos en mención. </t>
  </si>
  <si>
    <t>Actividades ejecutadas -------------*100 /Actividades programadas</t>
  </si>
  <si>
    <t>Documentos actualizados</t>
  </si>
  <si>
    <t>Se evidenció que los siguientes documentos se encuentran con desactualización del normograma:
a. Procedimiento Retiro de servidor público, código AGTH-PD-003 
b. Procedimiento Comisiones de servicios, código AGTH-PD-004
c. Procedimiento Capacitación, código AGTH-PD-012
d. Procedimiento Plan de Bienestar, Código AGTH-PD-013, Versión 2
e. Manual de Convivencia Laboral, Código AGTH-MN-002, Versión 1</t>
  </si>
  <si>
    <t>Falta de revisión anual en los documentos.</t>
  </si>
  <si>
    <t xml:space="preserve">Actualizar el normograma de los documentos en mención. </t>
  </si>
  <si>
    <t>Se evidencia en los siguientes documentos apartes con textos idénticos sin ninguna referencia de citación, así como nombres completos de otra entidad:
a. Plan Estratégico de Gestión del Talento Humano, Código AGTH-PL-005, Versión 1. 
b. Manual de Convivencia Laboral, Código AGTH-MN-002, Versión 1.</t>
  </si>
  <si>
    <t>Actualizar los documentos y colocarles las referencias de citas en los casos pertinentes</t>
  </si>
  <si>
    <t xml:space="preserve">Se evidenció que el Procedimiento Plan de Bienestar, Código AGTH-PD-013, Versión 2 presenta:
a. Inconsistencias entre lo determinado en la salida de la actividad 5. Realizar seguimiento a las actividades de Bienestar y lo ejecutado por el proceso de conformidad con la solicitud de información No.2 del 24-04-2019. 
b. Incorrecta identificación de los métodos de control y soporte o registro que evidencia la verificación del punto de control en el numeral 4. Puntos de control. </t>
  </si>
  <si>
    <t>Revisar y actualizar el procedimiento Plan de Bienestar.</t>
  </si>
  <si>
    <r>
      <t xml:space="preserve">Diferencias, en los cálculos de </t>
    </r>
    <r>
      <rPr>
        <sz val="9"/>
        <color theme="1"/>
        <rFont val="Tahoma"/>
        <family val="2"/>
      </rPr>
      <t>liquidación de la Prima de servicios, personal proveniente de otra entidad.</t>
    </r>
  </si>
  <si>
    <t>Concepto claro</t>
  </si>
  <si>
    <t xml:space="preserve">Profesional Universitaria </t>
  </si>
  <si>
    <t xml:space="preserve">NO </t>
  </si>
  <si>
    <t>Descuentos de nómina aplicados con soportes sin identificación del tercero respectivo.</t>
  </si>
  <si>
    <t>Las cuentas de cobro o facturas son emitidas por las cooperativas o bancos sin logo.</t>
  </si>
  <si>
    <t xml:space="preserve">1. Radicar solicitud de nuevo formato en PDF y con logo en cada una de las cooperativas y/o bancos que no cumplen actualmente con esta condición.                                             2. Verificación del cumplimiento de los soportes de descuento. 
3. Reiterar la solicitud en caso de no tener respuesta o no tener el formato completo solicitado.
</t>
  </si>
  <si>
    <t>mejora</t>
  </si>
  <si>
    <t>Cuentas de cobro con el formato solicitado.</t>
  </si>
  <si>
    <t>Duplicidad de soportes de descuentos por un mismo concepto y tercero, con valores diferentes.</t>
  </si>
  <si>
    <t>Soportes Adecuados</t>
  </si>
  <si>
    <t>Instructivo Caja Menor y todos los formatos asociados al mismo, no están asociados a ningún procedimiento del proceso Gestión del Talento Humano.</t>
  </si>
  <si>
    <t xml:space="preserve">No se asocian porque la finalidad de este manejo es administrativo no de Recursos Humanos </t>
  </si>
  <si>
    <t xml:space="preserve">1. Realizar mesa de trabajo con el área de Planeación y Financiera para analizar en que proceso es conveniente incluir la caja menor y sus respectivos formatos.                 2. incluir el instructivo y formatos de caja menor en el proceso analizado en el punto anterior.
</t>
  </si>
  <si>
    <t>Asociación de procesos</t>
  </si>
  <si>
    <t>Presentación de debilidades en Acuerdos de Gestión, relacionadas con:
• Denominación del instructivo no es acorde con su contenido (Fases de Inducción, Concertación, Formalización y Seguimiento).
• Incumplimiento de algunos aspectos mínimos que deben contener.
• Error en la denominación de los suscriptores de los Acuerdos - Gerente público y su Superior Jerárquico.
• Acuerdos de Gestión con los mismos compromisos gerenciales y las mismas actividades, para dos vigencias diferentes y para el mismo cargo Directivo.
• Incumplimiento al plazo para concertar y formalizar los Acuerdos de gestión.
• Faltan firmas o fechas de suscripción. 
• Uso de formato para la suscripción de Acuerdos de gestión, diferente al que se encuentra estandarizado en la intranet.</t>
  </si>
  <si>
    <t>Incumplimiento al procedimiento Capacitación, en tiempos, actividades y soportes para su elaboración. No se realiza evaluación de los impactos de las mismas.</t>
  </si>
  <si>
    <t xml:space="preserve">No se realizaron revisiones y/o actualizaciones continuas a los procedimientos" </t>
  </si>
  <si>
    <t>Revisar y actualizar el procedimiento Plan de capacitación.</t>
  </si>
  <si>
    <t xml:space="preserve">Vigencia de formatos que no se utilizan en el procedimiento. </t>
  </si>
  <si>
    <t>1. Revisar y actualizar el procedimiento Plan de capacitación. 2. Publicar y Socializar dichas actualizaciones.</t>
  </si>
  <si>
    <t>Fallas en la planeación y formulación del Programa de inducción y reinducción.</t>
  </si>
  <si>
    <t>1.  Actualizar el proceso y manuales de inducción.                                                                                                                                                                                                                                                               2. Desarrollar e implementar el formato de evaluación de Inducciones y reinducciones.                                                                                                                                                                                   3.  Publicar y Socializar las actualizaciones.</t>
  </si>
  <si>
    <t>Incumplimiento al procedimiento Inducción y Reinducción, en tiempos, actividades y productos que no corresponden.</t>
  </si>
  <si>
    <t>1. Actualizar el proceso y manuales de inducción.                                                                                                                                                                                                                                                                2. Desarrollar e implementar el formato de evaluación de Inducciones y reinducciones.                                                                                                                                                                                   3. Publicar y Socializar las actualizaciones.</t>
  </si>
  <si>
    <t>Fallas en el procedimiento: Ingreso de Servidores Públicos, relacionadas con:
a. El punto de control establecido en la actividad No. 12, ya que no existe soporte que evidencie la verificación de “Afiliaciones a los servicios de Seguridad Social”, para el Fondo de Pensiones Obligatorias.
b. Incumplimiento en tiempos de afiliación.
c. No diligenciar en los formatos: “Hoja de control Historia Laboral” de los trabajadores, la fecha de elaboración inicial, ni firmar por parte del Responsable del área.</t>
  </si>
  <si>
    <t>La normativa que regula a los fondos de pensiones indica que no hay necesidad de realizar afiliación cuando el funcionario ya venia cotizando al mismo fondo, razón por la cual no se encuentra formato de afiliación AFP.</t>
  </si>
  <si>
    <t>1.Modificar  el procedimiento Ingreso de Servidores Públicos. 
2. Verificar las hojas de control de las historias laborales en custodia de Recursos Humanos.</t>
  </si>
  <si>
    <t xml:space="preserve">Reportar información errada en la Certificación de actualización de Información que se presenta al Departamento Administrativo del Servicio Civil Distrital - DASCD, mensualmente, sobre la planta de personal y de contratistas (personas naturales) de prestación de servicios y remitir inoportunamente. </t>
  </si>
  <si>
    <t xml:space="preserve">Acciones realizas / acciones propuestas </t>
  </si>
  <si>
    <t>Políticas Sistema Integrado de Gestión – SIG en el Manual, no hace referencia a:
a. La adopción del Modelo Integrado de Planeación y Gestión - MIPG, para el Distrito Capital, que se concretó mediante el Decreto 591 del 16 de octubre de 2018.</t>
  </si>
  <si>
    <t>Actualizar el proceso de inducción y manuales.</t>
  </si>
  <si>
    <t>Deficiencias en actividades del procedimiento “Retiro de servidor público”, en:
a. La descripción de los puntos de control de las actividades No. 5 y 8, no guardan correspondencia en los tiempos establecidos. 
b. En la actividad de decisión No. 21 del procedimiento, se observa error en la identificación de las líneas de continuidad de actividades.
c. Falta de evidencia de la realización del examen médico de los trabajadores que se retiran del Canal, establecido en la actividad No. 5 del procedimiento.
d. No se observa dentro del proceso Gestión del Talento Humano, mecanismos para transferir el conocimiento de los servidores que se retiran de la entidad.
e. No se evidencian actividades, instructivo, procedimiento o política, correspondiente al retiro del empleo o cargo, originado en la insubsistencia del nombramiento de los servidores públicos.</t>
  </si>
  <si>
    <t xml:space="preserve">1. Actualizar el proceso de inducción y los manuales respectivos.                                                                                                                                                                                                                                  2. Publicar y socializar las actualizaciones.  </t>
  </si>
  <si>
    <t xml:space="preserve">Se evidenciaron inconsistencias entre lo programado y lo ejecutado en el reporte trimestral de los indicadores, teniendo en cuenta lo establecido en la actividad 5 del Procedimiento Plan de Bienestar, Código AGTH-PD-013 y lo reportado por el área. </t>
  </si>
  <si>
    <t>1. Revisar y actualizar el procedimiento Plan de Bienestar.                                  2. Reportar en los indicadores lo programado para el trimestre frente a lo ejecutado.</t>
  </si>
  <si>
    <t>Se evidenció el incumplimiento al Plan de Bienestar e Incentivos, Código AGTH-PL-001, Versión 1 en los siguientes aspectos:
a. No se da cumplimiento a las actividades propuestas en los ejes de intervención.
b. Reporte de actividades que no son ejecutadas de conformidad con el cronograma. 
c. Ejecución de actividades en fechas diferentes a las programadas. 
d. No se cuenta con documentación del desarrollo de actividades programadas.
e. No se evidencia ejecución de actividades programadas en el eje de intervención 3. Incentivos y Reconocimientos.</t>
  </si>
  <si>
    <t>Dinámica del Plan de bienestar</t>
  </si>
  <si>
    <t xml:space="preserve">1. Contar con la evidencia documental de cada actividad del Plan de Bienestar de la vigencia 2019, en la medida que sea posible.                                                                                             2.Revisión semestral del Plan de Bienestar y de ser necesario modificar el cronograma. </t>
  </si>
  <si>
    <t>Mejora</t>
  </si>
  <si>
    <t xml:space="preserve">Se evidencia que Canal Capital no cuenta con convenio, acuerdo y/o contrato mediante el cual se autorice el uso de la Sala Amiga de la Secretaría de Educación Distrital, de conformidad con el artículo 39 de la Ley 80 de 1993. </t>
  </si>
  <si>
    <t>No es obligatorio tener acuerdo o convenio</t>
  </si>
  <si>
    <t>Enviar la petición por escrito solicitando convenio a la Subdirección administrativa y de recursos humanos de la Secretaría de Educación.</t>
  </si>
  <si>
    <t>convenio o respuesta</t>
  </si>
  <si>
    <t xml:space="preserve">Se observa la referencia de la Política de seguridad y salud en el Trabajo en el numeral 2.8 del manual de convivencia laboral más no la Política de Convivencia Laboral como se menciona en el documento. </t>
  </si>
  <si>
    <t>1. Revisar y ajustar el manual de convivencia.                                                                                                                                                                                                                                                                         2. Publicar y socializar el manual.</t>
  </si>
  <si>
    <t xml:space="preserve">Se evidencia el incumplimiento de las reuniones del Comité de Convivencia Laboral, toda vez que no se realizaron de manera trimestral de conformidad con lo establecido. </t>
  </si>
  <si>
    <t>No. de reuniones realizadas/No. de reuniones planeadas * 100</t>
  </si>
  <si>
    <t>Actas de reuniones</t>
  </si>
  <si>
    <t xml:space="preserve">Se incumple con la elaboración de informes trimestrales de la gestión del comité de convivencia laboral, así como su presentación a la Dirección de la entidad. </t>
  </si>
  <si>
    <t>Se elaboraron informes con periodicidades distintas a las establecidas.</t>
  </si>
  <si>
    <t>1. Elaborar y entregar mediante memorando los informes trimestrales</t>
  </si>
  <si>
    <t>No. de informes presentados/No. de informes programados *100</t>
  </si>
  <si>
    <t>informes en periodos oportunos</t>
  </si>
  <si>
    <t xml:space="preserve">Incumplimiento de lo dispuesto en la Resolución Interna 081 de 2017 “Por medio de la cual se conforma el comité de convivencia laboral de Canal Capital” para la elaboración de los informes trimestrales sobre la gestión del comité de convivencia laboral, toda vez que el informe remitido el 21/12/2018 fue remitido por el Subdirector Administrativo el cual asiste en calidad de asignado por la Gerencia General en representación de la entidad más no como secretario de dicho comité y elaborado por el profesional de Seguridad y Salud en el Trabajo el cual asiste como invitado sin voz y sin voto. </t>
  </si>
  <si>
    <t>actividades realizadas/actividades propuestas * 100</t>
  </si>
  <si>
    <t>Se observó el incumplimiento a las funciones del Presidente y Secretario del comité de convivencia laboral en lo referente a la convocatoria de sesiones y citación de reuniones del comité.</t>
  </si>
  <si>
    <t>Se evidenció la asistencia permanente del profesional de Seguridad y Salud en el Trabajo a los comités de convivencia laboral, sin embargo, no se observa el cumplimiento del parágrafo 1 del artículo 1 de la resolución 081 de 2017 sobre la figura de invitado, teniendo en cuenta que este asiste sin voz y sin voto. Así mismo, se observa el incumplimiento de la obligación especifica No. 7 del contrato de prestación de servicios, toda vez que no se evidencia su participación activa en los comités.</t>
  </si>
  <si>
    <t>Incumplimiento de lo dispuesto en los numerales 1 y 2 de la Resolución Interna 081 de 2017 “Por medio de la cual se conforma el comité de convivencia laboral de Canal Capital” referente a las funciones del comité de convivencia laboral, toda vez que no existe soporte del análisis de la queja remitida el 23 de noviembre de 2018, sino que por el contrario fue entregada al área de servicios administrativos por el profesional de Seguridad y Salud en el trabajo al igual que las recomendaciones dadas por el comité el 9 de diciembre de 2018.</t>
  </si>
  <si>
    <t>La política de convivencia laboral, Código AGTH-PO-006, versión 1 no es coherente con los atributos mencionados en el manual de convivencia laboral.</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</si>
  <si>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</si>
  <si>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</si>
  <si>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</si>
  <si>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4. Alerta</t>
  </si>
  <si>
    <t>5. Auditor que realizó el seguimiento</t>
  </si>
  <si>
    <t>RESUMEN PRIMER SEGUIMIENTO DE 2019</t>
  </si>
  <si>
    <t>2. Análisis - Seguimiento OCI</t>
  </si>
  <si>
    <t>3. Análisis - Seguimiento OCI</t>
  </si>
  <si>
    <t>1. Solicitar las credenciales de ingreso (usuario y contraseña) al portal Web http://datosabiertos.bogota.gov.co/user/login para la publicación de Datos abiertos por parte de Canal Capital.
2. Brindar acompañamiento y seguimiento al Web master de Canal Capital en el proceso de publicación de Datos Abiertos en el portal http://datosabiertos.bogota.gov.co/organization/canal-capital</t>
  </si>
  <si>
    <t>Seguimiento y validación de tiempo acumulado por semana en el área de Control, de calidad</t>
  </si>
  <si>
    <t>días de lunes a viernes /duración mínima del espacio a la semana</t>
  </si>
  <si>
    <t>Días transcurridos /días en los que se emitió la pieza en los horarios indicados</t>
  </si>
  <si>
    <t>En relación con la interacción de los programas, se origina por el manejo de temáticas diferentes entre ellos. Con respecto a los roles, durante la ejecución del contrato y de acuerdo a las dinámicas de en vivo que se desarrollan, los contratistas apoyan la ejecución de algunas labores.</t>
  </si>
  <si>
    <t>- La revisión de los contratos  y obligaciones frente a los necesidades del Sistema Informativo comparado  con el nuevo organigrama.
- Actas de reunión semestrales  con líderes</t>
  </si>
  <si>
    <t xml:space="preserve">Finalizado el primer semestre del año, los perfiles definidos en los contratos deben coincidir con el organigrama del Sistema Informativo. </t>
  </si>
  <si>
    <t>Realizar  una reunión para explicarle el proceso de articulación, la plataforma estratégica del canal y los lineamientos del sistema informativo para el 2019.
-Aplicar  encuesta al equipo para constatar que recibió la charla con los aspectos mencionados. 
- Realizar reunión con la áreas involucradas para proponer acciones de comunicación que  impacten a los colaboradores.  
- Hacer una comunicación a las áreas encargadas para solicitar el acompañamientos y diseño de los procesos de divulgación.</t>
  </si>
  <si>
    <t>Acta de asistencia a reunión inicial en la que socializan los diferentes aspectos.
Resultados Encuesta evaluación. 
Acta de reunión con las área involucradas en la que se evidencia la propuesta de acciones desde el Sistema Informativo. 
Carta dirigida a las área encargadas e involucradas.
Carta a la talento humano y Subdirección administrativa solicitando procesos de divulgación.</t>
  </si>
  <si>
    <t>En el transcurso d los primeros 4 meses del año se deberán cumplir con las reuniones del personal y la aplicación de la encuesta, así como enviar una comunicación las área en cargadas (comunicaciones, talento humano, subdirección administrativa y planeación) solicitando la difusión y solicitar una reunión para coordinar la difusión.
Hacer una reunión plenaria con el equipo del sistema informativo para explicar los aspectos considerados.</t>
  </si>
  <si>
    <t>Durante la presentación en los diferentes procesos se demostró que los objetivos se adoptaron para la vigencia 2018, Sin embargo, se hizo claridad sobre la falta de soportes (en algunos casos) que evidencien el proceso.</t>
  </si>
  <si>
    <t>Falta de definición de los perfiles para el Sistema Informativo de manera formal</t>
  </si>
  <si>
    <t xml:space="preserve"> - Elaborar un documento en el que se establecen los perfiles del personal requerido para el Sistema Informativo, de acuerdo a las necesidades y estructura actual, con publicación interna.
- Realizar una Mesa de trabajo con el área jurídica para validación de los perfiles de cara a los procesos contractuales del Canal, para que los mismos puedan ser incluidos dentro del Manual de Contratación de la entidad</t>
  </si>
  <si>
    <t xml:space="preserve">Documentos con perfiles del personal del Sistema Informativo.
Actas de mesas de trabajo con el área jurídica.
</t>
  </si>
  <si>
    <t>Entrega de perfiles ajustados para su inclusión en el manual de contratación.</t>
  </si>
  <si>
    <t>No se ha  realizado actualización de la plataforma estratégica de la entidad</t>
  </si>
  <si>
    <t>Solicitar al área de Planeación de manera formal la inclusión de la línea editorial dentro de la Plataforma Estratégica y verificarla.
Realizar una  reunión en la cual se socialice la línea editorial e incluirla dentro de la encuesta que se aplicará 1:1</t>
  </si>
  <si>
    <t xml:space="preserve">Envío de correo a Planeación con la solicitud formal.
Realización de reunión inicial.
</t>
  </si>
  <si>
    <t>No se consideró necesaria la generación de un procedimiento para el uso del programa Inception o el sistema que maneje el canal.</t>
  </si>
  <si>
    <t>Creación de un procedimiento para el uso de la plataforma Inception o el sistema que maneje el canal.</t>
  </si>
  <si>
    <t>Procedimiento adoptado y difundido</t>
  </si>
  <si>
    <t>De acuerdo con las dinámicas de en vivo que manejan algunos programas, en ocasiones se requiere que los contratistas apoyen con acciones puntuales y expeditas en el manejo de la plataforma.</t>
  </si>
  <si>
    <t>Revisar la matriz DOFA para su actualización  y se  propondrán acciones de mejora sobre los aspectos que dependen directamente del Sistema Informativo.
Generar acciones de mejora documentadas en un plan de acción, de acuerdo a las capacidades del sistema informativo.</t>
  </si>
  <si>
    <t>Revisión y actualización DOFA</t>
  </si>
  <si>
    <t xml:space="preserve">Realizar mesas de trabajo (mensual) con la Oficina Jurídica y la Oficina de Atención, para darle tratamiento efectivos a los derechos de petición y proponer alternativas para el manejo de los derechos de rectificación. 
 </t>
  </si>
  <si>
    <t xml:space="preserve">Los consejos de redacción no tiene unos parámetros definidos, teniendo en cuenta que pueden cambiar dependiendo de las condiciones de cada días, es decir, puede que se cuente con todo el personal o que se deba hacer vía telefónica, eso hace difícil crear un parámetro </t>
  </si>
  <si>
    <t>desactualización de los documentos publicados en intranet</t>
  </si>
  <si>
    <t>La gestión tecnológica de la entidad esta dividida en las áreas técnica y de sistemas quienes tienen la administración del hardware y software de sus áreas, aun así cumpliendo una política única de uso y seguridad de la información.</t>
  </si>
  <si>
    <t xml:space="preserve">El área de sistemas estaba realizando el proceso de renovación tecnológica y reasignación de equipos de computo, lo cual insidio en la  información del kardex.  </t>
  </si>
  <si>
    <t>Diferencia en los criterios de interpretación de la norma al no estar explicita la formula para liquidar la prima de servicios en los casos donde el funcionario viene de otra entidad.</t>
  </si>
  <si>
    <t xml:space="preserve">1. Solicitar por correo electrónico normatividad aplicable para la prima de servicios en Idartes
2. Radicar oficios de solicitud de concepto de liquidación de prima en el caso puntual ante el Servicio Civil Distrital y la Función pública 
3. En caso de los conceptos son ser claros en lo que se requiere,  solicitar aclaración.
4. Realizar ajuste si hay lugar, teniendo en cuenta las respuestas de los entes rectores. 
</t>
  </si>
  <si>
    <t xml:space="preserve">Técnico Recursos Humanos </t>
  </si>
  <si>
    <t>Las entidades envían soportes de novedades, adicional  a las cuentas de cobro y/o facturas para ser tomadas en el mismo mes, lo que genera confusión al momento de revisar los descuentos teniendo en cuenta que no se puede identificar cual es el valor real a cobrar al funcionario en ese mes.</t>
  </si>
  <si>
    <t>1. Realizar solicitud de inclusión de novedades dentro de la cuenta de cobro dirigido a  la cooperativa Coopebis.
2. Archivar los pagares firmados por el trabajador al inicio de la carpeta de novedades donde no se mezclen con las cuentas de cobro y/o facturas mensuales.</t>
  </si>
  <si>
    <t>No se actualizaron los documentos referentes a Acuerdos de gestión.</t>
  </si>
  <si>
    <t xml:space="preserve">1. Actualizar el instructivo  (Dejando claro cual es la funcione de Recursos Humanos y los demás roles de otras áreas en esta actividad.)                                                                                                                                                                                                                                                                                                            2. Adecuar el nuevo formato a las necesidades del Canal.                                                                    </t>
  </si>
  <si>
    <t>No se realizaron actualizaciones  en el ultimo año a el procedimiento de capacitación.</t>
  </si>
  <si>
    <t>No se realizaron actualizaciones en el año a el procedimiento y documentos de inducción.</t>
  </si>
  <si>
    <t>No se realizaron actualizaciones en el año al procedimiento y documentos de inducción.</t>
  </si>
  <si>
    <t>Desactualización del procedimiento de ingreso del servidor público en el ítem 20.</t>
  </si>
  <si>
    <t>1. Modificar el procedimiento de ingreso del servidor público, ítem 20.                                                                     2. El profesional de Recursos Humanos realizará revisión del formato antes de enviarlo al DASC, de acuerdo con los lineamientos emitidos por este Departamento.</t>
  </si>
  <si>
    <t>No se realizó actualización  del procedimiento y documentos de inducción.</t>
  </si>
  <si>
    <t>No se realizaron actualizaciones en el último año a el procedimiento Retiro de servidor público</t>
  </si>
  <si>
    <t>No se realizaron actualizaciones en el último año a el procedimiento de Plan de bienestar.</t>
  </si>
  <si>
    <t>No se incluyó la política el  manual de convivencia laboral</t>
  </si>
  <si>
    <t>Se identificó de manera inadecuada la reunión realizada en el marco del comité de convivencia.</t>
  </si>
  <si>
    <t>Diligenciar acta de reunión siempre que se reúna el comité de convivencia laboral.</t>
  </si>
  <si>
    <t>Desconocimiento de las funciones de los miembros del comité.</t>
  </si>
  <si>
    <t>1. Realizar una capacitación al comité de convivencia sobre las funciones que cumple cada uno de los miembros del mismo.                                                                                                                    2. realizar un cronograma de las reuniones y los informes trimestrales.</t>
  </si>
  <si>
    <t>Funciones claras en el Comité</t>
  </si>
  <si>
    <t>Realizar una capacitación al comité de convivencia sobre las funciones que cumple cada uno de los miembros del mismo.</t>
  </si>
  <si>
    <t>No registrar las consultas presentadas por parte del comité al profesional de seguridad y salud en el trabajo en un acta de reunión.</t>
  </si>
  <si>
    <t>No se dejo evidencia de la trazabilidad de la queja ante el Comité de convivencia laboral.</t>
  </si>
  <si>
    <t>Realizar una capacitación  al comité de convivencia sobre el registro y tramite que deben surtir este tipo de peticiones</t>
  </si>
  <si>
    <t>Falta de integración de la política con el manual de convivencia.</t>
  </si>
  <si>
    <t>Ajustar  la política con lo estipulado en el manual de convivencia laboral.</t>
  </si>
  <si>
    <t>EN PROCESO</t>
  </si>
  <si>
    <t>TERMINADA</t>
  </si>
  <si>
    <t>SIN INICIAR</t>
  </si>
  <si>
    <t>INCUMPLIDA</t>
  </si>
  <si>
    <r>
      <t xml:space="preserve">Realizada </t>
    </r>
    <r>
      <rPr>
        <sz val="9"/>
        <rFont val="Tahoma"/>
        <family val="2"/>
      </rPr>
      <t>la</t>
    </r>
    <r>
      <rPr>
        <sz val="9"/>
        <color rgb="FF000000"/>
        <rFont val="Tahoma"/>
        <family val="2"/>
      </rPr>
      <t xml:space="preserve"> auditoría a los Contratos Nos. 823, 883, 887 y 502 de 2016 se pudo evidenciar falencias respecto del diligenciamiento del documento de Notificación al  Supervisor, ya que revisados los expedientes contractuales no se evidencia la fecha efectiva de surtimiento de esta actividad, aspecto que es indispensable para el desarrollo del ejercicio de esta actividad. Esta situación contradice lo establecido en el numeral 6º del Procedimiento: “Contratación Directa” CÓDIGO: AGJC-CN-PD-005, mediante el cual se establece que una vez aprobadas las garantías, se procederá a elaborar y remitir comunicación dirigida al Supervisor informándole la fecha de inicio del contrato, en razón del cumplimiento de los requisitos de ejecución. Esta situación pone de presente la existencia de falencias en la aplicación de este instrumento.</t>
    </r>
  </si>
  <si>
    <r>
      <t xml:space="preserve">Se evidencia incumplimiento del Procedimiento de Atención y Respuesta a Requerimientos de la Ciudadanía, código: AAUT-PD-001, versión 8, en la siguiente actividad:
</t>
    </r>
    <r>
      <rPr>
        <b/>
        <sz val="9"/>
        <color theme="1"/>
        <rFont val="Tahoma"/>
        <family val="2"/>
      </rPr>
      <t> Actividad número 2:</t>
    </r>
    <r>
      <rPr>
        <sz val="9"/>
        <color theme="1"/>
        <rFont val="Tahoma"/>
        <family val="2"/>
      </rPr>
      <t xml:space="preserve"> 126 PQRS pertenecientes a los meses de enero, febrero, mayo, julio y agosto no fueron radicadas en correspondencia de Canal Capital.</t>
    </r>
  </si>
  <si>
    <r>
      <t xml:space="preserve">Se evidencia incumplimiento del Procedimiento de Atención y Respuesta a Requerimientos de la Ciudadanía, código: AAUT-PD-001, versión 8, en la siguiente actividad:
</t>
    </r>
    <r>
      <rPr>
        <b/>
        <sz val="9"/>
        <color theme="1"/>
        <rFont val="Tahoma"/>
        <family val="2"/>
      </rPr>
      <t> Actividad número 8:</t>
    </r>
    <r>
      <rPr>
        <sz val="9"/>
        <color theme="1"/>
        <rFont val="Tahoma"/>
        <family val="2"/>
      </rPr>
      <t xml:space="preserve"> Los informes remitidos de los meses febrero, marzo, abril, julio y agosto a las entidades competentes fueron enviados con extemporaneidad. </t>
    </r>
  </si>
  <si>
    <r>
      <t xml:space="preserve">Se evidencia incumplimiento del Procedimiento de Atención y Respuesta a Requerimientos de la Ciudadanía, código: AAUT-PD-001, versión 8, en la siguiente actividad:
</t>
    </r>
    <r>
      <rPr>
        <b/>
        <sz val="9"/>
        <color theme="1"/>
        <rFont val="Tahoma"/>
        <family val="2"/>
      </rPr>
      <t xml:space="preserve">
 Actividad número 11:</t>
    </r>
    <r>
      <rPr>
        <sz val="9"/>
        <color theme="1"/>
        <rFont val="Tahoma"/>
        <family val="2"/>
      </rPr>
      <t xml:space="preserve"> Se presentan diferencias de las solicitudes de copia de material entre lo reportado por el área de Atención al Ciudadano, base de datos (Formulario Google) y reporte del Sistema Distrital de Quejas y Soluciones – Bogotá Te Escucha. 
a. Tres (3) peticiones de copia de material no se encuentran en la base de datos del SDQS. 
b. Cinco (5) peticiones no se encuentran incluidos en la base de datos del área de Atención al Ciudadano. </t>
    </r>
  </si>
  <si>
    <r>
      <t xml:space="preserve">Se evidencia incumplimiento del Procedimiento de Atención y Respuesta a Requerimientos de la Ciudadanía, código: AAUT-PD-001, versión 8, en la siguiente actividad:
</t>
    </r>
    <r>
      <rPr>
        <b/>
        <sz val="9"/>
        <color theme="1"/>
        <rFont val="Tahoma"/>
        <family val="2"/>
      </rPr>
      <t> Actividad número 16:</t>
    </r>
    <r>
      <rPr>
        <sz val="9"/>
        <color theme="1"/>
        <rFont val="Tahoma"/>
        <family val="2"/>
      </rPr>
      <t xml:space="preserve"> La totalidad de peticiones no cuenta con el formato AAUT-FT-001, no cuentan con el documento de condiciones de uso de material y no se remite el formato AAUT-FT-012 encuesta de satisfacción al cliente con la entrega del material copiado. </t>
    </r>
  </si>
  <si>
    <r>
      <t xml:space="preserve">Se evidencia el incumplimiento de los Acuerdos 002 y 003 de 2011 de la ANTV en el siguiente artículo:
</t>
    </r>
    <r>
      <rPr>
        <b/>
        <sz val="9"/>
        <color theme="1"/>
        <rFont val="Tahoma"/>
        <family val="2"/>
      </rPr>
      <t> Artículo 36:</t>
    </r>
    <r>
      <rPr>
        <sz val="9"/>
        <color theme="1"/>
        <rFont val="Tahoma"/>
        <family val="2"/>
      </rPr>
      <t xml:space="preserve"> Los meses de febrero a agosto no cumplen con el tiempo mínimo requerido de (30) minutos establecido en el Acuerdo 002 de 2011. </t>
    </r>
  </si>
  <si>
    <r>
      <t xml:space="preserve">Se evidencia el incumplimiento de los Acuerdos 002 y 003 de 2011 de la ANTV en el siguiente artículo:
</t>
    </r>
    <r>
      <rPr>
        <b/>
        <sz val="9"/>
        <color theme="1"/>
        <rFont val="Tahoma"/>
        <family val="2"/>
      </rPr>
      <t> Artículo 39:</t>
    </r>
    <r>
      <rPr>
        <sz val="9"/>
        <color theme="1"/>
        <rFont val="Tahoma"/>
        <family val="2"/>
      </rPr>
      <t xml:space="preserve"> Para enero, febrero, marzo, abril, mayo y junio no se efectuó la información diaria de los mecanismos de recepción de observaciones. 
No se cumplió con el horario establecido para la informar a la ciudadanía sobre los mecanismos de recepción de observaciones en febrero, marzo, abril, junio, julio y agosto. </t>
    </r>
  </si>
  <si>
    <t>TERMINADA EXTEMPORÁNEA</t>
  </si>
  <si>
    <t>Leonardo Ibarra</t>
  </si>
  <si>
    <t>Mónica Virgüéz</t>
  </si>
  <si>
    <t>Jizeth González</t>
  </si>
  <si>
    <t>Henry Beltrán</t>
  </si>
  <si>
    <t>Los siguientes numerales no cuentan con las condiciones de publicación requeridas en el anexo 1 de la Resolución 3564 de 2015; 
3.5 directorio de información de servicios públicos, empleados y contratistas 
7.6 defensa judicial
8.2 publicación de la ejecución de contratos.</t>
  </si>
  <si>
    <r>
      <t xml:space="preserve">Los siguientes numerales no cuentan con las condiciones de publicación requeridas en el anexo 1 de la Resolución 3564 de 2015, 
3.3 Procesos y procedimientos 
3.4 Organigrama, 4 Normatividad  
7.5 Información para la población Vulnerable.                                                                     </t>
    </r>
    <r>
      <rPr>
        <b/>
        <sz val="9"/>
        <color theme="1"/>
        <rFont val="Tahoma"/>
        <family val="2"/>
      </rPr>
      <t/>
    </r>
  </si>
  <si>
    <r>
      <rPr>
        <b/>
        <sz val="9"/>
        <rFont val="Tahoma"/>
        <family val="2"/>
      </rPr>
      <t>Reporte Sistemas:</t>
    </r>
    <r>
      <rPr>
        <sz val="9"/>
        <rFont val="Tahoma"/>
        <family val="2"/>
      </rPr>
      <t xml:space="preserve"> se presento estudio de mercado a la gerencia con el cual se aprobó la adquisición de equipos y construcción del centro de datos de respaldo.
</t>
    </r>
    <r>
      <rPr>
        <b/>
        <sz val="9"/>
        <rFont val="Tahoma"/>
        <family val="2"/>
      </rPr>
      <t>Análisis OCI:</t>
    </r>
    <r>
      <rPr>
        <sz val="9"/>
        <rFont val="Tahoma"/>
        <family val="2"/>
      </rPr>
      <t xml:space="preserve"> De acuerdo con la información suministrada por el área de sistemas se evidenció la presentación de propuestas de empresas para los servicios de un datacenter de proveedores como Telefónica, IBM, Century link entre otros. con las cuales el 08/01/2019 sistemas elabora el documento de estudio de mercado el cual mediante correo electrónico del 27/02/2019 es enviado a Secretaria general y la Gerencia del Canal. Teniendo en cuenta que la acción vencía el 30/06/2017 se califica </t>
    </r>
    <r>
      <rPr>
        <b/>
        <sz val="9"/>
        <rFont val="Tahoma"/>
        <family val="2"/>
      </rPr>
      <t>"Terminada Extemporánea".</t>
    </r>
  </si>
  <si>
    <r>
      <rPr>
        <b/>
        <sz val="9"/>
        <rFont val="Tahoma"/>
        <family val="2"/>
      </rPr>
      <t>Reporte Sub. Financiera</t>
    </r>
    <r>
      <rPr>
        <sz val="9"/>
        <rFont val="Tahoma"/>
        <family val="2"/>
      </rPr>
      <t xml:space="preserve">: Durante el primer cuatrimestre se recibió mediante el memorando N° 482, el informe del avalúo de los activos remitido por la Subdirección Administrativa, con el cual la Subdirección Financiera - Contabilidad realizó la verificación de la vida útil y de esta manera fue posible tratar la información en mención en el Comité Técnico de Sostenibilidad llevado a cabo durante el mes de abril, donde se estableció como compromiso la revisión del deterioro de los avalúos y revisión de vidas útiles para el trimestre de abril a junio del presente año.
</t>
    </r>
    <r>
      <rPr>
        <b/>
        <sz val="9"/>
        <rFont val="Tahoma"/>
        <family val="2"/>
      </rPr>
      <t xml:space="preserve">Análisis OCI: </t>
    </r>
    <r>
      <rPr>
        <sz val="9"/>
        <rFont val="Tahoma"/>
        <family val="2"/>
      </rPr>
      <t>De acuerdo con los soportes remitidos por la Subdirección, se evidencia la realización de las dos primeras actividades programadas. Con la diferencia, que la Subdirección informa que se realizó Comité Técnico de Sostenibilidad Contable en abril y en las evidencias reporta Acta del Comité del 26 de marzo. Se califica como</t>
    </r>
    <r>
      <rPr>
        <b/>
        <sz val="9"/>
        <rFont val="Tahoma"/>
        <family val="2"/>
      </rPr>
      <t xml:space="preserve"> "Incumplida"</t>
    </r>
    <r>
      <rPr>
        <sz val="9"/>
        <rFont val="Tahoma"/>
        <family val="2"/>
      </rPr>
      <t>, debido a que aún está pendiente la tercera acción, correspondiente a Actualizar  en los estados financieros del Canal los datos de vidas útiles  y avalúos correspondientes y adicionalmente por incumplimiento de las fechas programadas de realización de las mismas.</t>
    </r>
  </si>
  <si>
    <r>
      <rPr>
        <b/>
        <sz val="9"/>
        <rFont val="Tahoma"/>
        <family val="2"/>
      </rPr>
      <t>Reporte Serv. Administrativos:</t>
    </r>
    <r>
      <rPr>
        <sz val="9"/>
        <rFont val="Tahoma"/>
        <family val="2"/>
      </rPr>
      <t xml:space="preserve"> 1. Una vez conocido el hallazgo se procedió a informar al área encargada la cual emitió el procedimiento AGRI-SA-PD-010 TOMA FISICA DE INVENTARIOS en formato editable con el fin de lograr actualizarlo  y que actualmente ya se encuentra en la plataforma de comunicaciones internas. .
27/12/2018 Se realiza socialización de la toma física de inventarios de los elementos de consumo y se anexan las actas de los meses de Octubre Noviembre y Diciembre, adicional para la toma física de inventarios de elementos de propiedad planta y equipo se socializó el cronograma ante el comité de inventarios.
</t>
    </r>
    <r>
      <rPr>
        <b/>
        <sz val="9"/>
        <rFont val="Tahoma"/>
        <family val="2"/>
      </rPr>
      <t>Análisis OCI:</t>
    </r>
    <r>
      <rPr>
        <sz val="9"/>
        <rFont val="Tahoma"/>
        <family val="2"/>
      </rPr>
      <t xml:space="preserve"> De acuerdo a la información suministrada por el área se observó que mediante correo del 08/01/2019 se envió a planeación la modificación al procedimiento AGRI-SA-PD-010 TOMA FISICA DE INVENTARIOS. versión 13, el cual es actualizado el 19/02/2019 por Planeación y publicado el 20/02/2019 en la intranet, boletín No. 7. De otra parte frente a la acción "Realizar la verificación física de los elementos faltantes justificados (156 elementos) encontrados mediante el levantamiento de toma física de inventarios para la vigencia 2016", se adjunta acta de verificación de inventarios de bodega efectuada el 30/11/2018 cuyo resultado es sin diferencias. Sin embargo, la acción indica que es sobre el inventario general de la entidad no solo de un área; Razón por la cual esta última acción continua incumplida y como el plazo para la terminación de la acción venció el 13/05/2017 en general la acción continúa con alerta </t>
    </r>
    <r>
      <rPr>
        <b/>
        <sz val="9"/>
        <rFont val="Tahoma"/>
        <family val="2"/>
      </rPr>
      <t xml:space="preserve">"Incumplida". </t>
    </r>
  </si>
  <si>
    <r>
      <t xml:space="preserve">Reporte Secretaria General: </t>
    </r>
    <r>
      <rPr>
        <sz val="9"/>
        <rFont val="Tahoma"/>
        <family val="2"/>
      </rPr>
      <t xml:space="preserve">Se expidió la Circular 006 de 2019 con asunto: Conformación del equipo de trabajo transversal del Modelo Integrado de Planeación y Gestión, MIPG. La misma se socializó vía correo electrónico desde la Secretaría General y a través del boletín de comunicaciones internas.
</t>
    </r>
    <r>
      <rPr>
        <b/>
        <sz val="9"/>
        <rFont val="Tahoma"/>
        <family val="2"/>
      </rPr>
      <t xml:space="preserve">Análisis OCI:  </t>
    </r>
    <r>
      <rPr>
        <sz val="9"/>
        <rFont val="Tahoma"/>
        <family val="2"/>
      </rPr>
      <t>Verificada la documentación aportada, se evidencia la expedición de la circular precitada. También se registra la socialización vía correo electrónico en dos oportunidades (1. A nivel directivo y 2. por comunicaciones internas boletín #12). Se recomienda verificar la diferencia de lenguaje entre la acción formulada y la circular 006 de 2019, en particular los términos "técnico" y "transversal". 
Así las cosas y teniendo presente la recomendación,  la acción se califica con estado "</t>
    </r>
    <r>
      <rPr>
        <b/>
        <sz val="9"/>
        <rFont val="Tahoma"/>
        <family val="2"/>
      </rPr>
      <t>Terminada</t>
    </r>
    <r>
      <rPr>
        <sz val="9"/>
        <rFont val="Tahoma"/>
        <family val="2"/>
      </rPr>
      <t>".</t>
    </r>
  </si>
  <si>
    <r>
      <t xml:space="preserve">Reporte Producción: </t>
    </r>
    <r>
      <rPr>
        <sz val="9"/>
        <rFont val="Tahoma"/>
        <family val="2"/>
      </rPr>
      <t xml:space="preserve">Con respecto a la solicitud informo que para este primer semestre se coordino con la oficina de Servicios Administrativo la revisión del inventario así:
14 de Mayo: Inventario MOVILES - Inventario correspondiente a Janeth
21 de Mayo: Inventario ESTUDIOS - Inventario correspondiente a Mónica Sarmiento
Por otro lado, adjunto un acta en la que se les recuerda a los productores el proceso para hacer el traslado  de los equipos.
</t>
    </r>
    <r>
      <rPr>
        <b/>
        <sz val="9"/>
        <rFont val="Tahoma"/>
        <family val="2"/>
      </rPr>
      <t xml:space="preserve">Análisis OCI: </t>
    </r>
    <r>
      <rPr>
        <sz val="9"/>
        <rFont val="Tahoma"/>
        <family val="2"/>
      </rPr>
      <t xml:space="preserve">Teniendo en cuenta el seguimiento de cierre de la vigencia 2018, la meta establecida por el área y los soportes remitidos a la fecha de corte dentro de los cuales se observa una jornada de capacitación sobre el procedimiento de traslado de equipos a lo productores, para el seguimiento de la presente vigencia se mantiene la acción con calificación </t>
    </r>
    <r>
      <rPr>
        <b/>
        <sz val="9"/>
        <rFont val="Tahoma"/>
        <family val="2"/>
      </rPr>
      <t xml:space="preserve">"Terminada Extemporánea" </t>
    </r>
    <r>
      <rPr>
        <sz val="9"/>
        <rFont val="Tahoma"/>
        <family val="2"/>
      </rPr>
      <t xml:space="preserve">y estado </t>
    </r>
    <r>
      <rPr>
        <b/>
        <sz val="9"/>
        <rFont val="Tahoma"/>
        <family val="2"/>
      </rPr>
      <t>"Abierta"</t>
    </r>
    <r>
      <rPr>
        <sz val="9"/>
        <rFont val="Tahoma"/>
        <family val="2"/>
      </rPr>
      <t xml:space="preserve"> toda vez que aún no se ha adelantado el inventario faltante.</t>
    </r>
  </si>
  <si>
    <r>
      <rPr>
        <b/>
        <sz val="9"/>
        <rFont val="Tahoma"/>
        <family val="2"/>
      </rPr>
      <t>Reporte Serv. Administrativos:</t>
    </r>
    <r>
      <rPr>
        <sz val="9"/>
        <rFont val="Tahoma"/>
        <family val="2"/>
      </rPr>
      <t xml:space="preserve"> Se realiza capacitación en el tema de entrada salidas y traslados en el almacén en el sistema Kardex, se anexan actas y presentación. 
</t>
    </r>
    <r>
      <rPr>
        <b/>
        <sz val="9"/>
        <rFont val="Tahoma"/>
        <family val="2"/>
      </rPr>
      <t>Análisis OCI:</t>
    </r>
    <r>
      <rPr>
        <sz val="9"/>
        <rFont val="Tahoma"/>
        <family val="2"/>
      </rPr>
      <t xml:space="preserve"> De acuerdo a la información suministrada por el área de servicios Administrativos, se evidencio acta de capacitación del 21/12/2018 sobre salidas de almacén, ingresos almacén y traslados. Sin embargo en lo corrido de 2019 no se adjunta evidencia que de cuenta de la realización de esta actividad. Por lo cual la acción continua con alerta </t>
    </r>
    <r>
      <rPr>
        <b/>
        <sz val="9"/>
        <rFont val="Tahoma"/>
        <family val="2"/>
      </rPr>
      <t>"Incumplida"</t>
    </r>
    <r>
      <rPr>
        <sz val="9"/>
        <rFont val="Tahoma"/>
        <family val="2"/>
      </rPr>
      <t>.</t>
    </r>
  </si>
  <si>
    <r>
      <rPr>
        <b/>
        <sz val="9"/>
        <rFont val="Tahoma"/>
        <family val="2"/>
      </rPr>
      <t>Reporte Serv. Administrativos</t>
    </r>
    <r>
      <rPr>
        <sz val="9"/>
        <rFont val="Tahoma"/>
        <family val="2"/>
      </rPr>
      <t xml:space="preserve">: Se realiza capacitación en el tema de entrada salidas y traslados en el almacén en el sistema Kardex se anexan actas y presentación. 
</t>
    </r>
    <r>
      <rPr>
        <b/>
        <sz val="9"/>
        <rFont val="Tahoma"/>
        <family val="2"/>
      </rPr>
      <t>Análisis OCI:</t>
    </r>
    <r>
      <rPr>
        <sz val="9"/>
        <rFont val="Tahoma"/>
        <family val="2"/>
      </rPr>
      <t xml:space="preserve"> De acuerdo a la información suministrada por el área de servicios Administrativos, se evidencio acta de capacitación del 21/12/2018 sobre salidas de almacén, ingresos almacén y traslados. Sin embargo en lo corrido de 2019 no se adjunta evidencia que de cuenta de la realización de esta actividad. Por lo cual la acción continua con alerta </t>
    </r>
    <r>
      <rPr>
        <b/>
        <sz val="9"/>
        <rFont val="Tahoma"/>
        <family val="2"/>
      </rPr>
      <t>"Incumplida"</t>
    </r>
    <r>
      <rPr>
        <sz val="9"/>
        <rFont val="Tahoma"/>
        <family val="2"/>
      </rPr>
      <t>.</t>
    </r>
  </si>
  <si>
    <r>
      <t xml:space="preserve">Reporte Coord. Jurídica: </t>
    </r>
    <r>
      <rPr>
        <sz val="9"/>
        <rFont val="Tahoma"/>
        <family val="2"/>
      </rPr>
      <t xml:space="preserve">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 xml:space="preserve">Análisis OCI: </t>
    </r>
    <r>
      <rPr>
        <sz val="9"/>
        <rFont val="Tahoma"/>
        <family val="2"/>
      </rPr>
      <t xml:space="preserve">Se concluye que se había formulado una verificación trimestral durante el tiempo de ejecución de la acción. Sin embargo, verificada la documentación aportada, solo se realizado una revisión conforme acta de reunión de 25 de abril de 2019. Por lo tanto se califica la acción como </t>
    </r>
    <r>
      <rPr>
        <b/>
        <sz val="9"/>
        <rFont val="Tahoma"/>
        <family val="2"/>
      </rPr>
      <t>"Incumplida"</t>
    </r>
  </si>
  <si>
    <r>
      <t xml:space="preserve">Reporte Coord. Jurídica: </t>
    </r>
    <r>
      <rPr>
        <sz val="9"/>
        <rFont val="Tahoma"/>
        <family val="2"/>
      </rPr>
      <t xml:space="preserve">Se realizó el ajuste del listado de documentos, estableciendo el orden del mismo de conformidad con lo establecido en el nuevo manual de contratación, supervisión e interventoría del canal.. 
</t>
    </r>
    <r>
      <rPr>
        <b/>
        <sz val="9"/>
        <rFont val="Tahoma"/>
        <family val="2"/>
      </rPr>
      <t xml:space="preserve">
Análisis OCI:</t>
    </r>
    <r>
      <rPr>
        <sz val="9"/>
        <rFont val="Tahoma"/>
        <family val="2"/>
      </rPr>
      <t xml:space="preserve"> Conforme a la verificación del reporte y de la evidencia aportada se concluye, que los documentos aportados no demuestran el cumplimiento de las 3 actividades formuladas para la acción. En similar sentido, hace falta documentación que permita ver el inicio de la acción. Así mismo se deja un aviso de ALERTA frente al estado del cumplimiento y la fecha de finalización de la acción, pues se denota retraso. 
Por lo tanto se califica la acción como</t>
    </r>
    <r>
      <rPr>
        <b/>
        <sz val="9"/>
        <rFont val="Tahoma"/>
        <family val="2"/>
      </rPr>
      <t xml:space="preserve"> "Sin Iniciar". </t>
    </r>
  </si>
  <si>
    <r>
      <t xml:space="preserve">Reporte Coord. Jurídica: </t>
    </r>
    <r>
      <rPr>
        <sz val="9"/>
        <rFont val="Tahoma"/>
        <family val="2"/>
      </rPr>
      <t xml:space="preserve">Se realizó el ajuste del listado de documentos, estableciendo el orden del mismo de conformidad con lo establecido en el nuevo manual de contratación, supervisión e interventoría del canal.. 
</t>
    </r>
    <r>
      <rPr>
        <b/>
        <sz val="9"/>
        <rFont val="Tahoma"/>
        <family val="2"/>
      </rPr>
      <t xml:space="preserve">Análisis OCI: </t>
    </r>
    <r>
      <rPr>
        <sz val="9"/>
        <rFont val="Tahoma"/>
        <family val="2"/>
      </rPr>
      <t xml:space="preserve">Conforme a la verificación del reporte y de la evidencia aportada se concluye, que los documentos aportados no demuestran el cumplimiento de las 11 actividades formuladas para la acción. Únicamente se presento soporte de reuniones de cuatro meses. Por lo tanto se califica la acción como </t>
    </r>
    <r>
      <rPr>
        <b/>
        <sz val="9"/>
        <rFont val="Tahoma"/>
        <family val="2"/>
      </rPr>
      <t>"Incumplida"</t>
    </r>
  </si>
  <si>
    <r>
      <t xml:space="preserve">Reporte Coord. Jurídica: </t>
    </r>
    <r>
      <rPr>
        <sz val="9"/>
        <rFont val="Tahoma"/>
        <family val="2"/>
      </rPr>
      <t xml:space="preserve">Se realiza el envió semanal de la matriz con las características indicadas por parte del contratista encargado de realizar la publicación en el SECOP.
</t>
    </r>
    <r>
      <rPr>
        <b/>
        <sz val="9"/>
        <rFont val="Tahoma"/>
        <family val="2"/>
      </rPr>
      <t xml:space="preserve">Análisis OCI: </t>
    </r>
    <r>
      <rPr>
        <sz val="9"/>
        <rFont val="Tahoma"/>
        <family val="2"/>
      </rPr>
      <t xml:space="preserve">Conforme a la verificación del reporte y de la evidencia aportada se concluye, que los documentos no demuestran el  cumplimiento de la  actividad formulada para la acción. Los soportes remitidos no son conducentes, pertinentes y eficaces. Por lo tanto se califica la acción como </t>
    </r>
    <r>
      <rPr>
        <b/>
        <sz val="9"/>
        <rFont val="Tahoma"/>
        <family val="2"/>
      </rPr>
      <t>"Incumplida"</t>
    </r>
  </si>
  <si>
    <r>
      <t xml:space="preserve">Reporte At. Ciudadano: </t>
    </r>
    <r>
      <rPr>
        <sz val="9"/>
        <rFont val="Tahoma"/>
        <family val="2"/>
      </rPr>
      <t xml:space="preserve">Se realizó la actualización con la tarifa actual para el valor de copias de material audiovisual en la Guía de Trámites, adicional se envío por parte de la funcionaria de Ventas y Mercadeo el borrador de la actualización de la Resolución de tarifas. Se envío correo a Ventas y Mercadeo para la actualización de la resolución en donde me informan que por solicitud de Gerencia hay que reevaluar el estudio de mercado que apoya la Resolución para su aprobación.
</t>
    </r>
    <r>
      <rPr>
        <b/>
        <sz val="9"/>
        <rFont val="Tahoma"/>
        <family val="2"/>
      </rPr>
      <t xml:space="preserve">Análisis OCI: </t>
    </r>
    <r>
      <rPr>
        <sz val="9"/>
        <rFont val="Tahoma"/>
        <family val="2"/>
      </rPr>
      <t xml:space="preserve">Se remite el borrador de la Resolución de Tarifas que se viene adelantando por el área de Ventas y Mercadeo en la cual se evidencia la inclusión del artículo que </t>
    </r>
    <r>
      <rPr>
        <i/>
        <sz val="9"/>
        <rFont val="Tahoma"/>
        <family val="2"/>
      </rPr>
      <t>"permita aproximar a la moneda mínima  mas cercana ($50), el valor de los servicios prestados por el Canal"</t>
    </r>
    <r>
      <rPr>
        <sz val="9"/>
        <rFont val="Tahoma"/>
        <family val="2"/>
      </rPr>
      <t>, así como la actualización de la OPA de material audiovisual en la Guía de Trámites y Servicios; Sin embargo, al no contar con la adopción de la Resolución, no es posible darle cumplimiento a la actividad de "Publicación de la tarifa en la página web y Guía de trámites con el valor aprobado según resolución de tarifas".
Teniendo en cuenta lo anterior, así como la fecha de terminación establecida para el cumplimiento de la acción, se califica con una alerta de</t>
    </r>
    <r>
      <rPr>
        <b/>
        <sz val="9"/>
        <rFont val="Tahoma"/>
        <family val="2"/>
      </rPr>
      <t xml:space="preserve"> "Incumplida". </t>
    </r>
  </si>
  <si>
    <r>
      <t xml:space="preserve">Reporte Ventas y Mercadeo: </t>
    </r>
    <r>
      <rPr>
        <sz val="9"/>
        <rFont val="Tahoma"/>
        <family val="2"/>
      </rPr>
      <t xml:space="preserve">Hasta la fecha no se ha reportado una solicitud de canje al área de Ventas y Mercadeo.
</t>
    </r>
    <r>
      <rPr>
        <b/>
        <sz val="9"/>
        <rFont val="Tahoma"/>
        <family val="2"/>
      </rPr>
      <t xml:space="preserve">Análisis OCI: </t>
    </r>
    <r>
      <rPr>
        <sz val="9"/>
        <rFont val="Tahoma"/>
        <family val="2"/>
      </rPr>
      <t xml:space="preserve">Teniendo en cuenta que desde el segundo seguimiento de la vigencia 2018 la acción venía con estado </t>
    </r>
    <r>
      <rPr>
        <b/>
        <sz val="9"/>
        <rFont val="Tahoma"/>
        <family val="2"/>
      </rPr>
      <t xml:space="preserve">"Terminada" </t>
    </r>
    <r>
      <rPr>
        <sz val="9"/>
        <rFont val="Tahoma"/>
        <family val="2"/>
      </rPr>
      <t xml:space="preserve">al verificar la existencia del formato "MCOM-FT-025 ACTA DE RECIBIDO DE SERVICIO O PRODUCTO DE CANJE", se mantiene el estado </t>
    </r>
    <r>
      <rPr>
        <b/>
        <sz val="9"/>
        <rFont val="Tahoma"/>
        <family val="2"/>
      </rPr>
      <t xml:space="preserve">"Abierta" </t>
    </r>
    <r>
      <rPr>
        <sz val="9"/>
        <rFont val="Tahoma"/>
        <family val="2"/>
      </rPr>
      <t xml:space="preserve">a la fecha de corte del seguimiento, toda vez que a la fecha como lo reporta el área no se ha efectuado la aplicación del mismo. </t>
    </r>
  </si>
  <si>
    <r>
      <rPr>
        <b/>
        <sz val="9"/>
        <rFont val="Tahoma"/>
        <family val="2"/>
      </rPr>
      <t>Reporte Serv. Administrativos:</t>
    </r>
    <r>
      <rPr>
        <sz val="9"/>
        <rFont val="Tahoma"/>
        <family val="2"/>
      </rPr>
      <t xml:space="preserve"> 1)Se realiza capacitación en el tema de entrada salidas y traslados en el almacén en el sistema Kardex se anexan actas y presentación. 2) Se realiza envío de correo electrónico.
</t>
    </r>
    <r>
      <rPr>
        <b/>
        <sz val="9"/>
        <rFont val="Tahoma"/>
        <family val="2"/>
      </rPr>
      <t>Análisis OCI:</t>
    </r>
    <r>
      <rPr>
        <sz val="9"/>
        <rFont val="Tahoma"/>
        <family val="2"/>
      </rPr>
      <t xml:space="preserve"> De acuerdo a la información suministrada por el área de servicios Administrativos, se evidencio acta de capacitación del 21/12/2018 sobre salidas de almacén. Sin embrago, no se evidenció soporte alguno de la segunda actividad formulada</t>
    </r>
    <r>
      <rPr>
        <i/>
        <sz val="9"/>
        <rFont val="Tahoma"/>
        <family val="2"/>
      </rPr>
      <t xml:space="preserve"> "Realizar el envió de un correo electrónico periódicamente a los supervisores de contratos, en donde se indique el procedimiento a seguir para la salida de un elemento al área de almacén". </t>
    </r>
    <r>
      <rPr>
        <sz val="9"/>
        <rFont val="Tahoma"/>
        <family val="2"/>
      </rPr>
      <t xml:space="preserve">Por lo cual la acción se califica incumplida pues ya venció el plazo para su realización. Se califica como </t>
    </r>
    <r>
      <rPr>
        <b/>
        <sz val="9"/>
        <rFont val="Tahoma"/>
        <family val="2"/>
      </rPr>
      <t>"Incumplida"</t>
    </r>
    <r>
      <rPr>
        <sz val="9"/>
        <rFont val="Tahoma"/>
        <family val="2"/>
      </rPr>
      <t xml:space="preserve"> </t>
    </r>
  </si>
  <si>
    <r>
      <rPr>
        <b/>
        <sz val="9"/>
        <rFont val="Tahoma"/>
        <family val="2"/>
      </rPr>
      <t xml:space="preserve">Reporte ventas y Mercadeo: </t>
    </r>
    <r>
      <rPr>
        <sz val="9"/>
        <rFont val="Tahoma"/>
        <family val="2"/>
      </rPr>
      <t xml:space="preserve">Se han aplicado los formatos según el tipo de cliente: Público o Privado. Está pendiente del área de Nuevos Negocios la solicitud de eliminación del formato MCOM-FT-016 COTIZACIÓN NUEVOS NEGOCIOS.
</t>
    </r>
    <r>
      <rPr>
        <b/>
        <sz val="9"/>
        <rFont val="Tahoma"/>
        <family val="2"/>
      </rPr>
      <t xml:space="preserve">Análisis OCI: </t>
    </r>
    <r>
      <rPr>
        <sz val="9"/>
        <rFont val="Tahoma"/>
        <family val="2"/>
      </rPr>
      <t xml:space="preserve">Se procede a la verificación de los soportes remitidos en los que se evidencia que el área de ventas y mercadeo viene implementando de manera adecuada los formatos creados MCOM-FT-014 COTIZACIÓN VENTAS PÚBLICAS - MCOM-FT-015 COTIZACIÓN VENTAS PRIVADAS; sin embargo, como se ha reiterado desde el segundo seguimiento de la vigencia 2018 el área de nuevos negocios no hace uso del formato indicado en la acción MCOM-FT-016 COTIZACIÓN NUEVOS NEGOCIOS, y a la fecha de seguimiento no se han adelantado las acciones de eliminación de este con Planeación de conformidad con lo reportado en el tercer seguimiento de la vigencia anterior. 
Teniendo en cuenta lo reportado y las fechas de ejecución establecidas, se mantiene la calificación con alerta </t>
    </r>
    <r>
      <rPr>
        <b/>
        <sz val="9"/>
        <rFont val="Tahoma"/>
        <family val="2"/>
      </rPr>
      <t>"Incumplida"</t>
    </r>
    <r>
      <rPr>
        <sz val="9"/>
        <rFont val="Tahoma"/>
        <family val="2"/>
      </rPr>
      <t>.
Posterior a la verificación de las observaciones entregadas por el área como producto de la remisión del seguimiento para revisión, la acción no se modifica en su calificación teniendo en cuenta que los soportes entregados no corresponden al periodo de seguimiento.</t>
    </r>
  </si>
  <si>
    <r>
      <rPr>
        <b/>
        <sz val="9"/>
        <rFont val="Tahoma"/>
        <family val="2"/>
      </rPr>
      <t xml:space="preserve">Reporte ventas y Mercadeo: </t>
    </r>
    <r>
      <rPr>
        <sz val="9"/>
        <rFont val="Tahoma"/>
        <family val="2"/>
      </rPr>
      <t xml:space="preserve">Se han aplicado los formatos según el tipo de cliente: Público o Privado. Está pendiente del área de Nuevos Negocios la solicitud de eliminación del formato MCOM-FT-016 COTIZACIÓN NUEVOS NEGOCIOS.
</t>
    </r>
    <r>
      <rPr>
        <b/>
        <sz val="9"/>
        <rFont val="Tahoma"/>
        <family val="2"/>
      </rPr>
      <t xml:space="preserve">Análisis OCI: </t>
    </r>
    <r>
      <rPr>
        <sz val="9"/>
        <rFont val="Tahoma"/>
        <family val="2"/>
      </rPr>
      <t xml:space="preserve">Se procede a la verificación de los soportes remitidos en los que se evidencia que el área de ventas y mercadeo viene implementando de manera adecuada los formatos creados MCOM-FT-014 COTIZACIÓN VENTAS PÚBLICAS - MCOM-FT-015 COTIZACIÓN VENTAS PRIVADAS; sin embargo, como se ha reiterado desde el segundo seguimiento de la vigencia 2018 el área de nuevos negocios no hace uso del formato indicado en la acción MCOM-FT-016 COTIZACIÓN NUEVOS NEGOCIOS, y a la fecha de seguimiento no se han adelantado las acciones de eliminación de este con Planeación de conformidad con lo reportado en el tercer seguimiento de la vigencia anterior. 
Teniendo en cuenta lo reportado y las fechas de ejecución establecidas, se mantiene la calificación con alerta </t>
    </r>
    <r>
      <rPr>
        <b/>
        <sz val="9"/>
        <rFont val="Tahoma"/>
        <family val="2"/>
      </rPr>
      <t>"Incumplida"</t>
    </r>
    <r>
      <rPr>
        <sz val="9"/>
        <rFont val="Tahoma"/>
        <family val="2"/>
      </rPr>
      <t xml:space="preserve">.
Posterior a la verificación de las observaciones entregadas por el área como producto de la remisión del seguimiento para revisión, la acción no se modifica en su calificación teniendo en cuenta que lo informado por el área no corresponde a la acción formulada ni soportes remitidos. </t>
    </r>
  </si>
  <si>
    <r>
      <t xml:space="preserve">Reporte Coordinación Jurídica: </t>
    </r>
    <r>
      <rPr>
        <sz val="9"/>
        <rFont val="Tahoma"/>
        <family val="2"/>
      </rPr>
      <t xml:space="preserve">se realizó la actualización del manual de contratación, supervisión e interventoría el cual entrara a regir el próximo 1 de junio de 2019. 
</t>
    </r>
    <r>
      <rPr>
        <b/>
        <sz val="9"/>
        <rFont val="Tahoma"/>
        <family val="2"/>
      </rPr>
      <t xml:space="preserve">Análisis OCI: </t>
    </r>
    <r>
      <rPr>
        <sz val="9"/>
        <rFont val="Tahoma"/>
        <family val="2"/>
      </rPr>
      <t xml:space="preserve">Posterior a la verificación de la documentación aportada se verifico el cumplimiento de la acción propuesta. También se menciona que no se reportaron las dos actividades propuestas pero los documentos dan cuenta de las dos. También se informa que las actividades se adelantaron por fuera del plazo inicialmente propuesto. Por lo tango se califica la acción como </t>
    </r>
    <r>
      <rPr>
        <b/>
        <sz val="9"/>
        <rFont val="Tahoma"/>
        <family val="2"/>
      </rPr>
      <t>"Terminada Extemporánea"</t>
    </r>
  </si>
  <si>
    <r>
      <rPr>
        <b/>
        <sz val="9"/>
        <rFont val="Tahoma"/>
        <family val="2"/>
      </rPr>
      <t>Reporte Coord. Jurídica:</t>
    </r>
    <r>
      <rPr>
        <sz val="9"/>
        <rFont val="Tahoma"/>
        <family val="2"/>
      </rPr>
      <t xml:space="preserve"> Se realiza el seguimiento mensual a las publicaciones hechas en el Secop I de los diferentes documentos generados en la actividad contractual.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11 actividades formuladas para la acción. Únicamente se presento soporte de reuniones de cuatro meses. Por lo tanto se califica la acción como </t>
    </r>
    <r>
      <rPr>
        <b/>
        <sz val="9"/>
        <rFont val="Tahoma"/>
        <family val="2"/>
      </rPr>
      <t>"Incumplida</t>
    </r>
    <r>
      <rPr>
        <sz val="9"/>
        <rFont val="Tahoma"/>
        <family val="2"/>
      </rPr>
      <t>"</t>
    </r>
  </si>
  <si>
    <r>
      <rPr>
        <b/>
        <sz val="9"/>
        <rFont val="Tahoma"/>
        <family val="2"/>
      </rPr>
      <t>Reporte Coord. Jurídica:</t>
    </r>
    <r>
      <rPr>
        <sz val="9"/>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9"/>
        <rFont val="Tahoma"/>
        <family val="2"/>
      </rPr>
      <t>"Incumplida</t>
    </r>
    <r>
      <rPr>
        <sz val="9"/>
        <rFont val="Tahoma"/>
        <family val="2"/>
      </rPr>
      <t>"</t>
    </r>
  </si>
  <si>
    <r>
      <rPr>
        <b/>
        <sz val="9"/>
        <rFont val="Tahoma"/>
        <family val="2"/>
      </rPr>
      <t>Reporte Coord. Jurídica:</t>
    </r>
    <r>
      <rPr>
        <sz val="9"/>
        <rFont val="Tahoma"/>
        <family val="2"/>
      </rPr>
      <t xml:space="preserve"> 1.Mediante correo electrónico de fecha 17 de octubre se solicito a planeación la eliminación del formato AGCO-IN-001, el cual fue eliminado de la intranet. 2. Se actualizó el manual de contratación estableciendo los requisitos de perfeccionamiento y ejecución, 
</t>
    </r>
    <r>
      <rPr>
        <b/>
        <sz val="9"/>
        <rFont val="Tahoma"/>
        <family val="2"/>
      </rPr>
      <t>Análisis OCI</t>
    </r>
    <r>
      <rPr>
        <sz val="9"/>
        <rFont val="Tahoma"/>
        <family val="2"/>
      </rPr>
      <t>: Conforme a la verificación del reporte y de la evidencia aportada se concluye, que los documentos aportados demuestran el cumplimiento de las actividades formuladas para la acción. Por lo tanto se califica la acción como "</t>
    </r>
    <r>
      <rPr>
        <b/>
        <sz val="9"/>
        <rFont val="Tahoma"/>
        <family val="2"/>
      </rPr>
      <t>Terminada Extemporánea</t>
    </r>
    <r>
      <rPr>
        <sz val="9"/>
        <rFont val="Tahoma"/>
        <family val="2"/>
      </rPr>
      <t>"</t>
    </r>
  </si>
  <si>
    <r>
      <rPr>
        <b/>
        <sz val="9"/>
        <rFont val="Tahoma"/>
        <family val="2"/>
      </rPr>
      <t xml:space="preserve">Reporte Coord. Jurídica: </t>
    </r>
    <r>
      <rPr>
        <sz val="9"/>
        <rFont val="Tahoma"/>
        <family val="2"/>
      </rPr>
      <t xml:space="preserve">1. se realizó la actualización del manual de contratación, supervisión e interventoría el cual entrara a regir el próximo 1 de junio de 2019.  
</t>
    </r>
    <r>
      <rPr>
        <b/>
        <sz val="9"/>
        <rFont val="Tahoma"/>
        <family val="2"/>
      </rPr>
      <t>Análisis OCI</t>
    </r>
    <r>
      <rPr>
        <sz val="9"/>
        <rFont val="Tahoma"/>
        <family val="2"/>
      </rPr>
      <t xml:space="preserve">: Conforme a la verificación del reporte y de la evidencia aportada se concluye, que los documentos aportados demuestran el cumplimiento de las actividades formuladas para la acción.  Por lo tanto se califica la acción como </t>
    </r>
    <r>
      <rPr>
        <b/>
        <sz val="9"/>
        <rFont val="Tahoma"/>
        <family val="2"/>
      </rPr>
      <t>"Terminada Extemporánea"</t>
    </r>
  </si>
  <si>
    <r>
      <rPr>
        <b/>
        <sz val="9"/>
        <rFont val="Tahoma"/>
        <family val="2"/>
      </rPr>
      <t>Reporte Coord. Jurídica:</t>
    </r>
    <r>
      <rPr>
        <sz val="9"/>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9"/>
        <rFont val="Tahoma"/>
        <family val="2"/>
      </rPr>
      <t>"Incumplida".</t>
    </r>
  </si>
  <si>
    <r>
      <rPr>
        <b/>
        <sz val="9"/>
        <rFont val="Tahoma"/>
        <family val="2"/>
      </rPr>
      <t xml:space="preserve">Reporte Coord. Jurídica: </t>
    </r>
    <r>
      <rPr>
        <sz val="9"/>
        <rFont val="Tahoma"/>
        <family val="2"/>
      </rPr>
      <t xml:space="preserve">se realizaron las dos mesas de trabajo con la finalidad de definir la metodología de trabajo para ir estableciendo cuales son los riesgos generales de los diferentes procesos de contratación
</t>
    </r>
    <r>
      <rPr>
        <b/>
        <sz val="9"/>
        <rFont val="Tahoma"/>
        <family val="2"/>
      </rPr>
      <t>Análisis OCI</t>
    </r>
    <r>
      <rPr>
        <sz val="9"/>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9"/>
        <rFont val="Tahoma"/>
        <family val="2"/>
      </rPr>
      <t xml:space="preserve"> "Terminada Extemporánea".</t>
    </r>
  </si>
  <si>
    <r>
      <rPr>
        <b/>
        <sz val="9"/>
        <rFont val="Tahoma"/>
        <family val="2"/>
      </rPr>
      <t xml:space="preserve">Reporte Coord. Jurídica: </t>
    </r>
    <r>
      <rPr>
        <sz val="9"/>
        <rFont val="Tahoma"/>
        <family val="2"/>
      </rPr>
      <t xml:space="preserve">se realizaron las dos mesas de trabajo con la finalidad de definir la metodología de trabajo para ir estableciendo cuales son los riesgos generales de los diferentes procesos de contratación
</t>
    </r>
    <r>
      <rPr>
        <b/>
        <sz val="9"/>
        <rFont val="Tahoma"/>
        <family val="2"/>
      </rPr>
      <t>Análisis OCI</t>
    </r>
    <r>
      <rPr>
        <sz val="9"/>
        <rFont val="Tahoma"/>
        <family val="2"/>
      </rPr>
      <t xml:space="preserve">: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 </t>
    </r>
    <r>
      <rPr>
        <b/>
        <sz val="9"/>
        <rFont val="Tahoma"/>
        <family val="2"/>
      </rPr>
      <t>"Terminada Extemporánea".</t>
    </r>
  </si>
  <si>
    <r>
      <t xml:space="preserve">Reporte Coord. Jurídica: </t>
    </r>
    <r>
      <rPr>
        <sz val="9"/>
        <rFont val="Tahoma"/>
        <family val="2"/>
      </rPr>
      <t>En la ultima reunión se estructuro la metodología, la cual se pretende desarrollar en compañía de todas las áreas del canal y de planeación.</t>
    </r>
    <r>
      <rPr>
        <b/>
        <sz val="9"/>
        <rFont val="Tahoma"/>
        <family val="2"/>
      </rPr>
      <t xml:space="preserve">
Análisis OCI: </t>
    </r>
    <r>
      <rPr>
        <sz val="9"/>
        <rFont val="Tahoma"/>
        <family val="2"/>
      </rPr>
      <t xml:space="preserve">Conforme a la verificación del reporte y de la evidencia aportada se concluye, que los documentos aportados no demuestran el cumplimiento de la actividad formulada para la acción. La meta contemplaba generar un política al interior de la entidad, la cual no se logro. Solo se adelanto una reunión preparatoria Por lo tanto se califica la acción como </t>
    </r>
    <r>
      <rPr>
        <b/>
        <sz val="9"/>
        <rFont val="Tahoma"/>
        <family val="2"/>
      </rPr>
      <t>"Sin Iniciar"</t>
    </r>
  </si>
  <si>
    <r>
      <rPr>
        <b/>
        <sz val="9"/>
        <rFont val="Tahoma"/>
        <family val="2"/>
      </rPr>
      <t>Reporte Coord. Jurídica:</t>
    </r>
    <r>
      <rPr>
        <sz val="9"/>
        <rFont val="Tahoma"/>
        <family val="2"/>
      </rPr>
      <t xml:space="preserve"> Se realizó la actualización del manual de contratación, supervisión e interventoría el cual entrara a regir el próximo 1 de junio de 2019. 
</t>
    </r>
    <r>
      <rPr>
        <b/>
        <sz val="9"/>
        <rFont val="Tahoma"/>
        <family val="2"/>
      </rPr>
      <t>Análisis OCI</t>
    </r>
    <r>
      <rPr>
        <sz val="9"/>
        <rFont val="Tahoma"/>
        <family val="2"/>
      </rPr>
      <t xml:space="preserve">: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 </t>
    </r>
    <r>
      <rPr>
        <b/>
        <sz val="9"/>
        <rFont val="Tahoma"/>
        <family val="2"/>
      </rPr>
      <t>"Terminada Extemporánea"</t>
    </r>
  </si>
  <si>
    <r>
      <rPr>
        <b/>
        <sz val="9"/>
        <rFont val="Tahoma"/>
        <family val="2"/>
      </rPr>
      <t>Reporte Coord. Jurídica:</t>
    </r>
    <r>
      <rPr>
        <sz val="9"/>
        <rFont val="Tahoma"/>
        <family val="2"/>
      </rPr>
      <t xml:space="preserve"> Se realizó la actualización del manual de contratación, supervisión e interventoría el cual entrara a regir el próximo 1 de junio de 2019. 
</t>
    </r>
    <r>
      <rPr>
        <b/>
        <sz val="9"/>
        <rFont val="Tahoma"/>
        <family val="2"/>
      </rPr>
      <t>Análisis OCI</t>
    </r>
    <r>
      <rPr>
        <sz val="9"/>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9"/>
        <rFont val="Tahoma"/>
        <family val="2"/>
      </rPr>
      <t xml:space="preserve"> "Terminada Extemporánea"</t>
    </r>
  </si>
  <si>
    <r>
      <t xml:space="preserve">Reporte Técnica: </t>
    </r>
    <r>
      <rPr>
        <sz val="9"/>
        <rFont val="Tahoma"/>
        <family val="2"/>
      </rPr>
      <t>Se realizó la organización del informe final, resaltando las obligaciones dentro de la información ya adjunta dentro del contrato. Como acción de mejora a partir de ahora en adelante una vez finalice un contrato dentro de los informes finales se relacionaran los soportes de acuerdo a cada obligación de manera organizada.</t>
    </r>
    <r>
      <rPr>
        <b/>
        <sz val="9"/>
        <rFont val="Tahoma"/>
        <family val="2"/>
      </rPr>
      <t xml:space="preserve">
Análisis OCI: </t>
    </r>
    <r>
      <rPr>
        <sz val="9"/>
        <rFont val="Tahoma"/>
        <family val="2"/>
      </rPr>
      <t>Se realiza la solicitud del expediente contractual No. 823 de 2016 suscrito con ATMEDIOS a la Coordinación Jurídica con el fin de verificar lo reportado por el área; se procede a la revisión de la carpeta observando que los soportes del informe parcial fueron ordenados por obligaciones; sin embargo, respecto al informe final no se relacionan evidencias que soporten la ejecución de las obligaciones pactadas. Teniendo en cuenta la acción establecida</t>
    </r>
    <r>
      <rPr>
        <i/>
        <sz val="9"/>
        <rFont val="Tahoma"/>
        <family val="2"/>
      </rPr>
      <t xml:space="preserve"> "Remitir el </t>
    </r>
    <r>
      <rPr>
        <b/>
        <i/>
        <sz val="9"/>
        <rFont val="Tahoma"/>
        <family val="2"/>
      </rPr>
      <t xml:space="preserve">informe final </t>
    </r>
    <r>
      <rPr>
        <i/>
        <sz val="9"/>
        <rFont val="Tahoma"/>
        <family val="2"/>
      </rPr>
      <t>que incluya los soportes relacionados con la ejecución del contrato incluyendo aquellos que han sido obtenidos a través de medios de comunicación digital. Estos podrían ser allegados en físico o en medio magnético"</t>
    </r>
    <r>
      <rPr>
        <sz val="9"/>
        <rFont val="Tahoma"/>
        <family val="2"/>
      </rPr>
      <t xml:space="preserve"> (negrilla fuera de texto). 
Con el fin de establecer el cumplimiento de la acción de mejora reportada por el área, se procedió a la revisión de los contratos No.1491-2017 y No.859-2017 suscritos con ATMEDIOS evidenciando que no se da cumplimiento ni a lo suscrito ni a lo reportado, por lo cual se mantiene la calificación del seguimiento de la vigencia anterior, con alerta </t>
    </r>
    <r>
      <rPr>
        <b/>
        <sz val="9"/>
        <rFont val="Tahoma"/>
        <family val="2"/>
      </rPr>
      <t>"Incumplida"</t>
    </r>
    <r>
      <rPr>
        <sz val="9"/>
        <rFont val="Tahoma"/>
        <family val="2"/>
      </rPr>
      <t xml:space="preserve">.
Se reitera la invitación al área para revisar los soportes que deben reposar en el expediente, se efectúen los ajustes necesarios y se de cumplimiento a la acción planteada, con el fin de alcanzar la meta propuesta. </t>
    </r>
  </si>
  <si>
    <r>
      <rPr>
        <b/>
        <sz val="9"/>
        <rFont val="Tahoma"/>
        <family val="2"/>
      </rPr>
      <t>Reporte Coord. Jurídica:</t>
    </r>
    <r>
      <rPr>
        <sz val="9"/>
        <rFont val="Tahoma"/>
        <family val="2"/>
      </rPr>
      <t xml:space="preserve"> Se realizó la actualización del manual de contratación, supervisión e interventoría el cual entrara a regir el próximo 1 de junio de 2019. , 
</t>
    </r>
    <r>
      <rPr>
        <b/>
        <sz val="9"/>
        <rFont val="Tahoma"/>
        <family val="2"/>
      </rPr>
      <t>Análisis OCI</t>
    </r>
    <r>
      <rPr>
        <sz val="9"/>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9"/>
        <rFont val="Tahoma"/>
        <family val="2"/>
      </rPr>
      <t xml:space="preserve"> "Terminada Extemporánea"</t>
    </r>
  </si>
  <si>
    <r>
      <rPr>
        <b/>
        <sz val="9"/>
        <rFont val="Tahoma"/>
        <family val="2"/>
      </rPr>
      <t>Reporte Coordinación Jurídica</t>
    </r>
    <r>
      <rPr>
        <sz val="9"/>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Se exhorta al área responsable para llevar a cabo las actividades planteadas para dar un cierre extemporáneo.  Por lo tanto se califica la acción como </t>
    </r>
    <r>
      <rPr>
        <b/>
        <sz val="9"/>
        <rFont val="Tahoma"/>
        <family val="2"/>
      </rPr>
      <t>"Incumplida"</t>
    </r>
    <r>
      <rPr>
        <sz val="9"/>
        <rFont val="Tahoma"/>
        <family val="2"/>
      </rPr>
      <t>.</t>
    </r>
  </si>
  <si>
    <r>
      <rPr>
        <b/>
        <sz val="9"/>
        <rFont val="Tahoma"/>
        <family val="2"/>
      </rPr>
      <t>Reporte Coord. Jurídica:</t>
    </r>
    <r>
      <rPr>
        <sz val="9"/>
        <rFont val="Tahoma"/>
        <family val="2"/>
      </rPr>
      <t xml:space="preserve"> Se realizó la actualización del manual de contratación, supervisión e interventoría el cual entrara a regir el próximo 1 de junio de 2019. , 
</t>
    </r>
    <r>
      <rPr>
        <b/>
        <sz val="9"/>
        <rFont val="Tahoma"/>
        <family val="2"/>
      </rPr>
      <t>Análisis OCI</t>
    </r>
    <r>
      <rPr>
        <sz val="9"/>
        <rFont val="Tahoma"/>
        <family val="2"/>
      </rPr>
      <t xml:space="preserve">: Conforme a la verificación del reporte y de la evidencia aportada se concluye, que los documentos  demuestran el cumplimiento de las actividades formuladas para la acción. También se informa que las actividades se adelantaron por fuera del plazo inicialmente propuesto. Por lo tanto se califica la acción como </t>
    </r>
    <r>
      <rPr>
        <b/>
        <sz val="9"/>
        <rFont val="Tahoma"/>
        <family val="2"/>
      </rPr>
      <t>"Terminada Extemporánea"</t>
    </r>
  </si>
  <si>
    <r>
      <rPr>
        <b/>
        <sz val="9"/>
        <rFont val="Tahoma"/>
        <family val="2"/>
      </rPr>
      <t>Reporte Coord. Jurídica:</t>
    </r>
    <r>
      <rPr>
        <sz val="9"/>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Se exhorta al área responsable para llevar a cabo las actividades planteadas para dar un cierre extemporáneo Por lo tanto se califica la acción como </t>
    </r>
    <r>
      <rPr>
        <b/>
        <sz val="9"/>
        <rFont val="Tahoma"/>
        <family val="2"/>
      </rPr>
      <t>"Incumplida".</t>
    </r>
  </si>
  <si>
    <r>
      <rPr>
        <b/>
        <sz val="9"/>
        <rFont val="Tahoma"/>
        <family val="2"/>
      </rPr>
      <t>Reporte Serv. Administrativos:</t>
    </r>
    <r>
      <rPr>
        <sz val="9"/>
        <rFont val="Tahoma"/>
        <family val="2"/>
      </rPr>
      <t xml:space="preserve"> Se emitió el concepto técnico del deterioro de la valorización de los activos teniendo encuentra la experticia de los colaboradores de la entidad y de conformidad con el Manual de avalúos .El concepto técnico del deterioro de la valorización de los activos se  realizó en el mes de Diciembre se adjunta evidencias. Teniendo en cuenta las observaciones emitidas por el contador de la entidad y la Subdirectora Administrativa se realizo el nuevo avalúo y se remitió al área competente mediante memorando 482 de 2019. 
</t>
    </r>
    <r>
      <rPr>
        <b/>
        <sz val="9"/>
        <rFont val="Tahoma"/>
        <family val="2"/>
      </rPr>
      <t xml:space="preserve">Análisis OCI: </t>
    </r>
    <r>
      <rPr>
        <sz val="9"/>
        <rFont val="Tahoma"/>
        <family val="2"/>
      </rPr>
      <t xml:space="preserve">De acuerdo con los soportes enviados por el área de Servicios Administrativos, memorando 482 del 22/09/2019 y matriz en Excel denominada consolidado de avalúo de activos,  no es posible evidenciar como se realizó calculó el deterioro conforme lo establecido en la normatividad aplicable al Canal. Razón por la cual, se recomienda revisar la evidencia que se aporta como soporte a las acciones propuestas del plan de mejoramiento. La acción se califica como </t>
    </r>
    <r>
      <rPr>
        <b/>
        <sz val="9"/>
        <rFont val="Tahoma"/>
        <family val="2"/>
      </rPr>
      <t>"Incumplida".</t>
    </r>
  </si>
  <si>
    <r>
      <rPr>
        <b/>
        <sz val="9"/>
        <rFont val="Tahoma"/>
        <family val="2"/>
      </rPr>
      <t xml:space="preserve">Reporte Planeación: </t>
    </r>
    <r>
      <rPr>
        <sz val="9"/>
        <rFont val="Tahoma"/>
        <family val="2"/>
      </rPr>
      <t xml:space="preserve">Se ha adelantado la construcción de la herramienta de autoevaluación, la misma están aún en proceso de revisión y se espera tener lista en el segundo cuatrimestre del año. 
</t>
    </r>
    <r>
      <rPr>
        <b/>
        <sz val="9"/>
        <rFont val="Tahoma"/>
        <family val="2"/>
      </rPr>
      <t xml:space="preserve">
Análisis OCI:</t>
    </r>
    <r>
      <rPr>
        <sz val="9"/>
        <rFont val="Tahoma"/>
        <family val="2"/>
      </rPr>
      <t xml:space="preserve"> A la fecha de corte del seguimiento (30 de abril de 2019), se evidencia borrador de la herramienta de autoevaluación. De acuerdo con la fecha de terminación programada, se califica </t>
    </r>
    <r>
      <rPr>
        <b/>
        <sz val="9"/>
        <rFont val="Tahoma"/>
        <family val="2"/>
      </rPr>
      <t>"Incumplida".</t>
    </r>
    <r>
      <rPr>
        <sz val="9"/>
        <rFont val="Tahoma"/>
        <family val="2"/>
      </rPr>
      <t xml:space="preserve">  Se recomienda al área avanzar en la construcción del documento de lineamientos, terminar la construcción de la herramienta y adelantar la socialización de los documentos propuestos.  </t>
    </r>
  </si>
  <si>
    <r>
      <t xml:space="preserve">Reporte G. Documental: </t>
    </r>
    <r>
      <rPr>
        <sz val="9"/>
        <rFont val="Tahoma"/>
        <family val="2"/>
      </rPr>
      <t>Se realizo la publicación de las Tablas de Control de Acceso en la Intranet el 10 de enero de 2019.</t>
    </r>
    <r>
      <rPr>
        <b/>
        <sz val="9"/>
        <rFont val="Tahoma"/>
        <family val="2"/>
      </rPr>
      <t xml:space="preserve">
Análisis OCI: </t>
    </r>
    <r>
      <rPr>
        <sz val="9"/>
        <rFont val="Tahoma"/>
        <family val="2"/>
      </rPr>
      <t xml:space="preserve">Se revisan los soportes remitidos por el área observando que se creó el instructivo "AGRI-GD-IN-002 INSTRUMENTO TABLAS DE CONTROL DE ACCESO PARA DOCUMENTOS" y se publicó en la intranet del Canal el 10 de enero de 2019 por el área de Planeación.
Frente a la actividad </t>
    </r>
    <r>
      <rPr>
        <i/>
        <sz val="9"/>
        <rFont val="Tahoma"/>
        <family val="2"/>
      </rPr>
      <t>" Actualización de las tablas de retención con cada una de las áreas"</t>
    </r>
    <r>
      <rPr>
        <sz val="9"/>
        <rFont val="Tahoma"/>
        <family val="2"/>
      </rPr>
      <t xml:space="preserve">, no se reportan avances por el área de gestión Documental. 
Teniendo en cuenta que la fecha de terminación de las actividades era el 31 de marzo de 2019 y que no se cumple a cabalidad con las metas propuestas, se califica con alerta </t>
    </r>
    <r>
      <rPr>
        <b/>
        <sz val="9"/>
        <rFont val="Tahoma"/>
        <family val="2"/>
      </rPr>
      <t>"Incumplida"</t>
    </r>
    <r>
      <rPr>
        <sz val="9"/>
        <rFont val="Tahoma"/>
        <family val="2"/>
      </rPr>
      <t>.</t>
    </r>
  </si>
  <si>
    <r>
      <t xml:space="preserve">Reporte G. Documental: </t>
    </r>
    <r>
      <rPr>
        <sz val="9"/>
        <rFont val="Tahoma"/>
        <family val="2"/>
      </rPr>
      <t xml:space="preserve">Se realizo, publico y socializo el Modelo y guía de los documentos electrónicos. 
</t>
    </r>
    <r>
      <rPr>
        <b/>
        <sz val="9"/>
        <rFont val="Tahoma"/>
        <family val="2"/>
      </rPr>
      <t xml:space="preserve">Análisis OCI: </t>
    </r>
    <r>
      <rPr>
        <sz val="9"/>
        <rFont val="Tahoma"/>
        <family val="2"/>
      </rPr>
      <t>Se procede a la revisión de los soportes remitidos por el área en los cuales se observa la publicación del documento "AGRI-GD-MN-005 MANUAL DEL MODELO DE GESTIÓN DE DOCUMENTOS ELECTRÓNICOS" y socialización mediante Boletín No.9 del 6 de marzo de 2019; sin embargo en dicho documento no se contempla el</t>
    </r>
    <r>
      <rPr>
        <i/>
        <sz val="9"/>
        <rFont val="Tahoma"/>
        <family val="2"/>
      </rPr>
      <t xml:space="preserve"> "Diagnóstico de documento electrónico"</t>
    </r>
    <r>
      <rPr>
        <sz val="9"/>
        <rFont val="Tahoma"/>
        <family val="2"/>
      </rPr>
      <t xml:space="preserve"> insumo del modelo publicado, de conformidad con lo establecido en la meta de la acción.  
Se reitera al área la importancia de tener en cuenta lo propuesto durante la suscripción de las acciones y su posterior ejecución. Teniendo en cuenta que a la fecha de corte del seguimiento no se presenta el documento establecido por el área y que la fecha e terminación de la actividad fue 31 de octubre de 2018, se califica con alerta </t>
    </r>
    <r>
      <rPr>
        <b/>
        <sz val="9"/>
        <rFont val="Tahoma"/>
        <family val="2"/>
      </rPr>
      <t>"Incumplida"</t>
    </r>
    <r>
      <rPr>
        <sz val="9"/>
        <rFont val="Tahoma"/>
        <family val="2"/>
      </rPr>
      <t xml:space="preserve">, se recomienda al área efectuar la verificación de las acciones, así como las actividades pendientes, con el fin de darle cabal cumplimiento a lo establecido en el Plan. </t>
    </r>
  </si>
  <si>
    <r>
      <t xml:space="preserve">Reporte G. Documental: </t>
    </r>
    <r>
      <rPr>
        <sz val="9"/>
        <rFont val="Tahoma"/>
        <family val="2"/>
      </rPr>
      <t xml:space="preserve">Se realizaron mesas de trabajo con el archivo Distrital para la intervención del Fondo documental.
</t>
    </r>
    <r>
      <rPr>
        <b/>
        <sz val="9"/>
        <rFont val="Tahoma"/>
        <family val="2"/>
      </rPr>
      <t xml:space="preserve">Análisis OCI: </t>
    </r>
    <r>
      <rPr>
        <sz val="9"/>
        <rFont val="Tahoma"/>
        <family val="2"/>
      </rPr>
      <t xml:space="preserve">En el marco del convenio interadministrativo 4213000-797 de 2017, Canal Capital venía adelantando actividades de organización del material audiovisual que se tiene en el Archivo Distrital, en el desarrollo de esto se realizaron mesas de trabajo y solicitud de conceptos técnicos sobre las Tablas de Valoración documental que les permitan intervenir el fondo documental acumulado; sin embargo, teniendo en cuenta que a la fecha no se han ejecutado las actividades planteadas, así como la fecha de terminación de las acciones propuestas, se califica con alerta de </t>
    </r>
    <r>
      <rPr>
        <b/>
        <sz val="9"/>
        <rFont val="Tahoma"/>
        <family val="2"/>
      </rPr>
      <t xml:space="preserve">"Incumplida" </t>
    </r>
    <r>
      <rPr>
        <sz val="9"/>
        <rFont val="Tahoma"/>
        <family val="2"/>
      </rPr>
      <t xml:space="preserve">y se recomienda al área que se adelanten las revisiones pertinentes al estado del convenio interadministrativo, así como la ejecución de las actividades pendientes y sus respectivos soportes con el fin de establecer el cumplimiento de estas. </t>
    </r>
  </si>
  <si>
    <r>
      <t xml:space="preserve">Reporte G. Documental: </t>
    </r>
    <r>
      <rPr>
        <sz val="9"/>
        <rFont val="Tahoma"/>
        <family val="2"/>
      </rPr>
      <t xml:space="preserve">Se realizaron mesas de trabajo con el archivo Distrital para la intervención del Fondo documental.
</t>
    </r>
    <r>
      <rPr>
        <b/>
        <sz val="9"/>
        <rFont val="Tahoma"/>
        <family val="2"/>
      </rPr>
      <t xml:space="preserve">Análisis OCI: </t>
    </r>
    <r>
      <rPr>
        <sz val="9"/>
        <rFont val="Tahoma"/>
        <family val="2"/>
      </rPr>
      <t xml:space="preserve">Se remite por parte del área el borrador del acta de la reunión sostenida con el Archivo Distrital el 23 de abril de 2019 en la cual se aclaran inquietudes sobre las Tablas de Valoración Documental, así como conceptos sobre estas y un inventario discriminado que se viene actualizando con la intervención del fondo documental acumulado. Teniendo en cuenta la fecha de terminación, así como los avances presentados en el tercer seguimiento de la vigencia 2018 de la actividad se mantiene la calificación con estado </t>
    </r>
    <r>
      <rPr>
        <b/>
        <sz val="9"/>
        <rFont val="Tahoma"/>
        <family val="2"/>
      </rPr>
      <t>"En Proceso"</t>
    </r>
    <r>
      <rPr>
        <sz val="9"/>
        <rFont val="Tahoma"/>
        <family val="2"/>
      </rPr>
      <t xml:space="preserve">. </t>
    </r>
  </si>
  <si>
    <r>
      <t xml:space="preserve">Reporte G. Documental: </t>
    </r>
    <r>
      <rPr>
        <sz val="9"/>
        <rFont val="Tahoma"/>
        <family val="2"/>
      </rPr>
      <t>Se realizo reunión y cotización de Software para la gestión documental. Pendiente consecución de recursos financieros para adquisición.</t>
    </r>
    <r>
      <rPr>
        <b/>
        <sz val="9"/>
        <rFont val="Tahoma"/>
        <family val="2"/>
      </rPr>
      <t xml:space="preserve">
Análisis OCI: </t>
    </r>
    <r>
      <rPr>
        <sz val="9"/>
        <rFont val="Tahoma"/>
        <family val="2"/>
      </rPr>
      <t xml:space="preserve">Teniendo en cuenta la solicitud de reformulación de acciones del Plan de Mejoramiento por Procesos realizada por el área mediante memorando 3113 del 30 de noviembre de 2018, se procede a verificar el cumplimiento de lo propuesto evidenciando que a la fecha de seguimiento solo se ha realizado la solicitud de cotizaciones del programa de gestión documental; frente a las demás actividades propuestas no se reportan soportes que permitan evidenciar el cumplimiento de lo suscrito. 
Teniendo en cuenta lo anterior, se califica con alerta </t>
    </r>
    <r>
      <rPr>
        <b/>
        <sz val="9"/>
        <rFont val="Tahoma"/>
        <family val="2"/>
      </rPr>
      <t>"Sin Iniciar"</t>
    </r>
    <r>
      <rPr>
        <sz val="9"/>
        <rFont val="Tahoma"/>
        <family val="2"/>
      </rPr>
      <t xml:space="preserve"> y se recomienda al área verificar las fechas de terminación de las acciones, con el fin de adelantar las actividades pendientes que permitan darle cabal cumplimiento a lo planteado.</t>
    </r>
  </si>
  <si>
    <r>
      <t xml:space="preserve">Reporte G. Documental: </t>
    </r>
    <r>
      <rPr>
        <sz val="9"/>
        <rFont val="Tahoma"/>
        <family val="2"/>
      </rPr>
      <t>Se realizó memorando de transferencia documental primaria 2019.</t>
    </r>
    <r>
      <rPr>
        <b/>
        <sz val="9"/>
        <rFont val="Tahoma"/>
        <family val="2"/>
      </rPr>
      <t xml:space="preserve">
Análisis OCI: </t>
    </r>
    <r>
      <rPr>
        <sz val="9"/>
        <rFont val="Tahoma"/>
        <family val="2"/>
      </rPr>
      <t xml:space="preserve">Se verifican los soportes remitidos por el área dentro de los cuales se observa el memorando 0082 del 18 de enero de 2019 con el cual se da a conocer el cronograma de transferencias primarias para la vigencia. Teniendo en cuenta la meta planteada, así como las fechas de ejecución se califica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con el fin de verificar la implementación del mismo a la fecha de terminación. </t>
    </r>
  </si>
  <si>
    <r>
      <t xml:space="preserve">Reporte G. Documental: </t>
    </r>
    <r>
      <rPr>
        <sz val="9"/>
        <rFont val="Tahoma"/>
        <family val="2"/>
      </rPr>
      <t>Se realizó monitoreo por parte del Archivo Distrital.</t>
    </r>
    <r>
      <rPr>
        <b/>
        <sz val="9"/>
        <rFont val="Tahoma"/>
        <family val="2"/>
      </rPr>
      <t xml:space="preserve">
Análisis OCI: </t>
    </r>
    <r>
      <rPr>
        <sz val="9"/>
        <rFont val="Tahoma"/>
        <family val="2"/>
      </rPr>
      <t xml:space="preserve">Se evidencia la reiteración del monitoreo de las condiciones ambientales mediante Oficio 000047 del 18 de enero de 2019, así como el borrador del Oficio de saneamiento remitido por la Dirección Distrital de archivo en el que se indica que para febrero 1 y 4 de 2019 se realizaría el monitoreo requerido por el Canal, así como el acta de entrega de equipos para dicho fin. 
Se reconocen los avances del área en la ejecución de las actividades propuestas; sin embargo, teniendo en cuenta la meta </t>
    </r>
    <r>
      <rPr>
        <i/>
        <sz val="9"/>
        <rFont val="Tahoma"/>
        <family val="2"/>
      </rPr>
      <t>"Diagnóstico del Archivo Distrital"</t>
    </r>
    <r>
      <rPr>
        <sz val="9"/>
        <rFont val="Tahoma"/>
        <family val="2"/>
      </rPr>
      <t xml:space="preserve">, así como las fechas de terminación se califica con alerta </t>
    </r>
    <r>
      <rPr>
        <b/>
        <sz val="9"/>
        <rFont val="Tahoma"/>
        <family val="2"/>
      </rPr>
      <t xml:space="preserve">"Incumplida" </t>
    </r>
    <r>
      <rPr>
        <sz val="9"/>
        <rFont val="Tahoma"/>
        <family val="2"/>
      </rPr>
      <t xml:space="preserve">al no contar con el producto a la fecha de seguimiento. </t>
    </r>
  </si>
  <si>
    <r>
      <t xml:space="preserve">Reporte G. Documental: </t>
    </r>
    <r>
      <rPr>
        <sz val="9"/>
        <rFont val="Tahoma"/>
        <family val="2"/>
      </rPr>
      <t>Se realizo el ajuste al procedimiento de préstamo y consulta.</t>
    </r>
    <r>
      <rPr>
        <b/>
        <sz val="9"/>
        <rFont val="Tahoma"/>
        <family val="2"/>
      </rPr>
      <t xml:space="preserve">
Análisis OCI: </t>
    </r>
    <r>
      <rPr>
        <sz val="9"/>
        <rFont val="Tahoma"/>
        <family val="2"/>
      </rPr>
      <t xml:space="preserve">Una vez verificados los soportes remitidos por el área se evidenció que el procedimiento "AGRI-GD-PD-004 PRÉSTAMO Y CONSULTA DOCUMENTAL" fue actualizado y aprobado el 6 de febrero de 2019; posteriormente fue publicado en la Intranet del Canal. Por lo anterior, se califica con estado </t>
    </r>
    <r>
      <rPr>
        <b/>
        <sz val="9"/>
        <rFont val="Tahoma"/>
        <family val="2"/>
      </rPr>
      <t xml:space="preserve">"Terminada Extemporánea" </t>
    </r>
    <r>
      <rPr>
        <sz val="9"/>
        <rFont val="Tahoma"/>
        <family val="2"/>
      </rPr>
      <t>y se recomienda al área adelantar las actividades de socialización del documento a los colaboradores y trabajadores del Canal, toda vez que el documento debe ser ejecutado por toda la entidad.</t>
    </r>
  </si>
  <si>
    <r>
      <t xml:space="preserve">Reporte G. Documental: </t>
    </r>
    <r>
      <rPr>
        <sz val="9"/>
        <rFont val="Tahoma"/>
        <family val="2"/>
      </rPr>
      <t>Se realizó monitoreo por parte del Archivo Distrital.</t>
    </r>
    <r>
      <rPr>
        <b/>
        <sz val="9"/>
        <rFont val="Tahoma"/>
        <family val="2"/>
      </rPr>
      <t xml:space="preserve">
Análisis OCI: </t>
    </r>
    <r>
      <rPr>
        <sz val="9"/>
        <rFont val="Tahoma"/>
        <family val="2"/>
      </rPr>
      <t>Se evidencia la reiteración del monitoreo de las condiciones ambientales mediante Oficio 000047 del 18 de enero de 2019, así como el borrador del Oficio de saneamiento remitido por la Dirección Distrital de archivo en el que se indica que para febrero 1 y 4 de 2019 se realizaría el monitoreo requerido por el Canal, así como el acta de entrega de equipos para dicho fin. 
Teniendo en cuenta que a la fecha de seguimiento la acción planteada "</t>
    </r>
    <r>
      <rPr>
        <i/>
        <sz val="9"/>
        <rFont val="Tahoma"/>
        <family val="2"/>
      </rPr>
      <t xml:space="preserve">Realizar la compra de medidores de monitoreo ambiental, de acuerdo con los recursos disponibles" </t>
    </r>
    <r>
      <rPr>
        <sz val="9"/>
        <rFont val="Tahoma"/>
        <family val="2"/>
      </rPr>
      <t xml:space="preserve">no se ha realizado y que la fecha de terminación era 30 de mayo de 2018, se califica con alerta </t>
    </r>
    <r>
      <rPr>
        <b/>
        <sz val="9"/>
        <rFont val="Tahoma"/>
        <family val="2"/>
      </rPr>
      <t xml:space="preserve">"Incumplida". </t>
    </r>
    <r>
      <rPr>
        <sz val="9"/>
        <rFont val="Tahoma"/>
        <family val="2"/>
      </rPr>
      <t xml:space="preserve">Se recomienda al área adelantar las actividades pendientes con el fin de darle cumplimiento a lo establecido en el Plan. </t>
    </r>
  </si>
  <si>
    <r>
      <t xml:space="preserve">Reporte G. Documental: </t>
    </r>
    <r>
      <rPr>
        <sz val="9"/>
        <rFont val="Tahoma"/>
        <family val="2"/>
      </rPr>
      <t xml:space="preserve">Se realizó el documento técnico o inclusión de lineamientos para reconstrucción de expedientes en caso de pérdida o daño de soporte que garanticen la recuperación total de la información según Acuerdo 007 de 2014.
</t>
    </r>
    <r>
      <rPr>
        <b/>
        <sz val="9"/>
        <rFont val="Tahoma"/>
        <family val="2"/>
      </rPr>
      <t xml:space="preserve">Análisis OCI: </t>
    </r>
    <r>
      <rPr>
        <sz val="9"/>
        <rFont val="Tahoma"/>
        <family val="2"/>
      </rPr>
      <t xml:space="preserve">Se verifican los soportes remitidos por el área evidenciando que el documento "AGRI-GD-MN-004 MANUAL DE LINEAMIENTOS PARA LA PÉRDIDA O RECONSTRUCCIÓN DE EXPEDIENTES" fue debidamente creado, aprobado y publicado en la Intranet del Canal el 10 de enero de 2019. Se recomienda al área adelantar actividades de socialización del Manual a los colaboradores y trabajadores del Canal, con el fin de asegurar su aplicación en caso de que sea necesario.  
Teniendo en cuenta lo anterior, se califica con estado </t>
    </r>
    <r>
      <rPr>
        <b/>
        <sz val="9"/>
        <rFont val="Tahoma"/>
        <family val="2"/>
      </rPr>
      <t>"Terminada Extemporánea"</t>
    </r>
    <r>
      <rPr>
        <sz val="9"/>
        <rFont val="Tahoma"/>
        <family val="2"/>
      </rPr>
      <t xml:space="preserve">. </t>
    </r>
  </si>
  <si>
    <r>
      <t xml:space="preserve">Reporte G. Documental: </t>
    </r>
    <r>
      <rPr>
        <sz val="9"/>
        <rFont val="Tahoma"/>
        <family val="2"/>
      </rPr>
      <t xml:space="preserve">Se realizó solicitud al archivo distrital para su aval en la contratación del custodio documental.
</t>
    </r>
    <r>
      <rPr>
        <b/>
        <sz val="9"/>
        <rFont val="Tahoma"/>
        <family val="2"/>
      </rPr>
      <t xml:space="preserve">Análisis OCI: </t>
    </r>
    <r>
      <rPr>
        <sz val="9"/>
        <rFont val="Tahoma"/>
        <family val="2"/>
      </rPr>
      <t xml:space="preserve">Se verifican los soportes de solicitud de acompañamiento y asesoría en la selección del custodio documental, así como los documentos "ANEXO TÉCNICO CARPETAS Y CAJA PARA ARCHIVO" y "REQUERIMIENTOS TÉCNICOS PARA LA CUSTODIA Y ALMACENAMIENTO"; sin embargo, frente a la acción propuesta </t>
    </r>
    <r>
      <rPr>
        <i/>
        <sz val="9"/>
        <rFont val="Tahoma"/>
        <family val="2"/>
      </rPr>
      <t xml:space="preserve">"Realizar mesa de trabajo con el área jurídica para brindar orientación y asesoría con relación a requisitos normativos y técnicos para al contratación" </t>
    </r>
    <r>
      <rPr>
        <sz val="9"/>
        <rFont val="Tahoma"/>
        <family val="2"/>
      </rPr>
      <t xml:space="preserve">no se remiten soportes que permitan evidenciar el cumplimiento de lo suscrito en el plan. 
Teniendo en cuenta lo anterior, así como las fechas de terminación de la acción se califica con alerta </t>
    </r>
    <r>
      <rPr>
        <b/>
        <sz val="9"/>
        <rFont val="Tahoma"/>
        <family val="2"/>
      </rPr>
      <t>"Incumplida"</t>
    </r>
    <r>
      <rPr>
        <sz val="9"/>
        <rFont val="Tahoma"/>
        <family val="2"/>
      </rPr>
      <t xml:space="preserve">. Se recomienda al área adelantar las actividades pendientes que le permitan dar cabal cumplimiento a lo planteado. </t>
    </r>
  </si>
  <si>
    <r>
      <rPr>
        <b/>
        <sz val="9"/>
        <rFont val="Tahoma"/>
        <family val="2"/>
      </rPr>
      <t>Reporte sistemas:</t>
    </r>
    <r>
      <rPr>
        <sz val="9"/>
        <rFont val="Tahoma"/>
        <family val="2"/>
      </rPr>
      <t xml:space="preserve"> se ejecutó por el área técnica las acciones programadas en el cronograma de mantenimiento y revisión de software.
</t>
    </r>
    <r>
      <rPr>
        <b/>
        <sz val="9"/>
        <rFont val="Tahoma"/>
        <family val="2"/>
      </rPr>
      <t xml:space="preserve">Análisis OCI: </t>
    </r>
    <r>
      <rPr>
        <sz val="9"/>
        <rFont val="Tahoma"/>
        <family val="2"/>
      </rPr>
      <t xml:space="preserve">Se evidencian correos del 26/02/2019 y el 06/03/2019 en los cuales se indica que se ha realizado la actividad del mantenimiento al software y la instalación del bit defender a las maquinas del área técnica, adicionalmente se anexa un informe el cual no se encuentra terminado, mucho menos cumple con los requisitos formales de presentación (conclusiones firmas de quien lo realizó). De acuerdo a esta información no es posible determinar si la acción se cumplió o no. por lo anterior la acción continua con alerta </t>
    </r>
    <r>
      <rPr>
        <b/>
        <sz val="9"/>
        <rFont val="Tahoma"/>
        <family val="2"/>
      </rPr>
      <t>"Incumplida"</t>
    </r>
    <r>
      <rPr>
        <sz val="9"/>
        <rFont val="Tahoma"/>
        <family val="2"/>
      </rPr>
      <t xml:space="preserve"> y se solicita al área que la información soporte de las actividades formuladas cumpla con los requisitos mínimos de completitud, veracidad y oportunidad.</t>
    </r>
  </si>
  <si>
    <r>
      <rPr>
        <b/>
        <sz val="9"/>
        <rFont val="Tahoma"/>
        <family val="2"/>
      </rPr>
      <t xml:space="preserve">Reporte sistemas: </t>
    </r>
    <r>
      <rPr>
        <sz val="9"/>
        <rFont val="Tahoma"/>
        <family val="2"/>
      </rPr>
      <t xml:space="preserve">se realizo la construcción y socialización de los formatos y cronograma de seguimiento a equipos fuera del dominio.
</t>
    </r>
    <r>
      <rPr>
        <b/>
        <sz val="9"/>
        <rFont val="Tahoma"/>
        <family val="2"/>
      </rPr>
      <t xml:space="preserve">Análisis OCI: </t>
    </r>
    <r>
      <rPr>
        <sz val="9"/>
        <rFont val="Tahoma"/>
        <family val="2"/>
      </rPr>
      <t xml:space="preserve">Se evidenció un cuadro en Excel denominado seguimiento, el cual contiene un cronograma para realizar actividades de revisión periódica de usuarios y permisos; de igual manera otro que dice seguimiento equipos fuera de dominio los cuales no se da razón si son los adoptados para la actividad. De otra parte tampoco se adjuntan soportes de la realización de la acción No.2. Por lo cual la acción en general se mantiene </t>
    </r>
    <r>
      <rPr>
        <b/>
        <sz val="9"/>
        <rFont val="Tahoma"/>
        <family val="2"/>
      </rPr>
      <t>"Incumplida"</t>
    </r>
  </si>
  <si>
    <r>
      <rPr>
        <b/>
        <sz val="9"/>
        <rFont val="Tahoma"/>
        <family val="2"/>
      </rPr>
      <t xml:space="preserve">Reporte Planeación: </t>
    </r>
    <r>
      <rPr>
        <sz val="9"/>
        <rFont val="Tahoma"/>
        <family val="2"/>
      </rPr>
      <t xml:space="preserve">Se realizó la actualización del procedimiento EPLE-PD-008 IDENTIFICACIÓN Y VERIFICACIÓN DE REQUISITOS LEGALES actualizado, y se divulgó su actualización a través del correo institucional. 
En el mes de enero se solicitó al web master del canal la actualización en el botón de transparencia del normograma institucional teniendo en cuenta las observaciones realizadas en el mes de diciembre al igual que en la intranet institucional.  
Durante el primer cuatrimestre del año 2019 se adelantó la actualización del procedimiento EPLE-PD-003 PROYECTO FONDO PARA EL DESARROLLO DE LA TELEVISION Y CONTENIDOS  donde se incluye la actualización normativa correspondiente. 
</t>
    </r>
    <r>
      <rPr>
        <b/>
        <sz val="9"/>
        <rFont val="Tahoma"/>
        <family val="2"/>
      </rPr>
      <t xml:space="preserve">
Análisis OCI: </t>
    </r>
    <r>
      <rPr>
        <sz val="9"/>
        <rFont val="Tahoma"/>
        <family val="2"/>
      </rPr>
      <t xml:space="preserve">Se verificaron soportes recibidos, se verificó versión 4 del procedimiento: Identificación y Verificación de Requisitos Legales, del 28/02/2019 en la intranet y su socialización a través de Boletín # 9 del 06-03-2019. Así mismo se evidencia la revisión y publicación del Normograma Institucional, en la el link de transparencia de la página web del Canal y en la intranet. Aún se encuentra pendiente finalizar la actualización de la totalidad de procedimientos asociados al proceso de planeación estratégica en el componente normativo.
Se califica </t>
    </r>
    <r>
      <rPr>
        <b/>
        <sz val="9"/>
        <rFont val="Tahoma"/>
        <family val="2"/>
      </rPr>
      <t>"Incumplida"</t>
    </r>
    <r>
      <rPr>
        <sz val="9"/>
        <rFont val="Tahoma"/>
        <family val="2"/>
      </rPr>
      <t xml:space="preserve"> de acuerdo con la fecha de finalización programada. Se insta al área a culminar las actividades pendientes.</t>
    </r>
  </si>
  <si>
    <r>
      <rPr>
        <b/>
        <sz val="9"/>
        <color theme="1"/>
        <rFont val="Tahoma"/>
        <family val="2"/>
      </rPr>
      <t xml:space="preserve">Análisis OCI: </t>
    </r>
    <r>
      <rPr>
        <sz val="9"/>
        <color theme="1"/>
        <rFont val="Tahoma"/>
        <family val="2"/>
      </rPr>
      <t>Para el cuatrimestre I-2019, no se evidencia avance para esta acción. Se reporta</t>
    </r>
    <r>
      <rPr>
        <b/>
        <sz val="9"/>
        <color theme="1"/>
        <rFont val="Tahoma"/>
        <family val="2"/>
      </rPr>
      <t xml:space="preserve"> "Incumplida"</t>
    </r>
    <r>
      <rPr>
        <sz val="9"/>
        <color theme="1"/>
        <rFont val="Tahoma"/>
        <family val="2"/>
      </rPr>
      <t>, debido a la fecha de finalización programada, la cual correspondía a diciembre de 2018. Se recomienda al área responsable adelantar las actividades planteadas.</t>
    </r>
  </si>
  <si>
    <r>
      <t xml:space="preserve">Reporte Planeación: </t>
    </r>
    <r>
      <rPr>
        <sz val="9"/>
        <rFont val="Tahoma"/>
        <family val="2"/>
      </rPr>
      <t xml:space="preserve">Para el periodo de reporte no se adelantó la revisión de los documentos descritos en el Plan de Mejoramiento. 
</t>
    </r>
    <r>
      <rPr>
        <b/>
        <sz val="9"/>
        <rFont val="Tahoma"/>
        <family val="2"/>
      </rPr>
      <t xml:space="preserve">
Análisis OCI: </t>
    </r>
    <r>
      <rPr>
        <sz val="9"/>
        <rFont val="Tahoma"/>
        <family val="2"/>
      </rPr>
      <t xml:space="preserve">Para el cuatrimestre I-2019, no se evidencia avance para esta acción. Se reporta </t>
    </r>
    <r>
      <rPr>
        <b/>
        <sz val="9"/>
        <rFont val="Tahoma"/>
        <family val="2"/>
      </rPr>
      <t>"Incumplida"</t>
    </r>
    <r>
      <rPr>
        <sz val="9"/>
        <rFont val="Tahoma"/>
        <family val="2"/>
      </rPr>
      <t xml:space="preserve">, debido a la fecha de finalización programada, la cual correspondía a diciembre de 2018. Se recomienda al área responsable realizar las actividades planteadas.
</t>
    </r>
  </si>
  <si>
    <r>
      <t xml:space="preserve">Reporte Planeación: </t>
    </r>
    <r>
      <rPr>
        <sz val="9"/>
        <rFont val="Tahoma"/>
        <family val="2"/>
      </rPr>
      <t xml:space="preserve">Para el periodo de reporte no se adelantó la revisión del documento descrito en el Plan de Mejoramiento, dicha solicitud de actualización se realizó en el mes de diciembre, durante el segundo cuatrimestre se adelantará nuevamente la solicitud.
</t>
    </r>
    <r>
      <rPr>
        <b/>
        <sz val="9"/>
        <rFont val="Tahoma"/>
        <family val="2"/>
      </rPr>
      <t xml:space="preserve">
Análisis OCI: </t>
    </r>
    <r>
      <rPr>
        <sz val="9"/>
        <rFont val="Tahoma"/>
        <family val="2"/>
      </rPr>
      <t xml:space="preserve">No se evidencia avance para esta acción, en el  I cuatrimestre de 2019. Se califica como </t>
    </r>
    <r>
      <rPr>
        <b/>
        <sz val="9"/>
        <rFont val="Tahoma"/>
        <family val="2"/>
      </rPr>
      <t>"Incumplida"</t>
    </r>
    <r>
      <rPr>
        <sz val="9"/>
        <rFont val="Tahoma"/>
        <family val="2"/>
      </rPr>
      <t>, debido a la fecha de finalización programada, la cual correspondía a diciembre de 2018. Se recomienda al área responsable realizar las actividades planteadas.</t>
    </r>
  </si>
  <si>
    <r>
      <t xml:space="preserve">Reporte Planeación: </t>
    </r>
    <r>
      <rPr>
        <sz val="9"/>
        <rFont val="Tahoma"/>
        <family val="2"/>
      </rPr>
      <t xml:space="preserve">Se actualizaron lo siguientes documentos: 
Caracterización proceso gestión jurídica y contractual - 29/04/2019
Caracterización proceso Gestión Jurídica - eliminado -30/04/2019
Programa de inducción y reinducción - 29/03/2019
Instructivo para el buzón de sugerencias eliminado - 03/12/2018
La solicitud de actualización se realizó en el mes de diciembre, durante el segundo cuatrimestre se adelantará nuevamente dicha solicitud.
</t>
    </r>
    <r>
      <rPr>
        <b/>
        <sz val="9"/>
        <rFont val="Tahoma"/>
        <family val="2"/>
      </rPr>
      <t xml:space="preserve">
Análisis OCI:  </t>
    </r>
    <r>
      <rPr>
        <sz val="9"/>
        <rFont val="Tahoma"/>
        <family val="2"/>
      </rPr>
      <t xml:space="preserve">Se procede a la revisión de los soportes remitidos observando el correo de solicitud de actualización de los documentos y eliminación, de un total de 4 documentos. Los planteados en la acción de mejora corresponden a 7. Por lo anterior, se sigue calificando como </t>
    </r>
    <r>
      <rPr>
        <b/>
        <sz val="9"/>
        <rFont val="Tahoma"/>
        <family val="2"/>
      </rPr>
      <t>"Incumplida"</t>
    </r>
    <r>
      <rPr>
        <sz val="9"/>
        <rFont val="Tahoma"/>
        <family val="2"/>
      </rPr>
      <t xml:space="preserve">, debido a la fecha de finalización que se tenía prevista (31 de diciembre de 2018). Se recomienda al área ejecutar las actividades pertinentes que den cumplimiento a las acciones planteadas en el Plan de Mejoramiento. 
</t>
    </r>
  </si>
  <si>
    <r>
      <t>Reporte Planeación:</t>
    </r>
    <r>
      <rPr>
        <sz val="9"/>
        <rFont val="Tahoma"/>
        <family val="2"/>
      </rPr>
      <t xml:space="preserve"> Para el periodo de reporte no se adelantó la revisión del documento descrito en el Plan de Mejoramiento, dicha solicitud de actualización se realizó en el mes de diciembre, durante el segundo cuatrimestre se adelantará nuevamente la solicitud.
</t>
    </r>
    <r>
      <rPr>
        <b/>
        <sz val="9"/>
        <rFont val="Tahoma"/>
        <family val="2"/>
      </rPr>
      <t xml:space="preserve">
Análisis OCI:   </t>
    </r>
    <r>
      <rPr>
        <sz val="9"/>
        <rFont val="Tahoma"/>
        <family val="2"/>
      </rPr>
      <t xml:space="preserve">Para el cuatrimestre I-2019, no se evidencia avance para esta acción. Se reporta </t>
    </r>
    <r>
      <rPr>
        <b/>
        <sz val="9"/>
        <rFont val="Tahoma"/>
        <family val="2"/>
      </rPr>
      <t>"Incumplida",</t>
    </r>
    <r>
      <rPr>
        <sz val="9"/>
        <rFont val="Tahoma"/>
        <family val="2"/>
      </rPr>
      <t xml:space="preserve"> debido a la fecha de finalización programada, la cual correspondía a diciembre de 2018. Se recomienda al área responsable realizar las actividades planteadas.</t>
    </r>
  </si>
  <si>
    <r>
      <t>Reporte Planeación:</t>
    </r>
    <r>
      <rPr>
        <sz val="9"/>
        <rFont val="Tahoma"/>
        <family val="2"/>
      </rPr>
      <t xml:space="preserve"> En el mes de diciembre se realizó el comité Institucional de Gestión y Desempeño en el cual se abordó el componente de revisión por la dirección a través de la presentación de los resultados de los autodiagnósticos del Modelo Integrado de Planeación y Gestión realizados en el primer semestre de 2018, es importante aclarar que el procedimiento "revisión por la dirección" fue eliminado en el mes de febrero de 2019 de los documentos del sistema toda vez que dicho ejercicio ya no es un requisito necesario a la luz del Modelo Integrado de Planeación y Gestión y la presentación del informe de autodiagnósticos cumplió con la función de lo requerido para un ejercicio de revisión por la dirección.
</t>
    </r>
    <r>
      <rPr>
        <b/>
        <sz val="9"/>
        <rFont val="Tahoma"/>
        <family val="2"/>
      </rPr>
      <t xml:space="preserve">
Análisis OCI:   </t>
    </r>
    <r>
      <rPr>
        <sz val="9"/>
        <rFont val="Tahoma"/>
        <family val="2"/>
      </rPr>
      <t xml:space="preserve">No se observa un reporte organizado del estado de la primer actividad, que de cuenta de los procedimientos asociados al proceso de planeación estratégica que han sido actualizados respecto a la periodicidad de ejecución de las actividades y los que se encuentran pendientes. No se evidencia la realización de las Mesas de trabajo con las áreas misionales para coordinar periodicidad y metodología de reporte de productos y/o servicios no conformes, que se había indicado se realizarían en el primer trimestre del año 2019, aunque se observa en los soportes remitidos, la actualización de: la Caracterización de productos (Bienes o servicios) - Dirección Operativa,  El procedimiento MDCC-PD-005 GESTIÓN Y CONTROL DE CALIDAD DE PROGRAMAS, MDCC-FT-022 ENTREGA, CONTROL DE CALIDAD Y CONTENIDOS DE PROGRAMAS y MDCC-FT-057 FORMATO ARCHIVO DE NOTICIAS Y PROGRAMAS (Se verificaron en la intranet).  
Respecto a la actividad 3, se observa la eliminación del procedimiento "Revisión por la Dirección", según soporte del 18 de febrero de 2019, remitido. 
De acuerdo con lo anterior, se califica como  </t>
    </r>
    <r>
      <rPr>
        <b/>
        <sz val="9"/>
        <rFont val="Tahoma"/>
        <family val="2"/>
      </rPr>
      <t>"Incumplida"</t>
    </r>
    <r>
      <rPr>
        <sz val="9"/>
        <rFont val="Tahoma"/>
        <family val="2"/>
      </rPr>
      <t xml:space="preserve">, debido a la fecha de finalización programada, la cual correspondía a diciembre de 2018. Se recomienda al área responsable, remitir el avance de las actividades realizadas conforme al análisis anterior y realizar las actividades que se encuentran pendientes a la fecha de este corte. </t>
    </r>
  </si>
  <si>
    <r>
      <t>Reporte Planeación:</t>
    </r>
    <r>
      <rPr>
        <sz val="9"/>
        <rFont val="Tahoma"/>
        <family val="2"/>
      </rPr>
      <t xml:space="preserve"> 
1. Esta acción no se puede desarrollar toda vez que dicho sistema se encuentra suspendido en su implementación por parte de la Secretaría de Cultura.
2. 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 xml:space="preserve">
Análisis OCI:   </t>
    </r>
    <r>
      <rPr>
        <sz val="9"/>
        <rFont val="Tahoma"/>
        <family val="2"/>
      </rPr>
      <t xml:space="preserve">Respecto a la primer actividad, es importante que se identifique qué acción se puede plantear ( Determinar si requiere realizar modificaciones a la acción planteada, para proceder de acuerdo con la Circular interna 020 de 2018), ante la imposibilidad de implementar el sistema de la Secretaría de Cultura. Una opción podría ser el sistema que tiene la Secretaría de Planeación, para realizar los seguimientos. Lo anterior, con el fin de eliminar la causa de presentación de diferencias entre la información registrada en la ficha EBI-D de los proyectos de inversión y el Informe de Ejecución del Presupuesto de Gastos. 
Se evidencia la realización de reuniones para seguimiento del reporte de metas Plan de Desarrollo en el Segplan, de los proyectos de inversión. 
De acuerdo con lo anterior, se califica como  </t>
    </r>
    <r>
      <rPr>
        <b/>
        <sz val="9"/>
        <rFont val="Tahoma"/>
        <family val="2"/>
      </rPr>
      <t>"Incumplida"</t>
    </r>
    <r>
      <rPr>
        <sz val="9"/>
        <rFont val="Tahoma"/>
        <family val="2"/>
      </rPr>
      <t xml:space="preserve">, debido a la fecha de finalización programada, la cual correspondía a diciembre de 2018. </t>
    </r>
  </si>
  <si>
    <r>
      <rPr>
        <b/>
        <sz val="9"/>
        <rFont val="Tahoma"/>
        <family val="2"/>
      </rPr>
      <t>Reporte Coord. Jurídica</t>
    </r>
    <r>
      <rPr>
        <sz val="9"/>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9"/>
        <rFont val="Tahoma"/>
        <family val="2"/>
      </rPr>
      <t>Análisis OCI</t>
    </r>
    <r>
      <rPr>
        <sz val="9"/>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9"/>
        <rFont val="Tahoma"/>
        <family val="2"/>
      </rPr>
      <t>"Incumplida</t>
    </r>
    <r>
      <rPr>
        <sz val="9"/>
        <rFont val="Tahoma"/>
        <family val="2"/>
      </rPr>
      <t>"</t>
    </r>
  </si>
  <si>
    <r>
      <rPr>
        <b/>
        <sz val="9"/>
        <rFont val="Tahoma"/>
        <family val="2"/>
      </rPr>
      <t>Reporte Serv. Administrativos:</t>
    </r>
    <r>
      <rPr>
        <sz val="9"/>
        <rFont val="Tahoma"/>
        <family val="2"/>
      </rPr>
      <t xml:space="preserve"> se revisa Matriz y se ajusta de acuerdo con las necesidades de la entidad.
</t>
    </r>
    <r>
      <rPr>
        <b/>
        <sz val="9"/>
        <rFont val="Tahoma"/>
        <family val="2"/>
      </rPr>
      <t xml:space="preserve">Análisis OCI: </t>
    </r>
    <r>
      <rPr>
        <sz val="9"/>
        <rFont val="Tahoma"/>
        <family val="2"/>
      </rPr>
      <t xml:space="preserve">De acuerdo a la información suministrada por área de Servicios Administrativos; no se observan evidencias claras y concretas sobre las realización de las acciones formuladas. Por lo cual la acción continua con alerta </t>
    </r>
    <r>
      <rPr>
        <b/>
        <sz val="9"/>
        <rFont val="Tahoma"/>
        <family val="2"/>
      </rPr>
      <t>"Incumplida"</t>
    </r>
    <r>
      <rPr>
        <sz val="9"/>
        <rFont val="Tahoma"/>
        <family val="2"/>
      </rPr>
      <t>.</t>
    </r>
  </si>
  <si>
    <r>
      <rPr>
        <b/>
        <sz val="9"/>
        <rFont val="Tahoma"/>
        <family val="2"/>
      </rPr>
      <t xml:space="preserve">Reporte Planeación: </t>
    </r>
    <r>
      <rPr>
        <sz val="9"/>
        <rFont val="Tahoma"/>
        <family val="2"/>
      </rPr>
      <t xml:space="preserve">Para el primer cuatrimestre del año se adelantó la planificación de la gestión del riesgo. En el respectivo plan de trabajo dichas acciones quedaron programadas para el segundo cuatrimestre. 
</t>
    </r>
    <r>
      <rPr>
        <b/>
        <sz val="9"/>
        <rFont val="Tahoma"/>
        <family val="2"/>
      </rPr>
      <t xml:space="preserve">
Análisis OCI: </t>
    </r>
    <r>
      <rPr>
        <sz val="9"/>
        <rFont val="Tahoma"/>
        <family val="2"/>
      </rPr>
      <t xml:space="preserve">Se verifica el soporte recibido, el cual consiste en el plan de trabajo para la revisión y actualización de los dos documentos planteados en la acción. Por lo anterior, se califica como  </t>
    </r>
    <r>
      <rPr>
        <b/>
        <sz val="9"/>
        <rFont val="Tahoma"/>
        <family val="2"/>
      </rPr>
      <t>"Incumplida"</t>
    </r>
    <r>
      <rPr>
        <sz val="9"/>
        <rFont val="Tahoma"/>
        <family val="2"/>
      </rPr>
      <t xml:space="preserve"> debido a la fecha programada para finalización, es decir, el 31 de diciembre de 2018. Sin embargo y de acuerdo con el plan de trabajo del área de Planeación, se  recomienda la realización de las actividades, con el fin de contar con lineamientos claros y actualizados para la gestión del riesgo en el Canal. </t>
    </r>
  </si>
  <si>
    <r>
      <rPr>
        <b/>
        <sz val="9"/>
        <rFont val="Tahoma"/>
        <family val="2"/>
      </rPr>
      <t xml:space="preserve">Reporte Planeación: </t>
    </r>
    <r>
      <rPr>
        <sz val="9"/>
        <rFont val="Tahoma"/>
        <family val="2"/>
      </rPr>
      <t xml:space="preserve">1. Se diseñó y elaboró el Plan de Trabajo de Riesgos para la vigencia 2019. 2. Durante el primer cuatrimestre del año se adelantaron mesas de trabajo con los siguientes procesos con el fin de hacer la actualización de sus riesgos: 
Comercialización 
Producción de televisión 
Emisión de contenidos (actualizados en 2019 con acta de reunión del año 2018)
Sistema informativo 
Nuevos negocios 
Los riesgos del proceso diseño y creación de contenidos fueron actualizados en el último trimestre de la vigencia 2018. La publicación de estos se realizará en el mes de mayo. Por otro lado en el mes de abril se realizó la actualización de los riesgos ambientales del Canal asociados al proceso de Gestión de Recursos y Administración de la Información así como al procesos de emisión de contenidos. 
</t>
    </r>
    <r>
      <rPr>
        <b/>
        <sz val="9"/>
        <rFont val="Tahoma"/>
        <family val="2"/>
      </rPr>
      <t xml:space="preserve">
Análisis OCI: </t>
    </r>
    <r>
      <rPr>
        <sz val="9"/>
        <rFont val="Tahoma"/>
        <family val="2"/>
      </rPr>
      <t xml:space="preserve">Se verifican los soportes recibidos, los cuales consisten en el plan de trabajo para la revisión y actualización de las matrices de riesgos de cada proceso y las actas de reunión para el mismo fin. Se evidencian actas de reunión con Comercialización, Producción de Televisión y Técnica. Por lo anterior sólo se ha finalizado una de las actividades programadas. Se califica  como  "Incumplida" debido a la fecha programada para finalización, es decir, el 31 de diciembre de 2018. Sin embargo y de acuerdo con el plan de trabajo del área de Planeación, se  recomienda la realización de las actividades, con el fin de contar con las Matrices de riesgos revisadas, del 100% de los procesos del Canal. </t>
    </r>
  </si>
  <si>
    <r>
      <rPr>
        <b/>
        <sz val="9"/>
        <rFont val="Tahoma"/>
        <family val="2"/>
      </rPr>
      <t xml:space="preserve">Reporte Planeación: </t>
    </r>
    <r>
      <rPr>
        <sz val="9"/>
        <rFont val="Tahoma"/>
        <family val="2"/>
      </rPr>
      <t xml:space="preserve">Se ha adelantado la construcción de la herramienta de autoevaluación, la misma están aún en proceso de revisión y se espera tener lista en el segundo cuatrimestre del año. 
</t>
    </r>
    <r>
      <rPr>
        <b/>
        <sz val="9"/>
        <rFont val="Tahoma"/>
        <family val="2"/>
      </rPr>
      <t xml:space="preserve">
Análisis OCI:</t>
    </r>
    <r>
      <rPr>
        <sz val="9"/>
        <rFont val="Tahoma"/>
        <family val="2"/>
      </rPr>
      <t xml:space="preserve"> A la fecha de corte del seguimiento (30 de abril de 2019), se evidencia borrador de la herramienta de autoevaluación. De acuerdo con la fecha de terminación programada, se califica </t>
    </r>
    <r>
      <rPr>
        <b/>
        <sz val="9"/>
        <rFont val="Tahoma"/>
        <family val="2"/>
      </rPr>
      <t>"Incumplida"</t>
    </r>
    <r>
      <rPr>
        <sz val="9"/>
        <rFont val="Tahoma"/>
        <family val="2"/>
      </rPr>
      <t xml:space="preserve">.  Se recomienda al área avanzar en la construcción del documento de lineamientos, terminar la construcción de la herramienta y socializarlos ambos. </t>
    </r>
  </si>
  <si>
    <r>
      <rPr>
        <b/>
        <sz val="9"/>
        <rFont val="Tahoma"/>
        <family val="2"/>
      </rPr>
      <t>Reporte Serv. Administrativos:</t>
    </r>
    <r>
      <rPr>
        <sz val="9"/>
        <rFont val="Tahoma"/>
        <family val="2"/>
      </rPr>
      <t xml:space="preserve">  Se realizan acciones  por el área de Servicios Administrativos frente al tema de código Sigo en el aplicativo Kardex.
</t>
    </r>
    <r>
      <rPr>
        <b/>
        <sz val="9"/>
        <rFont val="Tahoma"/>
        <family val="2"/>
      </rPr>
      <t>Análisis OCI:</t>
    </r>
    <r>
      <rPr>
        <sz val="9"/>
        <rFont val="Tahoma"/>
        <family val="2"/>
      </rPr>
      <t xml:space="preserve"> De acuerdo a la información suministrada se evidenció que el aplicativo cuenta con la casilla para la placa de Siigo y que esta se refleja cuando ya el documento es elaborado, entrada almacén No. del 21/04/2019. Sin embargo, no se adjunta evidencia que permite verificar si se cuenta con el modulo de placas de control para los bienes de consumo controlado. Por lo cual la acción queda en </t>
    </r>
    <r>
      <rPr>
        <b/>
        <sz val="9"/>
        <rFont val="Tahoma"/>
        <family val="2"/>
      </rPr>
      <t>"En Proceso".</t>
    </r>
  </si>
  <si>
    <r>
      <rPr>
        <b/>
        <sz val="9"/>
        <rFont val="Tahoma"/>
        <family val="2"/>
      </rPr>
      <t>Reporte Serv. Administrativos:</t>
    </r>
    <r>
      <rPr>
        <sz val="9"/>
        <rFont val="Tahoma"/>
        <family val="2"/>
      </rPr>
      <t xml:space="preserve"> Se inicia proceso de solicitud al contratista encargado del sistema Kardex.
</t>
    </r>
    <r>
      <rPr>
        <b/>
        <sz val="9"/>
        <rFont val="Tahoma"/>
        <family val="2"/>
      </rPr>
      <t>Análisis OCI:</t>
    </r>
    <r>
      <rPr>
        <sz val="9"/>
        <rFont val="Tahoma"/>
        <family val="2"/>
      </rPr>
      <t xml:space="preserve"> de acuerdo a la información suministrada se evidenció que el aplicativo cuenta con la casilla para la placa de Siigo y que esta se refleja cuando ya el documento es elaborado, entrada almacén No. del 21/04/2019. Sin embargo, no se adjunta evidencia que permite verificar si se cuenta con el modulo de placas de control para los bienes de consumo controlado. Por lo cual la acción queda </t>
    </r>
    <r>
      <rPr>
        <b/>
        <sz val="9"/>
        <rFont val="Tahoma"/>
        <family val="2"/>
      </rPr>
      <t>"En Proceso".</t>
    </r>
  </si>
  <si>
    <r>
      <rPr>
        <b/>
        <sz val="9"/>
        <rFont val="Tahoma"/>
        <family val="2"/>
      </rPr>
      <t xml:space="preserve">Reporte Serv. Administrativos: </t>
    </r>
    <r>
      <rPr>
        <sz val="9"/>
        <rFont val="Tahoma"/>
        <family val="2"/>
      </rPr>
      <t xml:space="preserve">Se capacito al personal encargado de realizar los ingresos al almacén referente al numero de pagos que corresponde cada entrada al almacén.
</t>
    </r>
    <r>
      <rPr>
        <b/>
        <sz val="9"/>
        <rFont val="Tahoma"/>
        <family val="2"/>
      </rPr>
      <t>Análisis OCI:</t>
    </r>
    <r>
      <rPr>
        <sz val="9"/>
        <rFont val="Tahoma"/>
        <family val="2"/>
      </rPr>
      <t xml:space="preserve"> Se evidencio acta del 2/12/2018 en la cual se realizó capacitación en la manera de realizar los ingresos, salidas y traslados de elementos en el aplicativo kardex. La acción queda en proceso dado que se deben hacer 2 capacitaciones  cada conforme la acción formulada. Por lo cual la acción queda </t>
    </r>
    <r>
      <rPr>
        <b/>
        <sz val="9"/>
        <rFont val="Tahoma"/>
        <family val="2"/>
      </rPr>
      <t>"En Proceso"</t>
    </r>
    <r>
      <rPr>
        <sz val="9"/>
        <rFont val="Tahoma"/>
        <family val="2"/>
      </rPr>
      <t>.</t>
    </r>
  </si>
  <si>
    <r>
      <rPr>
        <b/>
        <sz val="9"/>
        <rFont val="Tahoma"/>
        <family val="2"/>
      </rPr>
      <t>Reporte Serv. Administrativos:</t>
    </r>
    <r>
      <rPr>
        <sz val="9"/>
        <rFont val="Tahoma"/>
        <family val="2"/>
      </rPr>
      <t xml:space="preserve"> Se actualizará el procedimiento AGRI-SA-PD-002- Ingreso a Almacén en donde la entrega de elementos sea únicamente en el almacén del Canal para su custodia y control de los elementos de consumo, consumo controlado y propiedad planta y equipo.
Se manejará un formato que posiblemente se denominará "elementos en transito "con el fin de evitar que todos los elementos que se adquieran por parte de los supervisores lleguen a diferentes áreas que no sea el almacén y dichos supervisores tengan un máximo de 15 días hábiles para radicar la documentación completa y así poder legalizar el ingreso.
</t>
    </r>
    <r>
      <rPr>
        <b/>
        <sz val="9"/>
        <rFont val="Tahoma"/>
        <family val="2"/>
      </rPr>
      <t xml:space="preserve">
Análisis OCI: </t>
    </r>
    <r>
      <rPr>
        <sz val="9"/>
        <rFont val="Tahoma"/>
        <family val="2"/>
      </rPr>
      <t xml:space="preserve">Conforme la información enviada por el área de Servicios Administrativos se evidenció que a la fecha del presente seguimiento las acciones no se han realizado. por lo cual la acción queda </t>
    </r>
    <r>
      <rPr>
        <b/>
        <sz val="9"/>
        <rFont val="Tahoma"/>
        <family val="2"/>
      </rPr>
      <t>"Incumplida"</t>
    </r>
    <r>
      <rPr>
        <sz val="9"/>
        <rFont val="Tahoma"/>
        <family val="2"/>
      </rPr>
      <t xml:space="preserve"> dado que su fecha de terminación era 31/12/2018.</t>
    </r>
  </si>
  <si>
    <r>
      <rPr>
        <b/>
        <sz val="9"/>
        <rFont val="Tahoma"/>
        <family val="2"/>
      </rPr>
      <t>Reporte Serv. Administrativos:</t>
    </r>
    <r>
      <rPr>
        <sz val="9"/>
        <rFont val="Tahoma"/>
        <family val="2"/>
      </rPr>
      <t xml:space="preserve"> Se actualizo acta de recibo a satisfacción de acuerdo con las observaciones.
</t>
    </r>
    <r>
      <rPr>
        <b/>
        <sz val="9"/>
        <rFont val="Tahoma"/>
        <family val="2"/>
      </rPr>
      <t xml:space="preserve">Análisis OCI: </t>
    </r>
    <r>
      <rPr>
        <sz val="9"/>
        <rFont val="Tahoma"/>
        <family val="2"/>
      </rPr>
      <t xml:space="preserve">Conforme la información enviada por el área de Servicios Administrativos se evidenció correo del 04/01/2019 en el cual se solicita a planeación la actualización del procedimiento; sin embargo, no se observa el envió del archivo correspondiente. por lo cual se procedió a verificar en la intranet y el procedimiento que se encuentra publicado como fecha de publicación el 03/02/2017, lo que indica que esta actividad no se realizado. Por lo anterior la acción queda </t>
    </r>
    <r>
      <rPr>
        <b/>
        <sz val="9"/>
        <rFont val="Tahoma"/>
        <family val="2"/>
      </rPr>
      <t>"Incumplida"</t>
    </r>
    <r>
      <rPr>
        <sz val="9"/>
        <rFont val="Tahoma"/>
        <family val="2"/>
      </rPr>
      <t xml:space="preserve"> pues su fecha de terminación era el 31/12/2018. </t>
    </r>
  </si>
  <si>
    <r>
      <rPr>
        <b/>
        <sz val="9"/>
        <rFont val="Tahoma"/>
        <family val="2"/>
      </rPr>
      <t>Reporte Serv. Administrativos:</t>
    </r>
    <r>
      <rPr>
        <sz val="9"/>
        <rFont val="Tahoma"/>
        <family val="2"/>
      </rPr>
      <t xml:space="preserve"> Se realizara en coordinación con el área de Contabilidad la capacitación en la política financiera del Canal Capital. 
</t>
    </r>
    <r>
      <rPr>
        <b/>
        <sz val="9"/>
        <rFont val="Tahoma"/>
        <family val="2"/>
      </rPr>
      <t>Análisis OCI:</t>
    </r>
    <r>
      <rPr>
        <sz val="9"/>
        <rFont val="Tahoma"/>
        <family val="2"/>
      </rPr>
      <t xml:space="preserve">  De acuerdo al a información suministrada por el área de Servicios Administrativos a la fecha no se cuenta con avances para estas acciones. por lo anterior la acción queda </t>
    </r>
    <r>
      <rPr>
        <b/>
        <sz val="9"/>
        <rFont val="Tahoma"/>
        <family val="2"/>
      </rPr>
      <t>"Sin Iniciar"</t>
    </r>
    <r>
      <rPr>
        <sz val="9"/>
        <rFont val="Tahoma"/>
        <family val="2"/>
      </rPr>
      <t xml:space="preserve"> a este corte.</t>
    </r>
  </si>
  <si>
    <r>
      <rPr>
        <b/>
        <sz val="9"/>
        <rFont val="Tahoma"/>
        <family val="2"/>
      </rPr>
      <t>Reporte Serv. Administrativos:</t>
    </r>
    <r>
      <rPr>
        <sz val="9"/>
        <rFont val="Tahoma"/>
        <family val="2"/>
      </rPr>
      <t xml:space="preserve"> Actualizar el procedimiento  AGRI-SA-PD-008 SALIDA DE ELEMENTOS de acuerdo con las observación realizadas.
</t>
    </r>
    <r>
      <rPr>
        <b/>
        <sz val="9"/>
        <rFont val="Tahoma"/>
        <family val="2"/>
      </rPr>
      <t>Análisis OCI:</t>
    </r>
    <r>
      <rPr>
        <sz val="9"/>
        <rFont val="Tahoma"/>
        <family val="2"/>
      </rPr>
      <t xml:space="preserve"> De acuerdo a la información suministrada por el área se observó que el procedimiento  AGRI-SA-PD-008 SALIDA DE ELEMENTOS es actualizado en cuanto los logos el 05/09/2018 en su versión 9. publicada en la intranet el 07/09/2019 en el Boletín No. 44. mediante acta de reunión del 21/12/2018 se hace capacitación y socialización del procedimiento de salidas de almacén. Dado lo anterior la acción se califica como </t>
    </r>
    <r>
      <rPr>
        <b/>
        <sz val="9"/>
        <rFont val="Tahoma"/>
        <family val="2"/>
      </rPr>
      <t>"Terminada Extemporánea"</t>
    </r>
    <r>
      <rPr>
        <sz val="9"/>
        <rFont val="Tahoma"/>
        <family val="2"/>
      </rPr>
      <t>.</t>
    </r>
  </si>
  <si>
    <r>
      <rPr>
        <b/>
        <sz val="9"/>
        <rFont val="Tahoma"/>
        <family val="2"/>
      </rPr>
      <t>Reporte Serv. Administrativos:</t>
    </r>
    <r>
      <rPr>
        <sz val="9"/>
        <rFont val="Tahoma"/>
        <family val="2"/>
      </rPr>
      <t xml:space="preserve"> Se realiza actualización de formato AGRI-SA-PD-012 reintegro al almacén y/o traslado de bienes.
</t>
    </r>
    <r>
      <rPr>
        <b/>
        <sz val="9"/>
        <rFont val="Tahoma"/>
        <family val="2"/>
      </rPr>
      <t>Análisis OCI:</t>
    </r>
    <r>
      <rPr>
        <sz val="9"/>
        <rFont val="Tahoma"/>
        <family val="2"/>
      </rPr>
      <t xml:space="preserve"> De acuerdo a la información suministrada por el área se observó que mediante correo del 04/01/2019 se envió a planeación la modificación al procedimiento AGRI-SA-PD-012 REINTEGRO AL ALMACEN O TRASLADO DE BIENES. el cual es actualizado el 19/02/2019 por Planeación y publicado el 20/02/2019 en la intranet, boletín No. 7.   mediante acta de reunión del 21/12/2018 se hace capacitación y socialización del procedimiento de reintegro a almacén y traslado de bienes y salidas de almacén. Dado lo anterior la acción se califica como </t>
    </r>
    <r>
      <rPr>
        <b/>
        <sz val="9"/>
        <rFont val="Tahoma"/>
        <family val="2"/>
      </rPr>
      <t xml:space="preserve">"Terminada Extemporánea" </t>
    </r>
  </si>
  <si>
    <r>
      <rPr>
        <b/>
        <sz val="9"/>
        <rFont val="Tahoma"/>
        <family val="2"/>
      </rPr>
      <t>Reporte Serv. Administrativos:</t>
    </r>
    <r>
      <rPr>
        <sz val="9"/>
        <rFont val="Tahoma"/>
        <family val="2"/>
      </rPr>
      <t xml:space="preserve"> Se actualizo procedimiento AGRI-SA-PD-012 REINTEGRO AL ALMACEN O TRASLADO DE BIENES
</t>
    </r>
    <r>
      <rPr>
        <b/>
        <sz val="9"/>
        <rFont val="Tahoma"/>
        <family val="2"/>
      </rPr>
      <t xml:space="preserve">Análisis OCI: </t>
    </r>
    <r>
      <rPr>
        <sz val="9"/>
        <rFont val="Tahoma"/>
        <family val="2"/>
      </rPr>
      <t xml:space="preserve">De acuerdo a la información suministrada por el área se observó que mediante correo del 04/01/2019 se envió a planeación la modificación al procedimiento AGRI-SA-PD-012 REINTEGRO AL ALMACEN O TRASLADO DE BIENES. el cual es actualizado el 19/02/2019 por Planeación y publicado el 20/02/2019 en la intranet, boletín No. 7.  Sin embargo,  no se evidencia la parte de la acción que indica "incluir los tiempos de radicación del formato AGRISA-FT-026 REPORTE DE NOVEDADES, por las áreas que realizan los movimientos".  Así mismo, se recomienda adicional a la publicación en la Intranet, socializar este procedimiento con las personas del Canal, tal y como se llevo a cabo el año anterior.  Dado lo anterior la acción queda </t>
    </r>
    <r>
      <rPr>
        <b/>
        <sz val="9"/>
        <rFont val="Tahoma"/>
        <family val="2"/>
      </rPr>
      <t>"En Proceso".</t>
    </r>
  </si>
  <si>
    <r>
      <rPr>
        <b/>
        <sz val="9"/>
        <rFont val="Tahoma"/>
        <family val="2"/>
      </rPr>
      <t>Reporte Serv. Administrativos:</t>
    </r>
    <r>
      <rPr>
        <sz val="9"/>
        <rFont val="Tahoma"/>
        <family val="2"/>
      </rPr>
      <t xml:space="preserve"> Se actualizo procedimiento AGRI-SA-PD-012 REINTEGRO AL ALMACEN O TRASLADO DE BIENES.
Se realiza capacitación a los supervisores con el fin de mitigar este riesgo, sin embargo es de resaltar que en algunas ocasiones las personas no reportan estos cambios al área de Servicios Administrativos.
</t>
    </r>
    <r>
      <rPr>
        <b/>
        <sz val="9"/>
        <rFont val="Tahoma"/>
        <family val="2"/>
      </rPr>
      <t>Análisis OCI:</t>
    </r>
    <r>
      <rPr>
        <sz val="9"/>
        <rFont val="Tahoma"/>
        <family val="2"/>
      </rPr>
      <t xml:space="preserve"> De acuerdo a la información suministrada por el área se observó que mediante correo del 04/01/2019 se envió a planeación la modificación al procedimiento AGRI-SA-PD-012 REINTEGRO AL ALMACEN O TRASLADO DE BIENES, el cual es actualizado el 19/02/2019 por Planeación y publicado en la intranet el 20/02/2019, boletín No. 7,  sin embargo,  no se evidencia la parte de la acción que indica</t>
    </r>
    <r>
      <rPr>
        <i/>
        <sz val="9"/>
        <rFont val="Tahoma"/>
        <family val="2"/>
      </rPr>
      <t xml:space="preserve"> "incluir los tiempos de radicación del formato AGRISA-FT-026 REPORTE DE NOVEDADES, por las áreas que realizan los movimientos"</t>
    </r>
    <r>
      <rPr>
        <sz val="9"/>
        <rFont val="Tahoma"/>
        <family val="2"/>
      </rPr>
      <t xml:space="preserve">.  Así mismo, se recomienda adicional a la publicación en la Intranet, socializar este procedimiento con las personas del Canal, tal y como se llevo a cabo el año anterior.  Dado lo anterior la acción queda </t>
    </r>
    <r>
      <rPr>
        <b/>
        <sz val="9"/>
        <rFont val="Tahoma"/>
        <family val="2"/>
      </rPr>
      <t>"En Proceso".</t>
    </r>
  </si>
  <si>
    <r>
      <rPr>
        <b/>
        <sz val="9"/>
        <rFont val="Tahoma"/>
        <family val="2"/>
      </rPr>
      <t>Reporte Serv. Administrativos:</t>
    </r>
    <r>
      <rPr>
        <sz val="9"/>
        <rFont val="Tahoma"/>
        <family val="2"/>
      </rPr>
      <t xml:space="preserve"> Estos elementos se encuentran contemplados para dar de baja en el 2019
</t>
    </r>
    <r>
      <rPr>
        <b/>
        <sz val="9"/>
        <rFont val="Tahoma"/>
        <family val="2"/>
      </rPr>
      <t>Análisis OCI:</t>
    </r>
    <r>
      <rPr>
        <sz val="9"/>
        <rFont val="Tahoma"/>
        <family val="2"/>
      </rPr>
      <t xml:space="preserve"> Conforme la información enviada por el área como soporte del avance al 30/04/2019, se evidencia que las acciones propuestas no se han llevado a cabo, de igual manera que, no se tiene claro cuales  son las actividades a realizar ya que las acciones formuladas por el área indican:"1. Capacitar a los supervisores de contratos y/o responsables de adquisiciones, acerca del procedimiento de baja de elementos al almacén una vez semestralmente." y  " 2. Realizar el envío de un correo electrónico semestralmente a los supervisores de contratos, en donde se indique el procedimiento a seguir para la Baja de bienes del inventario cada dos meses".  
Por lo anterior, la acción se califica </t>
    </r>
    <r>
      <rPr>
        <b/>
        <sz val="9"/>
        <rFont val="Tahoma"/>
        <family val="2"/>
      </rPr>
      <t>"Sin Iniciar"</t>
    </r>
    <r>
      <rPr>
        <sz val="9"/>
        <rFont val="Tahoma"/>
        <family val="2"/>
      </rPr>
      <t xml:space="preserve"> y se recomienda enfocar la realización de las acciones conforme lo formulado en el Plan. </t>
    </r>
  </si>
  <si>
    <r>
      <rPr>
        <b/>
        <sz val="9"/>
        <rFont val="Tahoma"/>
        <family val="2"/>
      </rPr>
      <t>Reporte Serv. Administrativos:</t>
    </r>
    <r>
      <rPr>
        <sz val="9"/>
        <rFont val="Tahoma"/>
        <family val="2"/>
      </rPr>
      <t xml:space="preserve"> Se realizo la toma física de inventarios 2018 donde se plaquetizo todos los bienes, aquellos elementos cuyo numero de placa no era identificable, se imprimió las nuevas placas con etiqueta de seguridad que permite dar protección a  esta impresión.
</t>
    </r>
    <r>
      <rPr>
        <b/>
        <sz val="9"/>
        <rFont val="Tahoma"/>
        <family val="2"/>
      </rPr>
      <t xml:space="preserve">Análisis OCI: </t>
    </r>
    <r>
      <rPr>
        <sz val="9"/>
        <rFont val="Tahoma"/>
        <family val="2"/>
      </rPr>
      <t xml:space="preserve">De acuerdo a la información suministrada por el área de Servicios Administrativos  para la toma física del 2018, se evidenció que el área verifico las placas de inventario de los elementos del Canal; de igual manera mediante archivo fotográfico se evidenció los artículos con número de placa de inventario borroso o que no lo tenían; se adjuntaron soportes de la  nueva impresión de placas de inventario que estaban borrosas o que no se habían perdido, así como de su instalación.  Mediante el contrato de suministro N 261-2018 firmado con el proveedor Ducaiva SAS, el Canal adquirió  etiquetas de seguridad transparentes con el fin de cubrir de manera  adecuada  las placas. Para la última actividad se adjunta memorando 1203 del 21/05/2019 en el cual se explica que después de un mantenimiento a la impresora del Canal esta sirve para generar los códigos de barras, por lo cual la compra de una impresora nueva es innecesaria, y se solicita a control interno retirar esta acción del plan de mejoramiento. dado lo anterior la acción se califica </t>
    </r>
    <r>
      <rPr>
        <b/>
        <sz val="9"/>
        <rFont val="Tahoma"/>
        <family val="2"/>
      </rPr>
      <t xml:space="preserve">"En Proceso" </t>
    </r>
    <r>
      <rPr>
        <sz val="9"/>
        <rFont val="Tahoma"/>
        <family val="2"/>
      </rPr>
      <t>ya que la fecha del memorando de la última acción no esta dentro del alcance del seguimiento.</t>
    </r>
  </si>
  <si>
    <r>
      <rPr>
        <b/>
        <sz val="9"/>
        <rFont val="Tahoma"/>
        <family val="2"/>
      </rPr>
      <t>Reporte Serv. Administrativos:</t>
    </r>
    <r>
      <rPr>
        <sz val="9"/>
        <rFont val="Tahoma"/>
        <family val="2"/>
      </rPr>
      <t xml:space="preserve"> Se realizó la nueva Resolución de Baja de Bienes donde se dejo claro el estado de cada uno de los elementos a dar baja mediante un concepto técnico.
</t>
    </r>
    <r>
      <rPr>
        <b/>
        <sz val="9"/>
        <rFont val="Tahoma"/>
        <family val="2"/>
      </rPr>
      <t>Análisis OCI</t>
    </r>
    <r>
      <rPr>
        <sz val="9"/>
        <rFont val="Tahoma"/>
        <family val="2"/>
      </rPr>
      <t xml:space="preserve">: De acuerdo a la información enviada por el área como avance de las actividades al 30/04/2019, se evidencia que las acciones propuestas no se han llevado a cabo, ya que al consultar la Intranet del Canal, el procedimiento AGRI-SA-PD-009 BAJA DE BIENES tiene como última fecha de actualización el 15/12/2017 04:10 p.m. Situación que indica el no cumplimiento de las acciones formuladas.
Por lo anterior, la acción se califica </t>
    </r>
    <r>
      <rPr>
        <b/>
        <sz val="9"/>
        <rFont val="Tahoma"/>
        <family val="2"/>
      </rPr>
      <t>"Sin Iniciar"</t>
    </r>
    <r>
      <rPr>
        <sz val="9"/>
        <rFont val="Tahoma"/>
        <family val="2"/>
      </rPr>
      <t xml:space="preserve"> y se recomienda realizar las acciones conforme lo formulado en el Plan, ya que las acciones formuladas se establecieron para eliminar la causa de la observación.</t>
    </r>
  </si>
  <si>
    <r>
      <rPr>
        <b/>
        <sz val="9"/>
        <rFont val="Tahoma"/>
        <family val="2"/>
      </rPr>
      <t>Reporte Serv. Administrativos:</t>
    </r>
    <r>
      <rPr>
        <sz val="9"/>
        <rFont val="Tahoma"/>
        <family val="2"/>
      </rPr>
      <t xml:space="preserve"> Se realizó la nueva Resolución de Baja de Bienes donde se dejo claro el estado de cada uno de los elementos a dar baja mediante un concepto técnico.
</t>
    </r>
    <r>
      <rPr>
        <b/>
        <sz val="9"/>
        <rFont val="Tahoma"/>
        <family val="2"/>
      </rPr>
      <t xml:space="preserve">Análisis OCI: </t>
    </r>
    <r>
      <rPr>
        <sz val="9"/>
        <rFont val="Tahoma"/>
        <family val="2"/>
      </rPr>
      <t>Conforme la información enviada por el área como soporte del avance al 30/04/2019, se evidencia que las acciones propuestas no se han llevado a cabo, de igual manera que no se tiene claro cuales son  las actividades a realizar ya que las acciones formuladas por el área indican:</t>
    </r>
    <r>
      <rPr>
        <i/>
        <sz val="9"/>
        <rFont val="Tahoma"/>
        <family val="2"/>
      </rPr>
      <t xml:space="preserve">"1. Capacitar a los supervisores de contratos y/o responsables de adquisiciones, acerca del procedimiento de baja de elementos al almacén una vez semestralmente.  2. Realizar el envío de un correo electrónico semestralmente a los supervisores de contratos, en donde se indique el procedimiento a seguir para la Baja de bienes del inventario cada dos meses".  
</t>
    </r>
    <r>
      <rPr>
        <sz val="9"/>
        <rFont val="Tahoma"/>
        <family val="2"/>
      </rPr>
      <t xml:space="preserve">Por lo anterior, la acción se califica </t>
    </r>
    <r>
      <rPr>
        <b/>
        <sz val="9"/>
        <rFont val="Tahoma"/>
        <family val="2"/>
      </rPr>
      <t>"Sin Iniciar"</t>
    </r>
    <r>
      <rPr>
        <sz val="9"/>
        <rFont val="Tahoma"/>
        <family val="2"/>
      </rPr>
      <t xml:space="preserve"> y se recomienda enfocar la realización de las acciones conforme lo formulado en el Plan, en caso de requerirse adelantar las acciones pertinentes para ajustar la acción propuesta, teniendo en cuenta la causa, que genero la observación presentada por el Equipo de la Oficina de Control Interno. </t>
    </r>
  </si>
  <si>
    <r>
      <rPr>
        <b/>
        <sz val="9"/>
        <rFont val="Tahoma"/>
        <family val="2"/>
      </rPr>
      <t xml:space="preserve">Reporte Talento Humano: </t>
    </r>
    <r>
      <rPr>
        <sz val="9"/>
        <rFont val="Tahoma"/>
        <family val="2"/>
      </rPr>
      <t xml:space="preserve">Se realiza reunión de revisión del diligenciamientos del formato de entrega de EPP, se verifica las solicitudes realizadas por correo electrónico por parte de los trabajadores oficiales.
</t>
    </r>
    <r>
      <rPr>
        <b/>
        <sz val="9"/>
        <rFont val="Tahoma"/>
        <family val="2"/>
      </rPr>
      <t xml:space="preserve">Análisis OCI: </t>
    </r>
    <r>
      <rPr>
        <sz val="9"/>
        <rFont val="Tahoma"/>
        <family val="2"/>
      </rPr>
      <t xml:space="preserve">Se evidenció que mediante acta del 14/11/2018 se definen los criterios para el diligenciamiento del formato AGTH-FT-035. De igual manera mediante acta del 25/04/2019, se realiza verificación del cumplimiento de criterios definidos al diligenciamiento del formato AGTH-FT-035. Sin embargo, los formatos de entrega objeto de verificación en el acta, no fue posible verificarlos pues no se adjuntaron con los demás soportes, así mismo de acuerdo a lo indicado en la acción la verificación del diligenciamiento del contrato se realiza de manera semestral. Teniendo en cuenta lo anterior la acción queda </t>
    </r>
    <r>
      <rPr>
        <b/>
        <sz val="9"/>
        <rFont val="Tahoma"/>
        <family val="2"/>
      </rPr>
      <t xml:space="preserve">"En Proceso". </t>
    </r>
  </si>
  <si>
    <r>
      <rPr>
        <b/>
        <sz val="9"/>
        <rFont val="Tahoma"/>
        <family val="2"/>
      </rPr>
      <t>Reporte Talento Humano:</t>
    </r>
    <r>
      <rPr>
        <sz val="9"/>
        <rFont val="Tahoma"/>
        <family val="2"/>
      </rPr>
      <t xml:space="preserve"> Se realizó divulgación el 5 de diciembre de 2018 a las coordinadoras del área técnica, producción y programación, posteriormente y atendiendo la observación se realizó divulgación al resto de supervisores de contrato el día 19 de febrero de 2019.
</t>
    </r>
    <r>
      <rPr>
        <b/>
        <sz val="9"/>
        <rFont val="Tahoma"/>
        <family val="2"/>
      </rPr>
      <t xml:space="preserve">Análisis OCI: </t>
    </r>
    <r>
      <rPr>
        <sz val="9"/>
        <rFont val="Tahoma"/>
        <family val="2"/>
      </rPr>
      <t xml:space="preserve"> De acuerdo a la información enviada por Talento Humano, se evidenció que el 05/12/2018 se realizó divulgación del procedimiento de entrega de  EPP a las coordinadoras del área técnica, producción y programación; de igual manera el 19/02/2019 esta actividad se llevo a cabo con el resto de supervisores, tal y como consta en las actas enviadas. De otra parte no se evidencio soporte del cumplimiento de la acción No. 2 </t>
    </r>
    <r>
      <rPr>
        <i/>
        <sz val="9"/>
        <rFont val="Tahoma"/>
        <family val="2"/>
      </rPr>
      <t>"Realizar verificación de la persona que solicita el EPP".</t>
    </r>
    <r>
      <rPr>
        <sz val="9"/>
        <rFont val="Tahoma"/>
        <family val="2"/>
      </rPr>
      <t xml:space="preserve"> Dado que la fecha de terminación ya paso la acción se califica como </t>
    </r>
    <r>
      <rPr>
        <b/>
        <sz val="9"/>
        <rFont val="Tahoma"/>
        <family val="2"/>
      </rPr>
      <t>"Incumplida".</t>
    </r>
  </si>
  <si>
    <r>
      <rPr>
        <b/>
        <sz val="9"/>
        <rFont val="Tahoma"/>
        <family val="2"/>
      </rPr>
      <t>Reporte Talento Humano:</t>
    </r>
    <r>
      <rPr>
        <sz val="9"/>
        <rFont val="Tahoma"/>
        <family val="2"/>
      </rPr>
      <t xml:space="preserve"> Se realizó acta de reunión con la oficina jurídica solicitando la necesidad de incluir la obligación del uso y reposición de elementos de protección personal a los contratistas.
</t>
    </r>
    <r>
      <rPr>
        <b/>
        <sz val="9"/>
        <rFont val="Tahoma"/>
        <family val="2"/>
      </rPr>
      <t xml:space="preserve">Análisis OCI: </t>
    </r>
    <r>
      <rPr>
        <sz val="9"/>
        <rFont val="Tahoma"/>
        <family val="2"/>
      </rPr>
      <t xml:space="preserve">Se evidenció que mediante acta del 15/11/2018  se reúnen Talento Humano y la Oficina Jurídica para definir la obligatoriedad del uso y reposición de elementos de protección personal por parte de los contratistas en las minutas de los contratos.  De igual manera se evidencio en contrato 034 del 14/01/2019 en obligaciones generales Numeral 13 que aparece esta obligación. quedando la acción </t>
    </r>
    <r>
      <rPr>
        <b/>
        <sz val="9"/>
        <rFont val="Tahoma"/>
        <family val="2"/>
      </rPr>
      <t xml:space="preserve">"Terminada Extemporánea". </t>
    </r>
  </si>
  <si>
    <r>
      <rPr>
        <b/>
        <sz val="9"/>
        <rFont val="Tahoma"/>
        <family val="2"/>
      </rPr>
      <t>Reporte Talento Humano:</t>
    </r>
    <r>
      <rPr>
        <sz val="9"/>
        <rFont val="Tahoma"/>
        <family val="2"/>
      </rPr>
      <t xml:space="preserve"> Actualización del plan de emergencias - seguimiento del plan de emergencias en el COPASST.</t>
    </r>
    <r>
      <rPr>
        <b/>
        <sz val="9"/>
        <rFont val="Tahoma"/>
        <family val="2"/>
      </rPr>
      <t xml:space="preserve">
Análisis OCI:  </t>
    </r>
    <r>
      <rPr>
        <sz val="9"/>
        <rFont val="Tahoma"/>
        <family val="2"/>
      </rPr>
      <t xml:space="preserve">Se evidenció la actualización del 03/12/2018, versión 6 al plan de emergencias del Canal, y su publicación el la Intranet en la misma fecha. Así mismo se evidenció que mediante acta de reunión del 21/03/2019 se hace seguimiento por parte del COPASST a las actividades programadas en el plan de emergencias. dejando compromisos. La actividad queda </t>
    </r>
    <r>
      <rPr>
        <b/>
        <sz val="9"/>
        <rFont val="Tahoma"/>
        <family val="2"/>
      </rPr>
      <t xml:space="preserve">"En Proceso", </t>
    </r>
    <r>
      <rPr>
        <sz val="9"/>
        <rFont val="Tahoma"/>
        <family val="2"/>
      </rPr>
      <t>de conformidad con la fecha de terminación de la misma.</t>
    </r>
  </si>
  <si>
    <r>
      <rPr>
        <b/>
        <sz val="9"/>
        <rFont val="Tahoma"/>
        <family val="2"/>
      </rPr>
      <t>Reporte Talento Humano:</t>
    </r>
    <r>
      <rPr>
        <sz val="9"/>
        <rFont val="Tahoma"/>
        <family val="2"/>
      </rPr>
      <t xml:space="preserve"> Se realizó correo electrónico de solicitud para que en la próxima actualización del piga se contemple la generación de residuos como insumos de botiquín vencidos. - acta de entrega de insumos de botiquín vencidos -inspecciones bimestrales de botiquines.
</t>
    </r>
    <r>
      <rPr>
        <b/>
        <sz val="9"/>
        <rFont val="Tahoma"/>
        <family val="2"/>
      </rPr>
      <t xml:space="preserve">Análisis OCI: </t>
    </r>
    <r>
      <rPr>
        <sz val="9"/>
        <rFont val="Tahoma"/>
        <family val="2"/>
      </rPr>
      <t xml:space="preserve"> Se evidenció que mediante correo electrónico del 16/11/2018 se solicitó al planeación que en la próxima actualización del PIGA se contemple la generación de residuos como insumos de botiquín vencidos. Así mismo, mediante acta del 16/11/2018 se hace entrega al funcionario encargado del PIGA los insumos que se encuentran vencidos en el botiquín; de igual manera se evidencio las inspecciones periódicas a los botiquines que tiene el Canal realizadas por el funcionario a cargo del tema de SG-SST. teniendo que fecha que la acción vence el 31/10/2019 y las inspecciones son bimestrales, por la anterior la acción queda </t>
    </r>
    <r>
      <rPr>
        <b/>
        <sz val="9"/>
        <rFont val="Tahoma"/>
        <family val="2"/>
      </rPr>
      <t>"En Proceso".</t>
    </r>
  </si>
  <si>
    <r>
      <rPr>
        <b/>
        <sz val="9"/>
        <rFont val="Tahoma"/>
        <family val="2"/>
      </rPr>
      <t>Reporte Talento Humano:</t>
    </r>
    <r>
      <rPr>
        <sz val="9"/>
        <rFont val="Tahoma"/>
        <family val="2"/>
      </rPr>
      <t xml:space="preserve"> Se actualizó el inventario de botiquines - se realizaron inspecciones bimestrales de los botiquines.
</t>
    </r>
    <r>
      <rPr>
        <b/>
        <sz val="9"/>
        <rFont val="Tahoma"/>
        <family val="2"/>
      </rPr>
      <t>Análisis OCI:</t>
    </r>
    <r>
      <rPr>
        <sz val="9"/>
        <rFont val="Tahoma"/>
        <family val="2"/>
      </rPr>
      <t xml:space="preserve"> Se evidenció actualización del inventario de botiquines el 20/01/2019 por parte del responsable de talento humano, de igual manera se evidencio las inspecciones periódicas a los botiquines que tiene el Canal realizadas por la el funcionario a cargo del tema de SG-SST.  Teniendo que fecha que la acción vence el 30/10/2019 y las inspecciones son bimestrales la acción queda </t>
    </r>
    <r>
      <rPr>
        <b/>
        <sz val="9"/>
        <rFont val="Tahoma"/>
        <family val="2"/>
      </rPr>
      <t>"En Proceso".</t>
    </r>
  </si>
  <si>
    <r>
      <rPr>
        <b/>
        <sz val="9"/>
        <rFont val="Tahoma"/>
        <family val="2"/>
      </rPr>
      <t>Reporte Talento Humano:</t>
    </r>
    <r>
      <rPr>
        <sz val="9"/>
        <rFont val="Tahoma"/>
        <family val="2"/>
      </rPr>
      <t xml:space="preserve"> Se actualizó el plan de emergencias y se realizan inspecciones trimestrales de los extintores.
</t>
    </r>
    <r>
      <rPr>
        <b/>
        <sz val="9"/>
        <rFont val="Tahoma"/>
        <family val="2"/>
      </rPr>
      <t xml:space="preserve">
Análisis OCI:</t>
    </r>
    <r>
      <rPr>
        <sz val="9"/>
        <rFont val="Tahoma"/>
        <family val="2"/>
      </rPr>
      <t xml:space="preserve"> Se evidenció la actualización del 03/12/2018, versión 6 al plan de emergencias del Canal, en el numeral 5,3,1 el total de los extintores; de igual manera se evidencia la realización de la inspección de extintores trimestralmente iniciando en octubre de 2018 hasta febrero de 2019. Teniendo que fecha que la acción vence el 30/10/2019 y las inspecciones son trimestrales la acción queda </t>
    </r>
    <r>
      <rPr>
        <b/>
        <sz val="9"/>
        <rFont val="Tahoma"/>
        <family val="2"/>
      </rPr>
      <t>"En Proceso".</t>
    </r>
  </si>
  <si>
    <r>
      <rPr>
        <b/>
        <sz val="9"/>
        <rFont val="Tahoma"/>
        <family val="2"/>
      </rPr>
      <t xml:space="preserve">Reporte Talento Humano: </t>
    </r>
    <r>
      <rPr>
        <sz val="9"/>
        <rFont val="Tahoma"/>
        <family val="2"/>
      </rPr>
      <t xml:space="preserve"> Socialización del plan de seguridad de Canal Capital con el personal de vigilancia.
</t>
    </r>
    <r>
      <rPr>
        <b/>
        <sz val="9"/>
        <rFont val="Tahoma"/>
        <family val="2"/>
      </rPr>
      <t xml:space="preserve">Análisis OCI: </t>
    </r>
    <r>
      <rPr>
        <sz val="9"/>
        <rFont val="Tahoma"/>
        <family val="2"/>
      </rPr>
      <t xml:space="preserve">Mediante acta del 28/09/2018 se realiza socialización al personal de seguridad del plan de seguridad de Canal capital, así mismo mediante acta del 31/01/2019 nuevamente se realizó esta actividad, cumpliendo así la acción formulada. La acción queda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dado que la Oficina de Control Interno continuará adelantando el seguimiento a la Acción de conformidad con la fecha de terminación y el análisis de su efectividad. </t>
    </r>
  </si>
  <si>
    <r>
      <rPr>
        <b/>
        <sz val="9"/>
        <rFont val="Tahoma"/>
        <family val="2"/>
      </rPr>
      <t>Reporte Talento Humano:</t>
    </r>
    <r>
      <rPr>
        <sz val="9"/>
        <rFont val="Tahoma"/>
        <family val="2"/>
      </rPr>
      <t xml:space="preserve"> Diseño del plan de trabajo anual SG-SST y seguimiento de actividades por parte de la subdirección administrativa frente a ejecución de actividades.
</t>
    </r>
    <r>
      <rPr>
        <b/>
        <sz val="9"/>
        <rFont val="Tahoma"/>
        <family val="2"/>
      </rPr>
      <t>Análisis OCI:</t>
    </r>
    <r>
      <rPr>
        <sz val="9"/>
        <rFont val="Tahoma"/>
        <family val="2"/>
      </rPr>
      <t xml:space="preserve"> Se evidencia formato Plan de Trabajo EPLE-FT-027 versión 1, de fecha 21/12/2018 en el cual se relacionan las actividades a desarrollar durante el 2019 indicando la fecha de cumplimiento de las mismas, así mismo se evidencia acta del  30/04/2019 en la cual se hace seguimiento del plan de trabajo. se deja </t>
    </r>
    <r>
      <rPr>
        <b/>
        <sz val="9"/>
        <rFont val="Tahoma"/>
        <family val="2"/>
      </rPr>
      <t>"En Proceso"</t>
    </r>
    <r>
      <rPr>
        <sz val="9"/>
        <rFont val="Tahoma"/>
        <family val="2"/>
      </rPr>
      <t xml:space="preserve"> pues falta un seguimiento antes del vencimiento de la acción.</t>
    </r>
  </si>
  <si>
    <r>
      <rPr>
        <b/>
        <sz val="9"/>
        <rFont val="Tahoma"/>
        <family val="2"/>
      </rPr>
      <t>Reporte Talento Humano:</t>
    </r>
    <r>
      <rPr>
        <sz val="9"/>
        <rFont val="Tahoma"/>
        <family val="2"/>
      </rPr>
      <t xml:space="preserve"> Se diseñaron revisaron y cargaron en la intranet la matriz de indicadores con su respectiva ficha técnica.
</t>
    </r>
    <r>
      <rPr>
        <b/>
        <sz val="9"/>
        <rFont val="Tahoma"/>
        <family val="2"/>
      </rPr>
      <t>Análisis OCI:</t>
    </r>
    <r>
      <rPr>
        <sz val="9"/>
        <rFont val="Tahoma"/>
        <family val="2"/>
      </rPr>
      <t xml:space="preserve"> Se evidenció la documentación de una ficha técnica de indicadores identificada con el código AGTH-FT-065 del 18/02/2019;  la cual a la fecha no registra medición. Se recomienda iniciar el proceso de registro de datos para la medición de los indicadores en 2019. La acción se califica con estado </t>
    </r>
    <r>
      <rPr>
        <b/>
        <sz val="9"/>
        <rFont val="Tahoma"/>
        <family val="2"/>
      </rPr>
      <t>"Terminada Extemporánea"</t>
    </r>
    <r>
      <rPr>
        <sz val="9"/>
        <rFont val="Tahoma"/>
        <family val="2"/>
      </rPr>
      <t>.</t>
    </r>
  </si>
  <si>
    <r>
      <rPr>
        <b/>
        <sz val="9"/>
        <rFont val="Tahoma"/>
        <family val="2"/>
      </rPr>
      <t>Reporte Talento Humano:</t>
    </r>
    <r>
      <rPr>
        <sz val="9"/>
        <rFont val="Tahoma"/>
        <family val="2"/>
      </rPr>
      <t xml:space="preserve"> Formalización de documentos en la intranet - Matriz de indicadores y matriz de sustancias químicas.
</t>
    </r>
    <r>
      <rPr>
        <b/>
        <sz val="9"/>
        <rFont val="Tahoma"/>
        <family val="2"/>
      </rPr>
      <t xml:space="preserve">
Análisis OCI:  </t>
    </r>
    <r>
      <rPr>
        <sz val="9"/>
        <rFont val="Tahoma"/>
        <family val="2"/>
      </rPr>
      <t xml:space="preserve">Se evidenció la documentación de una ficha técnica de indicadores identificada con el código AGTH-FT-065 del 18/02/2019; de igual manera se evidenció ANEXO - MATRIZ DE SUSTANCIAS QUÍMICAS CANAL CAPITAL elaborada por un ingeniero de la ARL Liberty seguros, la cual esta pendiente de ser formalizada  de conformidad con los estándares institucionales. (Formatos, logos, codificación y demás…). Se recomienda tener presente que los documentos soporte de la realización de las acciones formuladas deben ser claros completos y si hacen parte de los procedimientos deben estar debidamente aprobados por planeación. Por lo anterior, la acción queda </t>
    </r>
    <r>
      <rPr>
        <b/>
        <sz val="9"/>
        <rFont val="Tahoma"/>
        <family val="2"/>
      </rPr>
      <t>"Incumplida".</t>
    </r>
  </si>
  <si>
    <r>
      <rPr>
        <b/>
        <sz val="9"/>
        <rFont val="Tahoma"/>
        <family val="2"/>
      </rPr>
      <t>Reporte Talento Humano</t>
    </r>
    <r>
      <rPr>
        <sz val="9"/>
        <rFont val="Tahoma"/>
        <family val="2"/>
      </rPr>
      <t xml:space="preserve">:  Diseño de indicadores de estructura proceso y resultado.
</t>
    </r>
    <r>
      <rPr>
        <b/>
        <sz val="9"/>
        <rFont val="Tahoma"/>
        <family val="2"/>
      </rPr>
      <t xml:space="preserve">Análisis OCI:  </t>
    </r>
    <r>
      <rPr>
        <sz val="9"/>
        <rFont val="Tahoma"/>
        <family val="2"/>
      </rPr>
      <t xml:space="preserve">Se evidenció la documentación de una ficha técnica de indicadores identificada con el código AGTH-FT-065 del 18/02/2019, en la cual se relacionan indicadores de estructura y de proceso; de igual, manera se evidenció acta del 07/12/2019 en la cual se hace una revisión por parte de la dirección del SG- SST. Sin embargo, no se adjunta evidencia de la medición de los indicadores diseñados tal y como lo indica la acción No.2. por lo anterior la acción queda </t>
    </r>
    <r>
      <rPr>
        <b/>
        <sz val="9"/>
        <rFont val="Tahoma"/>
        <family val="2"/>
      </rPr>
      <t>"Incumplida"</t>
    </r>
    <r>
      <rPr>
        <sz val="9"/>
        <rFont val="Tahoma"/>
        <family val="2"/>
      </rPr>
      <t xml:space="preserve">  </t>
    </r>
  </si>
  <si>
    <r>
      <rPr>
        <b/>
        <sz val="9"/>
        <rFont val="Tahoma"/>
        <family val="2"/>
      </rPr>
      <t xml:space="preserve">Análisis OCI: </t>
    </r>
    <r>
      <rPr>
        <sz val="9"/>
        <rFont val="Tahoma"/>
        <family val="2"/>
      </rPr>
      <t xml:space="preserve">El área responsable no remitió soportes para el seguimiento y por tanto se califica como </t>
    </r>
    <r>
      <rPr>
        <b/>
        <sz val="9"/>
        <rFont val="Tahoma"/>
        <family val="2"/>
      </rPr>
      <t>"Sin Iniciar"</t>
    </r>
    <r>
      <rPr>
        <sz val="9"/>
        <rFont val="Tahoma"/>
        <family val="2"/>
      </rPr>
      <t xml:space="preserve">. Se recomienda al área iniciar la ejecución de las actividades propuestas. </t>
    </r>
  </si>
  <si>
    <r>
      <rPr>
        <b/>
        <sz val="9"/>
        <rFont val="Tahoma"/>
        <family val="2"/>
      </rPr>
      <t xml:space="preserve">Reporte Planeación: </t>
    </r>
    <r>
      <rPr>
        <sz val="9"/>
        <rFont val="Tahoma"/>
        <family val="2"/>
      </rPr>
      <t xml:space="preserve">Desde planeación 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9"/>
        <rFont val="Tahoma"/>
        <family val="2"/>
      </rPr>
      <t xml:space="preserve">
Análisis OCI: </t>
    </r>
    <r>
      <rPr>
        <sz val="9"/>
        <rFont val="Tahoma"/>
        <family val="2"/>
      </rPr>
      <t xml:space="preserve">Se verificaron soportes recibidos y se evidencia el inicio de actividades tendientes a generar la política y la estrategia de participación ciudadana de Canal Capital.  Se recomienda al área responsable,  tener en cuenta la Política de "Participación ciudadana en la gestión pública"(Decreto 1499 de 2017)  y los lineamientos establecidos en el  Manual operativo del MIPG, principalmente en la tercera dimensión "Gestión con valores para resultados".
Se califica </t>
    </r>
    <r>
      <rPr>
        <b/>
        <sz val="9"/>
        <rFont val="Tahoma"/>
        <family val="2"/>
      </rPr>
      <t xml:space="preserve">"En Proceso" </t>
    </r>
    <r>
      <rPr>
        <sz val="9"/>
        <rFont val="Tahoma"/>
        <family val="2"/>
      </rPr>
      <t xml:space="preserve">de acuerdo con la fecha de finalización programada. </t>
    </r>
  </si>
  <si>
    <r>
      <rPr>
        <b/>
        <sz val="9"/>
        <rFont val="Tahoma"/>
        <family val="2"/>
      </rPr>
      <t xml:space="preserve">Reporte Planeación: </t>
    </r>
    <r>
      <rPr>
        <sz val="9"/>
        <rFont val="Tahoma"/>
        <family val="2"/>
      </rPr>
      <t xml:space="preserve">Desde planeación 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9"/>
        <rFont val="Tahoma"/>
        <family val="2"/>
      </rPr>
      <t xml:space="preserve">
Análisis OCI: </t>
    </r>
    <r>
      <rPr>
        <sz val="9"/>
        <rFont val="Tahoma"/>
        <family val="2"/>
      </rPr>
      <t xml:space="preserve">Se verificaron soportes recibidos y se evidencia el inicio de actividades tendientes a generar la política y la estrategia de participación ciudadana de Canal Capital.  Se recomienda al área responsable,  tener en cuenta la Política de "Participación ciudadana en la gestión pública"(Decreto 1499 de 2017)  y los lineamientos establecidos en el  Manual operativo del MIPG, principalmente en la tercera dimensión "Gestión con valores para resultados".
Se califica </t>
    </r>
    <r>
      <rPr>
        <b/>
        <sz val="9"/>
        <rFont val="Tahoma"/>
        <family val="2"/>
      </rPr>
      <t xml:space="preserve">"En proceso" </t>
    </r>
    <r>
      <rPr>
        <sz val="9"/>
        <rFont val="Tahoma"/>
        <family val="2"/>
      </rPr>
      <t xml:space="preserve">de acuerdo con la fecha de finalización programada. </t>
    </r>
  </si>
  <si>
    <r>
      <rPr>
        <b/>
        <sz val="9"/>
        <rFont val="Tahoma"/>
        <family val="2"/>
      </rPr>
      <t>Reporte Prensa y Comunicaciones:</t>
    </r>
    <r>
      <rPr>
        <sz val="9"/>
        <rFont val="Tahoma"/>
        <family val="2"/>
      </rPr>
      <t xml:space="preserve"> El primer ajuste se realizó el día 27 de diciembre de 2018 apenas se evidenció el error. 
Cada convocatoria publicada durante el 2019 se ha publicado con el objeto y un banner en la página para evidenciar su apertura. 
</t>
    </r>
    <r>
      <rPr>
        <b/>
        <sz val="9"/>
        <rFont val="Tahoma"/>
        <family val="2"/>
      </rPr>
      <t xml:space="preserve">Análisis OCI: </t>
    </r>
    <r>
      <rPr>
        <sz val="9"/>
        <rFont val="Tahoma"/>
        <family val="2"/>
      </rPr>
      <t xml:space="preserve">Una vez verificados los soportes remitidos por Prensa y comunicaciones, se evidencia cumplimiento de las tres acciones. Sin embargo la segunda y tercera se califican </t>
    </r>
    <r>
      <rPr>
        <b/>
        <sz val="9"/>
        <rFont val="Tahoma"/>
        <family val="2"/>
      </rPr>
      <t>"En proceso"</t>
    </r>
    <r>
      <rPr>
        <sz val="9"/>
        <rFont val="Tahoma"/>
        <family val="2"/>
      </rPr>
      <t>,  debido a la fecha de terminación programada (Junio 2019). Los requerimientos de publicación y banner publicados (3 convocatorias del 2019), han cumplido con lo establecido: Incluir el Objeto de la convocatoria.</t>
    </r>
  </si>
  <si>
    <r>
      <rPr>
        <b/>
        <sz val="9"/>
        <rFont val="Tahoma"/>
        <family val="2"/>
      </rPr>
      <t>Reporte sistemas:</t>
    </r>
    <r>
      <rPr>
        <sz val="9"/>
        <rFont val="Tahoma"/>
        <family val="2"/>
      </rPr>
      <t xml:space="preserve">  se realizo la solicitud de usuario y contraseña para datos abiertos. Se concertó las actividades y datos a publicar con la oficina de Planeación, Control Interno, Subdirección administrativa, prensa y comunicaciones.
</t>
    </r>
    <r>
      <rPr>
        <b/>
        <sz val="9"/>
        <rFont val="Tahoma"/>
        <family val="2"/>
      </rPr>
      <t xml:space="preserve">Análisis OCI:  </t>
    </r>
    <r>
      <rPr>
        <sz val="9"/>
        <rFont val="Tahoma"/>
        <family val="2"/>
      </rPr>
      <t xml:space="preserve">Mediante correo del 14/03/2018 se solicita la creación del usuario para el portal de datos abiertos del Canal. no obstante el 1/03/2019 de catastro informan que no es posible hacer el registro pues ya existe una persona creada en el aplicativo, Mauris y ellos solicitan se le informe si ese usuario queda o se elimina; no se envían más soportes. Respecto a la segunda acción solo hay un correo del 19/03/2019 de José William que indica la citación a reunión. Sin embargo, las evidencias no permiten establecer claramente el cumplimiento de la acción, de igual manera se debe dejar trazabilidad de la acciones adelantadas pues a la fecha del presente seguimiento no se da cuenta de la publicación de información en datos abiertos, que sería el fin último de la acción, para eliminar la causa de la acción. Razón por la cual la acción queda </t>
    </r>
    <r>
      <rPr>
        <b/>
        <sz val="9"/>
        <rFont val="Tahoma"/>
        <family val="2"/>
      </rPr>
      <t>"En Proceso"</t>
    </r>
    <r>
      <rPr>
        <sz val="9"/>
        <rFont val="Tahoma"/>
        <family val="2"/>
      </rPr>
      <t>.</t>
    </r>
  </si>
  <si>
    <r>
      <t xml:space="preserve">Reporte At. Ciudadano: </t>
    </r>
    <r>
      <rPr>
        <sz val="9"/>
        <rFont val="Tahoma"/>
        <family val="2"/>
      </rPr>
      <t xml:space="preserve">No se ha realizado ningún avance frente a la acción formulada.
</t>
    </r>
    <r>
      <rPr>
        <b/>
        <sz val="9"/>
        <rFont val="Tahoma"/>
        <family val="2"/>
      </rPr>
      <t xml:space="preserve">Análisis OCI: </t>
    </r>
    <r>
      <rPr>
        <sz val="9"/>
        <rFont val="Tahoma"/>
        <family val="2"/>
      </rPr>
      <t xml:space="preserve">Teniendo en cuenta el reporte del área, se califica con alerta </t>
    </r>
    <r>
      <rPr>
        <b/>
        <sz val="9"/>
        <rFont val="Tahoma"/>
        <family val="2"/>
      </rPr>
      <t>"Sin Iniciar"</t>
    </r>
    <r>
      <rPr>
        <sz val="9"/>
        <rFont val="Tahoma"/>
        <family val="2"/>
      </rPr>
      <t xml:space="preserve">, se recomienda efectuar la revisión de las fechas de ejecución de las acciones con el fin de que se les de cumplimiento dentro de lo establecido. </t>
    </r>
  </si>
  <si>
    <r>
      <t>Reporte Planeación:</t>
    </r>
    <r>
      <rPr>
        <sz val="9"/>
        <rFont val="Tahoma"/>
        <family val="2"/>
      </rPr>
      <t xml:space="preserve"> 
1. Esta acción no se puede desarrollar toda vez que dicho sistema se encuentra suspendido en su implementación por parte de la Secretaría de Cultura.
2. 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 xml:space="preserve">
Análisis OCI:   </t>
    </r>
    <r>
      <rPr>
        <sz val="9"/>
        <rFont val="Tahoma"/>
        <family val="2"/>
      </rPr>
      <t xml:space="preserve">Verificados los soportes, se evidencia que el numeral 6.3 y 64 cuentan con las condiciones de publicación. Sin embargo, es importante que desde el Canal, se adopte una política de publicación de la última o de la primera y última versión de las Fichas EBI-D de los proyectos en ejecución, de tal forma que se publique información actualizada. Está pendiente el cumplimiento del numeral 6.5 Participación en la formulación de políticas.
De acuerdo con lo anterior, se califica como  </t>
    </r>
    <r>
      <rPr>
        <b/>
        <sz val="9"/>
        <rFont val="Tahoma"/>
        <family val="2"/>
      </rPr>
      <t>"En Proceso".</t>
    </r>
  </si>
  <si>
    <r>
      <t xml:space="preserve">Reporte Planeación: </t>
    </r>
    <r>
      <rPr>
        <sz val="9"/>
        <rFont val="Tahoma"/>
        <family val="2"/>
      </rPr>
      <t xml:space="preserve">Para el periodo de reporte no se adelantaron actividades asociadas a los ejercicios de control social. </t>
    </r>
    <r>
      <rPr>
        <b/>
        <sz val="9"/>
        <rFont val="Tahoma"/>
        <family val="2"/>
      </rPr>
      <t xml:space="preserve">
Análisis OCI: </t>
    </r>
    <r>
      <rPr>
        <sz val="9"/>
        <rFont val="Tahoma"/>
        <family val="2"/>
      </rPr>
      <t xml:space="preserve">No se evidencia avance para esta acción, en el  I cuatrimestre de 2019. Se califica como </t>
    </r>
    <r>
      <rPr>
        <b/>
        <sz val="9"/>
        <rFont val="Tahoma"/>
        <family val="2"/>
      </rPr>
      <t>"Sin Iniciar"</t>
    </r>
    <r>
      <rPr>
        <sz val="9"/>
        <rFont val="Tahoma"/>
        <family val="2"/>
      </rPr>
      <t xml:space="preserve"> y se recomienda al área responsable realizar las actividades planteadas dentro del tiempo programado.</t>
    </r>
  </si>
  <si>
    <r>
      <t xml:space="preserve">Reporte At. Ciudadano: </t>
    </r>
    <r>
      <rPr>
        <sz val="9"/>
        <rFont val="Tahoma"/>
        <family val="2"/>
      </rPr>
      <t xml:space="preserve">Se cuenta con un borrador de la actualización del procedimiento.
</t>
    </r>
    <r>
      <rPr>
        <b/>
        <sz val="9"/>
        <rFont val="Tahoma"/>
        <family val="2"/>
      </rPr>
      <t xml:space="preserve">Análisis OCI: </t>
    </r>
    <r>
      <rPr>
        <sz val="9"/>
        <rFont val="Tahoma"/>
        <family val="2"/>
      </rPr>
      <t xml:space="preserve">Se remite documento en Excel "AAUT-PD-001 ATENCIÓN Y RESPUESTA A REQUERIMIENTOS DE LA CIUDADANIA" con el cual el área reporta que se vienen adelantando las actualizaciones; a pesar de que no se observan evidencias adicionales que soporten la revisión del documento y teniendo en cuenta las acciones propuestas; a la fecha de seguimiento la acción se califica con estado </t>
    </r>
    <r>
      <rPr>
        <b/>
        <sz val="9"/>
        <rFont val="Tahoma"/>
        <family val="2"/>
      </rPr>
      <t xml:space="preserve">"En Proceso" </t>
    </r>
    <r>
      <rPr>
        <sz val="9"/>
        <rFont val="Tahoma"/>
        <family val="2"/>
      </rPr>
      <t xml:space="preserve">y se recomienda al área adelantar las actividades pendientes que permitan darle cumplimiento a lo planteado en las fechas establecidas. </t>
    </r>
  </si>
  <si>
    <r>
      <t xml:space="preserve">Reporte At. Ciudadano: </t>
    </r>
    <r>
      <rPr>
        <sz val="9"/>
        <rFont val="Tahoma"/>
        <family val="2"/>
      </rPr>
      <t xml:space="preserve">Se realizó en Google Calendar la alerta para presentación de informes de pqrs.
</t>
    </r>
    <r>
      <rPr>
        <b/>
        <sz val="9"/>
        <rFont val="Tahoma"/>
        <family val="2"/>
      </rPr>
      <t xml:space="preserve">Análisis OCI: </t>
    </r>
    <r>
      <rPr>
        <sz val="9"/>
        <rFont val="Tahoma"/>
        <family val="2"/>
      </rPr>
      <t xml:space="preserve">Se verifican los soportes remitidos en los cuales se observan las notificaciones arrojadas por el programa "Google Calendar" para los meses de abril y mayo; sin embargo, no es posible evidenciar que se encuentre el año debidamente programado que le de cumplimiento a la meta establecida en el Plan. 
Teniendo en cuenta la meta establecida en el Plan, así como las fechas de ejecución propuestas se califica con estado </t>
    </r>
    <r>
      <rPr>
        <b/>
        <sz val="9"/>
        <rFont val="Tahoma"/>
        <family val="2"/>
      </rPr>
      <t>"En Proceso"</t>
    </r>
    <r>
      <rPr>
        <sz val="9"/>
        <rFont val="Tahoma"/>
        <family val="2"/>
      </rPr>
      <t xml:space="preserve">. </t>
    </r>
  </si>
  <si>
    <r>
      <t xml:space="preserve">Reporte At. Ciudadano: </t>
    </r>
    <r>
      <rPr>
        <sz val="9"/>
        <rFont val="Tahoma"/>
        <family val="2"/>
      </rPr>
      <t xml:space="preserve">Se articulo el Manual de Servicio a la Ciudadanía con el Manual para Gestión de Peticiones de la Alcaldía con el fin de tener claridad en las peticiones que deben radicarse en el sistema, sin embargo las solicitudes de copias se vienen radicando en el Share Point (aplicativo de correspondencia de la entidad), se cuenta con un borrador de la actualización del procedimiento.
</t>
    </r>
    <r>
      <rPr>
        <b/>
        <sz val="9"/>
        <rFont val="Tahoma"/>
        <family val="2"/>
      </rPr>
      <t xml:space="preserve">Análisis OCI: </t>
    </r>
    <r>
      <rPr>
        <sz val="9"/>
        <rFont val="Tahoma"/>
        <family val="2"/>
      </rPr>
      <t>Se procede a la revisión de soportes remitidos por el área, en los cuales se puede observar un cuadro en el que se registran las solicitudes de copias, no en el SDQS como se establece en la acción; sin embargo, al realizar la comparación de lo radicado versus lo registrado en el cuadro, se evidencian diferencias en la información, toda vez que en el cuadro no se registra la totalidad de solicitudes de copia que ingresan. Por otra parte, el área remite documento en Excel "AAUT-PD-001 ATENCIÓN Y RESPUESTA A REQUERIMIENTOS DE LA CIUDADANIA" con el cual reporta que se vienen adelantando las actualizaciones; a pesar de que no se observan evidencias adicionales que soporten la revisión del documento y teniendo en cuenta las acciones propuestas; a la fecha de seguimiento la acción se califica con estado</t>
    </r>
    <r>
      <rPr>
        <b/>
        <sz val="9"/>
        <rFont val="Tahoma"/>
        <family val="2"/>
      </rPr>
      <t xml:space="preserve"> "En Proceso"</t>
    </r>
    <r>
      <rPr>
        <sz val="9"/>
        <rFont val="Tahoma"/>
        <family val="2"/>
      </rPr>
      <t xml:space="preserve"> y se recomienda al área adelantar las actividades pendientes que permitan darle cumplimiento a lo planteado en las fechas establecidas. 
Así mismo, se recomienda al área efectuar la revisión de las acciones planteadas, con el fin de identificar aquellas que requieran modificaciones, teniendo en cuenta los lineamientos establecidos en la Circular Interna No.020 del 6 de noviembre de 2018 "Formulación, Modificación y Seguimiento a Planes de Mejoramiento". </t>
    </r>
  </si>
  <si>
    <r>
      <t xml:space="preserve">Reporte At. Ciudadano: </t>
    </r>
    <r>
      <rPr>
        <sz val="9"/>
        <rFont val="Tahoma"/>
        <family val="2"/>
      </rPr>
      <t xml:space="preserve">Se realizó transferencia primaria del archivo de gestión y reunión con el área de Gestión Documental para actualización de TRD. Se viene organizando el archivo según lo acordado para la actualización de la TRD para no reprocesar cuando se convalide la actualización de la TRD.
</t>
    </r>
    <r>
      <rPr>
        <b/>
        <sz val="9"/>
        <rFont val="Tahoma"/>
        <family val="2"/>
      </rPr>
      <t xml:space="preserve">Análisis OCI: </t>
    </r>
    <r>
      <rPr>
        <sz val="9"/>
        <rFont val="Tahoma"/>
        <family val="2"/>
      </rPr>
      <t xml:space="preserve">Se verifican los soportes remitidos por el área observando que la Oficina de Atención al Ciudadano realizó transferencia primaria al área de Gestión Documental el 31 de enero de 2019 mediante Acta No.2 de 2019. Sin embargo, en el FUID remitido se realizó el inventario de carpetas sin serie, ni subseries. 
Por lo anterior y teniendo en cuenta la fecha de terminación de la acción se califica con estado </t>
    </r>
    <r>
      <rPr>
        <b/>
        <sz val="9"/>
        <rFont val="Tahoma"/>
        <family val="2"/>
      </rPr>
      <t>"En Proceso"</t>
    </r>
    <r>
      <rPr>
        <sz val="9"/>
        <rFont val="Tahoma"/>
        <family val="2"/>
      </rPr>
      <t xml:space="preserve">. Se recomienda al área revisar la TRD con el fin de gestionar la documentación de manera adecuada. </t>
    </r>
  </si>
  <si>
    <r>
      <t xml:space="preserve">Reporte At. Ciudadano: </t>
    </r>
    <r>
      <rPr>
        <sz val="9"/>
        <rFont val="Tahoma"/>
        <family val="2"/>
      </rPr>
      <t xml:space="preserve">Se cuenta con un borrador de la actualización del procedimiento. Adicional se eliminó el formato AAUT-FT-004.
</t>
    </r>
    <r>
      <rPr>
        <b/>
        <sz val="9"/>
        <rFont val="Tahoma"/>
        <family val="2"/>
      </rPr>
      <t xml:space="preserve">Análisis OCI: </t>
    </r>
    <r>
      <rPr>
        <sz val="9"/>
        <rFont val="Tahoma"/>
        <family val="2"/>
      </rPr>
      <t xml:space="preserve">Se observó documento en Excel "AAUT-PD-001 ATENCIÓN Y RESPUESTA A REQUERIMIENTOS DE LA CIUDADANIA" con el cual el área reporta que se vienen adelantando las actualizaciones; sin embargo, frente al procedimiento no se observan evidencias adicionales que soporten la revisión del documento, adicionalmente se evidencia que mediante cadena de correos con el área de Planeación se dio trámite a la eliminación del Formato "Evaluación del Proceso de Atención a PQRS, Código: AAUT-FT-004". 
Teniendo en cuenta lo anterior, así como las fechas de ejecución de las acciones propuestas, se califica con estado </t>
    </r>
    <r>
      <rPr>
        <b/>
        <sz val="9"/>
        <rFont val="Tahoma"/>
        <family val="2"/>
      </rPr>
      <t>"En Proceso"</t>
    </r>
    <r>
      <rPr>
        <sz val="9"/>
        <rFont val="Tahoma"/>
        <family val="2"/>
      </rPr>
      <t>.</t>
    </r>
  </si>
  <si>
    <r>
      <t xml:space="preserve">Reporte At. Ciudadano: </t>
    </r>
    <r>
      <rPr>
        <sz val="9"/>
        <rFont val="Tahoma"/>
        <family val="2"/>
      </rPr>
      <t>Respecto a esta acción debo aclarar que no hubo la necesidad de enviar memorando u oficio a ningún área teniendo en cuenta que si bien había un problema de tiempo y calidad de respuesta por parte del sistema informativo, encontramos la solución reuniéndonos dos veces al mes con el área Jurídica, Operativa y de Atención al Ciudadano para dar respuesta de forma oportuna y con los criterios que establece la normativa. Lo anterior mejoró notablemente  la gestión en las respuestas a las PQRS que se asignan al Sistema Informativo.</t>
    </r>
    <r>
      <rPr>
        <b/>
        <sz val="9"/>
        <rFont val="Tahoma"/>
        <family val="2"/>
      </rPr>
      <t xml:space="preserve">
Análisis OCI: </t>
    </r>
    <r>
      <rPr>
        <sz val="9"/>
        <rFont val="Tahoma"/>
        <family val="2"/>
      </rPr>
      <t xml:space="preserve">Revisados los soportes se observan actas de reunión entre el grupo jurídico, Sistema Informativo y Atención al Ciudadano del 22 de marzo y 8 de abril de 2019, con el fin de verificar las peticiones del SDQS que requieren de respuesta por parte del Sistema Informativo, en atención a la solución encontrada según el reporte entregado por el área. Sin embargo, teniendo en cuenta que la acción establece </t>
    </r>
    <r>
      <rPr>
        <i/>
        <sz val="9"/>
        <rFont val="Tahoma"/>
        <family val="2"/>
      </rPr>
      <t>"Realizar un memorando  a las áreas que presentan inconsistencia en respuestas a peticiones ciudadanas, dándoles a conocer en el mismo los términos de calidad y oportunidad determinados por la normatividad vigente"</t>
    </r>
    <r>
      <rPr>
        <sz val="9"/>
        <rFont val="Tahoma"/>
        <family val="2"/>
      </rPr>
      <t xml:space="preserve">, no se está dando cumplimiento a lo planteado. Por lo anterior, se califica con alerta </t>
    </r>
    <r>
      <rPr>
        <b/>
        <sz val="9"/>
        <rFont val="Tahoma"/>
        <family val="2"/>
      </rPr>
      <t>"Sin Iniciar"</t>
    </r>
    <r>
      <rPr>
        <sz val="9"/>
        <rFont val="Tahoma"/>
        <family val="2"/>
      </rPr>
      <t xml:space="preserve"> y se recomienda al área realizar la revisión de las acciones establecidas, así como las actividades pendientes por ejecutar con el fin de darle cumplimiento a lo suscrito en el Plan. </t>
    </r>
    <r>
      <rPr>
        <b/>
        <sz val="9"/>
        <rFont val="Tahoma"/>
        <family val="2"/>
      </rPr>
      <t xml:space="preserve">
</t>
    </r>
    <r>
      <rPr>
        <sz val="9"/>
        <rFont val="Tahoma"/>
        <family val="2"/>
      </rPr>
      <t xml:space="preserve">De igual manera, es importante recordar que </t>
    </r>
    <r>
      <rPr>
        <b/>
        <sz val="9"/>
        <rFont val="Tahoma"/>
        <family val="2"/>
      </rPr>
      <t>en los casos en que se requieran modificaciones a las acciones</t>
    </r>
    <r>
      <rPr>
        <sz val="9"/>
        <rFont val="Tahoma"/>
        <family val="2"/>
      </rPr>
      <t xml:space="preserve"> se deben tener en cuenta los lineamientos establecidos en la Circular Interna No.020 del 6 de noviembre de 2018 "Formulación, Modificación y Seguimiento a Planes de Mejoramiento" (Negrilla fuera de texto). </t>
    </r>
  </si>
  <si>
    <r>
      <t>Reporte At. Ciudadano:</t>
    </r>
    <r>
      <rPr>
        <sz val="9"/>
        <rFont val="Tahoma"/>
        <family val="2"/>
      </rPr>
      <t xml:space="preserve"> Se están realizando diferentes cursos respecto al servicio a la ciudadanía: como son Curso de Lenguaje Claro del DNP, Servicio al Ciudadano de la Función Pública y Comunicación Telefónica del SENA, tan pronto se cuente con los certificados se enviaran al área de Recursos Humanos para su respectivo ingreso a la hoja de vida. 
Respecto a las capacitaciones aunque no se realizó solicitud al área de recursos humanos, en el plan anual ya se encuentran contempladas algunas capacitaciones sobre servicio al ciudadano, adicional se difundió por el boletín de la entidad el curso virtual de servicio al ciudadano de la Función pública y se realizo un taller sobre Lenguaje Claro contando con la participación de un funcionario por cada área del Canal.</t>
    </r>
    <r>
      <rPr>
        <b/>
        <sz val="9"/>
        <rFont val="Tahoma"/>
        <family val="2"/>
      </rPr>
      <t xml:space="preserve">
Análisis OCI: </t>
    </r>
    <r>
      <rPr>
        <sz val="9"/>
        <rFont val="Tahoma"/>
        <family val="2"/>
      </rPr>
      <t xml:space="preserve">Se procede a la verificación de los soportes remitidos dentro de los cuales se evidencia la constancia de participación de la Auxiliar de Atención al Ciudadano en el curso virtual de Lenguaje Claro; Sin embargo, en cumplimiento de las acciones suscritas no se han adelantado las actividades pendientes, revisado el Plan de Capacitaciones publicado en la intranet del Canal no se observan capacitaciones sobre Servicio a la Ciudadanía como se reportó por el área. Por lo tanto, teniendo en cuenta los avances registrados, se califica con estado </t>
    </r>
    <r>
      <rPr>
        <b/>
        <sz val="9"/>
        <rFont val="Tahoma"/>
        <family val="2"/>
      </rPr>
      <t>"En Proceso"</t>
    </r>
    <r>
      <rPr>
        <sz val="9"/>
        <rFont val="Tahoma"/>
        <family val="2"/>
      </rPr>
      <t xml:space="preserve"> y se recomienda al área adelantar las actividades pendientes que le permitan cumplir a cabalidad con lo suscrito en el Plan en las fechas establecidas. 
De igual manera, es importante recordar que en los casos en que se requieran modificaciones a las acciones se deben tener en cuenta los lineamientos establecidos en la Circular Interna No.020 del 6 de noviembre de 2018 "Formulación, Modificación y Seguimiento a Planes de Mejoramiento". </t>
    </r>
  </si>
  <si>
    <r>
      <t xml:space="preserve">Reporte At. Ciudadano: </t>
    </r>
    <r>
      <rPr>
        <sz val="9"/>
        <rFont val="Tahoma"/>
        <family val="2"/>
      </rPr>
      <t xml:space="preserve">Se han realizado 3 informes mensuales de PQRS correspondientes a los meses enero, febrero y marzo, subidos a la página de la Veeduría, publicados en la página web del canal, enviados  por correo electrónico al personal de plata y socializados por comunicaciones internas dentro de los primeros quince días de cada mes.
</t>
    </r>
    <r>
      <rPr>
        <b/>
        <sz val="9"/>
        <rFont val="Tahoma"/>
        <family val="2"/>
      </rPr>
      <t xml:space="preserve">
Análisis OCI: </t>
    </r>
    <r>
      <rPr>
        <sz val="9"/>
        <rFont val="Tahoma"/>
        <family val="2"/>
      </rPr>
      <t xml:space="preserve">Se verifican los soportes remitidos evidenciando que estos no corresponden con el desarrollo de la acción suscrita en el Plan de Mejoramiento, la cual establece </t>
    </r>
    <r>
      <rPr>
        <i/>
        <sz val="9"/>
        <rFont val="Tahoma"/>
        <family val="2"/>
      </rPr>
      <t xml:space="preserve">"Realizar la debida publicación de los informes de Defensor al Ciudadano a la fecha". </t>
    </r>
    <r>
      <rPr>
        <sz val="9"/>
        <rFont val="Tahoma"/>
        <family val="2"/>
      </rPr>
      <t xml:space="preserve">Por lo anterior, se califica con alerta </t>
    </r>
    <r>
      <rPr>
        <b/>
        <sz val="9"/>
        <rFont val="Tahoma"/>
        <family val="2"/>
      </rPr>
      <t>"Sin Iniciar"</t>
    </r>
    <r>
      <rPr>
        <sz val="9"/>
        <rFont val="Tahoma"/>
        <family val="2"/>
      </rPr>
      <t xml:space="preserve">.
Se recomienda al área realizar la revisión de las acciones planteadas con el fin de dar inicio a la ejecución de las actividades que le den cumplimiento en los plazos establecidos. </t>
    </r>
  </si>
  <si>
    <r>
      <t xml:space="preserve">Reporte Programación: </t>
    </r>
    <r>
      <rPr>
        <sz val="9"/>
        <rFont val="Tahoma"/>
        <family val="2"/>
      </rPr>
      <t xml:space="preserve">Se realizó un documento en Drive donde se consigna diariamente el programa y la duración de cada capitulo para tener un control real de ellos. 
</t>
    </r>
    <r>
      <rPr>
        <b/>
        <sz val="9"/>
        <rFont val="Tahoma"/>
        <family val="2"/>
      </rPr>
      <t xml:space="preserve">Análisis OCI: </t>
    </r>
    <r>
      <rPr>
        <sz val="9"/>
        <rFont val="Tahoma"/>
        <family val="2"/>
      </rPr>
      <t xml:space="preserve">Se procede a la verificación de los soportes remitidos, observando que el área cuenta con una matriz "CUADRO DE CONTROL DE CALIDAD DIARIA, CÓDIGO: MDCC-FT-071" en la cual se registran las verificaciones de calidad efectuadas a los programas que ingresan al área de tráfico; sin embargo, se evidenciaron inconsistencias en los tiempos registrados en esta y las certificaciones de emisión remitidas ya que algunos tiempos reportados coinciden y otros presentan diferencias, frente a lo cual el área de Programación reportó que "La certificación se elabora a partir del tiempo suministrado por el registro automático del sistema de emisión, es decir este es el  dato del tiempo al aire (el de la certificación). El tiempo que se relaciona en el cuadro de control de calidad es el registrado para el momento en que el material ingresa a control de calidad por lo tanto no  tiene por qué coincidir".
Teniendo en cuenta que el área viene adelantando los seguimientos y validaciones indicadas en el Plan, así como los tiempos de ejecución determinados se califica como </t>
    </r>
    <r>
      <rPr>
        <b/>
        <sz val="9"/>
        <rFont val="Tahoma"/>
        <family val="2"/>
      </rPr>
      <t>"Terminada"</t>
    </r>
    <r>
      <rPr>
        <sz val="9"/>
        <rFont val="Tahoma"/>
        <family val="2"/>
      </rPr>
      <t xml:space="preserve">, sin embargo, se deja con estado </t>
    </r>
    <r>
      <rPr>
        <b/>
        <sz val="9"/>
        <rFont val="Tahoma"/>
        <family val="2"/>
      </rPr>
      <t>"Abierta"</t>
    </r>
    <r>
      <rPr>
        <sz val="9"/>
        <rFont val="Tahoma"/>
        <family val="2"/>
      </rPr>
      <t xml:space="preserve"> con el fin de verificar la continuidad de la actividad. </t>
    </r>
  </si>
  <si>
    <r>
      <t xml:space="preserve">Reporte Programación: </t>
    </r>
    <r>
      <rPr>
        <sz val="9"/>
        <rFont val="Tahoma"/>
        <family val="2"/>
      </rPr>
      <t xml:space="preserve">Se elaboró una pieza auto promocional en la que se informa al publico los  mecanismos de recepción de observaciones y se emite de acuerdo con la norma en mención.
</t>
    </r>
    <r>
      <rPr>
        <b/>
        <sz val="9"/>
        <rFont val="Tahoma"/>
        <family val="2"/>
      </rPr>
      <t xml:space="preserve">Análisis OCI: </t>
    </r>
    <r>
      <rPr>
        <sz val="9"/>
        <rFont val="Tahoma"/>
        <family val="2"/>
      </rPr>
      <t xml:space="preserve">Se remite pieza promocional con duración de 0:00:45 segundos diseñada para informar a la ciudadanía los canales de atención con los que cuenta el canal. Verificados los certificados de emisión que soportan la actividad, se observó que la pieza cuenta con una duración de 0:00:44 segundos de emisión y que esta aún es emitida fuera del horario establecido en los Acuerdos para algunos días que corresponden a lo reportado para enero, febrero y marzo. 
Teniendo en cuenta lo anterior, así como las fechas de ejecución establecidas se califica en estado </t>
    </r>
    <r>
      <rPr>
        <b/>
        <sz val="9"/>
        <rFont val="Tahoma"/>
        <family val="2"/>
      </rPr>
      <t xml:space="preserve">"En Proceso" </t>
    </r>
    <r>
      <rPr>
        <sz val="9"/>
        <rFont val="Tahoma"/>
        <family val="2"/>
      </rPr>
      <t xml:space="preserve">toda vez que a la fecha de seguimiento se presentó incumplimiento de lo establecido en el indicador y meta del plan. Se recomienda al área efectuar la emisión de la pieza en los horarios determinados por los Acuerdos. </t>
    </r>
  </si>
  <si>
    <r>
      <rPr>
        <b/>
        <sz val="9"/>
        <color theme="1"/>
        <rFont val="Tahoma"/>
        <family val="2"/>
      </rPr>
      <t xml:space="preserve">Reporte S. Informativo: </t>
    </r>
    <r>
      <rPr>
        <sz val="9"/>
        <color theme="1"/>
        <rFont val="Tahoma"/>
        <family val="2"/>
      </rPr>
      <t xml:space="preserve">Se hizo una primera reunión con los líderes de cada programa para socializar las líneas de trabajo y temáticas.
</t>
    </r>
    <r>
      <rPr>
        <b/>
        <sz val="9"/>
        <color theme="1"/>
        <rFont val="Tahoma"/>
        <family val="2"/>
      </rPr>
      <t xml:space="preserve">Análisis OCI: </t>
    </r>
    <r>
      <rPr>
        <sz val="9"/>
        <color theme="1"/>
        <rFont val="Tahoma"/>
        <family val="2"/>
      </rPr>
      <t xml:space="preserve">Se remite por parte del área un acta de reunión del 21 de febrero de 2019, en la cual se reúnen las cabezas de grupo con el fin de socializar los programas que hacen parte de la parrilla de programación del Canal, en cumplimiento de la primer acción propuesta; sin embargo, frente a las demás acciones suscritas no se remiten soportes que den cuenta de su ejecución. Teniendo en cuenta las acciones propuestas, así como las fechas de planteadas para su cumplimiento, se califica con estado </t>
    </r>
    <r>
      <rPr>
        <b/>
        <sz val="9"/>
        <color theme="1"/>
        <rFont val="Tahoma"/>
        <family val="2"/>
      </rPr>
      <t xml:space="preserve">"En Proceso" </t>
    </r>
    <r>
      <rPr>
        <sz val="9"/>
        <color theme="1"/>
        <rFont val="Tahoma"/>
        <family val="2"/>
      </rPr>
      <t xml:space="preserve">y se recomienda al área adelantar las actividades pendientes que permitan alcanzar la meta propuesta en el plan. </t>
    </r>
  </si>
  <si>
    <r>
      <t xml:space="preserve">Reporte S. informativo: </t>
    </r>
    <r>
      <rPr>
        <sz val="9"/>
        <color theme="1"/>
        <rFont val="Tahoma"/>
        <family val="2"/>
      </rPr>
      <t xml:space="preserve">Se hizo una reunión general con el equipo del canal capital, en donde se abordaron los temas. Se planteo una segunda reunión, teniendo en cuenta que algunos aspectos propios del sistema informativo no se abordaron en dicha reunión. 
Se solicitó a las áreas encargadas una reunión para diseñar los métodos de encuesta y evaluación de los temas expuestos en las reuniones.
</t>
    </r>
    <r>
      <rPr>
        <b/>
        <sz val="9"/>
        <color theme="1"/>
        <rFont val="Tahoma"/>
        <family val="2"/>
      </rPr>
      <t xml:space="preserve">Análisis OCI: </t>
    </r>
    <r>
      <rPr>
        <sz val="9"/>
        <color theme="1"/>
        <rFont val="Tahoma"/>
        <family val="2"/>
      </rPr>
      <t xml:space="preserve">Se verifican los soportes remitidos en los cuales se observa la invitación a la jornada "La industria cambió y los retos de Canal Capital en 2019", listados de asistencia los cuales no referencian la jornada a la que pertenecen, así como imágenes pertenecientes a la gestión del canal en el año 2018; sin embargo, teniendo en cuenta la acción "Realizar  una reunión para explicarle el proceso de articulación, la plataforma estratégica del canal y los lineamientos del sistema informativo para el 2019", no se cumplió a cabalidad, toda vez que no se evidencia mención de la plataforma estratégica en dicha reunión. Adicionalmente, frente a las demás acciones planteadas no se reportan soportes que permitan evidenciar su ejecución. 
Teniendo en cuenta lo anterior, se califica con estado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propuesto en el plan, dentro de las fechas de ejecución establecidas, así como verificar lo formulado y hacer los ajustes pertinentes teniendo en cuenta los lineamientos de la Circular Interna No.020 de 2018 "Formulación, Modificación y Seguimiento a Planes de Mejoramiento". </t>
    </r>
  </si>
  <si>
    <r>
      <t xml:space="preserve">Análisis OCI: </t>
    </r>
    <r>
      <rPr>
        <sz val="9"/>
        <color theme="1"/>
        <rFont val="Tahoma"/>
        <family val="2"/>
      </rPr>
      <t xml:space="preserve">No se remiten soportes por parte del área que permitan determinar los avances en la ejecución de la acción, por lo tanto se califica la acción con alerta </t>
    </r>
    <r>
      <rPr>
        <b/>
        <sz val="9"/>
        <color theme="1"/>
        <rFont val="Tahoma"/>
        <family val="2"/>
      </rPr>
      <t>"Sin Iniciar"</t>
    </r>
    <r>
      <rPr>
        <sz val="9"/>
        <color theme="1"/>
        <rFont val="Tahoma"/>
        <family val="2"/>
      </rPr>
      <t xml:space="preserve">. Se recomienda al área adelantar las actividades establecidas con el fin de darle cabal cumplimiento a lo suscrito en el plan dentro de las fechas de ejecución propuestas. </t>
    </r>
  </si>
  <si>
    <r>
      <t xml:space="preserve">Reporte S. Informativo: </t>
    </r>
    <r>
      <rPr>
        <sz val="9"/>
        <color theme="1"/>
        <rFont val="Tahoma"/>
        <family val="2"/>
      </rPr>
      <t xml:space="preserve">Se hizo la solicitud de inclusión al área de planeación de la línea editorial del canal en la intranet del canal. Se socializó con el personal durante la reunión general la línea editorial de canal capital. 
</t>
    </r>
    <r>
      <rPr>
        <b/>
        <sz val="9"/>
        <color theme="1"/>
        <rFont val="Tahoma"/>
        <family val="2"/>
      </rPr>
      <t xml:space="preserve">Análisis OCI: </t>
    </r>
    <r>
      <rPr>
        <sz val="9"/>
        <color theme="1"/>
        <rFont val="Tahoma"/>
        <family val="2"/>
      </rPr>
      <t xml:space="preserve">Se evidencia un correo electrónico remitido por parte del área de Sistema Informativo a Planeación el 30 de abril de 2019, en el cual se solicita la inclusión de la línea editorial en la Plataforma Estratégica, frente al cual no se observa respuesta. 
Teniendo en cuenta las acciones propuestas, así como los tiempos de ejecución establecidos, se califica con estado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propuesto en el plan. </t>
    </r>
  </si>
  <si>
    <r>
      <t xml:space="preserve">Reporte S. Informativo: </t>
    </r>
    <r>
      <rPr>
        <sz val="9"/>
        <color theme="1"/>
        <rFont val="Tahoma"/>
        <family val="2"/>
      </rPr>
      <t xml:space="preserve">Se hizo la adaptación de la ficha técnica para la formulación de los programas y se solicitó a los equipos adelantar su diligenciamiento.
</t>
    </r>
    <r>
      <rPr>
        <b/>
        <sz val="9"/>
        <color theme="1"/>
        <rFont val="Tahoma"/>
        <family val="2"/>
      </rPr>
      <t xml:space="preserve">Análisis OCI: </t>
    </r>
    <r>
      <rPr>
        <sz val="9"/>
        <color theme="1"/>
        <rFont val="Tahoma"/>
        <family val="2"/>
      </rPr>
      <t xml:space="preserve">Se remite documento en Word "Formulación de proyecto"; sin embargo, no se evidencia que este se encuentre formalizado en el SIG, así como tampoco soportes adicionales que permitan establecer que la ficha haya sido adaptada de la "ficha que actualmente se utiliza en los proyectos con la ANTV de acuerdo con las necesidades de los programas del Sistema Informativo" como se estableció en la acción planteada. Teniendo en cuenta lo anterior, se califica con estado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suscrito en el plan, dentro de las fechas de ejecución establecidas. 
Posterior a la verificación de las observaciones entregadas por el área como producto de la remisión del seguimiento para revisión, la acción no se modifica en su calificación, teniendo en cuenta que no se aportaron soportes adicionales para el periodo de seguimiento; de igual manera, se recomienda coordinar la comunicación entre las áreas que hacen parte de la Dirección Operativa con el fin de alcanzar las metas propuestas en el Plan, así como verificar lo formulado y hacer los ajustes pertinentes teniendo en cuenta los lineamientos de la Circular Interna No.020 de 2018 "Formulación, Modificación y Seguimiento a Planes de Mejoramiento". </t>
    </r>
  </si>
  <si>
    <r>
      <t xml:space="preserve">Análisis OCI: </t>
    </r>
    <r>
      <rPr>
        <sz val="9"/>
        <color theme="1"/>
        <rFont val="Tahoma"/>
        <family val="2"/>
      </rPr>
      <t xml:space="preserve">Se remiten dos (2) Actas con fechas del 22 de marzo y 8 de abril de 2019 como soporte de las mesas de trabajo entre el Sistema Informativo, Atención al Ciudadano y Coordinación Jurídica para la "Revisión de peticiones del Sistema Distrital de Quejas y Soluciones pendientes por respuesta del sistema informativo", lo que permite evidenciar el avance en la ejecución de la acción propuesta. 
Se recomienda al área remitir el "reporte de avances y soportes" solicitado para el seguimiento de las acciones propuestas, con el fin de identificar lo que se viene desarrollando en cumplimiento de lo suscrito en el Plan. </t>
    </r>
  </si>
  <si>
    <r>
      <t xml:space="preserve">Reporte S. Informativo: </t>
    </r>
    <r>
      <rPr>
        <sz val="9"/>
        <color theme="1"/>
        <rFont val="Tahoma"/>
        <family val="2"/>
      </rPr>
      <t>Se implementó la herramienta drive para apoyo de la supervisión de los contratos.</t>
    </r>
    <r>
      <rPr>
        <b/>
        <sz val="9"/>
        <color theme="1"/>
        <rFont val="Tahoma"/>
        <family val="2"/>
      </rPr>
      <t xml:space="preserve">
Análisis OCI: </t>
    </r>
    <r>
      <rPr>
        <sz val="9"/>
        <color theme="1"/>
        <rFont val="Tahoma"/>
        <family val="2"/>
      </rPr>
      <t>Se remite un soporte denominado "Dirección Operativa No. Solicitud 12 - Apoyo a la supervisión de contratos Sistema Informativo Marzo a Abril" el cual no permite ser verificado para evidenciar los avances en la ejecución de la acción, toda vez que no cumple con los requisitos establecidos en la Circular Interna No.020 de 2018</t>
    </r>
    <r>
      <rPr>
        <i/>
        <sz val="9"/>
        <color theme="1"/>
        <rFont val="Tahoma"/>
        <family val="2"/>
      </rPr>
      <t xml:space="preserve"> "En caso que los soportes se puedan consultar en línea, se debe informar lo correspondiente al link (previa verificación de su funcionamiento) y relación de los documentos"</t>
    </r>
    <r>
      <rPr>
        <sz val="9"/>
        <color theme="1"/>
        <rFont val="Tahoma"/>
        <family val="2"/>
      </rPr>
      <t xml:space="preserve">. Por lo anterior, se califica la acción con alerta </t>
    </r>
    <r>
      <rPr>
        <b/>
        <sz val="9"/>
        <color theme="1"/>
        <rFont val="Tahoma"/>
        <family val="2"/>
      </rPr>
      <t>"Sin Iniciar"</t>
    </r>
    <r>
      <rPr>
        <sz val="9"/>
        <color theme="1"/>
        <rFont val="Tahoma"/>
        <family val="2"/>
      </rPr>
      <t xml:space="preserve">. 
Se recomienda al área adelantar las actividades establecidas con el fin de darle cabal cumplimiento a lo suscrito en el plan dentro de las fechas de ejecución propuestas. </t>
    </r>
  </si>
  <si>
    <r>
      <t xml:space="preserve">Reporte S. Informativo: </t>
    </r>
    <r>
      <rPr>
        <sz val="9"/>
        <color theme="1"/>
        <rFont val="Tahoma"/>
        <family val="2"/>
      </rPr>
      <t xml:space="preserve">Se solicito a la coordinación de producción hacer la socialización del manual de producción. Se está a la espera de la actualización del documento para hacer la reunión con el equipo general.
</t>
    </r>
    <r>
      <rPr>
        <b/>
        <sz val="9"/>
        <color theme="1"/>
        <rFont val="Tahoma"/>
        <family val="2"/>
      </rPr>
      <t xml:space="preserve">Análisis OCI: </t>
    </r>
    <r>
      <rPr>
        <sz val="9"/>
        <color theme="1"/>
        <rFont val="Tahoma"/>
        <family val="2"/>
      </rPr>
      <t xml:space="preserve">Se evidencia el correo de solicitud de socialización del Manual de Producción del Canal a la Coordinación de Programación el 30 de abril de 2019; sin embargo, a la fecha no se cuenta con soportes que den cuenta del cumplimiento de lo establecido en el plan. 
Teniendo en cuenta lo anterior, se califica con estado </t>
    </r>
    <r>
      <rPr>
        <b/>
        <sz val="9"/>
        <color theme="1"/>
        <rFont val="Tahoma"/>
        <family val="2"/>
      </rPr>
      <t xml:space="preserve">"En Proceso" </t>
    </r>
    <r>
      <rPr>
        <sz val="9"/>
        <color theme="1"/>
        <rFont val="Tahoma"/>
        <family val="2"/>
      </rPr>
      <t xml:space="preserve"> y se recomienda al área adelantar las actividades pendientes, así como la revisión de los tiempos de ejecución determinados, con el fin de darle cabal cumplimiento a lo suscrito. </t>
    </r>
  </si>
  <si>
    <r>
      <rPr>
        <b/>
        <sz val="9"/>
        <color theme="1"/>
        <rFont val="Tahoma"/>
        <family val="2"/>
      </rPr>
      <t>Reporte Prensa y Comunicaciones:</t>
    </r>
    <r>
      <rPr>
        <sz val="9"/>
        <color theme="1"/>
        <rFont val="Tahoma"/>
        <family val="2"/>
      </rPr>
      <t xml:space="preserve"> El manual del distrito se está actualizando y se tiene como plazo de publicación el 15 de junio de este año por esto se está esperando a que se realice la publicación del nuevo para modificar el manual interno del Canal.
</t>
    </r>
    <r>
      <rPr>
        <b/>
        <sz val="9"/>
        <color theme="1"/>
        <rFont val="Tahoma"/>
        <family val="2"/>
      </rPr>
      <t xml:space="preserve">
Análisis OCI: </t>
    </r>
    <r>
      <rPr>
        <sz val="9"/>
        <color theme="1"/>
        <rFont val="Tahoma"/>
        <family val="2"/>
      </rPr>
      <t xml:space="preserve">Para el cuatrimestre I-2019, no se evidencia avance para esta acción. Se reporta </t>
    </r>
    <r>
      <rPr>
        <b/>
        <sz val="9"/>
        <color theme="1"/>
        <rFont val="Tahoma"/>
        <family val="2"/>
      </rPr>
      <t xml:space="preserve">"Sin iniciar" </t>
    </r>
    <r>
      <rPr>
        <sz val="9"/>
        <color theme="1"/>
        <rFont val="Tahoma"/>
        <family val="2"/>
      </rPr>
      <t>y se recomienda tener en cuenta la fecha de terminación programada para la acción, de acuerdo con el avance reportado por el área responsable.</t>
    </r>
  </si>
  <si>
    <r>
      <rPr>
        <b/>
        <sz val="9"/>
        <rFont val="Tahoma"/>
        <family val="2"/>
      </rPr>
      <t xml:space="preserve">Reporte Planeación: </t>
    </r>
    <r>
      <rPr>
        <sz val="9"/>
        <rFont val="Tahoma"/>
        <family val="2"/>
      </rPr>
      <t xml:space="preserve">Para el periodo de reporte no se adelantó la revisión de los numerales descritos en el botón de transparencia. </t>
    </r>
    <r>
      <rPr>
        <b/>
        <sz val="9"/>
        <rFont val="Tahoma"/>
        <family val="2"/>
      </rPr>
      <t xml:space="preserve">
Análisis OCI: </t>
    </r>
    <r>
      <rPr>
        <sz val="9"/>
        <rFont val="Tahoma"/>
        <family val="2"/>
      </rPr>
      <t xml:space="preserve">No se evidencia avance para esta acción, en el  I cuatrimestre de 2019. Se califica como </t>
    </r>
    <r>
      <rPr>
        <b/>
        <sz val="9"/>
        <rFont val="Tahoma"/>
        <family val="2"/>
      </rPr>
      <t>"Sin Iniciar"</t>
    </r>
    <r>
      <rPr>
        <sz val="9"/>
        <rFont val="Tahoma"/>
        <family val="2"/>
      </rPr>
      <t xml:space="preserve"> y se recomienda al área responsable realizar las actividades planteadas dentro de las fechas programadas.</t>
    </r>
  </si>
  <si>
    <r>
      <rPr>
        <b/>
        <sz val="9"/>
        <color theme="1"/>
        <rFont val="Tahoma"/>
        <family val="2"/>
      </rPr>
      <t xml:space="preserve">Reporte Prensa y Comunicaciones: </t>
    </r>
    <r>
      <rPr>
        <sz val="9"/>
        <color theme="1"/>
        <rFont val="Tahoma"/>
        <family val="2"/>
      </rPr>
      <t xml:space="preserve">El manual del distrito se está actualizando y se tiene como plazo de publicación el 15 de junio de este año por esto se está esperando a que se realice la publicación del nuevo para modificar el manual interno del Canal.
</t>
    </r>
    <r>
      <rPr>
        <b/>
        <sz val="9"/>
        <color theme="1"/>
        <rFont val="Tahoma"/>
        <family val="2"/>
      </rPr>
      <t>Análisis OCI:</t>
    </r>
    <r>
      <rPr>
        <sz val="9"/>
        <color theme="1"/>
        <rFont val="Tahoma"/>
        <family val="2"/>
      </rPr>
      <t xml:space="preserve"> Para el cuatrimestre I-2019, no se evidencia avance para esta acción. Se reporta </t>
    </r>
    <r>
      <rPr>
        <b/>
        <sz val="9"/>
        <color theme="1"/>
        <rFont val="Tahoma"/>
        <family val="2"/>
      </rPr>
      <t>"Sin Iniciar"</t>
    </r>
    <r>
      <rPr>
        <sz val="9"/>
        <color theme="1"/>
        <rFont val="Tahoma"/>
        <family val="2"/>
      </rPr>
      <t xml:space="preserve"> y se recomienda tener en cuenta la fecha de terminación programada para la acción, de acuerdo con el avance reportado por el área responsable.</t>
    </r>
  </si>
  <si>
    <r>
      <rPr>
        <b/>
        <sz val="9"/>
        <color theme="1"/>
        <rFont val="Tahoma"/>
        <family val="2"/>
      </rPr>
      <t xml:space="preserve">Reporte Prensa y Comunicaciones: </t>
    </r>
    <r>
      <rPr>
        <sz val="9"/>
        <color theme="1"/>
        <rFont val="Tahoma"/>
        <family val="2"/>
      </rPr>
      <t xml:space="preserve">Se realizó un protocolo de medición de audiencias el cual fue montado en la intranet el 27 de febrero. También se creó el drive en donde se cuelgan todas las presentaciones mensuales. 
</t>
    </r>
    <r>
      <rPr>
        <b/>
        <sz val="9"/>
        <color theme="1"/>
        <rFont val="Tahoma"/>
        <family val="2"/>
      </rPr>
      <t xml:space="preserve">Análisis OCI: </t>
    </r>
    <r>
      <rPr>
        <sz val="9"/>
        <color theme="1"/>
        <rFont val="Tahoma"/>
        <family val="2"/>
      </rPr>
      <t>Se verifican los soportes remitidos por el área y en la intranet, la publicación del Protocolo, el cual se encuentra asociado al Proceso "Diseño y Creación de contenidos"/instructivos. No se evidencia el avance del Formato para el Informe de redes, por lo anterior, se califica la acción como</t>
    </r>
    <r>
      <rPr>
        <b/>
        <sz val="9"/>
        <color theme="1"/>
        <rFont val="Tahoma"/>
        <family val="2"/>
      </rPr>
      <t xml:space="preserve"> "En Proceso"</t>
    </r>
    <r>
      <rPr>
        <sz val="9"/>
        <color theme="1"/>
        <rFont val="Tahoma"/>
        <family val="2"/>
      </rPr>
      <t>.  Es importante que el área revise las actividades que planteó frente a los soportes de avance remitidos, para determinar si requiere realizar modificaciones a la acción planteada, para proceder de acuerdo con la Circular interna 020 de 2018.</t>
    </r>
  </si>
  <si>
    <r>
      <t xml:space="preserve">Reporte Planeación: </t>
    </r>
    <r>
      <rPr>
        <sz val="9"/>
        <rFont val="Tahoma"/>
        <family val="2"/>
      </rPr>
      <t xml:space="preserve">Para el periodo de reporte no se adelantó la revisión de los numerales descritos en el botón de transparencia. </t>
    </r>
    <r>
      <rPr>
        <b/>
        <sz val="9"/>
        <rFont val="Tahoma"/>
        <family val="2"/>
      </rPr>
      <t xml:space="preserve">
Análisis OCI: </t>
    </r>
    <r>
      <rPr>
        <sz val="9"/>
        <rFont val="Tahoma"/>
        <family val="2"/>
      </rPr>
      <t xml:space="preserve">No se evidencia avance para esta acción, en el  I cuatrimestre de 2019. Se califica como </t>
    </r>
    <r>
      <rPr>
        <b/>
        <sz val="9"/>
        <rFont val="Tahoma"/>
        <family val="2"/>
      </rPr>
      <t>"Sin Iniciar"</t>
    </r>
    <r>
      <rPr>
        <sz val="9"/>
        <rFont val="Tahoma"/>
        <family val="2"/>
      </rPr>
      <t xml:space="preserve"> y se recomienda al área responsable realizar las actividades planteadas dentro del tiempo programado.</t>
    </r>
  </si>
  <si>
    <r>
      <t xml:space="preserve">Reporte Coord. Jurídica: </t>
    </r>
    <r>
      <rPr>
        <sz val="9"/>
        <rFont val="Tahoma"/>
        <family val="2"/>
      </rPr>
      <t xml:space="preserve">1. Se realizó reunión con el web master para realizar el proceso de hipervinculación de los links donde reposa la información contractual..
</t>
    </r>
    <r>
      <rPr>
        <b/>
        <sz val="9"/>
        <rFont val="Tahoma"/>
        <family val="2"/>
      </rPr>
      <t xml:space="preserve">Análisis OCI: </t>
    </r>
    <r>
      <rPr>
        <sz val="9"/>
        <rFont val="Tahoma"/>
        <family val="2"/>
      </rPr>
      <t xml:space="preserve">Verificado los soportes remitidos, se observa el cumplimiento a la actividad formulada. Por lo anterior se califica la acción como </t>
    </r>
    <r>
      <rPr>
        <b/>
        <sz val="9"/>
        <rFont val="Tahoma"/>
        <family val="2"/>
      </rPr>
      <t>"Terminada"</t>
    </r>
  </si>
  <si>
    <r>
      <t xml:space="preserve">Reporte At. Ciudadano: </t>
    </r>
    <r>
      <rPr>
        <sz val="9"/>
        <rFont val="Tahoma"/>
        <family val="2"/>
      </rPr>
      <t>Respecto a esta acción se envío correo al área de gestión documental para programar una reunión con el fin de actualizar el esquema de publicación sin embargo por temas de compromiso laborales el área de gestión documental no pudo asistir, se programo reunión para el 25 de abril sin embargo no se presentó nadie de Gestión Documental, se reprogramo la reunión nuevamente para el 13 de mayo.</t>
    </r>
    <r>
      <rPr>
        <b/>
        <sz val="9"/>
        <rFont val="Tahoma"/>
        <family val="2"/>
      </rPr>
      <t xml:space="preserve">
Análisis OCI: </t>
    </r>
    <r>
      <rPr>
        <sz val="9"/>
        <rFont val="Tahoma"/>
        <family val="2"/>
      </rPr>
      <t xml:space="preserve">Se verifican los soportes remitidos por el área en los que se observan las citaciones a la reunión con el grupo de Gestión Documental; teniendo en cuenta que a la fecha de corte no se han adelantado las acciones establecidas de conformidad con el reporte del área, se califica con alerta </t>
    </r>
    <r>
      <rPr>
        <b/>
        <sz val="9"/>
        <rFont val="Tahoma"/>
        <family val="2"/>
      </rPr>
      <t xml:space="preserve">"Sin Iniciar". </t>
    </r>
    <r>
      <rPr>
        <sz val="9"/>
        <rFont val="Tahoma"/>
        <family val="2"/>
      </rPr>
      <t xml:space="preserve">Se recomienda al área realizar la revisión de las acciones planteadas con el fin de dar inicio a la ejecución de las actividades que le den cumplimiento en los plazos establecidos. 
Desde la Oficina de Control Interno se incluirá el área de Gestión Documental dentro de los encargados de ejecución de la acción con el fin de verificar que las áreas responsables adelanten las actividades que permitan darle cumplimiento a lo planteado. </t>
    </r>
  </si>
  <si>
    <r>
      <t xml:space="preserve">Reporte G. Documental: </t>
    </r>
    <r>
      <rPr>
        <sz val="9"/>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t>
    </r>
    <r>
      <rPr>
        <b/>
        <sz val="9"/>
        <rFont val="Tahoma"/>
        <family val="2"/>
      </rPr>
      <t xml:space="preserve">Análisis OCI: </t>
    </r>
    <r>
      <rPr>
        <sz val="9"/>
        <rFont val="Tahoma"/>
        <family val="2"/>
      </rPr>
      <t xml:space="preserve">Revisados los soportes remitidos por el área respecto a la actualización del documento de "Activos de Información", se evidencia que el documento tiene en su encabezado "Propietario de los activos de información: Secretaría General de la Alcaldía Mayor de Bogotá D.C."; no se presentan soportes adicionales que den cuenta de la actualización del documento, de igual manera no se observan evidencias de publicación en la pagina Web y en los portales www.datos.gov.co y www.datosabiertos.bogota.gov.co de conformidad con lo establecido en la acción. 
Teniendo en cuenta lo anterior, se califica la acción en estado </t>
    </r>
    <r>
      <rPr>
        <b/>
        <sz val="9"/>
        <rFont val="Tahoma"/>
        <family val="2"/>
      </rPr>
      <t>"En Proceso"</t>
    </r>
    <r>
      <rPr>
        <sz val="9"/>
        <rFont val="Tahoma"/>
        <family val="2"/>
      </rPr>
      <t xml:space="preserve"> y se recomienda al área adelantar las actividades pendientes que permitan darle cabal cumplimiento a lo suscrito. Coordinar con el área de comunicaciones para incluir la respectiva información el los portales de datos abiertos existentes.</t>
    </r>
  </si>
  <si>
    <r>
      <t xml:space="preserve">Reporte G. Documental: </t>
    </r>
    <r>
      <rPr>
        <sz val="9"/>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t>
    </r>
    <r>
      <rPr>
        <b/>
        <sz val="9"/>
        <rFont val="Tahoma"/>
        <family val="2"/>
      </rPr>
      <t xml:space="preserve">Análisis OCI: </t>
    </r>
    <r>
      <rPr>
        <sz val="9"/>
        <rFont val="Tahoma"/>
        <family val="2"/>
      </rPr>
      <t xml:space="preserve">Se remite documento "Índice-de-información-Clasificada-Reservada", sin soportes adicionales, por lo cual, teniendo en cuenta las acciones propuestas se procede a la verificación del Botón de Transparencia del Canal en el que se observa que el documento en mención se encuentra publicado en el numeral 10.2; sin embargo, frente a las actividades de actualización y publicación en la pagina Web y en los portales www.datos.gov.co y www.datosabiertos.bogota.gov.co de conformidad con lo establecido en la acción, no se remiten soportes que permitan establecer el cumplimiento de lo planteado.
Teniendo en cuenta lo anterior, se califica la acción en estado </t>
    </r>
    <r>
      <rPr>
        <b/>
        <sz val="9"/>
        <rFont val="Tahoma"/>
        <family val="2"/>
      </rPr>
      <t>"En Proceso"</t>
    </r>
    <r>
      <rPr>
        <sz val="9"/>
        <rFont val="Tahoma"/>
        <family val="2"/>
      </rPr>
      <t xml:space="preserve"> y se recomienda al área adelantar las actividades pendientes que permitan darle cabal cumplimiento a lo suscrito. Coordinar con el área de comunicaciones para incluir la respectiva información el los portales de datos abiertos existentes.</t>
    </r>
  </si>
  <si>
    <r>
      <rPr>
        <b/>
        <sz val="9"/>
        <color theme="1"/>
        <rFont val="Tahoma"/>
        <family val="2"/>
      </rPr>
      <t xml:space="preserve">Reporte Prensa y Comunicaciones: </t>
    </r>
    <r>
      <rPr>
        <sz val="9"/>
        <color theme="1"/>
        <rFont val="Tahoma"/>
        <family val="2"/>
      </rPr>
      <t xml:space="preserve">El manual digital se realizó y en el boletín número 13 de Canal Capital se socializó su publicación.
</t>
    </r>
    <r>
      <rPr>
        <b/>
        <sz val="9"/>
        <color theme="1"/>
        <rFont val="Tahoma"/>
        <family val="2"/>
      </rPr>
      <t>Análisis OCI:</t>
    </r>
    <r>
      <rPr>
        <sz val="9"/>
        <color theme="1"/>
        <rFont val="Tahoma"/>
        <family val="2"/>
      </rPr>
      <t xml:space="preserve"> Se califica como </t>
    </r>
    <r>
      <rPr>
        <b/>
        <sz val="9"/>
        <color theme="1"/>
        <rFont val="Tahoma"/>
        <family val="2"/>
      </rPr>
      <t>"Terminada"</t>
    </r>
    <r>
      <rPr>
        <sz val="9"/>
        <color theme="1"/>
        <rFont val="Tahoma"/>
        <family val="2"/>
      </rPr>
      <t>, de acuerdo con el soporte remitido, en el que se evidencia la realización y publicación del Manual de uso digital, código EGCM-MN-002 del 20/03/2019. Se verifica en la intranet.</t>
    </r>
  </si>
  <si>
    <r>
      <t xml:space="preserve">Reporte Programación: </t>
    </r>
    <r>
      <rPr>
        <sz val="9"/>
        <rFont val="Tahoma"/>
        <family val="2"/>
      </rPr>
      <t xml:space="preserve">Se elaboró una Guía con las variables de medición y se creo una carpeta en drive donde se alojan los informes entregados mensualmente a gerencia donde se incluye una descripción detallada del comportamiento de las audiencias. </t>
    </r>
    <r>
      <rPr>
        <b/>
        <sz val="9"/>
        <rFont val="Tahoma"/>
        <family val="2"/>
      </rPr>
      <t xml:space="preserve">
Análisis OCI: </t>
    </r>
    <r>
      <rPr>
        <sz val="9"/>
        <rFont val="Tahoma"/>
        <family val="2"/>
      </rPr>
      <t xml:space="preserve">Verificados los soportes remitidos por el área se observa la creación del instructivo con código MDCC-IN-003 "PROTOCOLO DE MEDICIÓN DE AUDIENCIAS
CANAL CAPITAL", el cual se encuentra debidamente publicado en la intranet del Canal, de igual manera se observa en los informes pertenecientes a los meses de Febrero y Marzo una descripción general del comportamiento de audiencias. 
Teniendo en cuenta que la acción se viene desarrollando de conformidad con lo establecido en el Plan, así como las fechas de ejecución; se califica la acción con estado </t>
    </r>
    <r>
      <rPr>
        <b/>
        <sz val="9"/>
        <rFont val="Tahoma"/>
        <family val="2"/>
      </rPr>
      <t>"En Proceso"</t>
    </r>
  </si>
  <si>
    <r>
      <t xml:space="preserve">Reporte Coord. Jurídica: </t>
    </r>
    <r>
      <rPr>
        <sz val="9"/>
        <rFont val="Tahoma"/>
        <family val="2"/>
      </rPr>
      <t xml:space="preserve">Se realizó la solicitud al área de planeación para efectuar la actualización del referido formato. 
</t>
    </r>
    <r>
      <rPr>
        <b/>
        <sz val="9"/>
        <rFont val="Tahoma"/>
        <family val="2"/>
      </rPr>
      <t xml:space="preserve">Análisis OCI: </t>
    </r>
    <r>
      <rPr>
        <sz val="9"/>
        <rFont val="Tahoma"/>
        <family val="2"/>
      </rPr>
      <t>Verificado los soportes remitidos, se observa el inicio de la actividad formulada. Conforme a lo reportado la socialización será posterior a la fecha del presente seguimiento. Por lo anterior se califica la acción como "</t>
    </r>
    <r>
      <rPr>
        <b/>
        <sz val="9"/>
        <rFont val="Tahoma"/>
        <family val="2"/>
      </rPr>
      <t>En Proceso"</t>
    </r>
  </si>
  <si>
    <r>
      <t xml:space="preserve">Reporte Coord. Jurídica: </t>
    </r>
    <r>
      <rPr>
        <sz val="9"/>
        <rFont val="Tahoma"/>
        <family val="2"/>
      </rPr>
      <t xml:space="preserve">1. se realizó la actualización del manual de contratación, supervisión e interventoría el cual entrara a regir el próximo 1 de junio de 2019. 
</t>
    </r>
    <r>
      <rPr>
        <b/>
        <sz val="9"/>
        <rFont val="Tahoma"/>
        <family val="2"/>
      </rPr>
      <t xml:space="preserve">Análisis OCI: </t>
    </r>
    <r>
      <rPr>
        <sz val="9"/>
        <rFont val="Tahoma"/>
        <family val="2"/>
      </rPr>
      <t>Verificado los soportes remitidos, se observa el inicio de la actividad formulada. Conforme a lo reportado la socialización será posterior a la fecha del presente seguimiento. Por lo anterior se califica la acción como "</t>
    </r>
    <r>
      <rPr>
        <b/>
        <sz val="9"/>
        <rFont val="Tahoma"/>
        <family val="2"/>
      </rPr>
      <t>En Proceso"</t>
    </r>
  </si>
  <si>
    <r>
      <t xml:space="preserve">Reporte Coord. Jurídica: </t>
    </r>
    <r>
      <rPr>
        <sz val="9"/>
        <rFont val="Tahoma"/>
        <family val="2"/>
      </rPr>
      <t xml:space="preserve">No se ha adelantado ningún avance 
</t>
    </r>
    <r>
      <rPr>
        <b/>
        <sz val="9"/>
        <rFont val="Tahoma"/>
        <family val="2"/>
      </rPr>
      <t xml:space="preserve">Análisis OCI: </t>
    </r>
    <r>
      <rPr>
        <sz val="9"/>
        <rFont val="Tahoma"/>
        <family val="2"/>
      </rPr>
      <t xml:space="preserve">Conforme a lo reportado se califica la acción como </t>
    </r>
    <r>
      <rPr>
        <b/>
        <sz val="9"/>
        <rFont val="Tahoma"/>
        <family val="2"/>
      </rPr>
      <t>"Sin Iniciar"</t>
    </r>
  </si>
  <si>
    <r>
      <t xml:space="preserve">Reporte Coord. Jurídica: </t>
    </r>
    <r>
      <rPr>
        <sz val="9"/>
        <rFont val="Tahoma"/>
        <family val="2"/>
      </rPr>
      <t xml:space="preserve">Se emitió la circular No. 013 del 29 de abril de 2019, la cual indica la estructuración de los estudios de mercado.
</t>
    </r>
    <r>
      <rPr>
        <b/>
        <sz val="9"/>
        <rFont val="Tahoma"/>
        <family val="2"/>
      </rPr>
      <t xml:space="preserve">Análisis OCI: </t>
    </r>
    <r>
      <rPr>
        <sz val="9"/>
        <rFont val="Tahoma"/>
        <family val="2"/>
      </rPr>
      <t>Verificado los soportes remitidos, se observa el cumplimiento a la actividad formulada. . Por lo anterior se califica la acción como "</t>
    </r>
    <r>
      <rPr>
        <b/>
        <sz val="9"/>
        <rFont val="Tahoma"/>
        <family val="2"/>
      </rPr>
      <t>Terminada"</t>
    </r>
  </si>
  <si>
    <r>
      <t xml:space="preserve">Reporte Coord. Jurídica: </t>
    </r>
    <r>
      <rPr>
        <sz val="9"/>
        <rFont val="Tahoma"/>
        <family val="2"/>
      </rPr>
      <t xml:space="preserve">Este tema fue abordado en la Capacitación del nuevo manual de contratación, supervisión e Interventoría.
</t>
    </r>
    <r>
      <rPr>
        <b/>
        <sz val="9"/>
        <rFont val="Tahoma"/>
        <family val="2"/>
      </rPr>
      <t xml:space="preserve">Análisis OCI: </t>
    </r>
    <r>
      <rPr>
        <sz val="9"/>
        <rFont val="Tahoma"/>
        <family val="2"/>
      </rPr>
      <t>Verificado los soportes remitidos, se observa el cumplimiento a la actividad formulada. . Por lo anterior se califica la acción como "</t>
    </r>
    <r>
      <rPr>
        <b/>
        <sz val="9"/>
        <rFont val="Tahoma"/>
        <family val="2"/>
      </rPr>
      <t>Terminada"</t>
    </r>
  </si>
  <si>
    <r>
      <t xml:space="preserve">Reporte Coord. Jurídica: </t>
    </r>
    <r>
      <rPr>
        <sz val="9"/>
        <rFont val="Tahoma"/>
        <family val="2"/>
      </rPr>
      <t xml:space="preserve">Este tema fue abordado en la Capacitación del nuevo manual de contratación, supervisión e Interventoría.
</t>
    </r>
    <r>
      <rPr>
        <b/>
        <sz val="9"/>
        <rFont val="Tahoma"/>
        <family val="2"/>
      </rPr>
      <t xml:space="preserve">Análisis OCI: </t>
    </r>
    <r>
      <rPr>
        <sz val="9"/>
        <rFont val="Tahoma"/>
        <family val="2"/>
      </rPr>
      <t xml:space="preserve">Verificado los soportes remitidos, se observa el cumplimiento a la actividad formulada. También se encontró que las evidencias remitidas, si bien contienen la información, no están ordenadas de manera coherente. Tener presente para futuros reportes.  Por lo anterior se califica la acción como </t>
    </r>
    <r>
      <rPr>
        <b/>
        <sz val="9"/>
        <rFont val="Tahoma"/>
        <family val="2"/>
      </rPr>
      <t>"Terminada"</t>
    </r>
  </si>
  <si>
    <r>
      <t xml:space="preserve">Reporte Coord. Jurídica: </t>
    </r>
    <r>
      <rPr>
        <sz val="9"/>
        <rFont val="Tahoma"/>
        <family val="2"/>
      </rPr>
      <t xml:space="preserve">Se realizo la primera reunión en la cual se realizó la retroalimentación de los procesos adelantados por convocatoria 
</t>
    </r>
    <r>
      <rPr>
        <b/>
        <sz val="9"/>
        <rFont val="Tahoma"/>
        <family val="2"/>
      </rPr>
      <t xml:space="preserve">Análisis OCI: </t>
    </r>
    <r>
      <rPr>
        <sz val="9"/>
        <rFont val="Tahoma"/>
        <family val="2"/>
      </rPr>
      <t>Verificado los soportes remitidos, se observa el inicio de la actividad formulada.  Conforme a la fecha de vencimiento formulada para la acción, se califica la acción como "</t>
    </r>
    <r>
      <rPr>
        <b/>
        <sz val="9"/>
        <rFont val="Tahoma"/>
        <family val="2"/>
      </rPr>
      <t>En Proceso"</t>
    </r>
  </si>
  <si>
    <r>
      <t xml:space="preserve">Reporte Coord. Jurídica: </t>
    </r>
    <r>
      <rPr>
        <sz val="9"/>
        <rFont val="Tahoma"/>
        <family val="2"/>
      </rPr>
      <t xml:space="preserve">Ya se realizó el reparto por parte del asesor jurídico de la secretaría general para realizar la verificación de los expedientes de la vigencia 2018. 
</t>
    </r>
    <r>
      <rPr>
        <b/>
        <sz val="9"/>
        <rFont val="Tahoma"/>
        <family val="2"/>
      </rPr>
      <t xml:space="preserve">Análisis OCI: </t>
    </r>
    <r>
      <rPr>
        <sz val="9"/>
        <rFont val="Tahoma"/>
        <family val="2"/>
      </rPr>
      <t xml:space="preserve">Verificado los soportes remitidos, se observa el inicio de  la actividad formulada.  Se recuerda al área dar cumplimiento a la acción y consecución de la meta formulada en el plazo establecido. Conforme a la fecha de vencimiento formulada para la acción, se califica la acción como </t>
    </r>
    <r>
      <rPr>
        <b/>
        <sz val="9"/>
        <rFont val="Tahoma"/>
        <family val="2"/>
      </rPr>
      <t>"En Proceso"</t>
    </r>
    <r>
      <rPr>
        <sz val="9"/>
        <rFont val="Tahoma"/>
        <family val="2"/>
      </rPr>
      <t>.</t>
    </r>
  </si>
  <si>
    <r>
      <t xml:space="preserve">Reporte Coord. Jurídica: </t>
    </r>
    <r>
      <rPr>
        <sz val="9"/>
        <rFont val="Tahoma"/>
        <family val="2"/>
      </rPr>
      <t xml:space="preserve">Ya se realizó el reparto por parte del asesor jurídico de la secretaría general para realizar la verificación de los expedientes de la vigencia 2018. 
</t>
    </r>
    <r>
      <rPr>
        <b/>
        <sz val="9"/>
        <rFont val="Tahoma"/>
        <family val="2"/>
      </rPr>
      <t xml:space="preserve">Análisis OCI: </t>
    </r>
    <r>
      <rPr>
        <sz val="9"/>
        <rFont val="Tahoma"/>
        <family val="2"/>
      </rPr>
      <t>Verificado los soportes remitidos, se observa el inicio de  la actividad formulada.  Conforme a la fecha de vencimiento formulada para la acción, se califica la acción como "</t>
    </r>
    <r>
      <rPr>
        <b/>
        <sz val="9"/>
        <rFont val="Tahoma"/>
        <family val="2"/>
      </rPr>
      <t>En Proceso"</t>
    </r>
  </si>
  <si>
    <r>
      <t xml:space="preserve">Reporte Coord. Jurídica: </t>
    </r>
    <r>
      <rPr>
        <sz val="9"/>
        <rFont val="Tahoma"/>
        <family val="2"/>
      </rPr>
      <t xml:space="preserve">Se realizo la búsqueda de dichos conceptos para la elaboración del concepto. 
</t>
    </r>
    <r>
      <rPr>
        <b/>
        <sz val="9"/>
        <rFont val="Tahoma"/>
        <family val="2"/>
      </rPr>
      <t xml:space="preserve">Análisis OCI: </t>
    </r>
    <r>
      <rPr>
        <sz val="9"/>
        <rFont val="Tahoma"/>
        <family val="2"/>
      </rPr>
      <t xml:space="preserve">Verificado los soportes remitidos, se observa el inicio de  la actividad formulada.  En atención a la actividad planteada, es pertinente aludir que el concepto debe estar dentro del plazo establecido en el plan y contar con los insumos solicitados a terceras entidades. Conforme a la fecha de vencimiento formulada para la acción, se califica la acción como </t>
    </r>
    <r>
      <rPr>
        <b/>
        <sz val="9"/>
        <rFont val="Tahoma"/>
        <family val="2"/>
      </rPr>
      <t>"En Proceso".</t>
    </r>
  </si>
  <si>
    <r>
      <rPr>
        <b/>
        <sz val="9"/>
        <rFont val="Tahoma"/>
        <family val="2"/>
      </rPr>
      <t>Reporte Sistemas:</t>
    </r>
    <r>
      <rPr>
        <sz val="9"/>
        <rFont val="Tahoma"/>
        <family val="2"/>
      </rPr>
      <t xml:space="preserve">  se realizo la construcción y socialización de los formatos y cronograma de seguimiento a equipos fuera del dominio.
</t>
    </r>
    <r>
      <rPr>
        <b/>
        <sz val="9"/>
        <rFont val="Tahoma"/>
        <family val="2"/>
      </rPr>
      <t xml:space="preserve">
Análisis OCI:</t>
    </r>
    <r>
      <rPr>
        <sz val="9"/>
        <rFont val="Tahoma"/>
        <family val="2"/>
      </rPr>
      <t xml:space="preserve"> Se evidenció un cuadro en Excel denominado seguimiento, el cual contiene un cronograma para realizar actividades de revisión periódica de usuarios y permisos; de igual manera otro que titulado seguimiento equipos fuera de dominio; Sin embargo, sobre las revisiones bimestrales y las 2 capacitaciones a realizar no se envía soporte alguno que evidencie su cumplimiento; teniendo en cuenta que no se aportan evidencias claras y concretas sobre el cumplimiento de las acciones propuestas, la acción queda en </t>
    </r>
    <r>
      <rPr>
        <b/>
        <sz val="9"/>
        <rFont val="Tahoma"/>
        <family val="2"/>
      </rPr>
      <t>"Sin Iniciar".</t>
    </r>
    <r>
      <rPr>
        <sz val="9"/>
        <rFont val="Tahoma"/>
        <family val="2"/>
      </rPr>
      <t xml:space="preserve"> </t>
    </r>
  </si>
  <si>
    <r>
      <rPr>
        <b/>
        <sz val="9"/>
        <rFont val="Tahoma"/>
        <family val="2"/>
      </rPr>
      <t>Reporte Sistemas:</t>
    </r>
    <r>
      <rPr>
        <sz val="9"/>
        <rFont val="Tahoma"/>
        <family val="2"/>
      </rPr>
      <t xml:space="preserve"> Se realizaron traslados de acuerdo con los movimientos realizados por el área de sistemas.
</t>
    </r>
    <r>
      <rPr>
        <b/>
        <sz val="9"/>
        <rFont val="Tahoma"/>
        <family val="2"/>
      </rPr>
      <t xml:space="preserve">
Análisis OCI: </t>
    </r>
    <r>
      <rPr>
        <sz val="9"/>
        <rFont val="Tahoma"/>
        <family val="2"/>
      </rPr>
      <t xml:space="preserve">Se entrego por parte de sistemas un archivo Excel denominado inventario de activos sistemas- área técnica, el cual contiene una relación, descripción ubicación de los equipos del Canal, de acuerdo a lo informado por el área en este archivo se presenta la última versión del inventario de hardware y software que realiza el área de sistemas y el área técnica. Sin embargo, como ya se observo en acciones anteriores la información que da cuenta del cumplimiento de las acciones formuladas debe ser formalizada  de conformidad con los estándares institucionales. (Formatos, logos, codificación y demás…). Se recomienda tener presente que los documentos soporte de la realización de las acciones formuladas deben ser claros completos y si hacen parte de los procedimientos deben estar debidamente aprobados por planeación. Por lo anterior, queda con alerta </t>
    </r>
    <r>
      <rPr>
        <b/>
        <sz val="9"/>
        <rFont val="Tahoma"/>
        <family val="2"/>
      </rPr>
      <t>"Sin Iniciar"</t>
    </r>
    <r>
      <rPr>
        <sz val="9"/>
        <rFont val="Tahoma"/>
        <family val="2"/>
      </rPr>
      <t>.</t>
    </r>
  </si>
  <si>
    <r>
      <rPr>
        <b/>
        <sz val="9"/>
        <color theme="1"/>
        <rFont val="Tahoma"/>
        <family val="2"/>
      </rPr>
      <t>Reporte Serv. Administrativos:</t>
    </r>
    <r>
      <rPr>
        <sz val="9"/>
        <color theme="1"/>
        <rFont val="Tahoma"/>
        <family val="2"/>
      </rPr>
      <t xml:space="preserve">  Se realizará el cronograma para toma física de inventarios 2019, de conformidad con lo estipulado en el manual de procedimientos administrativos y contables para los entes públicos.
</t>
    </r>
    <r>
      <rPr>
        <b/>
        <sz val="9"/>
        <color theme="1"/>
        <rFont val="Tahoma"/>
        <family val="2"/>
      </rPr>
      <t xml:space="preserve">Análisis OCI: </t>
    </r>
    <r>
      <rPr>
        <sz val="9"/>
        <color theme="1"/>
        <rFont val="Tahoma"/>
        <family val="2"/>
      </rPr>
      <t xml:space="preserve">Conforme la información enviada por el área como soporte del avance al 30/04/2019, se evidencia que las acciones propuestas no se han llevado a cabo, de igual manera que no se tiene claro cual es la actividad a realizar ya que la acción formulada por el área dice </t>
    </r>
    <r>
      <rPr>
        <i/>
        <sz val="9"/>
        <color theme="1"/>
        <rFont val="Tahoma"/>
        <family val="2"/>
      </rPr>
      <t xml:space="preserve">" Realizar dos (2) revisiones al año con  el área de sistemas y el área técnica el inventario que tiene en el sistema Kardex el área de servicios administrativos". </t>
    </r>
    <r>
      <rPr>
        <sz val="9"/>
        <color theme="1"/>
        <rFont val="Tahoma"/>
        <family val="2"/>
      </rPr>
      <t xml:space="preserve">Por lo anterior, la acción se califica </t>
    </r>
    <r>
      <rPr>
        <b/>
        <sz val="9"/>
        <color theme="1"/>
        <rFont val="Tahoma"/>
        <family val="2"/>
      </rPr>
      <t>"Sin Iniciar"</t>
    </r>
    <r>
      <rPr>
        <sz val="9"/>
        <color theme="1"/>
        <rFont val="Tahoma"/>
        <family val="2"/>
      </rPr>
      <t xml:space="preserve"> y se recomienda enfocar la realización de las acciones conforme lo formulado en el Plan. 
</t>
    </r>
    <r>
      <rPr>
        <b/>
        <sz val="9"/>
        <color theme="1"/>
        <rFont val="Tahoma"/>
        <family val="2"/>
      </rPr>
      <t/>
    </r>
  </si>
  <si>
    <t>5 presentaciones</t>
  </si>
  <si>
    <r>
      <t xml:space="preserve">1. Radicar todas las solicitudes de copias en correspondencia interna de la entidad.
</t>
    </r>
    <r>
      <rPr>
        <sz val="9"/>
        <color rgb="FFFF0000"/>
        <rFont val="Tahoma"/>
        <family val="2"/>
      </rPr>
      <t xml:space="preserve">
</t>
    </r>
    <r>
      <rPr>
        <sz val="9"/>
        <rFont val="Tahoma"/>
        <family val="2"/>
      </rPr>
      <t>2.Actualización del  procedimiento de Atención y Respuesta a Requerimientos de la Ciudadanía, código: AAUT-PD-001, versión 8.</t>
    </r>
    <r>
      <rPr>
        <sz val="9"/>
        <color rgb="FFFF0000"/>
        <rFont val="Tahoma"/>
        <family val="2"/>
      </rPr>
      <t xml:space="preserve">
</t>
    </r>
    <r>
      <rPr>
        <sz val="9"/>
        <rFont val="Tahoma"/>
        <family val="2"/>
      </rPr>
      <t xml:space="preserve">
3. Publicación y socialización del procedimiento.</t>
    </r>
    <r>
      <rPr>
        <sz val="9"/>
        <color rgb="FFFF0000"/>
        <rFont val="Tahoma"/>
        <family val="2"/>
      </rPr>
      <t xml:space="preserve">  </t>
    </r>
  </si>
  <si>
    <t>1. Actualización y socialización del procedimiento de Atención y Respuesta a Requerimientos de la Ciudadanía, código: AAUT-PD-001, versión 8. 
2. Envío del enlace de la encuesta de satisfacción al ciudadano por correo electrónico o por el chat en línea.
3. Eliminación del formato AAUT-FT-002 encuesta de satisfacción al cliente.
4. Modificación del formato AAUT-FT-001.
5. Publicaciones y socializaciones del procedimiento y formato AAUT-FT-001.</t>
  </si>
  <si>
    <t xml:space="preserve">1. Ingresar soportes en la hoja de vida de la persona encargada de la oficina de Atención al Ciudadano frente a capacitaciones al servicio y buenas prácticas en materia de servicio. </t>
  </si>
  <si>
    <t xml:space="preserve">1. Realizar la debida publicación de la información descrita en el esquema de publicación de información de la página web. </t>
  </si>
  <si>
    <t xml:space="preserve">No se realizó la actualización al diagnóstico integral de archivos, en aspectos de Conservación Documental y Preservación Digital. </t>
  </si>
  <si>
    <t>Por qué en el Decreto 1080 de 2015 en el artículo 2.8.7.2.3 no se establece el tiempo mínimo o máximo para actualizar el Diagnóstico Integral de Archivo, adicionalmente la entidad no ha presentado procesos de liquidación, fusión, supresión, privatización o cambios organizacionales, razón por la cual no se ha realizado actualización.</t>
  </si>
  <si>
    <t>1. Elaborar el formato para el levantamiento de información en los diferentes temas de Conservación Documental, Preservación Digital y documento electrónico, entre otros que se requieran para la actualización del Diagnóstico. 
2. Aplicar el formato en todas las áreas de la entidad. 
3. Actualizar y ajustar el Diagnóstico Integral del Archivo.</t>
  </si>
  <si>
    <t>Documento de Diagnóstico Integral de Archivo actualizado</t>
  </si>
  <si>
    <t>30-dic.-19</t>
  </si>
  <si>
    <t>Líder Gestión Documental</t>
  </si>
  <si>
    <t>SI</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</si>
  <si>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</si>
  <si>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</si>
  <si>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</si>
  <si>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Documento PINAR actualizado</t>
  </si>
  <si>
    <t>5.5</t>
  </si>
  <si>
    <t xml:space="preserve">Las Tablas de Control de Acceso no cumplen con los requerimientos establecidos por las normas y/o guías. Carece de la definición de roles, permisos de cada perfil, localización de los documentos; no se encuentra publicado y la versión suministrada no cuenta con firmas por lo que no parece ser la versión aprobada. </t>
  </si>
  <si>
    <t>Por qué en lo investigado en su momento para el levantamiento de la información, no se encontró que las tablas de control de acceso deberían llevar los campos mencionados en la visita de seguimiento del Archivo Distrital; adicionalmente no ésta establecido ningún modelo que indique como se deben realizar este instrumento.</t>
  </si>
  <si>
    <t>Documento actualizado de Tablas de Control de Acceso</t>
  </si>
  <si>
    <t>O-5.6</t>
  </si>
  <si>
    <t>El diligenciamiento del Formato Único de Inventario (FUID) no es el más indicado o al menos no el establecido en el Acuerdo 042 de 2002 del AGN.</t>
  </si>
  <si>
    <t>* El inventario realizado para la custodia de la documentación no es el establecido en el Acuerdo 042 de 2002 del AGN.
* Los funcionarios encargados de manejar los inventarios de Gestión de las áreas no tienen claro la forma de diligenciar el FUID.</t>
  </si>
  <si>
    <t>Capacitación ejecutada / Capacitación programada</t>
  </si>
  <si>
    <t>Acta de capacitación realizada</t>
  </si>
  <si>
    <t>5.7</t>
  </si>
  <si>
    <t xml:space="preserve">El Modelo de Requisitos para la Gestión de Documentos Electrónicos requiere ajustes en los aspectos técnicos y de contenido, este no incluye la Política de Documento Electrónico. La Guía de Documento Electrónico es traída directamente de la Guía del Min Tic o de normas afines desconociendo los derechos de autor, de igual manera no se observa que esta ayude a entender el funcionamiento o construcción de los expedientes electrónicos. </t>
  </si>
  <si>
    <t>Por qué en la investigación realizada se contó con el insumo de lo que tiene MINTIC, esto debido a que el Archivo Distrital no tiene ningún modelo para realizar este instrumento.</t>
  </si>
  <si>
    <t>1. Realizar mesa técnica con el Archivo de Bogotá para definir los lineamientos de cómo elaborar este instrumento.
2. Elaborar modelo de requisitos para la gestión de documentos electrónicos según lo indicado por el Archivo de Bogotá.
3. Realizar mesa técnica con el Archivo de Bogotá para presentar propuesta del modelo.
4. Realizar los ajustes necesarios solicitados por el Archivo de Bogotá.
5. Publicación del modelo en la Intranet del Canal.</t>
  </si>
  <si>
    <t>Documento de Modelo de Requisitos para la gestión de documento electrónico</t>
  </si>
  <si>
    <t>9.2</t>
  </si>
  <si>
    <t xml:space="preserve">No se han realizado intervenciones en el Fondo Documental Acumulado, de acuerdo con las Tablas de Valoración Documental convalidadas por el Consejo Distrital de Archivos. </t>
  </si>
  <si>
    <t>Por qué en Canal Capital únicamente se tiene identificado el fondo documental acumulado perteneciente al material audiovisual el cual ya se está interviniendo por medio del convenio Interadministrativo con el Archivo Distrital.</t>
  </si>
  <si>
    <t>1. Intervenir el fondo documental acumulado realizando la limpieza de este material.
2. Realizar el levantamiento y diligenciamiento del FUID.</t>
  </si>
  <si>
    <t>Informe sobre la limpieza realizada</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</si>
  <si>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</si>
  <si>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</si>
  <si>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Documento Política de cero papel</t>
  </si>
  <si>
    <t>R-14</t>
  </si>
  <si>
    <t>Se requiere que el Reglamento para el servicio y consulta de los documentos de archivo de la vigencia 2016 sea actualizado.</t>
  </si>
  <si>
    <t>El procedimiento de préstamo y consulta se actualizo en el 2018, sin embargo, se debe ajustar a las nuevas necesidades</t>
  </si>
  <si>
    <t>1. Revisar y actualizar el procedimiento de préstamo y consulta.
2. Publicar en la Intranet del Canal el procedimiento actualizado.</t>
  </si>
  <si>
    <t>Actualización del Procedimiento</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</si>
  <si>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</si>
  <si>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</si>
  <si>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</si>
  <si>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</si>
  <si>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</si>
  <si>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</si>
  <si>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</si>
  <si>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</si>
  <si>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</si>
  <si>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Documento actualizado Plan de Emergencias</t>
  </si>
  <si>
    <t>RS-2</t>
  </si>
  <si>
    <t xml:space="preserve">Las Tablas de Retención Documental (TRD) no se encuentran implementadas en el área Contable, adicionalmente estas no cuentan con las firmas de los responsables, así como tampoco se encuentra aplicada a la Gestión Documental del área, toda vez que la información se encuentra en desorden, se encuentra en AZ y no es claro si es documentación de apoyo o debería conformar las series y/o subseries documentales. </t>
  </si>
  <si>
    <t>La tabla de retención documental se convalido en el 2017, en parte del año 2018  se  empezó a realizar su implementación en la entidad.</t>
  </si>
  <si>
    <t>1. Realizar capacitación semestral para la implementación de las TRD en el área financiera.</t>
  </si>
  <si>
    <t>RS-3</t>
  </si>
  <si>
    <t xml:space="preserve">En la Coordinación de Programación (Tráfico) la información se encuentra disgregada, no se conforman los expedientes virtuales de conformidad con la Tabla de Retención Documental (TRD) del área. </t>
  </si>
  <si>
    <t xml:space="preserve">El área desconoce el manejo y conformación de expedientes virtuales archivos, esto de acuerdo a que no se tiene documentado la forma de archivar virtualmente los expedientes. </t>
  </si>
  <si>
    <t>1. Realizar capacitación al área técnica sobre el manejo de los archivos.</t>
  </si>
  <si>
    <t>30-sep.-19</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</si>
  <si>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</si>
  <si>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</si>
  <si>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</si>
  <si>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</si>
  <si>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</si>
  <si>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La Política de Gestión Documental debe ser revisada y ajustada en relación con lo establecido en el Decreto 591 de 2018 MIPG.</t>
  </si>
  <si>
    <t>La política de gestión documental se ajustó y se aprobó en el 2018, en la última visita del Archivo Distrital se evidencia que no se integró con la parte de MIPG.</t>
  </si>
  <si>
    <t>1. Realizar ajustes a la Política de Gestión Documental integrando el componente de MIPG.
2. Revisar documento con el área de planeación del Canal.
3. Enviar documento para la revisión por parte del Archivo Distrital.
4. Aprobación por parte del comité de desarrollo institucional. 
5. Publicar en la intranet de canal.</t>
  </si>
  <si>
    <t>Documento política de Gestión Documental</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</si>
  <si>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</si>
  <si>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</si>
  <si>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</si>
  <si>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</si>
  <si>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</si>
  <si>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</si>
  <si>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5.2</t>
  </si>
  <si>
    <t xml:space="preserve">No se han efectuado la totalidad de transferencias primarias programadas para la vigencia 2018, a la fecha de la visita se cuenta con el 25% promedio de ejecución. </t>
  </si>
  <si>
    <t>El cronograma de transferencia de 2018 no se cumplió a cabalidad por diferentes circunstancias, para el 2019 se creó una estrategia para garantizar el cumplimiento del cronograma de trasferencias primarias.</t>
  </si>
  <si>
    <t>Indicador de Transferencias 2019</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</si>
  <si>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</si>
  <si>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</si>
  <si>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</si>
  <si>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Matriz de Riesgos actualizada</t>
  </si>
  <si>
    <t>1. Realizar capacitación para el correcto diligenciamiento del FUID por semestre a los colaboradores de la entidad.</t>
  </si>
  <si>
    <t>1. Integrar y actualizar el PINAR con MIPG de acuerdo con lo solicitado por el SSDA.
2. Realizar el seguimiento respectivo a la ejecución del PINAR por medio de los planes.
3. Realizar los ajustes solicitados.
4. Publicar el PINAR en la Intranet del Canal.</t>
  </si>
  <si>
    <t>1. Asistir a la mesa técnica con el Archivo de Bogotá para que se indique la forma correcta de realizar este instrumento.
2. Realizar ajustes al documento definiendo los roles, permisos, localización de los documentos.
3. Enviar propuesta de las TCA al Archivo de Bogotá para su respectiva revisión.
4. Realizar los ajustes solicitados.
5. Realizar la publicación en intranet y la página del Canal.</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</si>
  <si>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</si>
  <si>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</si>
  <si>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 xml:space="preserve">1. Realizar mesa técnica con el Archivo Distrital.
2. Realizar los ajustes al Documento del Plan de Emergencias.
3. Publicar el Plan de Emergencias en la intranet. </t>
  </si>
  <si>
    <t>1. Establecer el cronograma de transferencias primarias 2019.
2. Crear Indicador de transferencias primarias 2019.</t>
  </si>
  <si>
    <t xml:space="preserve">1. Actualizar la Matriz de riesgo.
2. incluir matriz en el plan de emergencias.
3. Publicar en la intranet de canal la matriz de riesgo. </t>
  </si>
  <si>
    <t xml:space="preserve">No se remiten soportes para el seguimiento del presente cuatrimestre. </t>
  </si>
  <si>
    <t>Observaciones</t>
  </si>
  <si>
    <t>(Información del análisis del estado de la acción)</t>
  </si>
  <si>
    <t>(Escriba el nombre del Auditor que cierra la observación y/o hallazgo)</t>
  </si>
  <si>
    <t xml:space="preserve">Se han venido adelantando actividades de fortalecimiento del quehacer institucional, así como de generación de conocimiento. </t>
  </si>
  <si>
    <t xml:space="preserve">Se adelantaron acciones de modificación a los formatos de solicitud de contratación en el marco de la implementación del nuevo manual de contratación. </t>
  </si>
  <si>
    <t xml:space="preserve">Henry Beltrán </t>
  </si>
  <si>
    <t xml:space="preserve">1. Herramienta de autoevaluación institucional. 
2. Boletín interno de publicación de la herramienta de autoevaluación.  
3. Presentación Comité Institucional de Gestión y Desempeño. </t>
  </si>
  <si>
    <t xml:space="preserve">1. Procedimientos actualizados en la intranet 
2. Procedimiento PROYECTO FONDO PARA EL DESARROLLO DE LA TELEVISIÓN Y LOS CONTENIDOS (FONTV) versión borrador. </t>
  </si>
  <si>
    <t xml:space="preserve">1. Procedimientos actualizados en la intranet 
2. Procedimiento PROYECTO FONDO PARA EL DESARROLLO DE LA TELEVISIÓN Y LOS CONTENIDOS (FONTV) versión borrador. 
3. Correo electrónico enviado para revisión y actualización documental. </t>
  </si>
  <si>
    <t>1. Documento actualizado: MGTV-IN-001 INSTRUCTIVO PARA EL MANEJO DE LA VIDEOTECA
2. Documento eliminado: AGTH-IN-001 INSTRUCTIVO PARA LA ELABORACIÓN DE ACUERDOS DE GESTIÓN</t>
  </si>
  <si>
    <t>1. Procedimientos actualizados en la intranet 
2. Procedimiento PROYECTO FONDO PARA EL DESARROLLO DE LA TELEVISIÓN Y LOS CONTENIDOS (FONTV) versión borrador. 
3. Documento actualizado: MGTV-IN-001 INSTRUCTIVO PARA EL MANEJO DE LA VIDEOTECA
4. Documento eliminado: AGTH-IN-001 INSTRUCTIVO PARA LA ELABORACIÓN DE ACUERDOS DE GESTIÓN</t>
  </si>
  <si>
    <t xml:space="preserve">1. Procedimientos actualizados en la intranet 
2. Procedimiento PROYECTO FONDO PARA EL DESARROLLO DE LA TELEVISIÓN Y LOS CONTENIDOS (FONTV) versión borrador. 
</t>
  </si>
  <si>
    <t xml:space="preserve">1. Acta de reunión equipo de planeación previo reporte SEGPLAN II trimestre </t>
  </si>
  <si>
    <t xml:space="preserve">1. Correo enviado con ajustes a la Política de Administración del Riesgo por parte del equipo de Planeación.  </t>
  </si>
  <si>
    <t>1. Plan de trabajo de riesgos 2019 con revisión sobre su implementación al 30.06.2019</t>
  </si>
  <si>
    <t xml:space="preserve">
1. Herramienta de autoevaluación institucional. 
2. Boletín interno de publicación de la herramienta de autoevaluación.  
3. Presentación Comité Institucional de Gestión y Desempeño. 
</t>
  </si>
  <si>
    <t xml:space="preserve">1. Borrador política de participación ciudadana
2. Acta de reunión con la auxiliar de atención al ciudadano.  </t>
  </si>
  <si>
    <t>1. Botón de transparencia numerales 6.3, 6.4 y 6.5</t>
  </si>
  <si>
    <t xml:space="preserve">Reporte de cumplimiento de publicación de información en página web - índice de transparencia y acceso a la información - ITA. </t>
  </si>
  <si>
    <t xml:space="preserve">1. Intranet actualizada en el proceso gestión financiera y facturación. </t>
  </si>
  <si>
    <r>
      <rPr>
        <b/>
        <sz val="9"/>
        <rFont val="Tahoma"/>
        <family val="2"/>
      </rPr>
      <t>Reporte Sub. Financiera:</t>
    </r>
    <r>
      <rPr>
        <sz val="9"/>
        <rFont val="Tahoma"/>
        <family val="2"/>
      </rPr>
      <t xml:space="preserve"> Durante el segundo cuatrimestre y según los compromisos establecidos en el Comité Técnico de Sostenibilidad Contable, se planteó en el Comité de Inventarios la necesidad de revalorizar los bienes totalmente depreciados, por ello, se remitió mediante memorando N° 1822 del pasado 15 de agosto la relación de bienes completamente depreciados para su respectiva revalorización y de esta manera citar nuevamente al Comité Técnico de Sostenibilidad Contable para su respectiva aprobación y registro.
</t>
    </r>
    <r>
      <rPr>
        <b/>
        <sz val="9"/>
        <rFont val="Tahoma"/>
        <family val="2"/>
      </rPr>
      <t xml:space="preserve">Análisis OCI: </t>
    </r>
    <r>
      <rPr>
        <sz val="9"/>
        <rFont val="Tahoma"/>
        <family val="2"/>
      </rPr>
      <t xml:space="preserve">De acuerdo con los soportes remitidos por la Subdirección, se evidencia la realización de las actividades descritas en el avance. Sin embargo, es importante que se realicen las Mesas de trabajo definidas como compromiso en el Comité de Inventarios (Sesión del 20/06/2019), entre la Subdirección Financiera y las demás áreas (Subdirección Administrativa, Técnica y Sistemas), para definir actividades, responsables y revisar el tema de deterioro de la propiedad, planta y equipo. Por lo anterior, se califica como </t>
    </r>
    <r>
      <rPr>
        <b/>
        <sz val="9"/>
        <rFont val="Tahoma"/>
        <family val="2"/>
      </rPr>
      <t>"Incumplida"</t>
    </r>
    <r>
      <rPr>
        <sz val="9"/>
        <rFont val="Tahoma"/>
        <family val="2"/>
      </rPr>
      <t>, debido a que aún está pendiente la tercera acción, correspondiente a Actualizar  en los estados financieros del Canal los datos de vidas útiles  y avalúos correspondientes, la cual ya está fuera del plazo establecido.</t>
    </r>
  </si>
  <si>
    <t>1. Caracterización Proceso:  GESTIÓN FINANCIERA Y FACTURACIÓN.</t>
  </si>
  <si>
    <t>1. Memorando 1529 - Reporte de saldos.                                                
2. Correo Memo 1529 Reporte de saldos bajo la Resolución 414 de 2014.</t>
  </si>
  <si>
    <t>1. Comisiones 2019.</t>
  </si>
  <si>
    <r>
      <t xml:space="preserve">Reporte Sub. Financiera: </t>
    </r>
    <r>
      <rPr>
        <sz val="9"/>
        <color theme="1"/>
        <rFont val="Tahoma"/>
        <family val="2"/>
      </rPr>
      <t xml:space="preserve">Se realiza el registro de los hechos económicos aplicando el principio del devengo según las negociaciones pactadas. </t>
    </r>
    <r>
      <rPr>
        <b/>
        <sz val="9"/>
        <color theme="1"/>
        <rFont val="Tahoma"/>
        <family val="2"/>
      </rPr>
      <t xml:space="preserve">
Análisis OCI: </t>
    </r>
    <r>
      <rPr>
        <sz val="9"/>
        <color theme="1"/>
        <rFont val="Tahoma"/>
        <family val="2"/>
      </rPr>
      <t xml:space="preserve">De acuerdo con la observación realizada y los soportes remitidos, se verifica cumplimiento de la acción planteada. Sin embargo, como es una acción planteada con finalización hasta diciembre de 2019, se califica </t>
    </r>
    <r>
      <rPr>
        <b/>
        <sz val="9"/>
        <color theme="1"/>
        <rFont val="Tahoma"/>
        <family val="2"/>
      </rPr>
      <t>"En Proceso"</t>
    </r>
    <r>
      <rPr>
        <sz val="9"/>
        <color theme="1"/>
        <rFont val="Tahoma"/>
        <family val="2"/>
      </rPr>
      <t>. Se recomienda al área responsable de la acción remitir soportes del movimiento (periódico) de Deudores, para evidenciar que se esté dando cumplimiento al principio del devengo, pues fue allí donde se originó la observación realizada.</t>
    </r>
  </si>
  <si>
    <t>1. Cronograma Estados Financieros.                                                             
2. Socialización Cronograma E.F Boletín Canal Capital # 25.     
3. Socialización Cronograma E.F Boletín Canal Capital # 34.</t>
  </si>
  <si>
    <t>1. Procedimiento Estados Financieros, actualizado el 30/08/2019, versión 12.</t>
  </si>
  <si>
    <t xml:space="preserve">Pendiente la verificación de la medición para verificar su aplicación. </t>
  </si>
  <si>
    <r>
      <rPr>
        <b/>
        <sz val="9"/>
        <color theme="1"/>
        <rFont val="Tahoma"/>
        <family val="2"/>
      </rPr>
      <t xml:space="preserve">Análisis OCI: </t>
    </r>
    <r>
      <rPr>
        <sz val="9"/>
        <color theme="1"/>
        <rFont val="Tahoma"/>
        <family val="2"/>
      </rPr>
      <t xml:space="preserve">Se evidenció que la solicitud de actualización del Manual de Convivencia Laboral, Código AGTH-MN-002, Versión 1. y Plan Estratégico de Gestión del Talento Humano, Código AGTH-PL-005, Versión 1.  remitida mediante correo del 02/09/2019, y que la fecha de corte del seguimiento es 31/08/2019 la acción queda con alerta </t>
    </r>
    <r>
      <rPr>
        <b/>
        <sz val="9"/>
        <color theme="1"/>
        <rFont val="Tahoma"/>
        <family val="2"/>
      </rPr>
      <t>"Sin Iniciar"</t>
    </r>
    <r>
      <rPr>
        <sz val="9"/>
        <color theme="1"/>
        <rFont val="Tahoma"/>
        <family val="2"/>
      </rPr>
      <t xml:space="preserve">. </t>
    </r>
  </si>
  <si>
    <t>1. Correo de Bogotá es TIC - Boletín Canal Capital # 39
2. Correo de Bogotá es TIC - Modificación de procesos y formatos
3. Correo de Bogotá es TIC - Publicación - Documentos de Talento Humano
4. Correo de Bogotá es TIC - Publicación - Documentos Talento Humano
5. Hoja de control 1
6. Hoja de control 2</t>
  </si>
  <si>
    <t>1. Correo de Bogotá es TIC - Boletín Canal Capital # 39
2. Correo de Bogotá es TIC - Modificación de procesos y formatos
3. Correo de Bogotá es TIC - Publicación - Documentos Talento Humano
4. Correo de Bogotá es TIC - Reporte Sideap mes de  AGOSTO 2019
5. Correo de Bogotá es TIC - Reporte Sideap mes julio 2019</t>
  </si>
  <si>
    <t>1. Correo del 02/08/2019 a la Secretaría de Educación solicitando convenio.</t>
  </si>
  <si>
    <t>1.  memorando 1573 del 15/07/2019 enviado por el Subdirector Administrativo a Gerente en el cual se presenta el informe del comité de convivencia laboral.</t>
  </si>
  <si>
    <t>1. Correo de Bogotá es TIC - Modificación Procedimientos</t>
  </si>
  <si>
    <r>
      <t xml:space="preserve">Análisis OCI: </t>
    </r>
    <r>
      <rPr>
        <sz val="9"/>
        <color theme="1"/>
        <rFont val="Tahoma"/>
        <family val="2"/>
      </rPr>
      <t xml:space="preserve">El área no remite avances frente al desarrollo de las actividades establecidas, se remite correo de actualización del Manual de Convivencia Laboral con fecha del 2 del septiembre, sin embargo, la fecha de corte del seguimiento es 31 de agosto de 2019. Teniendo en cuenta que los soportes no corresponden al periodo de evaluación, se califica la acción con alerta </t>
    </r>
    <r>
      <rPr>
        <b/>
        <sz val="9"/>
        <color theme="1"/>
        <rFont val="Tahoma"/>
        <family val="2"/>
      </rPr>
      <t>"Sin Iniciar"</t>
    </r>
    <r>
      <rPr>
        <sz val="9"/>
        <color theme="1"/>
        <rFont val="Tahoma"/>
        <family val="2"/>
      </rPr>
      <t xml:space="preserve">. </t>
    </r>
  </si>
  <si>
    <t>1. https://drive.google.com/open?id=1FJbRy8qcVNZ-NNRq28foQ8JlCyrfLJ-5</t>
  </si>
  <si>
    <t>1. https://drive.google.com/open?id=1FJbRy8qcVNZ-NNRq28foQ8JlCyrfLJ-5
2. Pantallazo de verificación del 18/09/2019</t>
  </si>
  <si>
    <t>1. https://drive.google.com/open?id=1FJbRy8qcVNZ-NNRq28foQ8JlCyrfLJ-5
2. Pantallazo de verificación del 19/09/2019.</t>
  </si>
  <si>
    <t>1, Acta del 26/12/2019.
2. Informe Inventarios 2018</t>
  </si>
  <si>
    <t xml:space="preserve">1. Pantallazo aplicativo Kardex del modulo de anulación.
2. Documento No. 19 de anulación de novedades del 31/07/2019 donde se observa la casilla observaciones.
 </t>
  </si>
  <si>
    <t>1. correo del 11/07/2019 solicitud de capacitación.
2. Acta de capacitación del 19/07/2019.</t>
  </si>
  <si>
    <t xml:space="preserve">1.  acta del 30/08/2019 </t>
  </si>
  <si>
    <t>1. ESTUDIO MERCADO Agosto 2019
2. RESOLUCION TARIFAS FINAL</t>
  </si>
  <si>
    <r>
      <t xml:space="preserve">Reporte At. Ciudadano: </t>
    </r>
    <r>
      <rPr>
        <sz val="9"/>
        <rFont val="Tahoma"/>
        <family val="2"/>
      </rPr>
      <t xml:space="preserve">Se realizó el estudio de mercado por parte de la funcionaria de Ventas y Mercadeo el cuál se encuentra en revisión por parte de la Subdirección Financiera.
</t>
    </r>
    <r>
      <rPr>
        <b/>
        <sz val="9"/>
        <rFont val="Tahoma"/>
        <family val="2"/>
      </rPr>
      <t xml:space="preserve">Análisis OCI: </t>
    </r>
    <r>
      <rPr>
        <sz val="9"/>
        <rFont val="Tahoma"/>
        <family val="2"/>
      </rPr>
      <t xml:space="preserve">Se revisan los soportes verificando que se han venido adelantando las actualizaciones del borrador de la Resolución de Tarifas; Sin embargo, a la fecha no se encuentra debidamente aprobada y publicada, por lo cual se mantiene la calificación del seguimiento anterior como </t>
    </r>
    <r>
      <rPr>
        <b/>
        <sz val="9"/>
        <rFont val="Tahoma"/>
        <family val="2"/>
      </rPr>
      <t>"Incumplida"</t>
    </r>
    <r>
      <rPr>
        <sz val="9"/>
        <rFont val="Tahoma"/>
        <family val="2"/>
      </rPr>
      <t xml:space="preserve"> y se recomienda al área adelantar las actividades pertinentes que den cumplimiento a lo formulado en el Plan. </t>
    </r>
  </si>
  <si>
    <t>1. Actualización pregunta frecuente
2. Preguntas Frecuentes
3. publicación página web
4. Solicitud publicación</t>
  </si>
  <si>
    <t>1. Boletín Canal Capital # 29
2. Caracterización proceso atención al ciudadano
3. Solicitud Publicación - Documentos de Servicio al Ciudadano</t>
  </si>
  <si>
    <t xml:space="preserve">Se adelantaron las actualizaciones pertinentes a los documentos determinados en el Plan. </t>
  </si>
  <si>
    <t>1. Boletín Canal Capital # 29
2. Procedimiento ATENCIÓN Y RESPUESTA A REQUERIMIENTOS DE LA CIUDADANÍA
3.Socialización Actualización procedimiento
4. Solicitud Publicación - Documentos de Servicio al Ciudadano</t>
  </si>
  <si>
    <t>Se adelantaron las actividades formuladas dentro del tiempo establecido.</t>
  </si>
  <si>
    <t>1. Boletín Canal Capital # 19 - publicación formato actualizado
2. Correo de Bogotá es TIC - Publicación - Documentos de atención al ciudadano_</t>
  </si>
  <si>
    <r>
      <t xml:space="preserve">Reporte At. Ciudadano: </t>
    </r>
    <r>
      <rPr>
        <sz val="9"/>
        <rFont val="Tahoma"/>
        <family val="2"/>
      </rPr>
      <t xml:space="preserve">Se cuenta con un borrador de la actualización del procedimiento, adicional se envía por chat y por correo electrónico la encuesta de satisfacción al cliente, se actualizó el formato AAUT-FT-001, se publico en la intranet y se socializo en el boletín.
</t>
    </r>
    <r>
      <rPr>
        <b/>
        <sz val="9"/>
        <rFont val="Tahoma"/>
        <family val="2"/>
      </rPr>
      <t xml:space="preserve">Análisis OCI: </t>
    </r>
    <r>
      <rPr>
        <sz val="9"/>
        <rFont val="Tahoma"/>
        <family val="2"/>
      </rPr>
      <t xml:space="preserve">Se revisan los soportes remitidos por el área dentro de los cuales se observa el Boletín No.19 del 25 de abril de 2019 en el cual se da a conocer la modificación al formato "AAUT-FT-001 SOLICITUD DE COPIAS O CESIÓN DE DERECHOS DE AUTOR", sin contar con soportes adicionales en los que se evidencie la socialización con los responsables que hacen uso de este, de igual manera se observó documento en Excel "AAUT-PD-001 ATENCIÓN Y RESPUESTA A REQUERIMIENTOS DE LA CIUDADANIA" con el cual el área reporta que se vienen adelantando las actualizaciones; sin embargo, frente al procedimiento no se observan evidencias adicionales que soporten la revisión del documento. 
Por otra parte, se observaron soportes en los que se evidencia la remisión del enlace de la encuesta de satisfacción al usuario, incumpliendo lo establecido en las acción </t>
    </r>
    <r>
      <rPr>
        <b/>
        <sz val="9"/>
        <rFont val="Tahoma"/>
        <family val="2"/>
      </rPr>
      <t xml:space="preserve">"Envío de Formato AAUT-FT-012 Encuesta de satisfacción al cliente por correo electrónico o por el chat en línea" </t>
    </r>
    <r>
      <rPr>
        <sz val="9"/>
        <rFont val="Tahoma"/>
        <family val="2"/>
      </rPr>
      <t xml:space="preserve">(Negrilla fuera de texto). 
Teniendo en cuenta los avances que ha venido realizando el área, así como las fechas propuestas para ejecución se califica con estado </t>
    </r>
    <r>
      <rPr>
        <b/>
        <sz val="9"/>
        <rFont val="Tahoma"/>
        <family val="2"/>
      </rPr>
      <t>"En Proceso"</t>
    </r>
    <r>
      <rPr>
        <sz val="9"/>
        <rFont val="Tahoma"/>
        <family val="2"/>
      </rPr>
      <t xml:space="preserve">, se recomienda al área realizar la revisión de las acciones planteadas y las actividades pendientes con el fin de darle cumplimiento dentro de los plazos establecidos. </t>
    </r>
  </si>
  <si>
    <t>1. (15) Correos de Bogotá es TIC - Notificación_ Informe PQRS de abril a agosto de 2019.</t>
  </si>
  <si>
    <t>1. Acta de reunión TRD atención al usuario
2. Acta de Transferencia No 2 Atención al ciudadano 31_01_2019 pdf
3. Acta entrevista atención al usuario TRD
4. FUID 2019</t>
  </si>
  <si>
    <r>
      <t xml:space="preserve">Reporte At. Ciudadano: </t>
    </r>
    <r>
      <rPr>
        <sz val="9"/>
        <rFont val="Tahoma"/>
        <family val="2"/>
      </rPr>
      <t xml:space="preserve">No se ha realizado ningún avance frente a la acción formulada.
</t>
    </r>
    <r>
      <rPr>
        <b/>
        <sz val="9"/>
        <rFont val="Tahoma"/>
        <family val="2"/>
      </rPr>
      <t xml:space="preserve">Análisis OCI: </t>
    </r>
    <r>
      <rPr>
        <sz val="9"/>
        <rFont val="Tahoma"/>
        <family val="2"/>
      </rPr>
      <t xml:space="preserve">Teniendo en cuenta el reporte del área, se califica con alerta </t>
    </r>
    <r>
      <rPr>
        <b/>
        <sz val="9"/>
        <rFont val="Tahoma"/>
        <family val="2"/>
      </rPr>
      <t>"Sin Iniciar"</t>
    </r>
    <r>
      <rPr>
        <sz val="9"/>
        <rFont val="Tahoma"/>
        <family val="2"/>
      </rPr>
      <t xml:space="preserve"> y se recomienda al área dar inicio a la ejecución de las actividades que permitan darle cabal cumplimiento de conformidad con los tiempos establecidos en el Plan. </t>
    </r>
  </si>
  <si>
    <t>1. Boletín Canal Capital # 29
2. Procedimiento ATENCIÓN Y RESPUESTA A REQUERIMIENTOS DE LA CIUDADANÍA
3. Boletín Canal Capital # 19 - publicación formato actualizado
4. Publicación - Documentos de atención al ciudadano_</t>
  </si>
  <si>
    <t xml:space="preserve">Se adelantó la ejecución de las actividades pendientes. </t>
  </si>
  <si>
    <r>
      <t xml:space="preserve">Reporte At. Ciudadano: </t>
    </r>
    <r>
      <rPr>
        <sz val="9"/>
        <rFont val="Tahoma"/>
        <family val="2"/>
      </rPr>
      <t xml:space="preserve">Se realizo el día 06 de junio la actualización del procedimiento Atención y Respuesta a Requerimientos de la Ciudadanía, código: AAUT-PD-001, el día 20 de junio se solicita la publicación en el boletín y el día 21 de junio se socializa por este medio. Adicional se eliminó el formato AAUT-FT-004.
</t>
    </r>
    <r>
      <rPr>
        <b/>
        <sz val="9"/>
        <rFont val="Tahoma"/>
        <family val="2"/>
      </rPr>
      <t xml:space="preserve">Análisis OCI: </t>
    </r>
    <r>
      <rPr>
        <sz val="9"/>
        <rFont val="Tahoma"/>
        <family val="2"/>
      </rPr>
      <t xml:space="preserve">Se verifican los soportes remitidos observando que mediante Boletín No.19 del 25 de abril de 2019 se socializó la eliminación del Formato AAUT-FT-004 EVALUACIÓN DEL PROCESO DE ATENCIÓN A PQRS, así como la actualización del Procedimiento AAUT-PD-001 ATENCIÓN Y RESPUESTA A REQUERIMIENTOS DE LA CIUDADANÍA, dentro de este se realiza la articulación del formato pendiente AAUT-FT-007 BUZÓN DE SUGERENCIAS. 
Teniendo en cuenta lo anterior, se califica la acción como </t>
    </r>
    <r>
      <rPr>
        <b/>
        <sz val="9"/>
        <rFont val="Tahoma"/>
        <family val="2"/>
      </rPr>
      <t xml:space="preserve">"Terminada" </t>
    </r>
    <r>
      <rPr>
        <sz val="9"/>
        <rFont val="Tahoma"/>
        <family val="2"/>
      </rPr>
      <t xml:space="preserve">y se procede al cierre de la misma. </t>
    </r>
  </si>
  <si>
    <t>1.  Actas de reunión sistema informativo - 22-03-2019 y 08-04-2019 - Acta 002 y 003
2.  Actas de reunión sistema informativo - 02-05-2019 y 20-05-2019 - Acta 005 y 006
3.  Actas de reunión sistema informativo - 10-06-2019 - Respuestas PQRS Sistema Informativo
4.  Actas de reunión sistema informativo - 27-06-2019 - Acta 010
5.  Actas de reunión sistema informativo - 15 - 07- 2019 - Acta No 11
6.  Actas de reunión sistema informativo - 02 - 08- 2019 - Acta No 12
7.  Actas de reunión sistema informativo - 23 -08-2019 - Acta No 13</t>
  </si>
  <si>
    <t xml:space="preserve">1. CVSC-05_Certificado del curso servicio al ciudadano
2. Diploma Manejo Excel
3. Diploma Servicio al cliente
4. diploma
5. Remisión soportes capacitación Servicio al ciudadano </t>
  </si>
  <si>
    <t>1. Acta de reunión - Ajuste esquema de publicación - Botón de transparencia - 13-05-2019-Acta 007
2. Borrador Esquema de Publicación
3. Publicación en la página Web</t>
  </si>
  <si>
    <t xml:space="preserve">Se adelantaron las modificaciones y publicaciones correspondientes. </t>
  </si>
  <si>
    <t>1. Acta de reunión - Ajuste esquema de publicación - Botón de transparencia - 13-05-2019-Acta 007
2. Borrador Esquema de Publicación
3. Publicación en la página Web
4. Link: https://www.canalcapital.gov.co/transparencia</t>
  </si>
  <si>
    <t xml:space="preserve">Pendiente verificar inventario a ejecutar en septiembre de la vigencia 2019. </t>
  </si>
  <si>
    <t>Se ha venido dando continuidad a la implementación del cuadro de control de calidad por parte del área.</t>
  </si>
  <si>
    <t>1. _JULIO CONTROL DE CALIDAD
2. ABRIL CONTROL DE CALIDAD (1)
3. AGOSTO CONTROL DE CALIDAD
4. JUNIO CONTROL DE CALIDAD
5. MAYO CONTROL DE CALIDAD</t>
  </si>
  <si>
    <t xml:space="preserve">Se ha venido emitiendo la pieza promocional dentro de los horarios determinados en el Acuerdo 002 de 2011. </t>
  </si>
  <si>
    <t>1. Presentación audiencias ABRIL 2019
2. Presentación audiencias MAYO 2019
3. Presentación audiencias JUNIO 2019
4. Presentación audiencias JULIO 2019
5. Presentación audiencias AGOSTO 2019</t>
  </si>
  <si>
    <r>
      <t xml:space="preserve">Reporte Programación: </t>
    </r>
    <r>
      <rPr>
        <sz val="9"/>
        <rFont val="Tahoma"/>
        <family val="2"/>
      </rPr>
      <t xml:space="preserve">La persona encargada de los informes de audiencias continua alojando en la carpeta de Drive los informes entregados mensualmente a gerencia donde se incluye una descripción detallada del comportamiento de las audiencias. 
</t>
    </r>
    <r>
      <rPr>
        <b/>
        <sz val="9"/>
        <rFont val="Tahoma"/>
        <family val="2"/>
      </rPr>
      <t xml:space="preserve">Análisis OCI: </t>
    </r>
    <r>
      <rPr>
        <sz val="9"/>
        <rFont val="Tahoma"/>
        <family val="2"/>
      </rPr>
      <t xml:space="preserve">Se verifican los soportes remitidos por el área en los cuales se evidencia que para los informes pertenecientes al periodo abril - agosto se vienen incluyendo las descripciones generales del comportamiento de audiencias.
Teniendo en cuenta que se vienen desarrollando las actividades de conformidad con lo formulado en el plan, así como de los tiempos de ejecución determinados, se mantiene la calificación </t>
    </r>
    <r>
      <rPr>
        <b/>
        <sz val="9"/>
        <rFont val="Tahoma"/>
        <family val="2"/>
      </rPr>
      <t>"En Proceso".</t>
    </r>
  </si>
  <si>
    <r>
      <t xml:space="preserve">Reporte Ventas y Mercadeo: </t>
    </r>
    <r>
      <rPr>
        <sz val="9"/>
        <rFont val="Tahoma"/>
        <family val="2"/>
      </rPr>
      <t xml:space="preserve">Se han aplicado los formatos según el tipo de cliente: Público o Privado. El área de Nuevos Negocios hizo la solicitud de eliminación del formato MCOM-FT-016 COTIZACIÓN NUEVOS NEGOCIOS el 6 de mayo de 2019.
</t>
    </r>
    <r>
      <rPr>
        <b/>
        <sz val="9"/>
        <rFont val="Tahoma"/>
        <family val="2"/>
      </rPr>
      <t xml:space="preserve">Análisis OCI: </t>
    </r>
    <r>
      <rPr>
        <sz val="9"/>
        <rFont val="Tahoma"/>
        <family val="2"/>
      </rPr>
      <t xml:space="preserve">Se procede a la verificación de los soportes de conformidad con lo reportado por el área, evidenciando que se ha venido dando continuidad a los formatos MCOM-FT-014 COTIZACIÓN VENTAS PÚBLICAS, MCOM-FT-015 COTIZACIÓN VENTAS PRIVADAS por parte del área de Ventas y Mercadeo, el área de Nuevos Negocios no ha dado aplicación al formato MCOM-FT-016 COTIZACIÓN NUEVOS NEGOCIOS; Sin embargo, se remite un correo de solicitud de eliminación, frente a lo cual se observa que la solicitud fue remitida a la Oficina de Control Interno en el mes de mayo. 
Se hace claridad que no es competencia de la OCI ejecutar este tipo de acciones, por el contrario, dicha solicitud debe ser remitida al área de Planeación con la debida justificación con el fin de que esta proceda a la eliminación y remita el soporte respectivo.
Teniendo en cuenta lo anterior, se mantiene la calificación del seguimiento anterior con alerta </t>
    </r>
    <r>
      <rPr>
        <b/>
        <sz val="9"/>
        <rFont val="Tahoma"/>
        <family val="2"/>
      </rPr>
      <t xml:space="preserve">"Incumplida" </t>
    </r>
    <r>
      <rPr>
        <sz val="9"/>
        <rFont val="Tahoma"/>
        <family val="2"/>
      </rPr>
      <t xml:space="preserve">y se recomienda al área adelantar las actividades pendientes con el fin de darle cabal cumplimiento a lo reportado. </t>
    </r>
  </si>
  <si>
    <r>
      <t xml:space="preserve">1. COTIZACIONES PRIVADAS - Carpeta con tres (3) archivos:
COT 013 VELMORE
COT 014 EL 11 IDEAL - GABRIEL ESLAVA
COT 015 PUBLICIDAD Y ALGO MAS
2. COTIZACIONES PUBLICAS - Carpeta con diez (10) archivos:
</t>
    </r>
    <r>
      <rPr>
        <sz val="9"/>
        <rFont val="Tahoma"/>
        <family val="2"/>
      </rPr>
      <t xml:space="preserve">COT 013 - 4 ALCANCE OFB 2019
COT 014 CANAL TRECE - EMISION PROGRAMA PRENDO Y APRENDO
COT 015 SECRETARIA DE INTEGRACION SOCIAL
COT 016 - 5 ALCANCE CUERPO OFICIAL DE BOMBEROS DE BOGOTÁ 2019
COT 017-1 ANE 
COT 018 TELEANTIOQUIA
COT 019 DANE
COT 020 COMISION DE LA VERDAD
COT 021 CANAL TRECE - TRANSMISION GOBERNACION DE CUNDINAMARCA
COT 022 BOMBEROS EMISION EVENTOS 60 MIN </t>
    </r>
  </si>
  <si>
    <t>1. Hallazgo No. 4 Solicitud creación formato recibido canjes
2. MCOM-FT-025 ACTA DE RECIBIDO DE SERVICIO O PRODUCTO DE CANJE</t>
  </si>
  <si>
    <t>1. Evidencias 141</t>
  </si>
  <si>
    <r>
      <t xml:space="preserve">Reporte Comunicaciones: </t>
    </r>
    <r>
      <rPr>
        <sz val="9"/>
        <rFont val="Tahoma"/>
        <family val="2"/>
      </rPr>
      <t xml:space="preserve">Se realizó un protocolo de medición de audiencias el cual fue montado en la intranet el 27 de febrero. También se creó el drive en donde se cuelgan todas las presentaciones mensuales. 
</t>
    </r>
    <r>
      <rPr>
        <b/>
        <sz val="9"/>
        <rFont val="Tahoma"/>
        <family val="2"/>
      </rPr>
      <t xml:space="preserve">Análisis OCI: </t>
    </r>
    <r>
      <rPr>
        <sz val="9"/>
        <rFont val="Tahoma"/>
        <family val="2"/>
      </rPr>
      <t xml:space="preserve">Teniendo en cuenta que el protocolo de medición de audiencia presentado por el área de programación, se encuentra debidamente publicado, se procede a la verificación de los informes mensuales presentados, observando que estos cuentan con la inclusión de la medición de audiencias de las redes sociales de febrero a junio. 
Teniendo en cuenta que la acción se ejecutó dentro de los tiempos establecidos y los soportes dan cuenta del cumplimiento de la acción, se califica como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y se recomienda al área dar continuidad a la ejecución de la acción. </t>
    </r>
  </si>
  <si>
    <t xml:space="preserve">Se adelantó la inclusión de la medición de audiencias en redes sociales en los informes mensuales. </t>
  </si>
  <si>
    <t>1. Evidencias 147</t>
  </si>
  <si>
    <t>1. Evidencias 106</t>
  </si>
  <si>
    <r>
      <t xml:space="preserve">Reporte Comunicaciones: </t>
    </r>
    <r>
      <rPr>
        <sz val="9"/>
        <rFont val="Tahoma"/>
        <family val="2"/>
      </rPr>
      <t xml:space="preserve">El primer ajuste se realizó el día 27 de diciembre de 2018 apenas se evidenció el error. Cada convocatoria publicada durante el 2019 se ha publicado con el objeto y un banner en la página para evidenciar su apertura. 
</t>
    </r>
    <r>
      <rPr>
        <b/>
        <sz val="9"/>
        <rFont val="Tahoma"/>
        <family val="2"/>
      </rPr>
      <t xml:space="preserve">Análisis OCI: </t>
    </r>
    <r>
      <rPr>
        <sz val="9"/>
        <rFont val="Tahoma"/>
        <family val="2"/>
      </rPr>
      <t xml:space="preserve">Se procede a la verificación de los soportes como de la página web del Canal  evidenciando que el área viene publicando las convocatorias de conformidad con lo formulado en la acción No. 2 "Requerimiento de publicación en página web recibidos con el objeto incluido" y No. 3 "Número de banners de convocatorias publicados/ total de convocatorias públicas". Teniendo en cuenta lo anterior, así como las fechas de ejecución establecidas se califica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
    </r>
  </si>
  <si>
    <r>
      <t xml:space="preserve">Análisis OCI: </t>
    </r>
    <r>
      <rPr>
        <sz val="9"/>
        <color theme="1"/>
        <rFont val="Tahoma"/>
        <family val="2"/>
      </rPr>
      <t xml:space="preserve">Teniendo en cuenta los ajustes formulados a la acción previo a su suscripción con el fin de tener en cuenta los alcances de la Dirección Operativa y el Sistema Informativo, teniendo en cuenta lo anterior se califica la acción con alerta </t>
    </r>
    <r>
      <rPr>
        <b/>
        <sz val="9"/>
        <color theme="1"/>
        <rFont val="Tahoma"/>
        <family val="2"/>
      </rPr>
      <t>"Sin Iniciar"</t>
    </r>
    <r>
      <rPr>
        <sz val="9"/>
        <color theme="1"/>
        <rFont val="Tahoma"/>
        <family val="2"/>
      </rPr>
      <t xml:space="preserve">. 
Posterior a la verificación de las observaciones entregadas por el área como producto de la remisión del seguimiento para revisión, la acción no se modifica en su calificación, sin embargo se reconoce que la acción se ejecutará posterior a los ajustes adelantados previos a la suscripción del respectivo plan. </t>
    </r>
  </si>
  <si>
    <r>
      <t xml:space="preserve">Reporte Sist. Informativo: </t>
    </r>
    <r>
      <rPr>
        <sz val="9"/>
        <color theme="1"/>
        <rFont val="Tahoma"/>
        <family val="2"/>
      </rPr>
      <t xml:space="preserve">Se hizo la remisión con el área de planeación y se identificó la necesidad de hacer los ajustes en los procedimientos de producción correspondiente a la Dirección Operativa, incluyendo el Sistema Informativo como parte integral de esta Dirección.
</t>
    </r>
    <r>
      <rPr>
        <b/>
        <sz val="9"/>
        <color theme="1"/>
        <rFont val="Tahoma"/>
        <family val="2"/>
      </rPr>
      <t xml:space="preserve">Análisis OCI: </t>
    </r>
    <r>
      <rPr>
        <sz val="9"/>
        <color theme="1"/>
        <rFont val="Tahoma"/>
        <family val="2"/>
      </rPr>
      <t xml:space="preserve">El área no remite soportes que permitan evidenciar el cumplimiento de las acciones propuestas, ni del reporte entregado; por lo anterior, la acción mantiene la calificación del seguimiento anterior con alerta </t>
    </r>
    <r>
      <rPr>
        <b/>
        <sz val="9"/>
        <color theme="1"/>
        <rFont val="Tahoma"/>
        <family val="2"/>
      </rPr>
      <t xml:space="preserve">"Sin Iniciar" </t>
    </r>
    <r>
      <rPr>
        <sz val="9"/>
        <color theme="1"/>
        <rFont val="Tahoma"/>
        <family val="2"/>
      </rPr>
      <t xml:space="preserve">y se recomienda al área remitir los soportes correspondientes de conformidad con la Circular No. 020 de 2018 "Formulación, Modificación y Seguimiento a Planes de Mejoramiento", con el fin de efectuar la evaluación al cumplimiento de lo formulado por parte de la Oficina de Control Interno. </t>
    </r>
  </si>
  <si>
    <t>1. Acta Lideres 2019-2
2. Acta Reunión perfiles Sistema Informativo
3. Dirección Operativa No. Solicitud 2 -  Acta de Reunión Jefes de Grupo</t>
  </si>
  <si>
    <t>1. Encuestas</t>
  </si>
  <si>
    <r>
      <t xml:space="preserve">Reporte Sist. Informativo: </t>
    </r>
    <r>
      <rPr>
        <sz val="9"/>
        <color theme="1"/>
        <rFont val="Tahoma"/>
        <family val="2"/>
      </rPr>
      <t xml:space="preserve">Se hizo una reunión y se aplicaron encuestas al equipo para dar a conocer los objetivos del Sistema Informativo.
</t>
    </r>
    <r>
      <rPr>
        <b/>
        <sz val="9"/>
        <color theme="1"/>
        <rFont val="Tahoma"/>
        <family val="2"/>
      </rPr>
      <t xml:space="preserve">Análisis OCI: </t>
    </r>
    <r>
      <rPr>
        <sz val="9"/>
        <color theme="1"/>
        <rFont val="Tahoma"/>
        <family val="2"/>
      </rPr>
      <t xml:space="preserve">Se verifican los soportes remitidos por el área dentro de los cuales se remiten las encuestas realizadas en el Sistema Informativo frente a la socialización sobre la articulación del Sistema Informativo; Sin embargo, en estos no es posible evidenciar la adopción y revisión de los objetivos y estrategias del sistema informativo, tal y como se establece en la meta. 
Teniendo en cuenta que los soportes no permiten evidenciar el cumplimiento de lo formulado en su totalidad, se califica </t>
    </r>
    <r>
      <rPr>
        <b/>
        <sz val="9"/>
        <color theme="1"/>
        <rFont val="Tahoma"/>
        <family val="2"/>
      </rPr>
      <t xml:space="preserve">"En Proceso" </t>
    </r>
    <r>
      <rPr>
        <sz val="9"/>
        <color theme="1"/>
        <rFont val="Tahoma"/>
        <family val="2"/>
      </rPr>
      <t xml:space="preserve">y se recomienda al área fortalecer y remitir los soportes que apunten al cumplimiento de lo formulado dentro de las fechas de ejecución determinadas en el Plan. </t>
    </r>
  </si>
  <si>
    <t>1. Correo de Bogotá es TIC - Reunión Pendiente - Perfiles Sistema Informativo</t>
  </si>
  <si>
    <t>1. Correo de Bogotá es TIC - Solicitud Inclusión Línea Editorial</t>
  </si>
  <si>
    <r>
      <t xml:space="preserve">Reporte Sist. Informativo: </t>
    </r>
    <r>
      <rPr>
        <sz val="9"/>
        <color theme="1"/>
        <rFont val="Tahoma"/>
        <family val="2"/>
      </rPr>
      <t xml:space="preserve">Se hicieron avances en las acciones.
</t>
    </r>
    <r>
      <rPr>
        <b/>
        <sz val="9"/>
        <color theme="1"/>
        <rFont val="Tahoma"/>
        <family val="2"/>
      </rPr>
      <t xml:space="preserve">Análisis OCI: </t>
    </r>
    <r>
      <rPr>
        <sz val="9"/>
        <color theme="1"/>
        <rFont val="Tahoma"/>
        <family val="2"/>
      </rPr>
      <t xml:space="preserve">El área no remite soportes que permitan evidenciar los avances de cumplimiento mencionados de las acciones formuladas en el Plan, por lo tanto, teniendo en cuenta el reporte así como las fechas de ejecución de la acción se califica con alerta </t>
    </r>
    <r>
      <rPr>
        <b/>
        <sz val="9"/>
        <color theme="1"/>
        <rFont val="Tahoma"/>
        <family val="2"/>
      </rPr>
      <t xml:space="preserve">"Sin Iniciar" </t>
    </r>
    <r>
      <rPr>
        <sz val="9"/>
        <color theme="1"/>
        <rFont val="Tahoma"/>
        <family val="2"/>
      </rPr>
      <t xml:space="preserve">y se recomienda al área adelantar las actividades pendientes que permitan darle cabal cumplimiento a lo propuesto en el plan dentro de las fechas de ejecución determinadas, así como la remisión de avances y soportes de conformidad con las Circulares Internas No.020 de 2018 y No.020 de 2019.  </t>
    </r>
  </si>
  <si>
    <t>1. Acta de reunión 15 de julio de 2019
2. Acta de reunión del 2 de agosto de 2019
3. Acta de reunión del 23 de agosto de 2019</t>
  </si>
  <si>
    <r>
      <t xml:space="preserve">Reporte Sist. Informativo: </t>
    </r>
    <r>
      <rPr>
        <sz val="9"/>
        <color theme="1"/>
        <rFont val="Tahoma"/>
        <family val="2"/>
      </rPr>
      <t xml:space="preserve">Se adelantaron mesas de trabajo con las área jurídica y de atención al ciudadano para atender las solicitudes ciudadanas.
</t>
    </r>
    <r>
      <rPr>
        <b/>
        <sz val="9"/>
        <color theme="1"/>
        <rFont val="Tahoma"/>
        <family val="2"/>
      </rPr>
      <t xml:space="preserve">Análisis OCI: </t>
    </r>
    <r>
      <rPr>
        <sz val="9"/>
        <color theme="1"/>
        <rFont val="Tahoma"/>
        <family val="2"/>
      </rPr>
      <t xml:space="preserve">Se evidencian actas de reunión de julio y agosto (2 y 23) en las cuales se realiza el seguimiento de las peticiones dirigidas al Sistema Informativo por los Ciudadanos con el área de Atención al Ciudadano y Coordinación Jurídica con el fin de dar una repuesta oportuna. 
Teniendo en cuenta las fechas de ejecución propuestas se mantiene la calificación </t>
    </r>
    <r>
      <rPr>
        <b/>
        <sz val="9"/>
        <color theme="1"/>
        <rFont val="Tahoma"/>
        <family val="2"/>
      </rPr>
      <t xml:space="preserve">"En Proceso" </t>
    </r>
    <r>
      <rPr>
        <sz val="9"/>
        <color theme="1"/>
        <rFont val="Tahoma"/>
        <family val="2"/>
      </rPr>
      <t xml:space="preserve">y se recomienda al área dar continuidad a la ejecución de las actividades establecidas en el Plan con el fin de dar cabal cumplimiento a lo formulado dentro de los tiempos determinados. </t>
    </r>
  </si>
  <si>
    <t>1. Acceso a Google Drive Sistema Informativo</t>
  </si>
  <si>
    <t>1. Correo de Bogotá es TIC - Aceptado_ Reunión Equipo Digital vie 13 de sept de 2019 3pm - 4pm (COT) (angie.franco@canalcapital.gov.co)
2. Correo de Bogotá es TIC - Aceptado_ Reunión Equipo Digital</t>
  </si>
  <si>
    <r>
      <t xml:space="preserve">Reporte Sist. Informativo: </t>
    </r>
    <r>
      <rPr>
        <sz val="9"/>
        <color theme="1"/>
        <rFont val="Tahoma"/>
        <family val="2"/>
      </rPr>
      <t xml:space="preserve">Se determinó que la reunión se agendará el día 12 de septiembre y se desarrollará de acuerdo a la agenda de los requeridos.
</t>
    </r>
    <r>
      <rPr>
        <b/>
        <sz val="9"/>
        <color theme="1"/>
        <rFont val="Tahoma"/>
        <family val="2"/>
      </rPr>
      <t xml:space="preserve">Análisis OCI: </t>
    </r>
    <r>
      <rPr>
        <sz val="9"/>
        <color theme="1"/>
        <rFont val="Tahoma"/>
        <family val="2"/>
      </rPr>
      <t xml:space="preserve">De conformidad con el reporte del área, no se han adelantado las actividades que permitan darle cumplimiento a lo formulado. Teniendo en cuenta lo anterior, así como las fechas de ejecución se califica con alerta </t>
    </r>
    <r>
      <rPr>
        <b/>
        <sz val="9"/>
        <color theme="1"/>
        <rFont val="Tahoma"/>
        <family val="2"/>
      </rPr>
      <t xml:space="preserve">"Sin Iniciar" </t>
    </r>
    <r>
      <rPr>
        <sz val="9"/>
        <color theme="1"/>
        <rFont val="Tahoma"/>
        <family val="2"/>
      </rPr>
      <t xml:space="preserve">y se recomienda al área dar inicio a la ejecución de las acciones con el fin de darle cabal cumplimiento a lo establecido en el Plan. </t>
    </r>
  </si>
  <si>
    <r>
      <t xml:space="preserve">Reporte Nuevos Negocios: </t>
    </r>
    <r>
      <rPr>
        <sz val="9"/>
        <rFont val="Tahoma"/>
        <family val="2"/>
      </rPr>
      <t xml:space="preserve">Solicitud a la oficina de Planeación del procedimiento ajustado, en correo del martes 3 de septiembre. Se adjunta procedimiento ajustado. 
</t>
    </r>
    <r>
      <rPr>
        <b/>
        <sz val="9"/>
        <rFont val="Tahoma"/>
        <family val="2"/>
      </rPr>
      <t xml:space="preserve">Análisis OCI: </t>
    </r>
    <r>
      <rPr>
        <sz val="9"/>
        <rFont val="Tahoma"/>
        <family val="2"/>
      </rPr>
      <t xml:space="preserve">Se procede a la verificación de los soportes remitidos evidenciando el documento MCOM-CR-001 CARACTERIZACIÓN PROCESO COMERCIALIZACIÓN y MCOM-PD-005 GESTIÓN NUEVOS NEGOCIOS en formato editable; Sin embargo, no es posible evidenciar la remisión de los mismos al área de Planeación, posterior a la verificación de la Oficina de Control Interno, se observó que aún no se encuentran publicados ni socializados. 
Teniendo en cuenta lo anterior, así como las fechas de ejecución establecidas en el Plan se califica la acción con alerta </t>
    </r>
    <r>
      <rPr>
        <b/>
        <sz val="9"/>
        <rFont val="Tahoma"/>
        <family val="2"/>
      </rPr>
      <t xml:space="preserve">"Incumplida" </t>
    </r>
    <r>
      <rPr>
        <sz val="9"/>
        <rFont val="Tahoma"/>
        <family val="2"/>
      </rPr>
      <t xml:space="preserve">y se recomienda al área adelantar las actividades que permitan evidenciar el cumplimiento de lo formulado, así como la remisión de los soportes y avances de conformidad con lo determinado en las Circulares Internas No.020 de 2018 y No.020 de 2019. </t>
    </r>
  </si>
  <si>
    <t>1. MCOM-CR-001 CARACTERIZACIÓN PROCESO COMERCIALIZACIÓN
2. MCOM-PD-005 GESTIÓN NUEVOS NEGOCIOS</t>
  </si>
  <si>
    <t>1. Indicadores 19 y 21 Nuevos Negocios Segundo Trimestre 2019-08-22
2. INDICADORES</t>
  </si>
  <si>
    <t>Se adelantaron los reportes de los indicadores correspondiente al periodo establecido.</t>
  </si>
  <si>
    <r>
      <t xml:space="preserve">Reporte Nuevos Negocios: </t>
    </r>
    <r>
      <rPr>
        <sz val="9"/>
        <rFont val="Tahoma"/>
        <family val="2"/>
      </rPr>
      <t>Indicadores de gestión</t>
    </r>
    <r>
      <rPr>
        <b/>
        <sz val="9"/>
        <rFont val="Tahoma"/>
        <family val="2"/>
      </rPr>
      <t xml:space="preserve">
Análisis OCI: </t>
    </r>
    <r>
      <rPr>
        <sz val="9"/>
        <rFont val="Tahoma"/>
        <family val="2"/>
      </rPr>
      <t xml:space="preserve">Se procede a la verificación de los soportes remitidos evidenciando que se formularon dos (2) indicadores para el área, así como su respectivo reporte para los dos (2) primeros trimestres de la vigencia 2019 (Ene-Mar y Abr-Jun). 
Teniendo en cuenta lo anterior, así como las fechas de ejecución establecidas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Se recomienda al área dar continuidad a la ejecución de la acción con el fin de fortalecer e identificar acciones de mejora de las actividades diarias del área. </t>
    </r>
  </si>
  <si>
    <t>1. EQUIPO MINIMO REQUERIDO</t>
  </si>
  <si>
    <t>1. ACTA DE REUNIÓN 28 DE FEBRERO 2019</t>
  </si>
  <si>
    <r>
      <t xml:space="preserve">Reporte Nuevos Negocios: </t>
    </r>
    <r>
      <rPr>
        <sz val="9"/>
        <rFont val="Tahoma"/>
        <family val="2"/>
      </rPr>
      <t xml:space="preserve">Acta de reunión semestral
</t>
    </r>
    <r>
      <rPr>
        <b/>
        <sz val="9"/>
        <rFont val="Tahoma"/>
        <family val="2"/>
      </rPr>
      <t xml:space="preserve">Análisis OCI: </t>
    </r>
    <r>
      <rPr>
        <sz val="9"/>
        <rFont val="Tahoma"/>
        <family val="2"/>
      </rPr>
      <t xml:space="preserve">Se procede a la verificación del soporte remitido por el área con fecha del 28 de febrero de 2019 en el que se realiza retroalimentación de presentación de las acciones de mejoramiento; Sin embargo, se establecen dos (2) reuniones durante las fechas de ejecución establecidas, teniendo en cuenta que a la fecha solo se ha efectuado una reunión y que la fecha de cierre de la acción era el 31 de julio de 2019, se reconocen los avances de cumplimiento y se califica con alerta </t>
    </r>
    <r>
      <rPr>
        <b/>
        <sz val="9"/>
        <rFont val="Tahoma"/>
        <family val="2"/>
      </rPr>
      <t>"Incumplida"</t>
    </r>
    <r>
      <rPr>
        <sz val="9"/>
        <rFont val="Tahoma"/>
        <family val="2"/>
      </rPr>
      <t>. 
Se recomienda al área adelantar las actividades pendientes que permitan darle cumplimiento a lo formulado, así como la remisión de los soportes de conformidad con las Circulares Internas No.020 de 2018 y No.020 de 2019.</t>
    </r>
  </si>
  <si>
    <t xml:space="preserve">1. MCOM-PD-005 GESTIÓN NUEVOS NEGOCIOS </t>
  </si>
  <si>
    <t>1. Instructivo costos - Nuevos Negocios</t>
  </si>
  <si>
    <r>
      <t xml:space="preserve">Reporte Nuevos Negocios: </t>
    </r>
    <r>
      <rPr>
        <sz val="9"/>
        <rFont val="Tahoma"/>
        <family val="2"/>
      </rPr>
      <t xml:space="preserve">Procedimiento de Nuevos Negocios. 
</t>
    </r>
    <r>
      <rPr>
        <b/>
        <sz val="9"/>
        <rFont val="Tahoma"/>
        <family val="2"/>
      </rPr>
      <t xml:space="preserve">Análisis OCI: </t>
    </r>
    <r>
      <rPr>
        <sz val="9"/>
        <rFont val="Tahoma"/>
        <family val="2"/>
      </rPr>
      <t xml:space="preserve">Una vez verificados los soportes remitidos por el área se evidencia que en el procedimiento borrador se incluye en la actividad No. 17 la verificación de la pertinencia de incluir dentro de la minuta del contrato, el valor del FEE.
Teniendo en cuenta que a la fecha no se ha realizado la debida publicación y socialización del procedimiento "MCOM-PD-005 GESTIÓN NUEVOS NEGOCIOS", así como de las fechas de ejecución determinadas se califica la acción con una alerta de </t>
    </r>
    <r>
      <rPr>
        <b/>
        <sz val="9"/>
        <rFont val="Tahoma"/>
        <family val="2"/>
      </rPr>
      <t xml:space="preserve">"Incumplida" </t>
    </r>
    <r>
      <rPr>
        <sz val="9"/>
        <rFont val="Tahoma"/>
        <family val="2"/>
      </rPr>
      <t xml:space="preserve"> y se recomienda al área adelantar las actividades pendientes que permitan evidenciar el cabal cumplimiento de lo formulado en el plan.  </t>
    </r>
  </si>
  <si>
    <t xml:space="preserve">1. https://www.google.com/url?q=https://drive.google.com/drive/folders/1FkC7572-S21RwEi_GWjatl4AvW-jziIW&amp;sa=D&amp;source=hangouts&amp;ust=1568301779197000&amp;usg=AFQjCNGAeo9GLqbZofd37xFWGCmZwubHvQ </t>
  </si>
  <si>
    <r>
      <t xml:space="preserve">Reporte G. Documental: </t>
    </r>
    <r>
      <rPr>
        <sz val="9"/>
        <rFont val="Tahoma"/>
        <family val="2"/>
      </rPr>
      <t xml:space="preserve">Para el levantamiento del Manual del Modelo de Gestión de Documentos Electrónicos, si se contempló la elaboración del Diagnóstico de Documento Electrónico, con las áreas de Noticias y Sistemas quienes tienen buenas prácticas para el almacenamiento y conservación de los documentos digitales, a la fecha  se realizó la actualización del instrumento archivístico teniendo en cuenta las observaciones realizadas por el Archivo Distrital de Bogotá.
</t>
    </r>
    <r>
      <rPr>
        <b/>
        <sz val="9"/>
        <rFont val="Tahoma"/>
        <family val="2"/>
      </rPr>
      <t xml:space="preserve">Análisis OCI: </t>
    </r>
    <r>
      <rPr>
        <sz val="9"/>
        <rFont val="Tahoma"/>
        <family val="2"/>
      </rPr>
      <t xml:space="preserve">Se verifican los soporte remitidos, así como lo reportado en el seguimiento anterior observando que a la fecha no se ha dado cumplimiento a la meta definida "Diagnóstico de documento electrónico" sino que por el contrario se remite el "AGRI-GD-MN-005 MANUAL DEL MODELO DE GESTIÓN DE DOCUMENTOS ELECTRÓNICOS". Por lo anterior, se reitera al área que se deben tener en cuenta las acciones formuladas, así como la meta de tal manera que se efectúe el reporte de los avances y soportes correspondientes a lo formulado. 
Teniendo en cuenta lo anterior, así como las fechas de ejecución propuestas se mantiene la calificación del seguimiento anterior con alerta de </t>
    </r>
    <r>
      <rPr>
        <b/>
        <sz val="9"/>
        <rFont val="Tahoma"/>
        <family val="2"/>
      </rPr>
      <t>"Incumplida"</t>
    </r>
    <r>
      <rPr>
        <sz val="9"/>
        <rFont val="Tahoma"/>
        <family val="2"/>
      </rPr>
      <t xml:space="preserve"> y se recomienda al área remitir los soportes que den evidencia del cabal cumplimiento de lo suscrito. </t>
    </r>
  </si>
  <si>
    <r>
      <t xml:space="preserve">Reporte G. documental: </t>
    </r>
    <r>
      <rPr>
        <sz val="9"/>
        <rFont val="Tahoma"/>
        <family val="2"/>
      </rPr>
      <t xml:space="preserve">El grupo de Gestión Documental ha venido trabajando en el proceso de transferencias secundarias, por lo cual se realizó una mesa técnica con el Archivo Distrital, adicionalmente el grupo de gestión documental asistió a capacitación para el diligenciamiento del nuevo formato de inventario documental para el proceso de transferencia secundaria y al Taller Metodología Para Las Transferencias Secundarias en el Archivo Distrital de Bogotá. También se estableció el cronograma de transferencias secundarias y se solicitó el presupuesto para la compra de unidades de conservación.
</t>
    </r>
    <r>
      <rPr>
        <b/>
        <sz val="9"/>
        <rFont val="Tahoma"/>
        <family val="2"/>
      </rPr>
      <t xml:space="preserve">Análisis OCI: </t>
    </r>
    <r>
      <rPr>
        <sz val="9"/>
        <rFont val="Tahoma"/>
        <family val="2"/>
      </rPr>
      <t xml:space="preserve">Una vez verificados los soportes remitidos por el área no se puede evidenciar el cumplimiento de las acciones formuladas toda vez que los soportes no contemplan:
1. Actas de comités técnico sobre el desarrollo del convenio  Interadministrativo 4213000-797 de 2017 con  el Archivo de Bogotá.
2. Informes que se generan periódicamente sobre desarrollo convenio Interadministrativo 4213000-797 de 2017. 
Si bien se han adelantado acciones de capacitación para efectuar los procesos de transferencias secundarias, no se apunta al cumplimiento de lo establecido en el plan. Por lo tanto, se mantiene la calificación del seguimiento anterior con alerta </t>
    </r>
    <r>
      <rPr>
        <b/>
        <sz val="9"/>
        <rFont val="Tahoma"/>
        <family val="2"/>
      </rPr>
      <t xml:space="preserve">"Incumplida" </t>
    </r>
    <r>
      <rPr>
        <sz val="9"/>
        <rFont val="Tahoma"/>
        <family val="2"/>
      </rPr>
      <t xml:space="preserve">y se recomienda al área adelantar las actividades que permitan darle cabal cumplimiento a lo determinado, así como remitir los soportes de conformidad con las Circulares Internas No.020 de 2018 y No.020 de 2019. </t>
    </r>
  </si>
  <si>
    <t>Se adelantó la actualización y socialización pertinente.</t>
  </si>
  <si>
    <r>
      <t xml:space="preserve">Reporte G. Documental: </t>
    </r>
    <r>
      <rPr>
        <sz val="9"/>
        <rFont val="Tahoma"/>
        <family val="2"/>
      </rPr>
      <t xml:space="preserve">Se revisó y se actualizó este procedimiento teniendo en cuenta las observaciones realizadas en la visita de seguimiento del Archivo Distrital de Bogotá, adicionalmente ya fue publicada la actualización en la intranet del canal.
</t>
    </r>
    <r>
      <rPr>
        <b/>
        <sz val="9"/>
        <rFont val="Tahoma"/>
        <family val="2"/>
      </rPr>
      <t xml:space="preserve">Análisis OCI: </t>
    </r>
    <r>
      <rPr>
        <sz val="9"/>
        <rFont val="Tahoma"/>
        <family val="2"/>
      </rPr>
      <t xml:space="preserve">Se procede a la verificación de los soportes remitidos por el área, evidenciando que el procedimiento "AGRI-GD-PD-004 PRÉSTAMO Y CONSULTA DOCUMENTAL" fue actualizado con fecha del 19 de julio de 2019 y socializado el mismo día en boletín interno No.36. 
Teniendo en cuenta lo anterior, así como las fechas de ejecución de la actividad se califica como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 xml:space="preserve">. </t>
    </r>
  </si>
  <si>
    <t xml:space="preserve">Pendiente verificar aplicación de la TRD en el marco de la capacitación. </t>
  </si>
  <si>
    <t xml:space="preserve">1. correo del 15/08/2019  solicitud actualización del encabezado del Procedimiento Plan de Bienestar, Código AGTH-PD-013. 
2. correo del 26/08/2019 solicitud actualización del encabezado del Procedimiento Retiro del Servidor Público, Código AGTH-PD-003, Versión 8, y del Procedimiento Capacitación, Código AGTH-PD-012, Versión 8. 
3. Correo del 27/08/2019 solicitud actualización del encabezado del Procedimiento Comisiones de Servicios, Código AGTH-PD-004, Versión 8. 
4. Boletín No.41 del 30/08/2019. </t>
  </si>
  <si>
    <r>
      <rPr>
        <b/>
        <sz val="9"/>
        <color theme="1"/>
        <rFont val="Tahoma"/>
        <family val="2"/>
      </rPr>
      <t xml:space="preserve">Análisis OCI: </t>
    </r>
    <r>
      <rPr>
        <sz val="9"/>
        <color theme="1"/>
        <rFont val="Tahoma"/>
        <family val="2"/>
      </rPr>
      <t xml:space="preserve">No se remite relación de avances por parte del área; Sin embargo, una vez verificados los soportes se evidenciaron correos del 15/08/2019 en el cual la funcionaria de talento humano solicita a planeación actualización del encabezado del Procedimiento Plan de Bienestar, Código AGTH-PD-013. correo del 26/08/2019 en el cual se solicita a planeación actualización del encabezado del Procedimiento Retiro del Servidor Público, Código AGTH-PD-003, Versión 8, y del Procedimiento Capacitación, Código AGTH-PD-012, Versión 8. Correo del 27/08/2019 en el cual se solicita a planeación actualización del encabezado del Procedimiento Comisiones de Servicios, Código AGTH-PD-004, Versión 8. Los cuales son socializados para todo el canal en el boletín No.41 del 30/08/2019. excepto por la actualización del procedimiento de Comisiones de Servicios, Código AGTH-PD-004, Versión 8. que no adjunto soporte de su actualización por parte de planeación.  Dado lo anterior la acción queda </t>
    </r>
    <r>
      <rPr>
        <b/>
        <sz val="9"/>
        <color theme="1"/>
        <rFont val="Tahoma"/>
        <family val="2"/>
      </rPr>
      <t>"En Proceso"</t>
    </r>
    <r>
      <rPr>
        <sz val="9"/>
        <color theme="1"/>
        <rFont val="Tahoma"/>
        <family val="2"/>
      </rPr>
      <t>.</t>
    </r>
  </si>
  <si>
    <t xml:space="preserve">1. correo del 15/08/2019  solicitud actualización del encabezado del Procedimiento Plan de Bienestar, Código AGTH-PD-013. 
2. correo del 26/08/2019 solicitud actualización del encabezado del Procedimiento Retiro del Servidor Público, Código AGTH-PD-003, Versión 8, y del Procedimiento Capacitación, Código AGTH-PD-012, Versión 8. 
3. Correo del 27/08/2019 solicitud actualización del encabezado del Procedimiento Comisiones de Servicios, Código AGTH-PD-004, Versión 8. 
4. Correo del 02/09/2019 solicitud actualización del  Manual de convivencia. 
5. Boletín No.41 del 30/08/2019. </t>
  </si>
  <si>
    <t>1. Correo del 02/09/2019 solicitud actualización del  Manual de convivencia y Plan Estratégico de Gestión del Talento Humano, Código AGTH-PL-005, Versión 1.</t>
  </si>
  <si>
    <t>1. correo del 15/08/2019  solicitud actualización del encabezado del Procedimiento Plan de Bienestar, Código AGTH-PD-013. 
2.  Correo del 28/08/2019 de planeación para confirmar actualización del procedimiento.
3. Boletín No.41 del 30/08/2019.</t>
  </si>
  <si>
    <t>1. Oficios de solicitud Nos. 1011, 1012, 1013, 1014, 1015, 1016 y 1017 del 25/07/2019 dirigidos a las cooperativas.
2. Oficios de solicitud con respuesta de formatos por parte de las cooperativas.</t>
  </si>
  <si>
    <r>
      <rPr>
        <b/>
        <sz val="9"/>
        <color theme="1"/>
        <rFont val="Tahoma"/>
        <family val="2"/>
      </rPr>
      <t xml:space="preserve">Análisis OCI: </t>
    </r>
    <r>
      <rPr>
        <sz val="9"/>
        <color theme="1"/>
        <rFont val="Tahoma"/>
        <family val="2"/>
      </rPr>
      <t xml:space="preserve">1. se evidenció que adjunto a los oficios Nos. 1011, 1012, 1013, 1014, 1015, 1016 y 1017 del 25/07/2019, en los cuales se les solicito a las cooperativas radicar los formatos con logo e  inclusión de novedades para cada una de las cuentas de cobro presentadas al Canal. Las cooperativas están enviando sus cuentas con cumplimiento de estos requisitos. 
2. Con respecto a la actividad de  archivar los pagares firmados por el trabajador al inicio de la carpeta de novedades donde no se mezclen con las cuentas de cobro y/o facturas mensuales. No se evidencio soportes que den cuenta del cumplimiento de esta acción.
Por lo anterior, la acción queda </t>
    </r>
    <r>
      <rPr>
        <b/>
        <sz val="9"/>
        <color theme="1"/>
        <rFont val="Tahoma"/>
        <family val="2"/>
      </rPr>
      <t>"En Proceso".</t>
    </r>
  </si>
  <si>
    <r>
      <t xml:space="preserve">Análisis OCI: </t>
    </r>
    <r>
      <rPr>
        <sz val="9"/>
        <color theme="1"/>
        <rFont val="Tahoma"/>
        <family val="2"/>
      </rPr>
      <t xml:space="preserve">El área no remite avances frente al desarrollo de las actividades establecidas; Sin embargo, dentro de los soportes se logra evidenciar la actualización remitida al área de Planeación mediante correo del 9 de septiembre de 2019 y posterior socialización en boletín interno No.39 del 14 de agosto de 2019. 
Frente a la revisión de las Hojas de Control se remiten las imágenes de la Historia Laboral del Subdirector Administrativo; sin embargo, no se remiten los soportes de revisión de las historias adicionales. Teniendo en cuenta lo anterior, así como las fechas de ejecución se califica la acción </t>
    </r>
    <r>
      <rPr>
        <b/>
        <sz val="9"/>
        <color theme="1"/>
        <rFont val="Tahoma"/>
        <family val="2"/>
      </rPr>
      <t>"En Proceso"</t>
    </r>
    <r>
      <rPr>
        <sz val="9"/>
        <color theme="1"/>
        <rFont val="Tahoma"/>
        <family val="2"/>
      </rPr>
      <t xml:space="preserve">. </t>
    </r>
  </si>
  <si>
    <t xml:space="preserve">1. Memorando 1822 - Relación de bienes depreciados.
2. Relación de Bienes Completamente depreciados a Julio 31 de 2019.
3. Correo con información de Avalúos a Corte de Abril 2019. 
4. Correo Memorando 1309 - Citación al Comité de Inventarios 2019 20.06.2019.  
                                                     </t>
  </si>
  <si>
    <t>1. Acta de reunión
2. Acta Reunión- Inventario - Estrategias y Objetivos
3. REPORTE FESTIVAL DE VERANO (05-08-09-10 DE AGOSTO)
4. REPORTE TRANSMISIÓN EVENTO JOAQUIN ACHÚCARRO
5. Seguimiento Inventario</t>
  </si>
  <si>
    <t>1. Correo del 22/02/2019.
2. memorando 482 del 22/02/2019,.
3. Archivo Excel avalúos a 30/04/2019.</t>
  </si>
  <si>
    <r>
      <rPr>
        <b/>
        <sz val="9"/>
        <rFont val="Tahoma"/>
        <family val="2"/>
      </rPr>
      <t>Reporte Planeación:</t>
    </r>
    <r>
      <rPr>
        <sz val="9"/>
        <rFont val="Tahoma"/>
        <family val="2"/>
      </rPr>
      <t xml:space="preserve"> Se diseñó la herramienta de autoevaluación para todos los procesos de Canal Capital, el instructivo para su diligenciamiento quedó incluido dentro de la misma y se divulgó en el Comité Institucional de Gestión y Desempeño del mes de agosto de 2019, así mismo, se publicó a través del boletín institucional del Canal la herramienta para conocimiento general   
</t>
    </r>
    <r>
      <rPr>
        <b/>
        <sz val="9"/>
        <rFont val="Tahoma"/>
        <family val="2"/>
      </rPr>
      <t xml:space="preserve">Análisis OCI: </t>
    </r>
    <r>
      <rPr>
        <sz val="9"/>
        <rFont val="Tahoma"/>
        <family val="2"/>
      </rPr>
      <t xml:space="preserve">A la fecha del segundo seguimiento se evidencia la elaboración y publicación de la herramienta. Sin embargo no se puede verificar la elaboración del documento con lineamientos sobre mecanismos de autoevaluación. Por lo anterior la acción se califica </t>
    </r>
    <r>
      <rPr>
        <b/>
        <sz val="9"/>
        <rFont val="Tahoma"/>
        <family val="2"/>
      </rPr>
      <t>"Incumplida"</t>
    </r>
    <r>
      <rPr>
        <sz val="9"/>
        <rFont val="Tahoma"/>
        <family val="2"/>
      </rPr>
      <t>.</t>
    </r>
  </si>
  <si>
    <r>
      <t xml:space="preserve">Reporte G. Documental: </t>
    </r>
    <r>
      <rPr>
        <sz val="9"/>
        <rFont val="Tahoma"/>
        <family val="2"/>
      </rPr>
      <t xml:space="preserve">En el mes de mayo de 2019 se realizó la mesa de técnica para la validación de las Tablas de Control de Acceso de acuerdo con lo informado en el informe de Visita de seguimiento al cumplimiento de la normativa Archivística del Consejo Distrital de Archivo, en donde menciona que este documento carece de la definición de roles, permisos de cada perfil, localización de los documentos a la fecha  se realizó la actualización del instrumento archivístico teniendo en cuenta las observaciones realizadas por el Archivo Distrital de Bogotá.
</t>
    </r>
    <r>
      <rPr>
        <b/>
        <sz val="9"/>
        <rFont val="Tahoma"/>
        <family val="2"/>
      </rPr>
      <t xml:space="preserve">Análisis OCI: </t>
    </r>
    <r>
      <rPr>
        <sz val="9"/>
        <rFont val="Tahoma"/>
        <family val="2"/>
      </rPr>
      <t xml:space="preserve">Se remite por parte del área las propuestas de TRD, así como el informe de levantamiento de información y el acta de reunión sostenida con el Archivo de Bogotá el 5 de junio de 2019, a pesar de que registran avances frente a la actualización de las TRD, no se da cumplimiento a las actividades formuladas en el plan dentro de los plazos establecidos. 
Teniendo en cuenta lo anterior, se mantiene la calificación del seguimiento anterior con alerta </t>
    </r>
    <r>
      <rPr>
        <b/>
        <sz val="9"/>
        <rFont val="Tahoma"/>
        <family val="2"/>
      </rPr>
      <t xml:space="preserve">"Incumplida" </t>
    </r>
    <r>
      <rPr>
        <sz val="9"/>
        <rFont val="Tahoma"/>
        <family val="2"/>
      </rPr>
      <t xml:space="preserve"> y se recomienda al área adelantar las actividades pendientes que permitan darle cabal cumplimiento a lo establecido. </t>
    </r>
  </si>
  <si>
    <r>
      <t xml:space="preserve">Reporte G. Documental: </t>
    </r>
    <r>
      <rPr>
        <sz val="9"/>
        <rFont val="Tahoma"/>
        <family val="2"/>
      </rPr>
      <t xml:space="preserve">Se esta interviniendo el fondo documental realizando la limpieza e inventario, sin embargo se encuentra en proceso de aprobación de ampliación de tiempo por medio de un OTROSÍ. </t>
    </r>
    <r>
      <rPr>
        <b/>
        <sz val="9"/>
        <rFont val="Tahoma"/>
        <family val="2"/>
      </rPr>
      <t xml:space="preserve">
Análisis OCI: </t>
    </r>
    <r>
      <rPr>
        <sz val="9"/>
        <rFont val="Tahoma"/>
        <family val="2"/>
      </rPr>
      <t xml:space="preserve">Verificados los soportes remitidos por el área se observa que se viene adelantando la identificación del de los tipos documentales, así como la organización del Fondo Documental Acumulado de Canal Capital, el cual se encuentra en custodia del Archivo de Bogotá mediante Convenio Interadministrativo. 
Teniendo en cuenta el reporte del área, así como las fechas de ejecución de la acción, se mantiene la calificación del seguimiento anterior con alerta de </t>
    </r>
    <r>
      <rPr>
        <b/>
        <sz val="9"/>
        <rFont val="Tahoma"/>
        <family val="2"/>
      </rPr>
      <t xml:space="preserve">"Incumplida" </t>
    </r>
    <r>
      <rPr>
        <sz val="9"/>
        <rFont val="Tahoma"/>
        <family val="2"/>
      </rPr>
      <t xml:space="preserve">y se recomienda al área adelantar las actividades pendientes que permitan darle cabal cumplimiento a lo formulado en el plan. </t>
    </r>
  </si>
  <si>
    <r>
      <t xml:space="preserve">Reporte G. Documental: </t>
    </r>
    <r>
      <rPr>
        <sz val="9"/>
        <rFont val="Tahoma"/>
        <family val="2"/>
      </rPr>
      <t xml:space="preserve">El grupo de Gestión Documental realizó el proceso de cotización para implementar en Canal Capital un Sistema de Gestión Documental que le permita administrar el flujo de documentos, para ello, se realizaron reuniones con la Empresa de Telecomunicaciones de Bogotá ETB y XiMil Technologies SAS con el fin de conocer un poco más al detalle el alcance de la necesidad que tiene el canal y así lograr establecer una propuesta de servicio acorde a lo que se desea implementar en la entidad. Adicional se realizó la contratación de un programador para la herramienta tecnológica para gestión documental.
</t>
    </r>
    <r>
      <rPr>
        <b/>
        <sz val="9"/>
        <rFont val="Tahoma"/>
        <family val="2"/>
      </rPr>
      <t xml:space="preserve">Análisis OCI: </t>
    </r>
    <r>
      <rPr>
        <sz val="9"/>
        <rFont val="Tahoma"/>
        <family val="2"/>
      </rPr>
      <t xml:space="preserve">Se verifican los soportes remitidos por el área evidenciando que se adelantaron actividades para darle cumplimiento a la acción No.4; Sin embargo, frente a las acciones restantes teniendo en cuenta el reporte del área en el segundo semestre de la vigencia se dará inicio a la ejecución de levantamiento de información.
Teniendo en cuenta lo anterior, así como las fechas de ejecución se califica la acción con estado </t>
    </r>
    <r>
      <rPr>
        <b/>
        <sz val="9"/>
        <rFont val="Tahoma"/>
        <family val="2"/>
      </rPr>
      <t xml:space="preserve">"Incumplida" </t>
    </r>
    <r>
      <rPr>
        <sz val="9"/>
        <rFont val="Tahoma"/>
        <family val="2"/>
      </rPr>
      <t>y se recomienda al área adelantar las actividades que permitan darle cabal cumplimiento a lo determinado.</t>
    </r>
  </si>
  <si>
    <r>
      <rPr>
        <b/>
        <sz val="9"/>
        <rFont val="Tahoma"/>
        <family val="2"/>
      </rPr>
      <t xml:space="preserve">Reporte G. Documental: </t>
    </r>
    <r>
      <rPr>
        <sz val="9"/>
        <rFont val="Tahoma"/>
        <family val="2"/>
      </rPr>
      <t xml:space="preserve">Evidencia entregada en el primer seguimiento de 2019. Además ya se encuentra cerrada por parte de Control Interno.
</t>
    </r>
    <r>
      <rPr>
        <b/>
        <sz val="9"/>
        <rFont val="Tahoma"/>
        <family val="2"/>
      </rPr>
      <t xml:space="preserve">Análisis OCI: </t>
    </r>
    <r>
      <rPr>
        <sz val="9"/>
        <rFont val="Tahoma"/>
        <family val="2"/>
      </rPr>
      <t xml:space="preserve">La acción desde el seguimiento anterior fue calificada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con el fin de verificar el cumplimiento del cronograma ajustado y remitido en el seguimiento anterior; Sin embargo, se observó que no se ejecutó de conformidad con lo planeado.
Teniendo en cuenta lo anterior, se mantiene la acción abierta de tal manera que se pueda verificar el cumplimiento de lo establecido. Adicionalmente, se recomienda al área efectuar la planeación de las transferencias de conformidad con los recursos físicos y humanos con los que cuenta. </t>
    </r>
  </si>
  <si>
    <r>
      <t xml:space="preserve">Reporte G. Documental: </t>
    </r>
    <r>
      <rPr>
        <sz val="9"/>
        <rFont val="Tahoma"/>
        <family val="2"/>
      </rPr>
      <t xml:space="preserve">Evidencia entregada en el primer seguimiento de 2019. Además ya se encuentra cerrada por parte de Control Interno. Y el documento se encuentra publicado.
</t>
    </r>
    <r>
      <rPr>
        <b/>
        <sz val="9"/>
        <rFont val="Tahoma"/>
        <family val="2"/>
      </rPr>
      <t xml:space="preserve">Análisis OCI: </t>
    </r>
    <r>
      <rPr>
        <sz val="9"/>
        <rFont val="Tahoma"/>
        <family val="2"/>
      </rPr>
      <t xml:space="preserve">Se procede a la verificación de los soportes y reporte de avances sobre la acción formulada evidenciando que estos no corresponden a la misma. De igual manera, no se evidencian soportes que permitan evidenciar el cumplimiento de lo formulado en las carpetas de soportes compartidas por el área. 
Por lo tanto, se mantiene la calificación del seguimiento anterior con alerta </t>
    </r>
    <r>
      <rPr>
        <b/>
        <sz val="9"/>
        <rFont val="Tahoma"/>
        <family val="2"/>
      </rPr>
      <t xml:space="preserve">"Incumplida" </t>
    </r>
    <r>
      <rPr>
        <sz val="9"/>
        <rFont val="Tahoma"/>
        <family val="2"/>
      </rPr>
      <t xml:space="preserve">y se recomienda al área adelantar las actividades que permitan darle cabal cumplimiento a lo formulado, así como la remisión de los soportes de conformidad con las Circulares Internas No.020 de 2018 y No.020 de 2019. </t>
    </r>
  </si>
  <si>
    <r>
      <rPr>
        <b/>
        <sz val="9"/>
        <rFont val="Tahoma"/>
        <family val="2"/>
      </rPr>
      <t>Reporte sistemas:</t>
    </r>
    <r>
      <rPr>
        <sz val="9"/>
        <rFont val="Tahoma"/>
        <family val="2"/>
      </rPr>
      <t xml:space="preserve"> Evidencias en la carpeta actividad 1 Se adjunta el cronograma de actividades definidas para realizar de manera óptima el seguimiento de usuarios, permisos y equipos fuera de dominio de la entidad, el cual fue modificado para las actividades posteriores a la fecha actual del seguimiento, basados en la necesidad de establecer las actividades específicas que pueden ser fácilmente confundidas con las de mantenimiento preventivo.
Evidencias en la carpeta actividad 2: Se adjunta la carpeta Documentos Controlados, que contiene el formato diseñado para el control de equipos fuera de dominio el cual se formalizó con el envió de solicitud de publicación en la intranet al área de planeación y su debida respuesta y posterior publicación las cuales se adjuntan como evidencia. Esto con el fin de formalizar la actividad y mejorar el seguimiento y trazabilidad de la actividad.
2. Se adjunta el informe del seguimiento a equipos de cómputo y permisos directorio activo.
3. Se adjuntan las actas de capacitación orientadas a la realización de las actividades de seguimiento y control de equipos de Canal Capital.
</t>
    </r>
    <r>
      <rPr>
        <b/>
        <sz val="9"/>
        <rFont val="Tahoma"/>
        <family val="2"/>
      </rPr>
      <t xml:space="preserve">Análisis OCI: 1. </t>
    </r>
    <r>
      <rPr>
        <sz val="9"/>
        <rFont val="Tahoma"/>
        <family val="2"/>
      </rPr>
      <t xml:space="preserve">Se evidenció cronograma debidamente formalizado en el cual se definen 5 actividades, cada una con un plazo diferente de ejecución, para el seguimiento de usuarios, permisos y equipos fuera de dominio de la entidad. 2. se evidenció  sobre las actividades 1 y 2 del cronograma, las actas del 30/05/2019 y 02//08/2019 ambas sobre capacitación en  la realización de las actividades de seguimiento y control de equipos de Canal Capital. Se evidencian 2 matrices en Excel con información del área de sistemas y el área técnica para el control de los equipos de cómputo de la entidad, en las cuales se relacionan los datos del estado de los equipos y el software que tienen instalado, de los cuales se dejo un archivo drive con la imagen de cada equipo revisado. Como actividad de control se observo la creación del documento AGRI-SI-FT 041 VERSIÓN 1 del 17/06/2019 denominado seguimiento equipos fuera de dominio. Sin embargo dado que la acción venció el 20/12/2018 y quedan actividades pendientes de realizar de acuerdo al cronograma diseñado por el área. la Acción queda </t>
    </r>
    <r>
      <rPr>
        <b/>
        <sz val="9"/>
        <rFont val="Tahoma"/>
        <family val="2"/>
      </rPr>
      <t>"Incumplida"</t>
    </r>
    <r>
      <rPr>
        <sz val="9"/>
        <rFont val="Tahoma"/>
        <family val="2"/>
      </rPr>
      <t>.</t>
    </r>
  </si>
  <si>
    <r>
      <rPr>
        <b/>
        <sz val="9"/>
        <color theme="1"/>
        <rFont val="Tahoma"/>
        <family val="2"/>
      </rPr>
      <t xml:space="preserve">Reporte Planeación: </t>
    </r>
    <r>
      <rPr>
        <sz val="9"/>
        <color theme="1"/>
        <rFont val="Tahoma"/>
        <family val="2"/>
      </rPr>
      <t xml:space="preserve">Procedimientos actualizados en la intranet del Canal: 
FORMULACIÓN, REGISTRO Y ACTUALIZACIÓN DE PROYECTOS DE INVERSIÓN.
FORMULACIÓN Y SEGUIMIENTO AL PLAN ANUAL DE ADQUISICIONES
Respecto al procedimiento PROYECTO FONDO PARA EL DESARROLLO DE LA TELEVISIÓN Y LOS CONTENIDOS (FONTV), el mismo no se actualiza teniendo en cuenta los cambios en materia de regulación del fondo y la liquidación de la Autoridad Nacional de Televisión, sin embardo se remite el procedimiento revisado y actualizado sin oficializar.  
Desde planeación se solicitó en el mes de diciembre la revisión y actualización de los documentos cargados en la intranet, dicho trabajo ha sido continuo para 2019, en el mes de mayo se solicitó la revisión y actualización de los siguientes documentos:
CECS-PO-001 POLÍTICAS DE CONTROL, MGTV-IN-001 INSTRUCTIVO PARA EL MANEJO DE LA VIDEOTECA, AGTH-IN-001 INSTRUCTIVO PARA LA ELABORACIÓN DE ACUERDOS DE GESTIÓN. 
</t>
    </r>
    <r>
      <rPr>
        <b/>
        <sz val="9"/>
        <color theme="1"/>
        <rFont val="Tahoma"/>
        <family val="2"/>
      </rPr>
      <t xml:space="preserve">Análisis OCI: </t>
    </r>
    <r>
      <rPr>
        <sz val="9"/>
        <color theme="1"/>
        <rFont val="Tahoma"/>
        <family val="2"/>
      </rPr>
      <t>Conforme a la revisión de los soportes remitidos se evidencio la actualización de dos procedimientos. Sin embargo se tiene que la primera acción planteada abarca la totalidad de los procedimientos asociados a la planeación estratégica y posterior de la revisión en la intranet, se encuentran documentos sin actualización por ejemplo EPLE-PD-001.  Por lo anterior se califica la acción "</t>
    </r>
    <r>
      <rPr>
        <b/>
        <sz val="9"/>
        <color theme="1"/>
        <rFont val="Tahoma"/>
        <family val="2"/>
      </rPr>
      <t>Incumplida"</t>
    </r>
    <r>
      <rPr>
        <sz val="9"/>
        <color theme="1"/>
        <rFont val="Tahoma"/>
        <family val="2"/>
      </rPr>
      <t xml:space="preserve">
</t>
    </r>
  </si>
  <si>
    <r>
      <rPr>
        <b/>
        <sz val="9"/>
        <rFont val="Tahoma"/>
        <family val="2"/>
      </rPr>
      <t xml:space="preserve">Reporte Planeación: </t>
    </r>
    <r>
      <rPr>
        <sz val="9"/>
        <rFont val="Tahoma"/>
        <family val="2"/>
      </rPr>
      <t xml:space="preserve">La política de actualización del riesgo fue actualizada por la Oficina de Control Interno y puesta a revisión por parte del equipo de Planeación. Una vez realizada la revisión del caso se remitieron las respectivas observaciones y sugerencias a la Oficina de Control Interno con la finalidad de que las mismas sean tenidas en cuenta previo a la presentación de este documento ante el Comité de Coordinación de Control Interno del Canal.  
</t>
    </r>
    <r>
      <rPr>
        <b/>
        <sz val="9"/>
        <rFont val="Tahoma"/>
        <family val="2"/>
      </rPr>
      <t>Análisis OCI:</t>
    </r>
    <r>
      <rPr>
        <sz val="9"/>
        <rFont val="Tahoma"/>
        <family val="2"/>
      </rPr>
      <t xml:space="preserve"> Verificado los soportes remitidos por el área conforme a lo reportado, no es posible verificar el cumplimiento de la acción porque no hay evidencias que indique la actualización de los dos documentos mencionados en las actividades. Por lo tanto se califica como </t>
    </r>
    <r>
      <rPr>
        <b/>
        <sz val="9"/>
        <rFont val="Tahoma"/>
        <family val="2"/>
      </rPr>
      <t>"Incumplida"</t>
    </r>
    <r>
      <rPr>
        <sz val="9"/>
        <rFont val="Tahoma"/>
        <family val="2"/>
      </rPr>
      <t xml:space="preserve">. </t>
    </r>
  </si>
  <si>
    <r>
      <rPr>
        <b/>
        <sz val="9"/>
        <rFont val="Tahoma"/>
        <family val="2"/>
      </rPr>
      <t>Reporte Planeación:</t>
    </r>
    <r>
      <rPr>
        <sz val="9"/>
        <rFont val="Tahoma"/>
        <family val="2"/>
      </rPr>
      <t xml:space="preserve">1. Se realizó la revisión y actualización del plan de trabajo de riegos haciendo el seguimiento correspondientes con corte al 30 de junio de 2019. 
2. Para el segundo cuatrimestre no se realizaron mesas de trabajo asociadas con las temáticas de riesgos, las mismas se realizarán en el tercer cuatrimestre del año. 
</t>
    </r>
    <r>
      <rPr>
        <b/>
        <sz val="9"/>
        <rFont val="Tahoma"/>
        <family val="2"/>
      </rPr>
      <t xml:space="preserve">Análisis OCI: </t>
    </r>
    <r>
      <rPr>
        <sz val="9"/>
        <rFont val="Tahoma"/>
        <family val="2"/>
      </rPr>
      <t xml:space="preserve">Verificados los soportes remitidos por el área, se concluye que se cumplió con una de dos actividades planeadas. Se elaboro plan de trabajo enfocado a la gestión de riesgos. Sin embargo no se adelantaron reuniones (mesa de trabajo) con los responsables de cada área. Por lo tanto se califica </t>
    </r>
    <r>
      <rPr>
        <b/>
        <sz val="9"/>
        <rFont val="Tahoma"/>
        <family val="2"/>
      </rPr>
      <t>"Incumplida"</t>
    </r>
    <r>
      <rPr>
        <sz val="9"/>
        <rFont val="Tahoma"/>
        <family val="2"/>
      </rPr>
      <t xml:space="preserve">. Se recomienda llevar a cabo lo programado en el plan de trabajo. </t>
    </r>
  </si>
  <si>
    <r>
      <rPr>
        <b/>
        <sz val="9"/>
        <color theme="1"/>
        <rFont val="Tahoma"/>
        <family val="2"/>
      </rPr>
      <t xml:space="preserve">Reporte Planeación: </t>
    </r>
    <r>
      <rPr>
        <sz val="9"/>
        <color theme="1"/>
        <rFont val="Tahoma"/>
        <family val="2"/>
      </rPr>
      <t xml:space="preserve">Se diseño la herramienta de autoevaluación para todos los procesos de Canal Capital, el instructivo para su diligenciamiento quedó incluido dentro de la misma y se divulgó en el Comité Institucional de Gestión y Desempeño del mes de agosto de 2019, así mismo, se publicó a través del boletín institucional del Canal la herramienta para conocimiento general. 
La solicitud para el diligenciamiento se realizó en el mes de septiembre, por ende la consolidación de información y la presentación de resultados se realizará en dicho mes.   
</t>
    </r>
    <r>
      <rPr>
        <b/>
        <sz val="9"/>
        <color theme="1"/>
        <rFont val="Tahoma"/>
        <family val="2"/>
      </rPr>
      <t xml:space="preserve">Análisis OCI: </t>
    </r>
    <r>
      <rPr>
        <sz val="9"/>
        <color theme="1"/>
        <rFont val="Tahoma"/>
        <family val="2"/>
      </rPr>
      <t>Una vez revisados los soportes de la acción, se concluye que no hay evidencia de la creación y publicación de un documento con lineamientos para adelantar la autoevaluación.  Si bien se cuenta con la herramienta elaborada, aprobada y publicada,  hace falta el documento adicional.  De igual manera no se da cuenta de soportes del informe consolidado de la autoevaluación. Con lo anterior, y conforme a las fechas programadas, se califica la acción como "</t>
    </r>
    <r>
      <rPr>
        <b/>
        <sz val="9"/>
        <color theme="1"/>
        <rFont val="Tahoma"/>
        <family val="2"/>
      </rPr>
      <t xml:space="preserve">Incumplida". </t>
    </r>
  </si>
  <si>
    <t xml:space="preserve">1. Acta de socialización de procesos administrativos.
2. Publicación en la Intranet.
</t>
  </si>
  <si>
    <t>1. Acta de socialización de procesos administrativos.
2. Publicación en la Intranet.</t>
  </si>
  <si>
    <t>1. Listado de asistencia a socialización de procesos administrativos del 31/07/2019.</t>
  </si>
  <si>
    <t>1. Adquisición de etiqueta de seguridad.
2. Memorando 1203 del 21/05/2019.</t>
  </si>
  <si>
    <r>
      <t xml:space="preserve">Reporte Nuevos Negocios: </t>
    </r>
    <r>
      <rPr>
        <sz val="9"/>
        <rFont val="Tahoma"/>
        <family val="2"/>
      </rPr>
      <t xml:space="preserve">Documento metodológico de equipo mínimo.
</t>
    </r>
    <r>
      <rPr>
        <b/>
        <sz val="9"/>
        <rFont val="Tahoma"/>
        <family val="2"/>
      </rPr>
      <t xml:space="preserve">Análisis OCI: </t>
    </r>
    <r>
      <rPr>
        <sz val="9"/>
        <rFont val="Tahoma"/>
        <family val="2"/>
      </rPr>
      <t xml:space="preserve">Teniendo en cuenta los soportes remitidos, así como el reporte del área se evidencia un documento denominado "DOCUMENTO METODOLOGICO DE EQUIPO MINIMO" en el que se establecen una serie de requisitos de equipo; Sin embargo, no es posible determinar que sea el documento definitivo así como su articulación con el proceso. 
Teniendo en cuenta la meta establecida "Un (1) documento de metodología implementado", así como las fechas de ejecución de la actividad se califica la acción con alerta </t>
    </r>
    <r>
      <rPr>
        <b/>
        <sz val="9"/>
        <rFont val="Tahoma"/>
        <family val="2"/>
      </rPr>
      <t>"Incumplida"</t>
    </r>
    <r>
      <rPr>
        <sz val="9"/>
        <rFont val="Tahoma"/>
        <family val="2"/>
      </rPr>
      <t xml:space="preserve">, se reconocen los avances y se recomienda al área adelantar las actividades pendientes que permitan darle cumplimiento a lo formulado en el plan. </t>
    </r>
  </si>
  <si>
    <r>
      <t xml:space="preserve">Reporte Nuevos Negocios: </t>
    </r>
    <r>
      <rPr>
        <sz val="9"/>
        <rFont val="Tahoma"/>
        <family val="2"/>
      </rPr>
      <t>Se incluyo en el procedimiento fechas limite para contratos de Nuevos Negocios antes de Ley de Garantías. Evidencia: Procedimiento ajustado.</t>
    </r>
    <r>
      <rPr>
        <b/>
        <sz val="9"/>
        <rFont val="Tahoma"/>
        <family val="2"/>
      </rPr>
      <t xml:space="preserve">
Análisis OCI: </t>
    </r>
    <r>
      <rPr>
        <sz val="9"/>
        <rFont val="Tahoma"/>
        <family val="2"/>
      </rPr>
      <t xml:space="preserve">Se verifican los soportes remitidos evidenciando que el procedimiento "MCOM-PD-005 GESTIÓN NUEVOS NEGOCIOS" aún no se encuentra actualizado y el borrador remitido no cuenta con la definición de las fechas mencionadas en el reporte. 
Teniendo en cuenta lo evidenciado, así como las fechas de ejecución establecidas se califica la acción con alerta </t>
    </r>
    <r>
      <rPr>
        <b/>
        <sz val="9"/>
        <rFont val="Tahoma"/>
        <family val="2"/>
      </rPr>
      <t xml:space="preserve">"Incumplida" </t>
    </r>
    <r>
      <rPr>
        <sz val="9"/>
        <rFont val="Tahoma"/>
        <family val="2"/>
      </rPr>
      <t xml:space="preserve">y se recomienda al área adelantar las actividades pendientes que permitan evidenciar el cumplimiento de lo formulado en el plan. </t>
    </r>
  </si>
  <si>
    <r>
      <t xml:space="preserve">Reporte Nuevos Negocios: </t>
    </r>
    <r>
      <rPr>
        <sz val="9"/>
        <rFont val="Tahoma"/>
        <family val="2"/>
      </rPr>
      <t xml:space="preserve">Instructivo FEE.
</t>
    </r>
    <r>
      <rPr>
        <b/>
        <sz val="9"/>
        <rFont val="Tahoma"/>
        <family val="2"/>
      </rPr>
      <t xml:space="preserve">Análisis OCI: </t>
    </r>
    <r>
      <rPr>
        <sz val="9"/>
        <rFont val="Tahoma"/>
        <family val="2"/>
      </rPr>
      <t xml:space="preserve">Se verifican los soportes remitidos y se evidencia el documento "INSTRUCTIVO PARA DETERMINAR COSTOS NUEVOS NEGOCIOS" en el que se definen los componentes que determinan el valor de los contratos interadministrativos en borrador. 
Teniendo en cuenta lo anterior, así como las fechas de ejecución establecidas se califica la acción con alerta </t>
    </r>
    <r>
      <rPr>
        <b/>
        <sz val="9"/>
        <rFont val="Tahoma"/>
        <family val="2"/>
      </rPr>
      <t>"Incumplida"</t>
    </r>
    <r>
      <rPr>
        <sz val="9"/>
        <rFont val="Tahoma"/>
        <family val="2"/>
      </rPr>
      <t xml:space="preserve"> y se recomienda al área adelantar las actividades pendientes que permitan evidenciar el cabal cumplimiento de lo formulado en el plan. </t>
    </r>
  </si>
  <si>
    <t>1. Memorando 0536.  _Entrega informe final supervisión contrato 891 2018
2. Memorando 0694.  Entrega informe final supervisor contrato 859 2018 MYCOL SAS (1)
3. Memorando 1012.  Entrega informe final supervisión contrato 927 2019 Caracol Televisión
4. 0801
5. 0802</t>
  </si>
  <si>
    <t xml:space="preserve">1. Oficio 1493. Solicitud acta liquidación CTO 657 2017 Alcaldía 
</t>
  </si>
  <si>
    <t xml:space="preserve">Se adelantaron los ajustes formulados en el Plan, durante el tiempo establecido. </t>
  </si>
  <si>
    <r>
      <rPr>
        <b/>
        <sz val="9"/>
        <color theme="1"/>
        <rFont val="Tahoma"/>
        <family val="2"/>
      </rPr>
      <t>Reporte Planeación:</t>
    </r>
    <r>
      <rPr>
        <sz val="9"/>
        <color theme="1"/>
        <rFont val="Tahoma"/>
        <family val="2"/>
      </rPr>
      <t xml:space="preserve"> Se realizaron las actualizaciones de información correspondientes de los numerales 6.3,6.4 y 6.5 del botón de transparencia.  
</t>
    </r>
    <r>
      <rPr>
        <b/>
        <sz val="9"/>
        <color theme="1"/>
        <rFont val="Tahoma"/>
        <family val="2"/>
      </rPr>
      <t xml:space="preserve">Análisis OCI: </t>
    </r>
    <r>
      <rPr>
        <sz val="9"/>
        <color theme="1"/>
        <rFont val="Tahoma"/>
        <family val="2"/>
      </rPr>
      <t>Posterior a una verificación del enlace reportado, se pudo evidenciar que respecto al numeral 6.5 de participación en la formulación de políticas, no cuenta con información publicada. Tampoco hay soportes de dicha situación con el numeral. Por lo tanto se califica "</t>
    </r>
    <r>
      <rPr>
        <b/>
        <sz val="9"/>
        <color theme="1"/>
        <rFont val="Tahoma"/>
        <family val="2"/>
      </rPr>
      <t xml:space="preserve">Incumplida", </t>
    </r>
    <r>
      <rPr>
        <sz val="9"/>
        <color theme="1"/>
        <rFont val="Tahoma"/>
        <family val="2"/>
      </rPr>
      <t xml:space="preserve">teniendo en cuenta que la fecha de cumplimiento ya expiro. </t>
    </r>
  </si>
  <si>
    <r>
      <rPr>
        <b/>
        <sz val="9"/>
        <color theme="1"/>
        <rFont val="Tahoma"/>
        <family val="2"/>
      </rPr>
      <t>Reporte Planeación:</t>
    </r>
    <r>
      <rPr>
        <sz val="9"/>
        <color theme="1"/>
        <rFont val="Tahoma"/>
        <family val="2"/>
      </rPr>
      <t xml:space="preserve"> Se realizará en el tercer cuatrimestre del año. 
</t>
    </r>
    <r>
      <rPr>
        <b/>
        <sz val="9"/>
        <color theme="1"/>
        <rFont val="Tahoma"/>
        <family val="2"/>
      </rPr>
      <t xml:space="preserve">Análisis OCI: </t>
    </r>
    <r>
      <rPr>
        <sz val="9"/>
        <color theme="1"/>
        <rFont val="Tahoma"/>
        <family val="2"/>
      </rPr>
      <t>En atención a lo reportado y a la fecha de cumplimiento programada, se califica "</t>
    </r>
    <r>
      <rPr>
        <b/>
        <sz val="9"/>
        <color theme="1"/>
        <rFont val="Tahoma"/>
        <family val="2"/>
      </rPr>
      <t xml:space="preserve">Sin iniciar". </t>
    </r>
    <r>
      <rPr>
        <sz val="9"/>
        <color theme="1"/>
        <rFont val="Tahoma"/>
        <family val="2"/>
      </rPr>
      <t xml:space="preserve">Se sugiere al área estar pendiente de las fechas de cumplimiento y adelantar las tareas que consideren pertinentes. </t>
    </r>
  </si>
  <si>
    <t>1. Realizar reuniones mensuales con el área jurídica, Dirección Operativa y Atención al Ciudadano, con el fin de analizar los mecanismos más apropiados para dar respuesta a las PQRS más frecuentes.</t>
  </si>
  <si>
    <r>
      <rPr>
        <b/>
        <sz val="9"/>
        <rFont val="Tahoma"/>
        <family val="2"/>
      </rPr>
      <t xml:space="preserve">Reporte At. Ciudadano: </t>
    </r>
    <r>
      <rPr>
        <sz val="9"/>
        <rFont val="Tahoma"/>
        <family val="2"/>
      </rPr>
      <t xml:space="preserve">Se realizaron mensualmente las reuniones pertinentes para dar respuesta a las peticiones trasladadas al Sistema Informativo para que de esta manera se solucionen los requerimientos ciudadanos de manera oportuna.
</t>
    </r>
    <r>
      <rPr>
        <b/>
        <sz val="9"/>
        <rFont val="Tahoma"/>
        <family val="2"/>
      </rPr>
      <t xml:space="preserve">Análisis OCI: </t>
    </r>
    <r>
      <rPr>
        <sz val="9"/>
        <rFont val="Tahoma"/>
        <family val="2"/>
      </rPr>
      <t xml:space="preserve">Se han venido adelantando las reuniones periódicas entre el Sistema Informativo, Coordinación Jurídica y Atención al Ciudadano con el fin de darle respuesta de manera oportuna a los ciudadanos. 
Teniendo en cuenta la fecha de finalización de la acción, se califica con estado </t>
    </r>
    <r>
      <rPr>
        <b/>
        <sz val="9"/>
        <rFont val="Tahoma"/>
        <family val="2"/>
      </rPr>
      <t>"En Proceso"</t>
    </r>
    <r>
      <rPr>
        <sz val="9"/>
        <rFont val="Tahoma"/>
        <family val="2"/>
      </rPr>
      <t xml:space="preserve"> y se recomienda al área dar continuidad a las reuniones propuestas, así como remitir el registro de ejecución de las mismas en los seguimientos adelantados por la Oficina de Control Interno. </t>
    </r>
  </si>
  <si>
    <r>
      <t xml:space="preserve">Reporte Programación: </t>
    </r>
    <r>
      <rPr>
        <sz val="9"/>
        <rFont val="Tahoma"/>
        <family val="2"/>
      </rPr>
      <t xml:space="preserve">Continuamos manejando el documento en Drive donde se consigna diariamente el programa y la duración de cada capitulo para tener control de la duración de los capítulos. 
</t>
    </r>
    <r>
      <rPr>
        <b/>
        <sz val="9"/>
        <rFont val="Tahoma"/>
        <family val="2"/>
      </rPr>
      <t xml:space="preserve">Análisis OCI: </t>
    </r>
    <r>
      <rPr>
        <sz val="9"/>
        <rFont val="Tahoma"/>
        <family val="2"/>
      </rPr>
      <t xml:space="preserve">Se realiza la verificación de los soportes remitidos evidenciando que se ha dado continuidad a la aplicación de la matriz  "CUADRO DE CONTROL DE CALIDAD DIARIA, CÓDIGO: MDCC-FT-071" en la cual se registran las verificaciones de calidad efectuadas a los programas que ingresan al área de tráfico. 
Teniendo en cuenta, que la acción se dejó abierta en el seguimiento anterior con el fin de verificar la continuidad de la aplicación, se mantiene la calificación de </t>
    </r>
    <r>
      <rPr>
        <b/>
        <sz val="9"/>
        <rFont val="Tahoma"/>
        <family val="2"/>
      </rPr>
      <t>"Terminada"</t>
    </r>
    <r>
      <rPr>
        <sz val="9"/>
        <rFont val="Tahoma"/>
        <family val="2"/>
      </rPr>
      <t xml:space="preserve"> y se procede al cierre de la misma. </t>
    </r>
  </si>
  <si>
    <t>1. Atención al Televidente JULIO
2. Certificado de emisión PQRDS - promo ABRIL 2019 (1)
3. Certificado emisión  vocera Y PQRS, mayo 2019
4. Certificado promo pqrs agosto
5. PQRDS - promo JUNIO
6. Vocera del Televidente</t>
  </si>
  <si>
    <r>
      <t xml:space="preserve">Reporte Programación: </t>
    </r>
    <r>
      <rPr>
        <sz val="9"/>
        <rFont val="Tahoma"/>
        <family val="2"/>
      </rPr>
      <t xml:space="preserve">Continuamos emitiendo la pieza auto promocional realizada para informar al publico los  mecanismos de recepción de observaciones y se emite de acuerdo con la norma en mención.
</t>
    </r>
    <r>
      <rPr>
        <b/>
        <sz val="9"/>
        <rFont val="Tahoma"/>
        <family val="2"/>
      </rPr>
      <t xml:space="preserve">Análisis OCI: </t>
    </r>
    <r>
      <rPr>
        <sz val="9"/>
        <rFont val="Tahoma"/>
        <family val="2"/>
      </rPr>
      <t xml:space="preserve">Se procede a la revisión de los certificados de emisión con el fin de verificar que la pieza promocional de 0:00:44 segundos de duración se emita en los horarios determinados por el Acuerdo 002 de 2011, observando que se han venido realizando dentro del tiempo establecido (Con excepción del 01/07/2019). 
Teniendo en cuenta que se aplicaron los ajustes correspondientes a los horarios de emisión establecidos por el Acuerdo, se califica </t>
    </r>
    <r>
      <rPr>
        <b/>
        <sz val="9"/>
        <rFont val="Tahoma"/>
        <family val="2"/>
      </rPr>
      <t xml:space="preserve">"Terminada" </t>
    </r>
    <r>
      <rPr>
        <sz val="9"/>
        <rFont val="Tahoma"/>
        <family val="2"/>
      </rPr>
      <t xml:space="preserve">con estado </t>
    </r>
    <r>
      <rPr>
        <b/>
        <sz val="9"/>
        <rFont val="Tahoma"/>
        <family val="2"/>
      </rPr>
      <t xml:space="preserve">"Cerrada". </t>
    </r>
  </si>
  <si>
    <r>
      <t xml:space="preserve">Reporte Sist. Informativo: </t>
    </r>
    <r>
      <rPr>
        <sz val="9"/>
        <color theme="1"/>
        <rFont val="Tahoma"/>
        <family val="2"/>
      </rPr>
      <t xml:space="preserve">Se hizo la reunión con los líderes de programa para socializar los avances obtenidos hasta el momento. En reunión con el Director del Sistema Informativo se hizo la revisión de las funciones que deben adelantar los contratistas y se generó un documento base como apoyo al proceso de contratación.
</t>
    </r>
    <r>
      <rPr>
        <b/>
        <sz val="9"/>
        <color theme="1"/>
        <rFont val="Tahoma"/>
        <family val="2"/>
      </rPr>
      <t xml:space="preserve">Análisis OCI: </t>
    </r>
    <r>
      <rPr>
        <sz val="9"/>
        <color theme="1"/>
        <rFont val="Tahoma"/>
        <family val="2"/>
      </rPr>
      <t xml:space="preserve">Se procede a la verificación de los soportes remitidos evidenciando que se han adelantado las reuniones correspondientes a la definición de perfiles de los contratistas, se mencionan dos (2) documentos para presentar al área Jurídica y Coord. Técnica (los cuales no se remiten para verificación), así mismo se evidencia la reunión con los diferentes jefes de los programas del Sistema Informativo respecto al estado de los programas que se encuentran en la parrilla actualmente.
Teniendo en cuenta lo anterior, se mantiene la acción </t>
    </r>
    <r>
      <rPr>
        <b/>
        <sz val="9"/>
        <color theme="1"/>
        <rFont val="Tahoma"/>
        <family val="2"/>
      </rPr>
      <t xml:space="preserve">"En Proceso" </t>
    </r>
    <r>
      <rPr>
        <sz val="9"/>
        <color theme="1"/>
        <rFont val="Tahoma"/>
        <family val="2"/>
      </rPr>
      <t xml:space="preserve">y se recomienda al área ejecutar las actividades pendientes que permitan darle cabal cumplimiento a lo formulado en las fechas establecidas en el Plan. </t>
    </r>
  </si>
  <si>
    <t>1. Correo de Bogotá es TIC - Solicitud Agendamiento Reunión - Planeación Comunicaciones y Sistema Informativo
2. Encuestas
3. Reunión COM - PLA- SI
4. Reunión General
5. Reunión Sistema Informativo</t>
  </si>
  <si>
    <r>
      <t xml:space="preserve">Reporte Sist. Informativo: </t>
    </r>
    <r>
      <rPr>
        <sz val="9"/>
        <color theme="1"/>
        <rFont val="Tahoma"/>
        <family val="2"/>
      </rPr>
      <t xml:space="preserve">El manual de producción se encuentra en elaboración por esa razón no se ha desarrollado la acción.
</t>
    </r>
    <r>
      <rPr>
        <b/>
        <sz val="9"/>
        <color theme="1"/>
        <rFont val="Tahoma"/>
        <family val="2"/>
      </rPr>
      <t xml:space="preserve">Análisis OCI: </t>
    </r>
    <r>
      <rPr>
        <sz val="9"/>
        <color theme="1"/>
        <rFont val="Tahoma"/>
        <family val="2"/>
      </rPr>
      <t xml:space="preserve">De conformidad con el reporte realizado por el área no se han adelantado las actividades que permitan darle cumplimiento a lo formulado. Teniendo en cuenta las fechas de ejecución establecidas, así como lo manifestado por el área se mantiene la calificación del seguimiento anterior </t>
    </r>
    <r>
      <rPr>
        <b/>
        <sz val="9"/>
        <color theme="1"/>
        <rFont val="Tahoma"/>
        <family val="2"/>
      </rPr>
      <t>"En Proceso"</t>
    </r>
    <r>
      <rPr>
        <sz val="9"/>
        <color theme="1"/>
        <rFont val="Tahoma"/>
        <family val="2"/>
      </rPr>
      <t xml:space="preserve"> y se recomienda al área adelantar las actividades que permitan darle cabal cumplimiento a lo suscrito en el Plan. </t>
    </r>
  </si>
  <si>
    <r>
      <rPr>
        <b/>
        <sz val="9"/>
        <color theme="1"/>
        <rFont val="Tahoma"/>
        <family val="2"/>
      </rPr>
      <t xml:space="preserve">Reporte Planeación: </t>
    </r>
    <r>
      <rPr>
        <sz val="9"/>
        <color theme="1"/>
        <rFont val="Tahoma"/>
        <family val="2"/>
      </rPr>
      <t xml:space="preserve">En el mes agosto se realizó la revisión de la información de la página web como insumo para el diligenciamiento del índice de transparencia y acceso a la información - ITA de la Procuraduría General de la Nación, con el apoyo de la Oficina de Control Interno y el Web master. 
</t>
    </r>
    <r>
      <rPr>
        <b/>
        <sz val="9"/>
        <color theme="1"/>
        <rFont val="Tahoma"/>
        <family val="2"/>
      </rPr>
      <t xml:space="preserve">Análisis OCI: </t>
    </r>
    <r>
      <rPr>
        <sz val="9"/>
        <color theme="1"/>
        <rFont val="Tahoma"/>
        <family val="2"/>
      </rPr>
      <t>En atención a lo reportado por el área, los soportes remitidos y el plazo de la acción, se califica "</t>
    </r>
    <r>
      <rPr>
        <b/>
        <sz val="9"/>
        <color theme="1"/>
        <rFont val="Tahoma"/>
        <family val="2"/>
      </rPr>
      <t xml:space="preserve">En Proceso". </t>
    </r>
    <r>
      <rPr>
        <sz val="9"/>
        <color theme="1"/>
        <rFont val="Tahoma"/>
        <family val="2"/>
      </rPr>
      <t xml:space="preserve"> Se recomienda al área, tener presente la fecha de terminación para llevar a cabo todas las actividades contempladas. </t>
    </r>
  </si>
  <si>
    <t>Adoptar el protocolo de medición de audiencia presentado por el área de programación en el cual se presentan las cifras de redes sociales para que todas las audiencias del Canal estén unificadas en un solo formato.
1. Informe mensual de audiencias presentado por el área de programación.</t>
  </si>
  <si>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Conforme la información enviada por el área se evidencia acta del 30/08/2019 en la cual se realizó  verificación del inventario del sistema kardex con la información de sistemas y de técnica capacitación sobre baja de bienes y otros procesos del área administrativa. </t>
    </r>
    <r>
      <rPr>
        <i/>
        <sz val="9"/>
        <rFont val="Tahoma"/>
        <family val="2"/>
      </rPr>
      <t xml:space="preserve">
</t>
    </r>
    <r>
      <rPr>
        <sz val="9"/>
        <rFont val="Tahoma"/>
        <family val="2"/>
      </rPr>
      <t xml:space="preserve">Teniendo en cuenta que son 2 verificaciones la acción queda </t>
    </r>
    <r>
      <rPr>
        <b/>
        <sz val="9"/>
        <rFont val="Tahoma"/>
        <family val="2"/>
      </rPr>
      <t>"En Proceso"</t>
    </r>
    <r>
      <rPr>
        <sz val="9"/>
        <rFont val="Tahoma"/>
        <family val="2"/>
      </rPr>
      <t>.</t>
    </r>
  </si>
  <si>
    <r>
      <rPr>
        <b/>
        <sz val="9"/>
        <color theme="1"/>
        <rFont val="Tahoma"/>
        <family val="2"/>
      </rPr>
      <t xml:space="preserve">Reporte Planeación: </t>
    </r>
    <r>
      <rPr>
        <sz val="9"/>
        <color theme="1"/>
        <rFont val="Tahoma"/>
        <family val="2"/>
      </rPr>
      <t xml:space="preserve">Se diseño la herramienta de autoevaluación para todos los procesos de Canal Capital, el instructivo para su diligenciamiento quedó incluido dentro de la misma y se divulgó en el Comité Institucional de Gestión y Desempeño del mes de agosto de 2019, así mismo, se publicó a través del boletín institucional del Canal la herramienta para conocimiento general .
</t>
    </r>
    <r>
      <rPr>
        <b/>
        <sz val="9"/>
        <color theme="1"/>
        <rFont val="Tahoma"/>
        <family val="2"/>
      </rPr>
      <t xml:space="preserve">Análisis OCI: </t>
    </r>
    <r>
      <rPr>
        <sz val="9"/>
        <color theme="1"/>
        <rFont val="Tahoma"/>
        <family val="2"/>
      </rPr>
      <t>Verificados el reporte y las evidencias remitidas por el área, se concluye que hace falta el documento  con lineamientos sobre mecanismos de autoevaluación. De tal manera que adelanto una de las tres actividades programadas.  
Por lo anterior y teniendo presente la fecha del plazo, se califica "</t>
    </r>
    <r>
      <rPr>
        <b/>
        <sz val="9"/>
        <color theme="1"/>
        <rFont val="Tahoma"/>
        <family val="2"/>
      </rPr>
      <t xml:space="preserve">En proceso". </t>
    </r>
    <r>
      <rPr>
        <sz val="9"/>
        <color theme="1"/>
        <rFont val="Tahoma"/>
        <family val="2"/>
      </rPr>
      <t xml:space="preserve">Se insta para que se tenga presente la fecha máxima de la actividad. </t>
    </r>
  </si>
  <si>
    <t>1. memorando 1380 del 14/06/2019 el envió del informe de avalúos al área financiera con corte a 30/04/2019.
2. memorando 482 del 22/02/2019</t>
  </si>
  <si>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1. no se cuenta con evidencias que den cuenta de la realización de esta acción. 2  se evidencio con memorando 1380 del 14/06/2019 el envió del informe de avalúos al área financiera con corte a 30/04/2019 así como memorando 482 del 22/02/2019 remitiendo información de los avalúos a financiera. Si embargo no se adjuntan evidencias de la solicitud a otras áreas de la información para elaborar el informe de avalúos tal y como lo indica la acción.</t>
    </r>
    <r>
      <rPr>
        <b/>
        <sz val="9"/>
        <rFont val="Tahoma"/>
        <family val="2"/>
      </rPr>
      <t xml:space="preserve">
</t>
    </r>
    <r>
      <rPr>
        <sz val="9"/>
        <rFont val="Tahoma"/>
        <family val="2"/>
      </rPr>
      <t xml:space="preserve">Por lo anterior la acción queda </t>
    </r>
    <r>
      <rPr>
        <b/>
        <sz val="9"/>
        <rFont val="Tahoma"/>
        <family val="2"/>
      </rPr>
      <t>"En Proceso"</t>
    </r>
    <r>
      <rPr>
        <sz val="9"/>
        <rFont val="Tahoma"/>
        <family val="2"/>
      </rPr>
      <t>.</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</si>
  <si>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Verificada la información enviada por Servicios Administrativos para el presente seguimiento no se encontró información que diera cuenta de los avances de estas 2 actividades. Por lo cual la acción queda</t>
    </r>
    <r>
      <rPr>
        <b/>
        <sz val="9"/>
        <rFont val="Tahoma"/>
        <family val="2"/>
      </rPr>
      <t xml:space="preserve"> "Sin Iniciar".</t>
    </r>
  </si>
  <si>
    <r>
      <t xml:space="preserve">Reporte G. Documental: </t>
    </r>
    <r>
      <rPr>
        <sz val="9"/>
        <rFont val="Tahoma"/>
        <family val="2"/>
      </rPr>
      <t xml:space="preserve">Se realizo la política la cual fue aprobada en agosto de 2019 por el comité de desarrollo institucional.
</t>
    </r>
    <r>
      <rPr>
        <b/>
        <sz val="9"/>
        <rFont val="Tahoma"/>
        <family val="2"/>
      </rPr>
      <t xml:space="preserve">Análisis OCI: </t>
    </r>
    <r>
      <rPr>
        <sz val="9"/>
        <rFont val="Tahoma"/>
        <family val="2"/>
      </rPr>
      <t xml:space="preserve">Se verifican los soportes remitidos evidenciando el documento propuesta de la política Cero Papel; Sin embargo, no se evidencia la aprobación por parte del Comité y una vez verificada la intranet, no se observa la publicación de esta, teniendo en cuenta lo formulado. 
Por lo anterior, se califica la acción </t>
    </r>
    <r>
      <rPr>
        <b/>
        <sz val="9"/>
        <rFont val="Tahoma"/>
        <family val="2"/>
      </rPr>
      <t xml:space="preserve">"En Proceso" </t>
    </r>
    <r>
      <rPr>
        <sz val="9"/>
        <rFont val="Tahoma"/>
        <family val="2"/>
      </rPr>
      <t xml:space="preserve">y se recomienda al área adelantar las actividades pendientes con el fin de dar cabal cumplimiento a lo establecido en el Plan dentro de los plazos de ejecución determinados. </t>
    </r>
  </si>
  <si>
    <r>
      <t xml:space="preserve">Reporte G. Documental: </t>
    </r>
    <r>
      <rPr>
        <sz val="9"/>
        <color theme="1"/>
        <rFont val="Tahoma"/>
        <family val="2"/>
      </rPr>
      <t xml:space="preserve">Se realizaron los ajustes a la política de gestión documental integrando el componente de MIPG, este fue enviado al archivo de Bogotá para su revisión.
</t>
    </r>
    <r>
      <rPr>
        <b/>
        <sz val="9"/>
        <color theme="1"/>
        <rFont val="Tahoma"/>
        <family val="2"/>
      </rPr>
      <t xml:space="preserve">Análisis OCI: </t>
    </r>
    <r>
      <rPr>
        <sz val="9"/>
        <color theme="1"/>
        <rFont val="Tahoma"/>
        <family val="2"/>
      </rPr>
      <t xml:space="preserve">Se procede a la revisión de los soportes remitidos evidenciando los correos de revisión de la Política de Gestión Documental entre Gestión Documental y Planeación, así como el documento borrador; Sin embargo, no se evidencia la remisión al Archivo de Bogotá como se menciona en el reporte. 
Teniendo en cuenta lo anterior, así como las fechas de ejecución determinadas en el plan se califica la acción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</si>
  <si>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r>
      <t xml:space="preserve">Reporte At. Ciudadano: </t>
    </r>
    <r>
      <rPr>
        <sz val="9"/>
        <rFont val="Tahoma"/>
        <family val="2"/>
      </rPr>
      <t xml:space="preserve">Se realizo el día 06 de junio la actualización del procedimiento Atención y Respuesta a Requerimientos de la Ciudadanía, código: AAUT-PD-001, el día 20 de junio se solicita la publicación en el boletín y el día 21 de junio se socializa por este medio, adicional se envía por chat y por correo electrónico la encuesta de satisfacción al cliente, se actualizó el formato AAUT-FT-001, se publico en la intranet y se socializo en el boletín.
</t>
    </r>
    <r>
      <rPr>
        <b/>
        <sz val="9"/>
        <rFont val="Tahoma"/>
        <family val="2"/>
      </rPr>
      <t xml:space="preserve">Análisis OCI: </t>
    </r>
    <r>
      <rPr>
        <sz val="9"/>
        <rFont val="Tahoma"/>
        <family val="2"/>
      </rPr>
      <t xml:space="preserve">Se verifican los soportes remitidos en los que se evidencia la actualización del Procedimiento AAUT-PD-001 ATENCIÓN Y RESPUESTA A REQUERIMIENTOS DE LA CIUDADANIA, así como su socialización mediante Boletín Interno No.29 del 21 de junio de 2019. De igual manera, se evidenció la actualización y socialización del Formato AAUT-FT-001 SOLICITUD DE COPIAS O CESIÓN DE DERECHOS DE AUTOR. Por otra parte, se evidencia la remisión del enlace de la encuesta de satisfacción del usuario vía chat. 
Teniendo en cuenta que a la fecha de corte no se evidencia el cumplimiento de la actividad No.3, al igual que las fechas de ejecución establecidas en el Plan, se califica con estado </t>
    </r>
    <r>
      <rPr>
        <b/>
        <sz val="9"/>
        <rFont val="Tahoma"/>
        <family val="2"/>
      </rPr>
      <t xml:space="preserve">"En Proceso" </t>
    </r>
    <r>
      <rPr>
        <sz val="9"/>
        <rFont val="Tahoma"/>
        <family val="2"/>
      </rPr>
      <t xml:space="preserve">y se recomienda al área adelantar las actividades pendientes que permitan darle cabal cumplimiento a lo formulado. </t>
    </r>
  </si>
  <si>
    <t xml:space="preserve">Se evidencia la ejecución de las actividades propuestas. </t>
  </si>
  <si>
    <t>Fernando Avella</t>
  </si>
  <si>
    <t xml:space="preserve">Se evidencia una nueva intranet en operación, con actividades de socialización </t>
  </si>
  <si>
    <r>
      <rPr>
        <b/>
        <sz val="9"/>
        <color theme="1"/>
        <rFont val="Tahoma"/>
        <family val="2"/>
      </rPr>
      <t xml:space="preserve">Análisis OCI: </t>
    </r>
    <r>
      <rPr>
        <sz val="9"/>
        <color theme="1"/>
        <rFont val="Tahoma"/>
        <family val="2"/>
      </rPr>
      <t xml:space="preserve">El área no remite avances frente al desarrollo de las actividades establecidas; sin embargo, se evidencio memorando 1573 del 15/07/2019 enviado por el Subdirector Administrativo a Gerente en el cual se presenta el informe del comité de convivencia laboral. Dado que es una sola actividad y el informe fue remitido la acción se da por </t>
    </r>
    <r>
      <rPr>
        <b/>
        <sz val="9"/>
        <color theme="1"/>
        <rFont val="Tahoma"/>
        <family val="2"/>
      </rPr>
      <t>"En proceso"</t>
    </r>
    <r>
      <rPr>
        <sz val="9"/>
        <color theme="1"/>
        <rFont val="Tahoma"/>
        <family val="2"/>
      </rPr>
      <t>.</t>
    </r>
  </si>
  <si>
    <t>Se mantiene abierta, toda vez que no se remitieron soportes de aplicación del formato, a pesar de reportes en los cuales se reportan Canjes sin el uso del formato respectivo.</t>
  </si>
  <si>
    <t>Se adelantaron las acciones propuestas</t>
  </si>
  <si>
    <r>
      <t xml:space="preserve">Reporte G. Documental: </t>
    </r>
    <r>
      <rPr>
        <sz val="9"/>
        <rFont val="Tahoma"/>
        <family val="2"/>
      </rPr>
      <t xml:space="preserve">En el mes de febrero se realizó el saneamiento y monitoreo al Archivo Central de la entidad con su respectivo informe. El 18 de julio de 2019, se recibe informe técnico de condiciones ambientales, realizado por el Archivo Distrital.
</t>
    </r>
    <r>
      <rPr>
        <b/>
        <sz val="9"/>
        <rFont val="Tahoma"/>
        <family val="2"/>
      </rPr>
      <t xml:space="preserve">Análisis OCI: </t>
    </r>
    <r>
      <rPr>
        <sz val="9"/>
        <rFont val="Tahoma"/>
        <family val="2"/>
      </rPr>
      <t xml:space="preserve">Se verifican los soportes remitidos evidenciando que el Archivo Distrital remitió el informe técnico de condiciones ambientales el 18 de julio de 2019 con los resultados y recomendaciones de la medición efectuada. 
Teniendo en cuenta que la fecha máxima de ejecución de la actividad era el 30 de mayo de 2018, se califica la acción como </t>
    </r>
    <r>
      <rPr>
        <b/>
        <sz val="9"/>
        <rFont val="Tahoma"/>
        <family val="2"/>
      </rPr>
      <t xml:space="preserve">"Terminada Extemporánea" </t>
    </r>
    <r>
      <rPr>
        <sz val="9"/>
        <rFont val="Tahoma"/>
        <family val="2"/>
      </rPr>
      <t xml:space="preserve">con estado </t>
    </r>
    <r>
      <rPr>
        <b/>
        <sz val="9"/>
        <rFont val="Tahoma"/>
        <family val="2"/>
      </rPr>
      <t>"Cerrada".</t>
    </r>
  </si>
  <si>
    <r>
      <t xml:space="preserve">Reporte G. Documental: </t>
    </r>
    <r>
      <rPr>
        <sz val="9"/>
        <rFont val="Tahoma"/>
        <family val="2"/>
      </rPr>
      <t xml:space="preserve">Evidencia entregada en el primer seguimiento de 2019. Además ya se encuentra cerrada por parte de Control Interno. Y el documento se encuentra publicado.
</t>
    </r>
    <r>
      <rPr>
        <b/>
        <sz val="9"/>
        <rFont val="Tahoma"/>
        <family val="2"/>
      </rPr>
      <t xml:space="preserve">Análisis OCI: </t>
    </r>
    <r>
      <rPr>
        <sz val="9"/>
        <rFont val="Tahoma"/>
        <family val="2"/>
      </rPr>
      <t xml:space="preserve">Si bien la acción fue calificada desde el seguimiento anterior como </t>
    </r>
    <r>
      <rPr>
        <b/>
        <sz val="9"/>
        <rFont val="Tahoma"/>
        <family val="2"/>
      </rPr>
      <t>"Terminada Extemporánea"</t>
    </r>
    <r>
      <rPr>
        <sz val="9"/>
        <rFont val="Tahoma"/>
        <family val="2"/>
      </rPr>
      <t xml:space="preserve"> con estado </t>
    </r>
    <r>
      <rPr>
        <b/>
        <sz val="9"/>
        <rFont val="Tahoma"/>
        <family val="2"/>
      </rPr>
      <t xml:space="preserve">"Cerrada". </t>
    </r>
    <r>
      <rPr>
        <sz val="9"/>
        <rFont val="Tahoma"/>
        <family val="2"/>
      </rPr>
      <t xml:space="preserve">Desde la Oficina de Control Interno se emitirá recomendación de socializar el documento al interior del Canal, para que se atiendan estos lineamientos en caso de perdida de documentos. </t>
    </r>
  </si>
  <si>
    <t>Pendiente verificar la organización de la documentación en gestión  en el área de conformidad con las TRD.</t>
  </si>
  <si>
    <t xml:space="preserve">Se recomendará al área de Comunicaciones adelantar actividades de socialización del documento al interior del área digital, para que se atiendan los lineamientos allí expuestos. </t>
  </si>
  <si>
    <r>
      <rPr>
        <b/>
        <sz val="9"/>
        <rFont val="Tahoma"/>
        <family val="2"/>
      </rPr>
      <t xml:space="preserve">Reporte Comunicaciones: </t>
    </r>
    <r>
      <rPr>
        <sz val="9"/>
        <rFont val="Tahoma"/>
        <family val="2"/>
      </rPr>
      <t xml:space="preserve">El manual digital ya se realizó y en el boletín número 13 de Canal Capital se socializó su publicación.
</t>
    </r>
    <r>
      <rPr>
        <b/>
        <sz val="9"/>
        <rFont val="Tahoma"/>
        <family val="2"/>
      </rPr>
      <t xml:space="preserve">Análisis OCI: </t>
    </r>
    <r>
      <rPr>
        <sz val="9"/>
        <rFont val="Tahoma"/>
        <family val="2"/>
      </rPr>
      <t xml:space="preserve">Se procede a la verificación de socialización del manual digital emitido y publicado, evidenciando que este fue socializado mediante boletín interno No. 13 del 28 de marzo de 2019; Sin embargo, no se evidencia la socialización del mismo con las personas que requieren tener conocimiento del mismo. Se mantiene la calificación del seguimiento anterior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
    </r>
  </si>
  <si>
    <r>
      <t xml:space="preserve">Reporte G. Documental: </t>
    </r>
    <r>
      <rPr>
        <sz val="9"/>
        <color theme="1"/>
        <rFont val="Tahoma"/>
        <family val="2"/>
      </rPr>
      <t xml:space="preserve">Se realizaron las capacitaciones en el área de programación, para el manejo de los archivos físicos y digitales.
</t>
    </r>
    <r>
      <rPr>
        <b/>
        <sz val="9"/>
        <color theme="1"/>
        <rFont val="Tahoma"/>
        <family val="2"/>
      </rPr>
      <t xml:space="preserve">Análisis OCI: </t>
    </r>
    <r>
      <rPr>
        <sz val="9"/>
        <color theme="1"/>
        <rFont val="Tahoma"/>
        <family val="2"/>
      </rPr>
      <t xml:space="preserve">Se evidencian las actas con fecha del 12 y 13 de agosto de 2019 en las que se entregan indicaciones de como se deben almacenar las "series y subseries que se manejan en soportes distintos al papel (archivo audiovisual y medios digitales o electrónicos), esto debido a que la mayoría de series y subseries del área ya no se manejan en físico".
Teniendo en cuenta lo anterior, así como las fechas de ejecución de las acciones se califica como </t>
    </r>
    <r>
      <rPr>
        <b/>
        <sz val="9"/>
        <color theme="1"/>
        <rFont val="Tahoma"/>
        <family val="2"/>
      </rPr>
      <t xml:space="preserve">"Terminada" </t>
    </r>
    <r>
      <rPr>
        <sz val="9"/>
        <color theme="1"/>
        <rFont val="Tahoma"/>
        <family val="2"/>
      </rPr>
      <t xml:space="preserve">con estado </t>
    </r>
    <r>
      <rPr>
        <b/>
        <sz val="9"/>
        <color theme="1"/>
        <rFont val="Tahoma"/>
        <family val="2"/>
      </rPr>
      <t>"Cerrada".</t>
    </r>
  </si>
  <si>
    <t xml:space="preserve">Se adelantó la actualización del documento propuesto. </t>
  </si>
  <si>
    <r>
      <rPr>
        <b/>
        <sz val="9"/>
        <color theme="1"/>
        <rFont val="Tahoma"/>
        <family val="2"/>
      </rPr>
      <t xml:space="preserve">Análisis OCI: </t>
    </r>
    <r>
      <rPr>
        <sz val="9"/>
        <color theme="1"/>
        <rFont val="Tahoma"/>
        <family val="2"/>
      </rPr>
      <t xml:space="preserve">No se remite relación de avances por parte del área; Sin embargo, verificados los soportes se evidenciaron correos del 15/08/2019 en el cual la funcionaria de talento humano solicita a planeación actualización del Procedimiento Plan de Bienestar, Código AGTH-PD-013. Correo del 26/08/2019 en el cual se solicita a planeación actualización del procedimiento Retiro del Servidor Público, Código AGTH-PD-003, Versión 8, y del Procedimiento Capacitación, Código AGTH-PD-012, Versión 8. Correo del 27/08/2019 en el cual se solicita a planeación actualización del Procedimiento Comisiones de Servicios, Código AGTH-PD-004, Versión 8. Los cuales son socializados para todo el canal en el boletín No.41 del 30/08/2019. excepto por la actualización del procedimiento de Comisiones de Servicios, Código AGTH-PD-004, Versión 8. que no adjunto soporte de su actualización por parte de planeación.
Teniendo en cuenta que la solicitud de actualización del Manual de Convivencia Laboral, Código AGTH-MN-002, Versión 1. se realizó mediante correo del 02/09/2019, esta no se puede tomar en el corte. dado lo anterior la acción queda </t>
    </r>
    <r>
      <rPr>
        <b/>
        <sz val="9"/>
        <color theme="1"/>
        <rFont val="Tahoma"/>
        <family val="2"/>
      </rPr>
      <t>"En Proceso".</t>
    </r>
  </si>
  <si>
    <r>
      <t xml:space="preserve">Reporte Sist. Informativo: </t>
    </r>
    <r>
      <rPr>
        <sz val="9"/>
        <color theme="1"/>
        <rFont val="Tahoma"/>
        <family val="2"/>
      </rPr>
      <t xml:space="preserve">Se solicitará al área de control interno la reasignación de la observación, teniendo en cuenta que la formulación de documento corresponde a la dirección operativa.
</t>
    </r>
    <r>
      <rPr>
        <b/>
        <sz val="9"/>
        <color theme="1"/>
        <rFont val="Tahoma"/>
        <family val="2"/>
      </rPr>
      <t xml:space="preserve">Análisis OCI: </t>
    </r>
    <r>
      <rPr>
        <sz val="9"/>
        <color theme="1"/>
        <rFont val="Tahoma"/>
        <family val="2"/>
      </rPr>
      <t xml:space="preserve">El área no remite soportes que permitan evidenciar el cumplimiento de las acciones propuestas; de igual manera, teniendo en cuenta el reporte realizado por el área, la Oficina de Control Interno a la fecha de corte no cuenta con la solicitud mencionada. 
Teniendo en cuenta lo anterior, así como las fechas determinadas para ejecución se mantiene la calificación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en el plan. </t>
    </r>
  </si>
  <si>
    <r>
      <rPr>
        <b/>
        <sz val="9"/>
        <color theme="1"/>
        <rFont val="Tahoma"/>
        <family val="2"/>
      </rPr>
      <t xml:space="preserve">Reporte Sist. Informativo: </t>
    </r>
    <r>
      <rPr>
        <sz val="9"/>
        <color theme="1"/>
        <rFont val="Tahoma"/>
        <family val="2"/>
      </rPr>
      <t xml:space="preserve">Se solicitará al área de control interno una modificación en la acción teniendo en cuenta que en la formulación del manual de procedimientos se incluyó la explicación para el manejo del programa incepción.
</t>
    </r>
    <r>
      <rPr>
        <b/>
        <sz val="9"/>
        <color theme="1"/>
        <rFont val="Tahoma"/>
        <family val="2"/>
      </rPr>
      <t xml:space="preserve">Análisis OCI: </t>
    </r>
    <r>
      <rPr>
        <sz val="9"/>
        <color theme="1"/>
        <rFont val="Tahoma"/>
        <family val="2"/>
      </rPr>
      <t xml:space="preserve">El área no remite soportes que permitan evidenciar el cumplimiento de las acciones propuestas; de igual manera, teniendo en cuenta el reporte realizado por el área, la Oficina de Control Interno no cuenta con la solicitud mencionada a la fecha de corte. </t>
    </r>
    <r>
      <rPr>
        <b/>
        <sz val="9"/>
        <color theme="1"/>
        <rFont val="Tahoma"/>
        <family val="2"/>
      </rPr>
      <t xml:space="preserve">
</t>
    </r>
    <r>
      <rPr>
        <sz val="9"/>
        <color theme="1"/>
        <rFont val="Tahoma"/>
        <family val="2"/>
      </rPr>
      <t xml:space="preserve">Teniendo en cuenta lo anterior, así como las fechas determinadas para ejecución se mantiene la calificación del seguimiento anterior con alerta </t>
    </r>
    <r>
      <rPr>
        <b/>
        <sz val="9"/>
        <color theme="1"/>
        <rFont val="Tahoma"/>
        <family val="2"/>
      </rPr>
      <t>"Sin Iniciar"</t>
    </r>
    <r>
      <rPr>
        <sz val="9"/>
        <color theme="1"/>
        <rFont val="Tahoma"/>
        <family val="2"/>
      </rPr>
      <t xml:space="preserve"> y se recomienda al área adelantar las actividades pendientes que permitan darle cabal cumplimiento a lo formulado en el plan dentro de las fechas de ejecución determinadas. </t>
    </r>
  </si>
  <si>
    <r>
      <rPr>
        <b/>
        <sz val="9"/>
        <rFont val="Tahoma"/>
        <family val="2"/>
      </rPr>
      <t>Reporte Planeación:</t>
    </r>
    <r>
      <rPr>
        <sz val="9"/>
        <rFont val="Tahoma"/>
        <family val="2"/>
      </rPr>
      <t xml:space="preserve"> Procedimientos actualizados en la intranet del Canal: 
FORMULACIÓN, REGISTRO Y ACTUALIZACIÓN DE PROYECTOS DE INVERSIÓN.
FORMULACIÓN Y SEGUIMIENTO AL PLAN ANUAL DE ADQUISICIONES
Respecto al procedimiento PROYECTO FONDO PARA EL DESARROLLO DE LA TELEVISIÓN Y LOS CONTENIDOS (FONTV), el mismo no se actualiza teniendo en cuenta los cambios en materia de regulación del fondo y la liquidación de la Autoridad Nacional de Televisión, sin embargo se remite el procedimiento revisado y actualizado sin oficializar.
Están pendientes las actualizaciones de los procedimientos: 
FORMULACIÓN Y SEGUIMIENTO DEL PLAN DE ACCIÓN ANUAL, CONTROL DE DOCUMENTOS, CONTROL AL PRODUCTO (BIEN Y/O SERVICIO) NO CONFORME 
Los cuales serán actualizados en el mes de septiembre. 
Respecto a las acciones 2 y 3, las mismas fueron adelantadas entre los meses de diciembre y enero y se encentran en proceso constante de revisión para actualización normativa. 
</t>
    </r>
    <r>
      <rPr>
        <b/>
        <sz val="9"/>
        <rFont val="Tahoma"/>
        <family val="2"/>
      </rPr>
      <t xml:space="preserve">Análisis OCI: </t>
    </r>
    <r>
      <rPr>
        <sz val="9"/>
        <rFont val="Tahoma"/>
        <family val="2"/>
      </rPr>
      <t xml:space="preserve"> Posterior a la revisión de los soportes remitidos por el área y a lo reportado, se puede inferir que se ha adelantado parte del trabajo formulado y que hace falta la actualización de tres procedimientos . Por lo anterior no se ha dado cumplimiento a la segunda actividad planeada. Así las cosas , se califica la acción como </t>
    </r>
    <r>
      <rPr>
        <b/>
        <sz val="9"/>
        <rFont val="Tahoma"/>
        <family val="2"/>
      </rPr>
      <t>"Incumplida"</t>
    </r>
    <r>
      <rPr>
        <sz val="9"/>
        <rFont val="Tahoma"/>
        <family val="2"/>
      </rPr>
      <t xml:space="preserve">. </t>
    </r>
  </si>
  <si>
    <r>
      <rPr>
        <b/>
        <sz val="9"/>
        <rFont val="Tahoma"/>
        <family val="2"/>
      </rPr>
      <t>Reporte Planeación:</t>
    </r>
    <r>
      <rPr>
        <sz val="9"/>
        <rFont val="Tahoma"/>
        <family val="2"/>
      </rPr>
      <t xml:space="preserve"> Se actualizaron los logos de los documentos del SIG, sin embargo están pendientes los siguientes documentos: 
FORMULACIÓN Y SEGUIMIENTO DEL PLAN DE ACCIÓN ANUAL, CONTROL DE DOCUMENTOS, CONTROL AL PRODUCTO (BIEN Y/O SERVICIO) NO CONFORME 
Los cuales serán actualizados en el mes de septiembre. 
</t>
    </r>
    <r>
      <rPr>
        <b/>
        <sz val="9"/>
        <rFont val="Tahoma"/>
        <family val="2"/>
      </rPr>
      <t xml:space="preserve">Análisis OCI: </t>
    </r>
    <r>
      <rPr>
        <sz val="9"/>
        <rFont val="Tahoma"/>
        <family val="2"/>
      </rPr>
      <t xml:space="preserve">Posterior a la revisión de los soportes remitidos por el área y a lo reportado, se puede inferir que se ha adelantado parte del trabajo formulado y que hace falta la actualización de tres procedimientos. Por lo anterior no se ha dado cumplimiento a la segunda actividad planeada. Así las cosas , se califica la acción como </t>
    </r>
    <r>
      <rPr>
        <b/>
        <sz val="9"/>
        <rFont val="Tahoma"/>
        <family val="2"/>
      </rPr>
      <t>"Incumplida".</t>
    </r>
  </si>
  <si>
    <r>
      <rPr>
        <b/>
        <sz val="9"/>
        <rFont val="Tahoma"/>
        <family val="2"/>
      </rPr>
      <t>Reporte Planeación:</t>
    </r>
    <r>
      <rPr>
        <sz val="9"/>
        <rFont val="Tahoma"/>
        <family val="2"/>
      </rPr>
      <t xml:space="preserve"> Procedimientos actualizados en la intranet del Canal: 
FORMULACIÓN, REGISTRO Y ACTUALIZACIÓN DE PROYECTOS DE INVERSIÓN, FORMULACIÓN Y SEGUIMIENTO AL PLAN ANUAL DE ADQUISICIONES
Respecto al procedimiento PROYECTO FONDO PARA EL DESARROLLO DE LA TELEVISIÓN Y LOS CONTENIDOS (FONTV), el mismo no se actualiza teniendo en cuenta los cambios en materia de regulación del fondo y la liquidación de la Autoridad Nacional de Televisión, sin embardo se remite el procedimiento revisado y actualizado sin oficializar.
Están pendientes las actualizaciones de los procedimientos: 
FORMULACIÓN Y SEGUIMIENTO DEL PLAN DE ACCIÓN ANUAL, CONTROL DE DOCUMENTOS, CONTROL AL PRODUCTO (BIEN Y/O SERVICIO) NO CONFORME 
Los cuales serán actualizados en el mes de septiembre. 
Respecto a la acción 2 esta fue ejecutada en el último trimestre del año 2018 y se han solicitado actualizaciones de los documentos: 
CECS-PO-001 POLÍTICAS DE CONTROL, MGTV-IN-001 INSTRUCTIVO PARA EL MANEJO DE LA VIDEOTECA, AGTH-IN-001 INSTRUCTIVO PARA LA ELABORACIÓN DE ACUERDOS DE GESTIÓN. 
</t>
    </r>
    <r>
      <rPr>
        <b/>
        <sz val="9"/>
        <rFont val="Tahoma"/>
        <family val="2"/>
      </rPr>
      <t>Análisis OCI:</t>
    </r>
    <r>
      <rPr>
        <sz val="9"/>
        <rFont val="Tahoma"/>
        <family val="2"/>
      </rPr>
      <t xml:space="preserve"> Posterior a la revisión de los soportes remitidos por el área y a lo reportado, se puede inferir que se ha adelantado parte del trabajo formulado y que hace falta la actualización de tres procedimientos. Por lo anterior no se ha dado cumplimiento a la segunda actividad planeada. Así las cosas , se califica la acción como </t>
    </r>
    <r>
      <rPr>
        <b/>
        <sz val="9"/>
        <rFont val="Tahoma"/>
        <family val="2"/>
      </rPr>
      <t>"Incumplida"</t>
    </r>
    <r>
      <rPr>
        <sz val="9"/>
        <rFont val="Tahoma"/>
        <family val="2"/>
      </rPr>
      <t>.</t>
    </r>
  </si>
  <si>
    <r>
      <rPr>
        <b/>
        <sz val="9"/>
        <color theme="1"/>
        <rFont val="Tahoma"/>
        <family val="2"/>
      </rPr>
      <t xml:space="preserve">Reporte Planeación: </t>
    </r>
    <r>
      <rPr>
        <sz val="9"/>
        <color theme="1"/>
        <rFont val="Tahoma"/>
        <family val="2"/>
      </rPr>
      <t xml:space="preserve">Procedimientos actualizados en la intranet del Canal: 
FORMULACIÓN, REGISTRO Y ACTUALIZACIÓN DE PROYECTOS DE INVERSIÓN.
FORMULACIÓN Y SEGUIMIENTO AL PLAN ANUAL DE ADQUISICIONES.
Respecto al procedimiento PROYECTO FONDO PARA EL DESARROLLO DE LA TELEVISIÓN Y LOS CONTENIDOS (FONTV), el mismo no se actualiza teniendo en cuenta los cambios en materia de regulación del fondo y la liquidación de la Autoridad Nacional de Televisión, sin embardo se remite el procedimiento revisado y actualizado sin oficializar.
Están pendientes las actualizaciones de los procedimientos: 
FORMULACIÓN Y SEGUIMIENTO DEL PLAN DE ACCIÓN ANUAL, CONTROL DE DOCUMENTOS, CONTROL AL PRODUCTO (BIEN Y/O SERVICIO) NO CONFORME 
Los cuales serán actualizados en el mes de septiembre. 
Respecto a la acción 2 esta fue ejecutada en el último trimestre del año 2018 y se han solicitado actualizaciones de los documentos: 
CECS-PO-001 POLÍTICAS DE CONTROL
MGTV-IN-001 INSTRUCTIVO PARA EL MANEJO DE LA VIDEOTECA
AGTH-IN-001 INSTRUCTIVO PARA LA ELABORACIÓN DE ACUERDOS DE GESTIÓN 
</t>
    </r>
    <r>
      <rPr>
        <b/>
        <sz val="9"/>
        <color theme="1"/>
        <rFont val="Tahoma"/>
        <family val="2"/>
      </rPr>
      <t>Análisis OCI:</t>
    </r>
    <r>
      <rPr>
        <sz val="9"/>
        <color theme="1"/>
        <rFont val="Tahoma"/>
        <family val="2"/>
      </rPr>
      <t xml:space="preserve"> Posterior a la revisión de los soportes remitidos por el área y a lo reportado, se puede inferir que se ha adelantado parte del trabajo formulado y que hace falta la actualización de tres procedimientos. Por lo anterior no se ha dado cumplimiento a la primera actividad planeada. Así las cosas , se califica la acción como "</t>
    </r>
    <r>
      <rPr>
        <b/>
        <sz val="9"/>
        <color theme="1"/>
        <rFont val="Tahoma"/>
        <family val="2"/>
      </rPr>
      <t>Incumplida</t>
    </r>
    <r>
      <rPr>
        <sz val="9"/>
        <color theme="1"/>
        <rFont val="Tahoma"/>
        <family val="2"/>
      </rPr>
      <t>".</t>
    </r>
  </si>
  <si>
    <t xml:space="preserve">En auditorias posteriores se han evidenciado elementos con problemas similares. Por lo que se mantiene abierta y se coordinará con las nuevas actividades propuestas. </t>
  </si>
  <si>
    <r>
      <t xml:space="preserve">Reporte Comunicaciones: </t>
    </r>
    <r>
      <rPr>
        <sz val="9"/>
        <rFont val="Tahoma"/>
        <family val="2"/>
      </rPr>
      <t xml:space="preserve">El manual de la alcaldía no se ha actualizado por esto no se ha podido realizar la actualización del nuestro. 
</t>
    </r>
    <r>
      <rPr>
        <b/>
        <sz val="9"/>
        <rFont val="Tahoma"/>
        <family val="2"/>
      </rPr>
      <t xml:space="preserve">Análisis OCI: </t>
    </r>
    <r>
      <rPr>
        <sz val="9"/>
        <rFont val="Tahoma"/>
        <family val="2"/>
      </rPr>
      <t xml:space="preserve">Teniendo en cuenta el reporte del área no se realizaron avances sobre las acciones formuladas en el Plan, toda vez que la actualización del Manual de Comunicaciones de Canal Capital depende de las actividades de actualización y publicación del Manual de Comunicaciones de la Alcaldía Mayor de Bogotá lo que no se ha adelantado a la fecha de corte; teniendo en cuenta las fechas establecidas para ejecución de las actividades, se califica con alerta </t>
    </r>
    <r>
      <rPr>
        <b/>
        <sz val="9"/>
        <rFont val="Tahoma"/>
        <family val="2"/>
      </rPr>
      <t>"Incumplida".</t>
    </r>
    <r>
      <rPr>
        <sz val="9"/>
        <rFont val="Tahoma"/>
        <family val="2"/>
      </rPr>
      <t xml:space="preserve"> Se recomienda al área adelantar las actividades que permitan dar cabal cumplimiento a lo determinado. </t>
    </r>
  </si>
  <si>
    <r>
      <t xml:space="preserve">Reporte Comunicaciones: </t>
    </r>
    <r>
      <rPr>
        <sz val="9"/>
        <rFont val="Tahoma"/>
        <family val="2"/>
      </rPr>
      <t xml:space="preserve">El manual de la alcaldía no se ha actualizado por esto no se ha podido realizar la actualización del nuestro. 
</t>
    </r>
    <r>
      <rPr>
        <b/>
        <sz val="9"/>
        <rFont val="Tahoma"/>
        <family val="2"/>
      </rPr>
      <t xml:space="preserve">Análisis OCI: </t>
    </r>
    <r>
      <rPr>
        <sz val="9"/>
        <rFont val="Tahoma"/>
        <family val="2"/>
      </rPr>
      <t xml:space="preserve">Teniendo en cuenta el reporte del área no se realizaron avances sobre las acciones formuladas en el Plan, toda vez que la actualización del Manual de Comunicaciones de Canal Capital depende de las actividades de actualización y publicación del Manual de Comunicaciones de la Alcaldía Mayor de Bogotá lo que no se ha adelantado a la fecha de corte; teniendo en cuenta las fechas establecidas para ejecución de las actividades, se califica con alerta </t>
    </r>
    <r>
      <rPr>
        <b/>
        <sz val="9"/>
        <rFont val="Tahoma"/>
        <family val="2"/>
      </rPr>
      <t>"Incumplida"</t>
    </r>
    <r>
      <rPr>
        <sz val="9"/>
        <rFont val="Tahoma"/>
        <family val="2"/>
      </rPr>
      <t xml:space="preserve">. Se recomienda al área adelantar las actividades que permitan dar cabal cumplimiento a lo determinado.  </t>
    </r>
  </si>
  <si>
    <r>
      <t xml:space="preserve">Reporte At. Ciudadano: </t>
    </r>
    <r>
      <rPr>
        <sz val="9"/>
        <rFont val="Tahoma"/>
        <family val="2"/>
      </rPr>
      <t xml:space="preserve">Se realizó en Google Calendar la alerta para presentación de informes de pqrs.
</t>
    </r>
    <r>
      <rPr>
        <b/>
        <sz val="9"/>
        <rFont val="Tahoma"/>
        <family val="2"/>
      </rPr>
      <t xml:space="preserve">Análisis OCI: </t>
    </r>
    <r>
      <rPr>
        <sz val="9"/>
        <rFont val="Tahoma"/>
        <family val="2"/>
      </rPr>
      <t xml:space="preserve">Se remiten los soportes de notificación en Google Calendar para los informes de PQRS a la fecha de corte, evidenciando la ejecución de lo formulado en el Plan dentro de los plazos establecidos. Teniendo en cuenta lo anterior, se califica </t>
    </r>
    <r>
      <rPr>
        <b/>
        <sz val="9"/>
        <rFont val="Tahoma"/>
        <family val="2"/>
      </rPr>
      <t>"Terminada"</t>
    </r>
    <r>
      <rPr>
        <sz val="9"/>
        <rFont val="Tahoma"/>
        <family val="2"/>
      </rPr>
      <t xml:space="preserve"> con estado </t>
    </r>
    <r>
      <rPr>
        <b/>
        <sz val="9"/>
        <rFont val="Tahoma"/>
        <family val="2"/>
      </rPr>
      <t>"Cerrada".</t>
    </r>
  </si>
  <si>
    <t>Se evidenciaron los soportes mencionados en la acción.</t>
  </si>
  <si>
    <r>
      <t xml:space="preserve">Reporte At. Ciudadano: </t>
    </r>
    <r>
      <rPr>
        <sz val="9"/>
        <rFont val="Tahoma"/>
        <family val="2"/>
      </rPr>
      <t xml:space="preserve">Se realizaron diferentes cursos respecto al servicio a la ciudadanía: como son Curso de Lenguaje Claro del DNP, Servicio al Ciudadano de la Función Pública y Comunicación Telefónica del SENA, los certificados fueron enviados a Recursos humanos para ser ingresados a la hoja de vida.
</t>
    </r>
    <r>
      <rPr>
        <b/>
        <sz val="9"/>
        <rFont val="Tahoma"/>
        <family val="2"/>
      </rPr>
      <t xml:space="preserve">Análisis OCI: </t>
    </r>
    <r>
      <rPr>
        <sz val="9"/>
        <rFont val="Tahoma"/>
        <family val="2"/>
      </rPr>
      <t xml:space="preserve">Se evidencian diplomas de participación por parte del auxiliar de atención al ciudadano en materia de servicio, lenguaje claro y herramientas Ofimáticas, por lo que se procedió a la verificación física de la carpeta de la historia laboral observando la inclusión de los mismos en el expediente. 
Teniendo en cuenta las fechas de ejecución determinadas en el Plan, así como lo formulado en el Plan, se califica la acción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</si>
  <si>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t>Dirección Operativa
Planeación</t>
  </si>
  <si>
    <t>Directora Operativa
Profesional Universitario de Planeación</t>
  </si>
  <si>
    <t>Director Sistema Informativo
Profesional Universitario de Planeación</t>
  </si>
  <si>
    <r>
      <t xml:space="preserve">Reporte Sist. Informativo: </t>
    </r>
    <r>
      <rPr>
        <sz val="9"/>
        <color theme="1"/>
        <rFont val="Tahoma"/>
        <family val="2"/>
      </rPr>
      <t xml:space="preserve">En reunión con el Director del Sistema Informativo se hizo la revisión de las funciones que deben adelantar los contratistas y se generó un documento base como apoyo al proceso de contratación.
Se solicitó la reunión con el área jurídica para socializar el documento una reunión, sin embargo no se pudo desarrollar por temas logísticos de dicha área. Durante el presente periodo se reiteró la necesidad del encuentro vía correo electrónico.
</t>
    </r>
    <r>
      <rPr>
        <b/>
        <sz val="9"/>
        <color theme="1"/>
        <rFont val="Tahoma"/>
        <family val="2"/>
      </rPr>
      <t xml:space="preserve">Análisis OCI: </t>
    </r>
    <r>
      <rPr>
        <sz val="9"/>
        <color theme="1"/>
        <rFont val="Tahoma"/>
        <family val="2"/>
      </rPr>
      <t xml:space="preserve">Se realiza la verificación de los soportes remitidos por el área en los que se evidencia la solicitud de una reunión con la Coordinación Jurídica, con el fin de socializar los perfiles de los contratistas del Sistema Informativo, la cual a la fecha no se ha ejecutado. Frente a los soportes que permitan evidenciar el cumplimiento de la acción "Elaborar un documento en el que se establecen los perfiles del personal requerido para el Sistema Informativo, de acuerdo a las necesidades y estructura actual, con publicación interna" no se remite evidencia que permita dar cumplimiento a lo formulado. 
Teniendo en cuenta lo anterior, se reconocen los avances frente a la segunda acción; sin embargo, al no contar con soportes que permitan evidenciar el cumplimiento de lo formulado se califica con alerta </t>
    </r>
    <r>
      <rPr>
        <b/>
        <sz val="9"/>
        <color theme="1"/>
        <rFont val="Tahoma"/>
        <family val="2"/>
      </rPr>
      <t xml:space="preserve">"Incumplida" </t>
    </r>
    <r>
      <rPr>
        <sz val="9"/>
        <color theme="1"/>
        <rFont val="Tahoma"/>
        <family val="2"/>
      </rPr>
      <t xml:space="preserve">y se recomienda al área ejecutar las actividades formuladas en el plan, así como la remisión de los avances y soportes de conformidad con las Circulares No.020 de 2018 y No.020 de 2019. </t>
    </r>
  </si>
  <si>
    <r>
      <t xml:space="preserve">Reporte Nuevos Negocios: </t>
    </r>
    <r>
      <rPr>
        <sz val="9"/>
        <rFont val="Tahoma"/>
        <family val="2"/>
      </rPr>
      <t xml:space="preserve">Cuadro de control financiero con desagregación del FEE.
</t>
    </r>
    <r>
      <rPr>
        <b/>
        <sz val="9"/>
        <rFont val="Tahoma"/>
        <family val="2"/>
      </rPr>
      <t xml:space="preserve">Análisis OCI: </t>
    </r>
    <r>
      <rPr>
        <sz val="9"/>
        <rFont val="Tahoma"/>
        <family val="2"/>
      </rPr>
      <t xml:space="preserve">Se procede a la verificación de los soportes remitidos de conformidad con el reporte del área; sin embargo, no se evidencia el cuadro mencionado. Teniendo en cuenta lo anterior, así como las fechas de ejecución de la actividad se califica la acción </t>
    </r>
    <r>
      <rPr>
        <b/>
        <sz val="9"/>
        <rFont val="Tahoma"/>
        <family val="2"/>
      </rPr>
      <t>"Incumplida"</t>
    </r>
    <r>
      <rPr>
        <sz val="9"/>
        <rFont val="Tahoma"/>
        <family val="2"/>
      </rPr>
      <t>.</t>
    </r>
  </si>
  <si>
    <r>
      <t>Reporte Sist. Informativo:</t>
    </r>
    <r>
      <rPr>
        <sz val="9"/>
        <color theme="1"/>
        <rFont val="Tahoma"/>
        <family val="2"/>
      </rPr>
      <t xml:space="preserve"> Se hizo la reunión con el equipo y el gerente para abordar los objetivos generales del canal, la plataforma estratégica y otros aspectos de interés. Se hizo una reunión con el equipo del Sistema Informativo para socializar la plataforma estratégica, la articulación con el equipo digital y los objetivos del Sistema Informativo. Se aplicó una evaluación a los integrantes del equipo del Sistema Informativo, para verificar que conocieron la información. Se hizo una reunión con las áreas encargadas (comunicación, planeación y Sistema Informativo) para diseñar mecanismos de difusión de los temas de interés relacionados con los objetivos, la línea editorial y la plataforma estratégica. Se solicitó reunión con las áreas encargadas (comunicación, planeación y Sistema Informativo) para diseñar mecanismos de difusión de los temas de interés relacionados con los objetivos, la línea editorial y la plataforma estratégica.</t>
    </r>
    <r>
      <rPr>
        <b/>
        <sz val="9"/>
        <color theme="1"/>
        <rFont val="Tahoma"/>
        <family val="2"/>
      </rPr>
      <t xml:space="preserve">
Análisis OCI: </t>
    </r>
    <r>
      <rPr>
        <sz val="9"/>
        <color theme="1"/>
        <rFont val="Tahoma"/>
        <family val="2"/>
      </rPr>
      <t xml:space="preserve">Se procede a la verificación de los soportes remitidos evidenciando el acta de reunión con las áreas de Planeación y Comunicaciones para diseñar mecanismos de difusión de la plataforma estratégica, objetivos, línea editorial, entre otros; así mismo, se remiten soportes de listado de asistencia a una jornada con fecha del 28 de junio junto con una encuesta aplicada en la misma fecha (Lo cual no asocia el evento al que pertenece), siendo poco claras en la relación que tienen en el cumplimiento de las acciones formuladas.
Teniendo en cuenta lo anterior, así como las fechas de ejecución establecidas en el Plan, se califica la acción con alerta </t>
    </r>
    <r>
      <rPr>
        <b/>
        <sz val="9"/>
        <color theme="1"/>
        <rFont val="Tahoma"/>
        <family val="2"/>
      </rPr>
      <t xml:space="preserve">"Incumplida" </t>
    </r>
    <r>
      <rPr>
        <sz val="9"/>
        <color theme="1"/>
        <rFont val="Tahoma"/>
        <family val="2"/>
      </rPr>
      <t xml:space="preserve">y se recomienda al área ejecutar las actividades pendientes que permitan darle cabal cumplimiento a lo formulado. </t>
    </r>
  </si>
  <si>
    <r>
      <t xml:space="preserve">Reporte Nuevos Negocios: </t>
    </r>
    <r>
      <rPr>
        <sz val="9"/>
        <rFont val="Tahoma"/>
        <family val="2"/>
      </rPr>
      <t xml:space="preserve">Oficios con solicitudes de liquidación. </t>
    </r>
    <r>
      <rPr>
        <b/>
        <sz val="9"/>
        <rFont val="Tahoma"/>
        <family val="2"/>
      </rPr>
      <t xml:space="preserve">
Análisis OCI: </t>
    </r>
    <r>
      <rPr>
        <sz val="9"/>
        <rFont val="Tahoma"/>
        <family val="2"/>
      </rPr>
      <t xml:space="preserve">El área remite el Oficio 1493 del 10 de septiembre de 2018 con la cual se solicita el acta de liquidación del contrato No.657 de 2017; sin embargo, no es posible determinar el número de solicitudes de liquidación toda vez que solo se remite una (1) y no existe listado o relación que permita establecer la cantidad que deben ser liquidados. 
Teniendo en cuenta que la meta establece el 97% de los contratos liquidados, así como la fecha de ejecución establecida se califica la acción con alerta </t>
    </r>
    <r>
      <rPr>
        <b/>
        <sz val="9"/>
        <rFont val="Tahoma"/>
        <family val="2"/>
      </rPr>
      <t>"Incumplida"</t>
    </r>
    <r>
      <rPr>
        <sz val="9"/>
        <rFont val="Tahoma"/>
        <family val="2"/>
      </rPr>
      <t xml:space="preserve"> y se recomienda al área adelantar las actividades pendientes que permitan evidenciar el cabal cumplimiento de lo formulado en el plan.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</si>
  <si>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"Terminada Extemporánea"</t>
    </r>
    <r>
      <rPr>
        <sz val="9"/>
        <rFont val="Tahoma"/>
        <family val="2"/>
      </rPr>
      <t xml:space="preserve"> con estado </t>
    </r>
    <r>
      <rPr>
        <b/>
        <sz val="9"/>
        <rFont val="Tahoma"/>
        <family val="2"/>
      </rPr>
      <t xml:space="preserve">"Cerrada". </t>
    </r>
  </si>
  <si>
    <t xml:space="preserve">Procede el cierre de la acción formulada por la publicación del Manual de Contratación aprobado con Resolución No. 031 de 2019 en el que se retiro el requisito de presentación de la "propuesta de servicios" para los contratos de prestación de servicios profesionales. </t>
  </si>
  <si>
    <r>
      <rPr>
        <b/>
        <sz val="9"/>
        <rFont val="Tahoma"/>
        <family val="2"/>
      </rPr>
      <t>Reporte Planeación:</t>
    </r>
    <r>
      <rPr>
        <sz val="9"/>
        <rFont val="Tahoma"/>
        <family val="2"/>
      </rPr>
      <t xml:space="preserve"> En le mes de mayo se solicitó actualización de los siguientes documentos: 
CECS-PO-001 POLÍTICAS DE CONTROL, MGTV-IN-001 INSTRUCTIVO PARA EL MANEJO DE LA VIDEOTECA, AGTH-IN-001 INSTRUCTIVO PARA LA ELABORACIÓN DE ACUERDOS DE GESTIÓN.
De las solicitudes de actualización realizada, se hicieron efectivas las asociadas a los documentos manejo de la videoteca y eliminación del documento acuerdos de gestión, quedando pendiente el documento políticas de Control de la Oficina de Control Interno. 
</t>
    </r>
    <r>
      <rPr>
        <b/>
        <sz val="9"/>
        <rFont val="Tahoma"/>
        <family val="2"/>
      </rPr>
      <t xml:space="preserve">Análisis OCI: </t>
    </r>
    <r>
      <rPr>
        <sz val="9"/>
        <rFont val="Tahoma"/>
        <family val="2"/>
      </rPr>
      <t xml:space="preserve">Revisados los soportes remitidos por el área se evidencia que se han adelantado las actividades de actualización determinadas lo que permiten darle cumplimiento a lo formulado; teniendo en cuenta, que el documento faltante por actualización corresponde a la Oficina de Control Interno, el cual será eliminado se procede a calificar la acción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 xml:space="preserve">. </t>
    </r>
  </si>
  <si>
    <r>
      <rPr>
        <b/>
        <sz val="9"/>
        <color theme="1"/>
        <rFont val="Tahoma"/>
        <family val="2"/>
      </rPr>
      <t xml:space="preserve">Reporte Planeación: </t>
    </r>
    <r>
      <rPr>
        <sz val="9"/>
        <color theme="1"/>
        <rFont val="Tahoma"/>
        <family val="2"/>
      </rPr>
      <t xml:space="preserve">Con corte al 30 de agosto se adelantó la política de participación ciudadana, sin embargo el producto final aún se encuentra en construcción.  
</t>
    </r>
    <r>
      <rPr>
        <b/>
        <sz val="9"/>
        <color theme="1"/>
        <rFont val="Tahoma"/>
        <family val="2"/>
      </rPr>
      <t xml:space="preserve">Análisis OCI: </t>
    </r>
    <r>
      <rPr>
        <sz val="9"/>
        <color theme="1"/>
        <rFont val="Tahoma"/>
        <family val="2"/>
      </rPr>
      <t xml:space="preserve"> Se revisa los soportes enviados por el área, lo que permite concluir que se hay un avance en el trabajo programado. Se cuenta con un avance importante de las actividades. Se reitera la observación del anterior seguimiento y se recomienda tener en cuenta la fecha máxima para el cumplimiento. 
Por lo anterior se califica </t>
    </r>
    <r>
      <rPr>
        <b/>
        <sz val="9"/>
        <color theme="1"/>
        <rFont val="Tahoma"/>
        <family val="2"/>
      </rPr>
      <t xml:space="preserve">"En proceso". </t>
    </r>
  </si>
  <si>
    <r>
      <rPr>
        <b/>
        <sz val="9"/>
        <color theme="1"/>
        <rFont val="Tahoma"/>
        <family val="2"/>
      </rPr>
      <t xml:space="preserve">Reporte Planeación: </t>
    </r>
    <r>
      <rPr>
        <sz val="9"/>
        <color theme="1"/>
        <rFont val="Tahoma"/>
        <family val="2"/>
      </rPr>
      <t xml:space="preserve">Con corte al 30 de agosto se adelantó la política de participación ciudadana, sin embargo el producto final aún se encuentra en construcción.  
</t>
    </r>
    <r>
      <rPr>
        <b/>
        <sz val="9"/>
        <color theme="1"/>
        <rFont val="Tahoma"/>
        <family val="2"/>
      </rPr>
      <t xml:space="preserve">Análisis OCI: </t>
    </r>
    <r>
      <rPr>
        <sz val="9"/>
        <color theme="1"/>
        <rFont val="Tahoma"/>
        <family val="2"/>
      </rPr>
      <t xml:space="preserve">Se revisa los soportes enviados por el área, lo que permite concluir que se hay un avance en el trabajo programado. Se cuenta con un avance importante de las actividades. Se reitera la observación del anterior seguimiento y se recomienda tener en cuenta la fecha máxima para el cumplimiento. 
Por lo anterior se califica </t>
    </r>
    <r>
      <rPr>
        <b/>
        <sz val="9"/>
        <color theme="1"/>
        <rFont val="Tahoma"/>
        <family val="2"/>
      </rPr>
      <t>"En proceso".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</si>
  <si>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procede a la verificación a la actualización de los enlaces evidenciando que se encuentran debidamente publicados en la página web de la entidad. Por lo anterior, se mantiene la calificación anterior </t>
    </r>
    <r>
      <rPr>
        <b/>
        <sz val="9"/>
        <rFont val="Tahoma"/>
        <family val="2"/>
      </rPr>
      <t>"Terminada"</t>
    </r>
    <r>
      <rPr>
        <sz val="9"/>
        <rFont val="Tahoma"/>
        <family val="2"/>
      </rPr>
      <t xml:space="preserve"> y se procede al cierre de la misma. </t>
    </r>
  </si>
  <si>
    <t xml:space="preserve">Procede el cierre de la acción por evidenciarse en pagina web de la entidad la publicación de los links para las convocatorias abiertas en la vigencia. </t>
  </si>
  <si>
    <t xml:space="preserve">La acción se cierra toda vez que el manual de contratación aprobado con Resolución No. 031 de 2019 establece los criterios para la identificación del presupuesto de los contratos. </t>
  </si>
  <si>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procedió a la verificación de los criterios para la identificación del presupuesto evidenciando que se encuentran debidamente relacionados en la Resolución. 
Teniendo en cuenta lo observado se califica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</si>
  <si>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t>La acción se cierra toda vez que el manual de contratación aprobado con Resolución No. 031 de 2019 establece los criterios  y requisitos que debe cumplir los estudios previos.</t>
  </si>
  <si>
    <t xml:space="preserve">La acción se cierra toda vez que el manual de contratación aprobado con Resolución No. 031 de 2019  trae las reglas aplicables al ejercicio de la supervisión contractual. </t>
  </si>
  <si>
    <r>
      <t xml:space="preserve">Análisis OCI: </t>
    </r>
    <r>
      <rPr>
        <sz val="9"/>
        <rFont val="Tahoma"/>
        <family val="2"/>
      </rPr>
      <t>A pesar de haber sido requerida la información al área con memorando 1867 del 23/08/2019 y reiterado de forma verbal el día 12/09/2019, no hubo remisión del reporte correspondiente al segundo  cuatrimestre.  Por lo anterior, se procedió a la verificación de los criterios de los estudios previos evidenciando que se encuentran debidamente relacionados en la Resolución. 
Teniendo en cuenta lo observado se califica</t>
    </r>
    <r>
      <rPr>
        <b/>
        <sz val="9"/>
        <rFont val="Tahoma"/>
        <family val="2"/>
      </rPr>
      <t xml:space="preserve"> "Terminada"</t>
    </r>
    <r>
      <rPr>
        <sz val="9"/>
        <rFont val="Tahoma"/>
        <family val="2"/>
      </rPr>
      <t xml:space="preserve"> con estado </t>
    </r>
    <r>
      <rPr>
        <b/>
        <sz val="9"/>
        <rFont val="Tahoma"/>
        <family val="2"/>
      </rPr>
      <t>"Cerrada"</t>
    </r>
    <r>
      <rPr>
        <sz val="9"/>
        <rFont val="Tahoma"/>
        <family val="2"/>
      </rPr>
      <t>.</t>
    </r>
  </si>
  <si>
    <r>
      <t xml:space="preserve">Análisis OCI: </t>
    </r>
    <r>
      <rPr>
        <sz val="9"/>
        <rFont val="Tahoma"/>
        <family val="2"/>
      </rPr>
      <t>A pesar de haber sido requerida la información al área con memorando 1867 del 23/08/2019 y reiterado de forma verbal el día 12/09/2019, no hubo remisión del reporte correspondiente al segundo  cuatrimestre.  Por lo anterior, se procedió a la verificación de las reglas aplicables al ejercicio de la supervisión evidenciando que se encuentran debidamente relacionadas en la Resolución. 
Teniendo en cuenta lo observado se califica</t>
    </r>
    <r>
      <rPr>
        <b/>
        <sz val="9"/>
        <rFont val="Tahoma"/>
        <family val="2"/>
      </rPr>
      <t xml:space="preserve"> "Terminada"</t>
    </r>
    <r>
      <rPr>
        <sz val="9"/>
        <rFont val="Tahoma"/>
        <family val="2"/>
      </rPr>
      <t xml:space="preserve"> con estado </t>
    </r>
    <r>
      <rPr>
        <b/>
        <sz val="9"/>
        <rFont val="Tahoma"/>
        <family val="2"/>
      </rPr>
      <t>"Cerrada"</t>
    </r>
    <r>
      <rPr>
        <sz val="9"/>
        <rFont val="Tahoma"/>
        <family val="2"/>
      </rPr>
      <t>.</t>
    </r>
  </si>
  <si>
    <r>
      <rPr>
        <b/>
        <sz val="9"/>
        <rFont val="Tahoma"/>
        <family val="2"/>
      </rPr>
      <t xml:space="preserve">Reporte sistemas: </t>
    </r>
    <r>
      <rPr>
        <sz val="9"/>
        <rFont val="Tahoma"/>
        <family val="2"/>
      </rPr>
      <t xml:space="preserve">1. Revisar el estado actual de los equipos de cómputo donde se deja como evidencia una imagen por cada equipo intervenido.
2. Se realizó la verificación de la consola de antivirus para determinar si los equipos de cómputo están actualizando sus firmas de protección, la cual se detalla en el informe adjunto.
3. Se realizó la construcción de una Base de Datos Unificada con información del área de sistemas y el área técnica para el control de los equipos de cómputo de la entidad. 
</t>
    </r>
    <r>
      <rPr>
        <b/>
        <sz val="9"/>
        <rFont val="Tahoma"/>
        <family val="2"/>
      </rPr>
      <t xml:space="preserve">Análisis OCI: </t>
    </r>
    <r>
      <rPr>
        <sz val="9"/>
        <rFont val="Tahoma"/>
        <family val="2"/>
      </rPr>
      <t>Se evidencian 2 matrices en Excel con información del área de sistemas y el área técnica para el control de los equipos de cómputo de la entidad, en las cuales se relacionan los datos del estado de los equipos y el software que tienen instalado, de los cuales se dejo un archivo drive con la imagen de cada equipo revisado, actividad realizada en los meses de julio, agosto y septiembre de 2019. Teniendo en cuenta que la acción formulada indica 1 revisión cada semestre se encuentra pendiente la realización de la segunda revisión, adicional a ello la acción venció el 20/12/2018, Razón por la cual la acción continua</t>
    </r>
    <r>
      <rPr>
        <b/>
        <sz val="9"/>
        <rFont val="Tahoma"/>
        <family val="2"/>
      </rPr>
      <t xml:space="preserve"> "Incumplida".</t>
    </r>
  </si>
  <si>
    <r>
      <t xml:space="preserve">Reporte Nuevos Negocios: </t>
    </r>
    <r>
      <rPr>
        <sz val="9"/>
        <rFont val="Tahoma"/>
        <family val="2"/>
      </rPr>
      <t xml:space="preserve">Memorandos radicando informes finales dentro de los contratos.
</t>
    </r>
    <r>
      <rPr>
        <b/>
        <sz val="9"/>
        <rFont val="Tahoma"/>
        <family val="2"/>
      </rPr>
      <t xml:space="preserve">Análisis OCI: </t>
    </r>
    <r>
      <rPr>
        <sz val="9"/>
        <rFont val="Tahoma"/>
        <family val="2"/>
      </rPr>
      <t xml:space="preserve">Se procede a la verificación de los soportes remitidos por el área, evidenciando que se remitieron los informes finales de supervisión de los contratos No.891-2018, No.859-2018, No.821-2018, No.415-2018 y 927-2019 derivados de contratos interadministrativos. Por lo anterior, se procedió a la verificación de una muestra de tres (3) contratos interadministrativos como tal, con el fin de evidenciar la existencia de los informes finales de supervisión descritos en la acción en relación con la observación, como resultado del ejercicio se evidenció que los expedientes de los contratos de la muestra: No.210-2017 (SDCRD), No. 753-2018 (IDPAC) y No. 1400-2018 (Unidad Reparación de Victimas) no cuentan con los informes finales de supervisión; si bien el contrato No.1400-2018 cuenta con informes de ejecución de actividades no registra el final. 
Teniendo en cuenta lo anterior, así como las fechas de ejecución de las actividades formuladas se califica con alerta </t>
    </r>
    <r>
      <rPr>
        <b/>
        <sz val="9"/>
        <rFont val="Tahoma"/>
        <family val="2"/>
      </rPr>
      <t>"Incumplida"</t>
    </r>
    <r>
      <rPr>
        <sz val="9"/>
        <rFont val="Tahoma"/>
        <family val="2"/>
      </rPr>
      <t xml:space="preserve"> y se recomienda al área adelantar las actividades pendientes que permitan evidenciar el cabal cumplimiento de lo formulado en el plan.  </t>
    </r>
  </si>
  <si>
    <t>Se cierra la acción posterior a la verificación del nuevo manual aprobado por Resolución No. 031 de 2019. donde se ajusto lo encontrado en la observación.</t>
  </si>
  <si>
    <t xml:space="preserve">Se verificó con los Guardas del Canal y se evidenció la socialización del Plan de Emergencia. </t>
  </si>
  <si>
    <r>
      <t xml:space="preserve">Reporte Sist. Informativo: </t>
    </r>
    <r>
      <rPr>
        <sz val="9"/>
        <color theme="1"/>
        <rFont val="Tahoma"/>
        <family val="2"/>
      </rPr>
      <t xml:space="preserve">Se creó la herramienta drive en donde el personal del Sistema informativo, deja evidencia de las acción desarrolladas en cada periodo. Dicha herramienta sirve de apoyo a la supervisión de contratos.
</t>
    </r>
    <r>
      <rPr>
        <b/>
        <sz val="9"/>
        <color theme="1"/>
        <rFont val="Tahoma"/>
        <family val="2"/>
      </rPr>
      <t xml:space="preserve">Análisis OCI: </t>
    </r>
    <r>
      <rPr>
        <sz val="9"/>
        <color theme="1"/>
        <rFont val="Tahoma"/>
        <family val="2"/>
      </rPr>
      <t xml:space="preserve">Se observa que se viene adelantando el diligenciamiento de la herramienta "Google Drive Sistema Informativo" por parte de los contratistas como parte del cumplimiento de las actividades de apoyo a la supervisión; sin embargo, no es clara la relación con la actividad de "generar evidencia de la realización de los consejos de redacción" toda vez que no se observan las evidencias de la realización de los mismos.
Teniendo en cuenta las fechas de ejecución propuestas se califica la acción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propuesto en el plan dentro de las fechas de ejecución determinadas, así como la remisión de avances y soportes de conformidad con las Circulares Internas No.020 de 2018 y No.020 de 2019.  </t>
    </r>
  </si>
  <si>
    <t>Se cierra la acción posterior a la verificación del manual de contratación aprobado con Resolución No. 031 de 2019 en el que se establece claramente los requisitos de perfección y ejecución de los contactos.</t>
  </si>
  <si>
    <t xml:space="preserve">Se cierra la acción posterior a la verificación del manual de contratación aprobado con Resolución No. 031 de 2019  en el que se contempla la designación de supervisión. Así mismo los contratos estipulan la supervisión a cargo de Canal Capital. </t>
  </si>
  <si>
    <t>Se cierra la acción posterior a la verificación del manual de contratación aprobado con Resolución No. 031 de 2019  contempla que la identificación de riesgos contractuales y relaciona la metodología de Colombia Compra Eficiente.</t>
  </si>
  <si>
    <t xml:space="preserve">Se ordena el cierre de la acción al verificar que el nuevo manual de contratación  aprobado Resolución No. 031 de 2019 contemplo la eliminación del requisito "propuesta de servicios" para los contratos de prestación de servicios profesionales. </t>
  </si>
  <si>
    <t xml:space="preserve">Si bien es cierto que se cuenta con el establecimiento de un cronograma el mismo no se encuentran en ejecución. </t>
  </si>
  <si>
    <t>Teniendo en cuenta que el canal cuenta un lineamiento adoptado, desde la Oficina de Control Interno recomendará adelantar actividades de socialización.</t>
  </si>
  <si>
    <t xml:space="preserve">Se da el cierre de la acción en razón a que el documento pendiente será eliminado por razones del proceso de mejora continua y actualización de los documentos del proceso de control interno. </t>
  </si>
  <si>
    <t>Se cierra la acción en el entendido del principio general del derecho que abarca la función publica por el cual nadie esta obligado a lo imposible. En este caso al estar suspendida la implementación por la Secretaria de Cultura, impide llevar a cabo la acción. No obstante, se recomienda al área verificar la información reportada en SEGPLAN para evitar diferencias con fichas EBI-D.</t>
  </si>
  <si>
    <t>Se evidencia en las minutas contractuales, obligación relacionada con el cumplimiento de las normas de seguridad y salud en el trabajo.</t>
  </si>
  <si>
    <r>
      <t xml:space="preserve">Análisis OCI: </t>
    </r>
    <r>
      <rPr>
        <sz val="9"/>
        <rFont val="Tahoma"/>
        <family val="2"/>
      </rPr>
      <t>A pesar de haber sido requerida la información al área con memorando 1867 del 23/08/2019 y reiterado de forma verbal el día 12/09/2019, no hubo remisión del reporte correspondiente al segundo  cuatrimestre. Por lo anterior, se procedió a la verificación las reglas para la elaboración de documentos precontractuales y de supervisión contractual evidenciando que se encuentran debidamente relacionadas en la Resolución. 
Teniendo en cuenta lo observado se califica</t>
    </r>
    <r>
      <rPr>
        <b/>
        <sz val="9"/>
        <rFont val="Tahoma"/>
        <family val="2"/>
      </rPr>
      <t xml:space="preserve"> "Terminada"</t>
    </r>
    <r>
      <rPr>
        <sz val="9"/>
        <rFont val="Tahoma"/>
        <family val="2"/>
      </rPr>
      <t xml:space="preserve"> con estado</t>
    </r>
    <r>
      <rPr>
        <b/>
        <sz val="9"/>
        <rFont val="Tahoma"/>
        <family val="2"/>
      </rPr>
      <t xml:space="preserve"> "Cerrada"</t>
    </r>
    <r>
      <rPr>
        <sz val="9"/>
        <rFont val="Tahoma"/>
        <family val="2"/>
      </rPr>
      <t>.</t>
    </r>
  </si>
  <si>
    <t xml:space="preserve">La acción se cierra toda vez que el manual de contratación aprobado con Resolución No. 031 de 2019  trae las reglas  para la elaboración de los documentos precontractuales y  las reglas aplicables al ejercicio de la supervisión contractual. </t>
  </si>
  <si>
    <t>Se realizaron las actividades propuestas.</t>
  </si>
  <si>
    <t>Se cuenta con un cronograma como documento guía, para prevenir publicaciones extemporáneas</t>
  </si>
  <si>
    <r>
      <t xml:space="preserve">Reporte G. Documental: </t>
    </r>
    <r>
      <rPr>
        <sz val="9"/>
        <color theme="1"/>
        <rFont val="Tahoma"/>
        <family val="2"/>
      </rPr>
      <t xml:space="preserve">Para el 2019 se creo una estrategia, que garantiza el cumplimiento de los estipulado en el cronograma. Y abarca las transferencias primarias de 2018. Adicionalmente se tiene indicadores de las transferencias realizadas en lo corrido del año.
</t>
    </r>
    <r>
      <rPr>
        <b/>
        <sz val="9"/>
        <color theme="1"/>
        <rFont val="Tahoma"/>
        <family val="2"/>
      </rPr>
      <t xml:space="preserve">Análisis OCI: </t>
    </r>
    <r>
      <rPr>
        <sz val="9"/>
        <color theme="1"/>
        <rFont val="Tahoma"/>
        <family val="2"/>
      </rPr>
      <t xml:space="preserve">Se procede a la verificación de las evidencias remitidas, observando que mediante memorando 082 del 18 de enero de 2019, se dio a conocer el cronograma de transferencias primarias para la vigencia, así como un documento denominado "indicadores" en el que se presenta un gráfico del volumen de documentación recibida en lo corrido de la vigencia; Sin embargo, es importante que dicho indicador sea debidamente asociado al proceso, para que se adelante su  respectivo reporte al área de planeación. 
Teniendo en cuenta lo anterior, así como las fechas de ejecución determinadas se califica la acción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</si>
  <si>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t>Queda abierta a la espera de la respuesta que emita la Secretaría de Educación a la respectiva solicitud.</t>
  </si>
  <si>
    <r>
      <t xml:space="preserve">Reporte At. Ciudadano: </t>
    </r>
    <r>
      <rPr>
        <sz val="9"/>
        <rFont val="Tahoma"/>
        <family val="2"/>
      </rPr>
      <t xml:space="preserve">Se realizo el día 06 de junio la actualización del procedimiento Atención y Respuesta a Requerimientos de la Ciudadanía, código: AAUT-PD-001, el día 20 de junio se solicita la publicación en el boletín y el día 21 de junio se socializa por este medio.
</t>
    </r>
    <r>
      <rPr>
        <b/>
        <sz val="9"/>
        <rFont val="Tahoma"/>
        <family val="2"/>
      </rPr>
      <t xml:space="preserve">Análisis OCI: </t>
    </r>
    <r>
      <rPr>
        <sz val="9"/>
        <rFont val="Tahoma"/>
        <family val="2"/>
      </rPr>
      <t xml:space="preserve">Una vez verificados los soportes remitidos se evidencia la actualización del Procedimiento AAUT-PD-001 ATENCIÓN Y RESPUESTA A REQUERIMIENTOS DE LA CIUDADANÍA, así como la publicación y socialización en el Boletín Interno No.29 del 21 de junio de 2019. A la fecha de seguimiento se remite la base de datos "Solicitudes y peticiones" en la que se registran las solicitudes realizadas al Canal, lo cual al realizar comparación con los radicados, se observa una diferencia de 37 solicitudes.
</t>
    </r>
    <r>
      <rPr>
        <b/>
        <sz val="9"/>
        <rFont val="Tahoma"/>
        <family val="2"/>
      </rPr>
      <t xml:space="preserve">
</t>
    </r>
    <r>
      <rPr>
        <sz val="9"/>
        <rFont val="Tahoma"/>
        <family val="2"/>
      </rPr>
      <t xml:space="preserve">Teniendo en cuenta lo anterior, así como las fechas de ejecución establecidas, se califica la acción con estado </t>
    </r>
    <r>
      <rPr>
        <b/>
        <sz val="9"/>
        <rFont val="Tahoma"/>
        <family val="2"/>
      </rPr>
      <t>"En Proceso"</t>
    </r>
    <r>
      <rPr>
        <sz val="9"/>
        <rFont val="Tahoma"/>
        <family val="2"/>
      </rPr>
      <t xml:space="preserve"> y se recomienda al área adelantar las actividades pendientes que permitan darle cabal cumplimiento a lo formulado en el Plan dentro de los tiempos de ejecución determinados. 
Posterior a la verificación de las observaciones entregadas por el área como producto de la remisión del seguimiento para revisión, la acción no se modifica en su calificación toda vez que la matriz remitida cuenta con un total de (74) solicitudes de copia relacionadas y se remiten los soportes de radicación de (33) solicitudes, por lo que se recomienda al área efectuar las verificaciones pertinentes a lo ingresado versus lo reportado. </t>
    </r>
  </si>
  <si>
    <t xml:space="preserve">Se adelantaron las actividades formuladas en el tiempo establecido. </t>
  </si>
  <si>
    <t>1. correo electrónico del 16/11/2018.
2. Acta de entrega del 16/11/2018. 
3. soportes inspecciones 2018 y 2019.</t>
  </si>
  <si>
    <t>1. actualización del 03/12/2018, versión 6 al plan de emergencias del Canal.
2. acta 21/03/2019 reunión COPASST.
2. Acta del 22/08/2019 reunión COPASST.</t>
  </si>
  <si>
    <t>1. Acta del 05/12/2018 divulgación del procedimiento de entrega de  EPP a supervisores.
2. Acta del 31/01/2019 divulgación del procedimiento de entrega de  EPP a supervisores.
3. soportes de entrega de elementos con firmas de recibido.</t>
  </si>
  <si>
    <t>1. acta del 25/11/2018 revisión criterios.
2. acta del 25/04/2019 seguimiento diligenciamiento de formatos.
3. Acta del 30/08/2019  seguimiento diligenciamiento de formatos.</t>
  </si>
  <si>
    <t>1. Actualización del inventario de botiquines el 30/08/2019.
2.  Soportes inspecciones 2018 y 2019.</t>
  </si>
  <si>
    <t>1.  Actualización del 03/12/2018, versión 6 plan de emergencias del Canal.
2. Soportes inspecciones trimestrales.</t>
  </si>
  <si>
    <t xml:space="preserve">1. Plan de Trabajo EPLE-FT-027 versión 1, del 21/12/2018.
2. Acta del  30/04/2019  seguimiento de las acciones.
3.  Acta del 22/08/2019 seguimiento a las acciones. </t>
  </si>
  <si>
    <t xml:space="preserve">1. Ficha técnica de indicadores código AGTH-FT-065 del 18/02/2019.
2. Formato AGTH-FT-066, Versión 1 del 12/06/2019 MATRIZ DE SUSTANCIAS QUÍMICAS. </t>
  </si>
  <si>
    <t>1. Ficha técnica de indicadores AGTH-FT-065 del 18/02/2019. 
2. Acta del 07/12/2019 revisión del SG- SST.</t>
  </si>
  <si>
    <t xml:space="preserve">Pendiente verificar el informe resultado del inventario general de la vigencia 2019. </t>
  </si>
  <si>
    <t>1. Acta de capacitación del 21/12/2018.
2. Acta de capacitación del 21/07/2019.</t>
  </si>
  <si>
    <t>1.  Documento soporte del  11/07/2019
2. Documento soporte del  21/12/2019
3. Correo del 12/07/2019.</t>
  </si>
  <si>
    <t xml:space="preserve">
1.  acta del 11/07/2019
2.  acta del 12/07/2019</t>
  </si>
  <si>
    <t>Se cierra la acción en razón a que es de conocimiento de la Oficina de Control Interno la Resolución 031 de 2019 por la cual se aprobó el nuevo manual de contratación.</t>
  </si>
  <si>
    <t xml:space="preserve">Se dio cumplimiento a la acción formulada. </t>
  </si>
  <si>
    <t xml:space="preserve">Pendiente verificar la medición de los indicadores en las fichas elaboradas. </t>
  </si>
  <si>
    <t>1. Pantallazo - Caracterización</t>
  </si>
  <si>
    <r>
      <t xml:space="preserve">Análisis OCI: </t>
    </r>
    <r>
      <rPr>
        <sz val="9"/>
        <rFont val="Tahoma"/>
        <family val="2"/>
      </rPr>
      <t xml:space="preserve">El área no remite avances de la ejecución de la actividad, por lo que la Oficina de Control Interno solicitó el expediente del Contrato 823 - 2016 a la Coordinación Jurídica, evidenciando que si bien se organizaron algunos soportes que dan cuenta del cumplimiento de las obligaciones contractuales, no se evidencia la ejecución de las obligaciones 10 y 11; de igual manera, se menciona en el informe parcial que se remiten soportes de las obligaciones 1 - 2 - 8 - 9 - 12 y 13, verificando los anexos se evidencia que se encuentran los soportes pertenecientes al informe final en el parcial.
Teniendo en cuenta lo anterior, se mantiene la calificación del seguimiento anterior con alerta </t>
    </r>
    <r>
      <rPr>
        <b/>
        <sz val="9"/>
        <rFont val="Tahoma"/>
        <family val="2"/>
      </rPr>
      <t>"Incumplida"</t>
    </r>
    <r>
      <rPr>
        <sz val="9"/>
        <rFont val="Tahoma"/>
        <family val="2"/>
      </rPr>
      <t xml:space="preserve"> y se recomienda al área efectuar los ajustes pertinentes con el fin de alcanzar la meta propuesta y proceder al cierre de la acción en el próximo seguimiento. 
Posterior a la verificación de las observaciones entregadas por el área como producto de la remisión del seguimiento para revisión, la acción no se modifica en su calificación toda vez que los soportes faltantes no se encuentran en el expediente y de conformidad con lo conversado con el área, la verificación se realizará en el próximo seguimiento. </t>
    </r>
  </si>
  <si>
    <r>
      <t xml:space="preserve">Reporte At. Ciudadano: </t>
    </r>
    <r>
      <rPr>
        <sz val="9"/>
        <rFont val="Tahoma"/>
        <family val="2"/>
      </rPr>
      <t>Se analizaron las peticiones y consultas más frecuentes de los ciudadanos en el año 2018 y se crearon las preguntas frecuentes. Se publicaron en la página web el 24 de mayo de 2019 y 17 de junio se actualizó, de igual manera se creo un botón más visible en la página web de preguntas frecuentes.</t>
    </r>
    <r>
      <rPr>
        <b/>
        <sz val="9"/>
        <rFont val="Tahoma"/>
        <family val="2"/>
      </rPr>
      <t xml:space="preserve">
Análisis OCI: </t>
    </r>
    <r>
      <rPr>
        <sz val="9"/>
        <rFont val="Tahoma"/>
        <family val="2"/>
      </rPr>
      <t xml:space="preserve">Se evidencia la consolidación y remisión de publicación de las preguntas frecuentes en el botón de transparencia de la página web del Canal, en el numeral 2.4. Preguntas y respuestas frecuentes; Sin embargo, no se evidencian soportes que permitan observar el cumplimiento de la acción No.1. Teniendo en cuenta lo anterior, se califica la acción con alerta </t>
    </r>
    <r>
      <rPr>
        <b/>
        <sz val="9"/>
        <rFont val="Tahoma"/>
        <family val="2"/>
      </rPr>
      <t>"Incumplida"</t>
    </r>
    <r>
      <rPr>
        <sz val="9"/>
        <rFont val="Tahoma"/>
        <family val="2"/>
      </rPr>
      <t xml:space="preserve"> y se recomienda al área remitir la totalidad de soportes que den cumplimiento a lo formulado en el Plan. 
Posterior a la verificación de las observaciones entregadas por el área como producto de la remisión del seguimiento para revisión, la acción no tiene modificación en su calificación toda vez que no se remiten soportes que permitan evidenciar la realización de la acción No. 1:</t>
    </r>
    <r>
      <rPr>
        <i/>
        <sz val="9"/>
        <rFont val="Tahoma"/>
        <family val="2"/>
      </rPr>
      <t xml:space="preserve"> Se realizará un análisis del total de peticiones y preguntas hechas por la ciudadanía en el año 2018</t>
    </r>
    <r>
      <rPr>
        <sz val="9"/>
        <rFont val="Tahoma"/>
        <family val="2"/>
      </rPr>
      <t xml:space="preserve">,  se recomienda al área efectuar la remisión del documento que permita realizar la medición del indicador propuesto y en el cual se hace el análisis de las de los requerimientos de información. </t>
    </r>
  </si>
  <si>
    <r>
      <t xml:space="preserve">Reporte S. Informativo: </t>
    </r>
    <r>
      <rPr>
        <sz val="9"/>
        <color theme="1"/>
        <rFont val="Tahoma"/>
        <family val="2"/>
      </rPr>
      <t xml:space="preserve">Ya se adelantaron las acciones pactadas. 
</t>
    </r>
    <r>
      <rPr>
        <b/>
        <sz val="9"/>
        <color theme="1"/>
        <rFont val="Tahoma"/>
        <family val="2"/>
      </rPr>
      <t xml:space="preserve">Análisis OCI: </t>
    </r>
    <r>
      <rPr>
        <sz val="9"/>
        <color theme="1"/>
        <rFont val="Tahoma"/>
        <family val="2"/>
      </rPr>
      <t xml:space="preserve">Se evidencia la reiteración del correo electrónico remitido por parte del área de Sistema Informativo a Planeación el 30 de abril de 2019 con fecha del 2 de mayo de 2019, en el cual se solicita la inclusión de la línea editorial en la Plataforma Estratégica, frente al cual no se observa respuesta. 
Teniendo en cuenta que se adelantó la primer actividad planteada, se procede a la inclusión del área de Planeación dentro de los responsables de ejecución de las acciones propuestas, con el fin de dar cabal cumplimiento a lo formulado. Teniendo en cuenta los tiempos de ejecución establecidos, se califica con estado </t>
    </r>
    <r>
      <rPr>
        <b/>
        <sz val="9"/>
        <color theme="1"/>
        <rFont val="Tahoma"/>
        <family val="2"/>
      </rPr>
      <t xml:space="preserve">"Incumplida" </t>
    </r>
    <r>
      <rPr>
        <sz val="9"/>
        <color theme="1"/>
        <rFont val="Tahoma"/>
        <family val="2"/>
      </rPr>
      <t xml:space="preserve">y se recomienda adelantar las actividades pendientes con el fin de darle cabal cumplimiento a lo establecido en el Plan. 
Posterior a la verificación de las observaciones entregadas por el área de Planeación incluido como responsable de ejecución de la acción, se modifica en su calificación a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 xml:space="preserve">, toda vez que esta remitió los correos de publicación en el botón de transparencia efectuada en el mes de mayo y verificado dicho espacio se evidencia que este cuenta con la debida publicación de la línea editorial. Teniendo en cuenta lo anterior, se recomienda a las áreas fortalecer su coordinación y comunicación con el fin de consolidar los soportes que permiten evidenciar el cumplimiento de lo suscrito. </t>
    </r>
  </si>
  <si>
    <r>
      <t xml:space="preserve">Reporte Sist. Informativo: </t>
    </r>
    <r>
      <rPr>
        <sz val="9"/>
        <color theme="1"/>
        <rFont val="Tahoma"/>
        <family val="2"/>
      </rPr>
      <t xml:space="preserve">Se adelantó con el área de ingeniería la revisión de los perfiles y dicho ajuste.
</t>
    </r>
    <r>
      <rPr>
        <b/>
        <sz val="9"/>
        <color theme="1"/>
        <rFont val="Tahoma"/>
        <family val="2"/>
      </rPr>
      <t xml:space="preserve">Reporte Coord. Técnica: </t>
    </r>
    <r>
      <rPr>
        <sz val="9"/>
        <color theme="1"/>
        <rFont val="Tahoma"/>
        <family val="2"/>
      </rPr>
      <t xml:space="preserve">No reporta avances ni soportes.
</t>
    </r>
    <r>
      <rPr>
        <b/>
        <sz val="9"/>
        <color theme="1"/>
        <rFont val="Tahoma"/>
        <family val="2"/>
      </rPr>
      <t xml:space="preserve">Análisis OCI: </t>
    </r>
    <r>
      <rPr>
        <sz val="9"/>
        <color theme="1"/>
        <rFont val="Tahoma"/>
        <family val="2"/>
      </rPr>
      <t xml:space="preserve">El área no remite soportes que permitan evidenciar el cumplimiento de lo reportado, por lo tanto, teniendo en cuenta las fechas de ejecución de las acciones, así como la falta de evidencia, se califica con alerta </t>
    </r>
    <r>
      <rPr>
        <b/>
        <sz val="9"/>
        <color theme="1"/>
        <rFont val="Tahoma"/>
        <family val="2"/>
      </rPr>
      <t xml:space="preserve">"Incumplida" </t>
    </r>
    <r>
      <rPr>
        <sz val="9"/>
        <color theme="1"/>
        <rFont val="Tahoma"/>
        <family val="2"/>
      </rPr>
      <t xml:space="preserve">y se recomienda al área adelantar las actividades pendientes que permitan darle cabal cumplimiento a lo propuesto en el plan, así como la remisión de avances y soportes de conformidad con las Circulares Internas No.020 de 2018 y No.020 de 2019.  
Posterior a la verificación de las observaciones entregadas por el área como producto de la remisión del seguimiento para revisión, la acción no se modifica en su calificación toda vez que como lo afirma el área, los soportes se entregaron de manera extemporánea y no podrán tenerse en cuenta para el seguimiento ya que los tiempos de ejecución del seguimiento se encuentran establecidos en el Plan Anual de Auditorías aprobado para la vigencia 2019.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</si>
  <si>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</si>
  <si>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</si>
  <si>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Se invita al área a tener presente la Circular 020 de 2018  y presentar el  siguiente reporte con las evidencias correspondientes. 
El área no presento observaciones sobre el análisis efectuado en el presente seguimiento razón por la cual se confirma  la calificación.</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</si>
  <si>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Se invita al área a tener presente la Circular 020 de 2018  y presentar el  siguiente reporte con las evidencias correspondientes. 
El área no presento observaciones sobre el análisis efectuado en el presente seguimiento razón por la cual se confirma la calificación.</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</si>
  <si>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xml:space="preserve">". Se invita al área a tener presente la Circular 020 de 2018  y presentar el  siguiente reporte con las evidencias correspondientes
No obstante, y en consideración a lo referido por el área sobre el presente seguimiento en relación con los documentos "Condiciones Mínimas" y "Estudios Previos", se evidencia un cumplimiento de la acción y asegurando la meta formulada. Por lo tanto la acción se califica con alerta </t>
    </r>
    <r>
      <rPr>
        <b/>
        <sz val="9"/>
        <rFont val="Tahoma"/>
        <family val="2"/>
      </rPr>
      <t xml:space="preserve">"Terminada extemporánea" </t>
    </r>
    <r>
      <rPr>
        <sz val="9"/>
        <rFont val="Tahoma"/>
        <family val="2"/>
      </rPr>
      <t>con estado "</t>
    </r>
    <r>
      <rPr>
        <b/>
        <sz val="9"/>
        <rFont val="Tahoma"/>
        <family val="2"/>
      </rPr>
      <t>Cerrada"</t>
    </r>
    <r>
      <rPr>
        <sz val="9"/>
        <rFont val="Tahoma"/>
        <family val="2"/>
      </rPr>
      <t xml:space="preserve">. 
Se invita al área a tener presente la Circular 020 de 2018  y presentar el  siguiente reporte con las evidencias correspondientes y en los tiempos establecidos.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</si>
  <si>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</si>
  <si>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Tampoco se presentaron argumentos que desvirtúen lo inicialmente señalado.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</si>
  <si>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califica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De igual manera se informa que las evidencias aportadas para el seguimiento del Plan de Mejoramiento Institucional quedan por fuera del tiempo para el presente seguimiento.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</si>
  <si>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se mantiene la calificación del seguimiento anterior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De igual manera se informa que las evidencias aportadas para el seguimiento del Plan de Mejoramiento Institucional quedan por fuera del tiempo para el presente seguimiento. Tampoco se presentaron argumentos que desvirtúen lo inicialmente señalado. </t>
    </r>
  </si>
  <si>
    <t>Procede el cierre de la acción formulada posterior a la verificación de los documentos publicados en intranet donde están plasmada la metodología para la identificación de riesgos contractuales</t>
  </si>
  <si>
    <r>
      <t xml:space="preserve">Análisis OCI: </t>
    </r>
    <r>
      <rPr>
        <sz val="9"/>
        <rFont val="Tahoma"/>
        <family val="2"/>
      </rPr>
      <t>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xml:space="preserve">. 
A pesar de esto, la Oficina de Control Interno fue invitada durante el proceso de actualización y socialización del nuevo manual aprobado a través de la Resolución 031 de 2019, por lo tanto se califica como </t>
    </r>
    <r>
      <rPr>
        <b/>
        <sz val="9"/>
        <rFont val="Tahoma"/>
        <family val="2"/>
      </rPr>
      <t xml:space="preserve">"Terminada Extemporánea" </t>
    </r>
    <r>
      <rPr>
        <sz val="9"/>
        <rFont val="Tahoma"/>
        <family val="2"/>
      </rPr>
      <t>con estado "</t>
    </r>
    <r>
      <rPr>
        <b/>
        <sz val="9"/>
        <rFont val="Tahoma"/>
        <family val="2"/>
      </rPr>
      <t>Cerrada"</t>
    </r>
    <r>
      <rPr>
        <sz val="9"/>
        <rFont val="Tahoma"/>
        <family val="2"/>
      </rPr>
      <t xml:space="preserve">. Se invita al área a tener presente la Circular 020 de 2018  y presentar el  siguiente reporte con las evidencias correspondientes. </t>
    </r>
  </si>
  <si>
    <r>
      <t xml:space="preserve">Reporte sistemas: </t>
    </r>
    <r>
      <rPr>
        <sz val="9"/>
        <rFont val="Tahoma"/>
        <family val="2"/>
      </rPr>
      <t>Se adjunta evidencias en carpetas actividad 1 - Solicitud de usuario y contraseña.
Actividad 2 - publicación y seguimiento de datos abiertos. 
http://datosabiertos.bogota.gov.co/organization/canal-capital.</t>
    </r>
    <r>
      <rPr>
        <b/>
        <sz val="9"/>
        <rFont val="Tahoma"/>
        <family val="2"/>
      </rPr>
      <t xml:space="preserve">
Análisis OCI: </t>
    </r>
    <r>
      <rPr>
        <sz val="9"/>
        <rFont val="Tahoma"/>
        <family val="2"/>
      </rPr>
      <t>Luego de la solicitud efectuada para el usuarios de datos abiertos en la cual catastro de Bogotá indica que el Canal ya tiene usuario habilitado, se procedió mediante correo del 02/07/2019 el profesional de sistemas solicita al web master "solicito sea publicado en el portal de datos abiertos Bogotá la información correspondiente a: 1. Documento "Índice de información clasificada y reservada" revisado y publicado en la página web de la entidad y en el portal de datos abiertos Bogotá en formato Excel. 2. Documento "Esquema de publicación de información" revisado y publicado en la página web de la entidad y en el portal de datos abiertos Bogotá en formato Excel. Así mismo, cuando sea actualizado el documento de activos de información a formato Excel, posterior a su aprobación realizar la correspondiente publicación". El web master el mismo día responde indicando que la información fue publicada y envía link para verificación. Con el fin de constatar lo dicho control interno procedió a ingresar al link el 18/09/2019 encontrando que la información se encuentra debidamente publicada.  Teniendo en cuenta que las publicaciones son periódicas y la acción vence hasta el 31/12/2019 esta queda</t>
    </r>
    <r>
      <rPr>
        <b/>
        <sz val="9"/>
        <rFont val="Tahoma"/>
        <family val="2"/>
      </rPr>
      <t xml:space="preserve"> "En Proceso" </t>
    </r>
    <r>
      <rPr>
        <sz val="9"/>
        <rFont val="Tahoma"/>
        <family val="2"/>
      </rPr>
      <t>con el fin de hacer verificación en los mese posteriores antes del cierre.</t>
    </r>
  </si>
  <si>
    <t>Se evidencia la ejecución de Contratos a través de los cuales se evidencia la implementación del Datacenter alterno.</t>
  </si>
  <si>
    <r>
      <t xml:space="preserve">Análisis OCI: </t>
    </r>
    <r>
      <rPr>
        <sz val="9"/>
        <rFont val="Tahoma"/>
        <family val="2"/>
      </rPr>
      <t xml:space="preserve">El área no remite reporte de avances sobre la ejecución de actividades; Sin embargo, al verificar los soportes remitidos se evidencia la continuidad de las a capacitaciones sobre traslado de equipos y frente al inventario pendiente se evidencia su programación para la primer semana de septiembre. 
Teniendo en cuenta las fechas de ejecución de las acciones, así como la fecha de corte del presente seguimiento (31 de agosto) se mantiene la calificación del seguimiento anterior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 xml:space="preserve"> de manera que se pueda verificar la ejecución del mismo dentro de los plazos establecidos. </t>
    </r>
  </si>
  <si>
    <r>
      <rPr>
        <b/>
        <sz val="9"/>
        <rFont val="Tahoma"/>
        <family val="2"/>
      </rPr>
      <t xml:space="preserve">Reporte Ventas y Mercadeo: </t>
    </r>
    <r>
      <rPr>
        <sz val="9"/>
        <rFont val="Tahoma"/>
        <family val="2"/>
      </rPr>
      <t xml:space="preserve">El Formato MCOM-FT-025 ACTA DE RECIBIDO DEL SERVICIO Y/O PRODUCTO DE CANJE está incluido el SIG en su versión 1 desde el 26/06/2018 por solicitud de la Profesional de Ventas y Mercadeo Milena Bocanegra.
</t>
    </r>
    <r>
      <rPr>
        <b/>
        <sz val="9"/>
        <rFont val="Tahoma"/>
        <family val="2"/>
      </rPr>
      <t xml:space="preserve">Análisis OCI: </t>
    </r>
    <r>
      <rPr>
        <sz val="9"/>
        <rFont val="Tahoma"/>
        <family val="2"/>
      </rPr>
      <t xml:space="preserve">Teniendo en cuenta el reporte del área se procede a verificar la información sobre aplicación del formato, frente a lo cual desde el área de ventas y mercadeo se informa que no se han adelantado canjes; contrario a lo informado por la Gerente de Mercadeo la cual informa que se efectúo un canje:  DIARIO QHUBO - GRUPO NACIONAL DE MEDIOS S.A., DE FEBRERO A AGOSTO DE 2019. Por lo tanto, se califica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se recomienda realizar la remisión de los soportes que permitan evidenciar el cumplimiento de la acción y proceder al cierre de la misma.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</si>
  <si>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que la Oficina de Control Interno procedió a la validación pendiente de la implementación del nuevo manual de contratación se observa que se procedió a la eliminación del memorando de solicitud de contratación y se implementó el formato "Condiciones mínimas de la contratación, código: AGJC-CN-FT-047" el cual cuenta con los parámetros de la descripción de la necesidad, estudio del sector, fecha de elaboración, entre otros. 
Teniendo en cuenta lo anterior, la acción se califica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toda vez que se adelantaron las modificaciones de los formatos.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</si>
  <si>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que la Oficina de Control Interno procedió a la validación pendiente de la implementación del nuevo manual de contratación se observa que se procedió a la eliminación del memorando de solicitud de contratación y se implementó el formato "Condiciones mínimas de la contratación, código: AGJC-CN-FT-047" el cual cuenta con los parámetros de la descripción de la necesidad, estudio del sector, fecha de elaboración, entre otros. 
Teniendo en cuenta lo anterior, la acción se califica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toda vez que se adelantaron las modificaciones de los formatos.  </t>
    </r>
  </si>
  <si>
    <r>
      <rPr>
        <b/>
        <sz val="9"/>
        <rFont val="Tahoma"/>
        <family val="2"/>
      </rPr>
      <t xml:space="preserve">Reporte Planeación: </t>
    </r>
    <r>
      <rPr>
        <sz val="9"/>
        <rFont val="Tahoma"/>
        <family val="2"/>
      </rPr>
      <t xml:space="preserve">1. Esta acción no se puede desarrollar toda vez que dicho sistema se encuentra suspendido en su implementación por parte de la Secretaría de Cultura.
2. Se realizó reunión con el equipo de planeación con el fin de verificar la información asociada al reporte de información de ejecución de los proyectos de inversión en el SEGPLAN.  
</t>
    </r>
    <r>
      <rPr>
        <b/>
        <sz val="9"/>
        <rFont val="Tahoma"/>
        <family val="2"/>
      </rPr>
      <t>Análisis OCI:</t>
    </r>
    <r>
      <rPr>
        <sz val="9"/>
        <rFont val="Tahoma"/>
        <family val="2"/>
      </rPr>
      <t xml:space="preserve"> Después de la revisión de los soportes remitidos por el área, se puede dar cuenta del cumplimiento de la actividad numero 2 formulada.  Respecto de la primera actividad, se reitera lo observado en el anterior seguimiento del año. Por lo anterior se califica como </t>
    </r>
    <r>
      <rPr>
        <b/>
        <sz val="9"/>
        <rFont val="Tahoma"/>
        <family val="2"/>
      </rPr>
      <t xml:space="preserve">"Terminada Extemporánea" </t>
    </r>
    <r>
      <rPr>
        <sz val="9"/>
        <rFont val="Tahoma"/>
        <family val="2"/>
      </rPr>
      <t>y se procede al cierre de la misma toda vez que se encuentra suspendida la implementación del Sistema por parte de la Secretaría de Cultura.</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</si>
  <si>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De acuerdo a la información enviada por Servicios Administrativos se evidencio publicación en la intranet de la actualización del procedimiento de ingreso a almacén, sin embargo, no se adjunta evidencias del envió a planeación, ni de la fecha en que fue publicada dicha actualización. Tal y como se indico en el seguimiento anterior solamente se ha realizado una capacitación. Igualmente se encuentra un listado de socialización de procesos administrativos del 31/07/2019 en el cual no se indica cuales fueron los procedimientos socializados. 
Al revisar en la intranet se evidencia que el procedimiento fue actualizado el 23/07/2019  "Versión 6: Actualización del procedimiento. Se incluyó el plazo estipulado para que los supervisores de contratos reúnan la documentación completa para realizar un ingreso al almacén después de recibir un bien (actividad 3)".
Lo anterior indica que a pesar de contar con las evidencias de las acciones planteadas, no se esta llevando el seguimiento adecuado de las acciones del plan. por lo cual se recomienda ejercer un mayor control y seguimiento a las actividades realizadas en cumplimiento de lo formulado en el plan de mejoramiento.
Dado lo anterior la acción queda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 xml:space="preserve">.
</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</si>
  <si>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De acuerdo a la información enviada por Servicios Administrativos se evidencio publicación en la intranet de la actualización del procedimiento de ingreso a almacén, sin embargo, no se adjunta evidencias del envió a planeación, ni de la fecha en que fue publicada dicha actualización. Tal y como se indico en el seguimiento anterior solamente se ha realizado una capacitación. Igualmente se encuentra un listado de socialización de procesos administrativos del 31/07/2019 en el cual no se indica cuales fueron los procedimientos socializados. 
Al revisar en la intranet se evidencia que el procedimiento fue actualizado el 23/07/2019  "Versión 6: Actualización del procedimiento. Se incluyó el plazo estipulado para que los supervisores de contratos reúnan la documentación completa para realizar un ingreso al almacén después de recibir un bien (actividad 3)".
Lo anterior indica que a pesar de contar con las evidencias de las acciones planteadas, no se esta llevando el seguimiento adecuado de las acciones del plan. por lo cual se recomienda ejercer un mayor control y seguimiento a las actividades realizadas en cumplimiento de lo formulado en el plan de mejoramiento.
Dado lo anterior la acción queda </t>
    </r>
    <r>
      <rPr>
        <b/>
        <sz val="9"/>
        <rFont val="Tahoma"/>
        <family val="2"/>
      </rPr>
      <t xml:space="preserve">"Terminada Extemporánea" </t>
    </r>
    <r>
      <rPr>
        <sz val="9"/>
        <rFont val="Tahoma"/>
        <family val="2"/>
      </rPr>
      <t>con estado</t>
    </r>
    <r>
      <rPr>
        <b/>
        <sz val="9"/>
        <rFont val="Tahoma"/>
        <family val="2"/>
      </rPr>
      <t xml:space="preserve"> "Cerrada".</t>
    </r>
    <r>
      <rPr>
        <sz val="9"/>
        <rFont val="Tahoma"/>
        <family val="2"/>
      </rPr>
      <t xml:space="preserve">
</t>
    </r>
  </si>
  <si>
    <r>
      <rPr>
        <b/>
        <sz val="9"/>
        <rFont val="Tahoma"/>
        <family val="2"/>
      </rPr>
      <t>Reporte Serv. Administrativos:</t>
    </r>
    <r>
      <rPr>
        <sz val="9"/>
        <rFont val="Tahoma"/>
        <family val="2"/>
      </rPr>
      <t xml:space="preserve"> No se envía.
</t>
    </r>
    <r>
      <rPr>
        <b/>
        <sz val="9"/>
        <rFont val="Tahoma"/>
        <family val="2"/>
      </rPr>
      <t xml:space="preserve">
Análisis OCI:</t>
    </r>
    <r>
      <rPr>
        <sz val="9"/>
        <rFont val="Tahoma"/>
        <family val="2"/>
      </rPr>
      <t xml:space="preserve"> Teniendo en cuenta que la acción fue terminada extemporáneamente y no fue cerrada, De acuerdo a la información suministrada por servicios administrativos para este seguimiento, se evidencia el listado de asistencia a la socialización de procesos administrativos del 31/07/2019. 
Teniendo en cuenta lo anterior se califica la acción como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t>
    </r>
  </si>
  <si>
    <r>
      <rPr>
        <b/>
        <sz val="9"/>
        <rFont val="Tahoma"/>
        <family val="2"/>
      </rPr>
      <t>Reporte Serv. Administrativos:</t>
    </r>
    <r>
      <rPr>
        <sz val="9"/>
        <rFont val="Tahoma"/>
        <family val="2"/>
      </rPr>
      <t xml:space="preserve"> No se envía.
</t>
    </r>
    <r>
      <rPr>
        <b/>
        <sz val="9"/>
        <rFont val="Tahoma"/>
        <family val="2"/>
      </rPr>
      <t xml:space="preserve">
Análisis OCI:</t>
    </r>
    <r>
      <rPr>
        <sz val="9"/>
        <rFont val="Tahoma"/>
        <family val="2"/>
      </rPr>
      <t xml:space="preserve"> Teniendo en cuenta que la acción fue terminada extemporáneamente y no fue cerrada, De acuerdo a la información suministrada por servicios administrativos para este seguimiento, se evidencia el listado de asistencia a la socialización de procesos administrativos del 31/07/2019. </t>
    </r>
    <r>
      <rPr>
        <sz val="9"/>
        <color rgb="FFFF0000"/>
        <rFont val="Tahoma"/>
        <family val="2"/>
      </rPr>
      <t xml:space="preserve"> 
</t>
    </r>
    <r>
      <rPr>
        <sz val="9"/>
        <rFont val="Tahoma"/>
        <family val="2"/>
      </rPr>
      <t xml:space="preserve">
Teniendo en cuenta lo anterior se califica la acción como </t>
    </r>
    <r>
      <rPr>
        <b/>
        <sz val="9"/>
        <rFont val="Tahoma"/>
        <family val="2"/>
      </rPr>
      <t>"Terminada Extemporánea"</t>
    </r>
    <r>
      <rPr>
        <sz val="9"/>
        <rFont val="Tahoma"/>
        <family val="2"/>
      </rPr>
      <t xml:space="preserve"> con estado </t>
    </r>
    <r>
      <rPr>
        <b/>
        <sz val="9"/>
        <rFont val="Tahoma"/>
        <family val="2"/>
      </rPr>
      <t>"Cerrada"</t>
    </r>
    <r>
      <rPr>
        <sz val="9"/>
        <rFont val="Tahoma"/>
        <family val="2"/>
      </rPr>
      <t>.</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</si>
  <si>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De acuerdo a la información enviada por Servicios Administrativos se evidencio publicación en la intranet de la actualización del procedimiento reintegro a almacén y/o traslado de bienes, sin embargo, no se adjunta evidencias del envió a planeación, ni de la fecha en que fue publicada dicha actualización Tal y como se indico en el seguimiento anterior solamente se ha realizado una capacitación. Igualmente se encuentra un listado de socialización de procesos administrativos del 31/07/2019 en el cual no se indica cuales fueron los procedimientos socializados. 
Al revisar en la intranet se evidencia que el procedimiento fue actualizado el 23/07/2019 </t>
    </r>
    <r>
      <rPr>
        <i/>
        <sz val="9"/>
        <rFont val="Tahoma"/>
        <family val="2"/>
      </rPr>
      <t>"Versión 4: Actualización del procedimiento. Se incluye un tiempo prudencial para las áreas encargadas de realizar los movimientos de los bienes de la entidad (Servicios administrativos, sistemas y coordinación técnica) - Actividad 2"</t>
    </r>
    <r>
      <rPr>
        <sz val="9"/>
        <rFont val="Tahoma"/>
        <family val="2"/>
      </rPr>
      <t xml:space="preserve">.
Lo anterior indica que a pesar de contar con las evidencias de las acciones planteadas, no se esta llevando el seguimiento adecuado de las acciones del plan. por lo cual se recomienda ejercer un mayor control y seguimiento a las actividades realizadas en cumplimiento de lo formulado en el plan de mejoramiento.
Teniendo en cuenta lo anterior se califica la acción como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</si>
  <si>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De acuerdo a la información enviada por Servicios Administrativos se evidencio publicación en la intranet de la actualización del procedimiento reintegro a almacén y/o traslado de bienes, sin embargo, no se adjunta evidencias del envió a planeación, ni de la fecha en que fue publicada dicha actualización Tal y como se indico en el seguimiento anterior solamente se ha realizado una capacitación. Igualmente se encuentra un listado de socialización de procesos administrativos del 31/07/2019 en el cual no se indica cuales fueron los procedimientos socializados. 
Al revisar en la intranet se evidencia que el procedimiento fue actualizado el 23/07/2019 </t>
    </r>
    <r>
      <rPr>
        <i/>
        <sz val="9"/>
        <rFont val="Tahoma"/>
        <family val="2"/>
      </rPr>
      <t>"Versión 4: Actualización del procedimiento. Se incluye un tiempo prudencial para las áreas encargadas de realizar los movimientos de los bienes de la entidad (Servicios administrativos, sistemas y coordinación técnica) - Actividad 2"</t>
    </r>
    <r>
      <rPr>
        <sz val="9"/>
        <rFont val="Tahoma"/>
        <family val="2"/>
      </rPr>
      <t xml:space="preserve">.
Lo anterior indica que a pesar de contar con las evidencias de las acciones planteadas, no se esta llevando el seguimiento adecuado de las acciones del plan por lo cual se recomienda ejercer un mayor control y seguimiento a las actividades realizadas en cumplimiento de lo formulado en el plan de mejoramiento.
Teniendo en cuenta lo anterior se califica la acción como </t>
    </r>
    <r>
      <rPr>
        <b/>
        <sz val="9"/>
        <rFont val="Tahoma"/>
        <family val="2"/>
      </rPr>
      <t xml:space="preserve">"Terminada Extemporánea" </t>
    </r>
    <r>
      <rPr>
        <sz val="9"/>
        <rFont val="Tahoma"/>
        <family val="2"/>
      </rPr>
      <t xml:space="preserve">con estado </t>
    </r>
    <r>
      <rPr>
        <b/>
        <sz val="9"/>
        <rFont val="Tahoma"/>
        <family val="2"/>
      </rPr>
      <t>"Cerrada".</t>
    </r>
    <r>
      <rPr>
        <sz val="9"/>
        <rFont val="Tahoma"/>
        <family val="2"/>
      </rPr>
      <t xml:space="preserve">
</t>
    </r>
  </si>
  <si>
    <r>
      <rPr>
        <b/>
        <sz val="9"/>
        <rFont val="Tahoma"/>
        <family val="2"/>
      </rPr>
      <t>Reporte Serv. Administrativos:</t>
    </r>
    <r>
      <rPr>
        <sz val="9"/>
        <rFont val="Tahoma"/>
        <family val="2"/>
      </rPr>
      <t xml:space="preserve"> No se envía.
</t>
    </r>
    <r>
      <rPr>
        <b/>
        <sz val="9"/>
        <rFont val="Tahoma"/>
        <family val="2"/>
      </rPr>
      <t>Análisis OCI:</t>
    </r>
    <r>
      <rPr>
        <sz val="9"/>
        <rFont val="Tahoma"/>
        <family val="2"/>
      </rPr>
      <t xml:space="preserve"> Teniendo en cuenta lo observado en el seguimiento anterior para la última actividad se adjunta memorando 1203 del 21/05/2019 en el cual se explica que después de un mantenimiento a la impresora del Canal esta sirve para generar los códigos de barras, por lo cual la compra de una impresora nueva es innecesaria, y se solicita a control interno retirar esta acción del plan de mejoramiento. Teniendo en cuenta la información reportada en el Memorando, se califica como</t>
    </r>
    <r>
      <rPr>
        <b/>
        <sz val="9"/>
        <rFont val="Tahoma"/>
        <family val="2"/>
      </rPr>
      <t xml:space="preserve"> "Terminada Extemporánea" </t>
    </r>
    <r>
      <rPr>
        <sz val="9"/>
        <rFont val="Tahoma"/>
        <family val="2"/>
      </rPr>
      <t xml:space="preserve">con estado </t>
    </r>
    <r>
      <rPr>
        <b/>
        <sz val="9"/>
        <rFont val="Tahoma"/>
        <family val="2"/>
      </rPr>
      <t>"Abierta"</t>
    </r>
    <r>
      <rPr>
        <sz val="9"/>
        <rFont val="Tahoma"/>
        <family val="2"/>
      </rPr>
      <t>.</t>
    </r>
  </si>
  <si>
    <r>
      <rPr>
        <b/>
        <sz val="9"/>
        <rFont val="Tahoma"/>
        <family val="2"/>
      </rPr>
      <t>Reporte Serv. Administrativos:</t>
    </r>
    <r>
      <rPr>
        <sz val="9"/>
        <rFont val="Tahoma"/>
        <family val="2"/>
      </rPr>
      <t xml:space="preserve"> No se envía.
</t>
    </r>
    <r>
      <rPr>
        <b/>
        <sz val="9"/>
        <rFont val="Tahoma"/>
        <family val="2"/>
      </rPr>
      <t xml:space="preserve">Análisis OCI:  </t>
    </r>
    <r>
      <rPr>
        <sz val="9"/>
        <rFont val="Tahoma"/>
        <family val="2"/>
      </rPr>
      <t xml:space="preserve">De acuerdo a la información enviada por Servicios Administrativos se evidencio publicación en la intranet de la actualización del procedimiento de baja de bienes, sin embargo, no se adjunta evidencias del envió a planeación, ni de la fecha en que fue publicada dicha actualización Tal y como se indico en el seguimiento anterior solamente se ha realizado una capacitación. Igualmente se encuentra un listado de socialización de procesos administrativos del 31/07/2019 en el cual no se indica cuales fueron los procedimientos socializados. 
Al revisar en la intranet se evidencia que el procedimiento fue actualizado el 23/07/2019 </t>
    </r>
    <r>
      <rPr>
        <i/>
        <sz val="9"/>
        <rFont val="Tahoma"/>
        <family val="2"/>
      </rPr>
      <t xml:space="preserve"> "Versión 11: Se actualiza el procedimiento, indicando la información detallada que deben contener los conceptos técnicos y que los mismos deben ser emitidos por personal experto (punto de control - actividad 1)".</t>
    </r>
    <r>
      <rPr>
        <sz val="9"/>
        <rFont val="Tahoma"/>
        <family val="2"/>
      </rPr>
      <t xml:space="preserve">
Nuevamente se reitera que a pesar de contar con las evidencias de las acciones planteadas, no se esta llevando el seguimiento adecuado de las acciones del plan. por lo cual se recomienda ejercer un mayor control y seguimiento a las actividades realizadas en cumplimiento de lo formulado en el plan de mejoramiento.
Teniendo en cuenta lo anterior se califica la acción como </t>
    </r>
    <r>
      <rPr>
        <b/>
        <sz val="9"/>
        <rFont val="Tahoma"/>
        <family val="2"/>
      </rPr>
      <t>"Terminada Extemporánea"</t>
    </r>
    <r>
      <rPr>
        <sz val="9"/>
        <rFont val="Tahoma"/>
        <family val="2"/>
      </rPr>
      <t xml:space="preserve"> con estado</t>
    </r>
    <r>
      <rPr>
        <b/>
        <sz val="9"/>
        <rFont val="Tahoma"/>
        <family val="2"/>
      </rPr>
      <t xml:space="preserve"> "Cerrada"</t>
    </r>
    <r>
      <rPr>
        <sz val="9"/>
        <rFont val="Tahoma"/>
        <family val="2"/>
      </rPr>
      <t xml:space="preserve">.
</t>
    </r>
  </si>
  <si>
    <r>
      <t xml:space="preserve">Reporte Talento Humano: </t>
    </r>
    <r>
      <rPr>
        <sz val="9"/>
        <rFont val="Tahoma"/>
        <family val="2"/>
      </rPr>
      <t>no envía.</t>
    </r>
    <r>
      <rPr>
        <b/>
        <sz val="9"/>
        <rFont val="Tahoma"/>
        <family val="2"/>
      </rPr>
      <t xml:space="preserve">
Análisis OCI: </t>
    </r>
    <r>
      <rPr>
        <sz val="9"/>
        <rFont val="Tahoma"/>
        <family val="2"/>
      </rPr>
      <t xml:space="preserve">Se evidenció que mediante acta del 14/11/2018 se definen los criterios para el diligenciamiento del formato AGTH-FT-035. De igual manera mediante acta del 25/04/2019  y del 30/08/2019, en las cuales se realizó verificación del cumplimiento de criterios definidos al diligenciamiento del formato AGTH-FT-035. adjuntando los formatos de entrega objeto de verificación en el acta.
Teniendo en cuenta lo anterior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t>
    </r>
  </si>
  <si>
    <r>
      <t xml:space="preserve">Análisis OCI: </t>
    </r>
    <r>
      <rPr>
        <sz val="9"/>
        <rFont val="Tahoma"/>
        <family val="2"/>
      </rPr>
      <t xml:space="preserve">El área no remite soportes ni registra avances frente al desarrollo de las actividades establecidas que permitan evidenciar el cumplimiento de lo determinado en el Plan.  Se realizó verificación in situ con las dos personas de seguridad  que se encuentran a la entrada del Canal quienes confirmaron que se les viene realizando las capacitaciones de plan de seguridad mediante acta de reunión No.101 del 10 de octubre de 2019. Teniendo en cuenta lo  anterior la acción queda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
    </r>
  </si>
  <si>
    <r>
      <t xml:space="preserve">Análisis OCI: </t>
    </r>
    <r>
      <rPr>
        <sz val="9"/>
        <rFont val="Tahoma"/>
        <family val="2"/>
      </rPr>
      <t xml:space="preserve">El área no remite soportes ni registra avances frente al desarrollo de las actividades establecidas que permitan evidenciar el cumplimiento de lo determinado en el Plan. Dado que el área ya cuenta con la ficha técnica, pero la medición por norma se realiza anualmente en el mes de diciembre, se mantiene la calificación del seguimiento anterior con alerta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t>
    </r>
  </si>
  <si>
    <r>
      <t xml:space="preserve">Reporte At. Ciudadano: </t>
    </r>
    <r>
      <rPr>
        <sz val="9"/>
        <rFont val="Tahoma"/>
        <family val="2"/>
      </rPr>
      <t>Se realizo la actualización de la caracterización del proceso de Servicio a la Ciudadanía el día 18 de junio, el día 20 de junio se solicita la publicación en el boletín y el día 21 de junio se socializa por este medio.</t>
    </r>
    <r>
      <rPr>
        <b/>
        <sz val="9"/>
        <rFont val="Tahoma"/>
        <family val="2"/>
      </rPr>
      <t xml:space="preserve">
Análisis OCI: </t>
    </r>
    <r>
      <rPr>
        <sz val="9"/>
        <rFont val="Tahoma"/>
        <family val="2"/>
      </rPr>
      <t xml:space="preserve">Se observa que se realiza la debida actualización del documento AAUT-CR-001 CARACTERIZACIÓN SERVICIO A LA CIUDADANÍA Y DEFENSOR DEL TELEVIDENTE, así como su socialización en el Boletín interno No.29 del 21 de junio de 2019. 
Teniendo en cuenta lo anterior, se califica la acción como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toda vez que se adelantaron las actualizaciones pertinentes. </t>
    </r>
  </si>
  <si>
    <r>
      <t xml:space="preserve">Reporte At. Ciudadano: </t>
    </r>
    <r>
      <rPr>
        <sz val="9"/>
        <rFont val="Tahoma"/>
        <family val="2"/>
      </rPr>
      <t xml:space="preserve">Se realizo el día 06 de junio la actualización del procedimiento Atención y Respuesta a Requerimientos de la Ciudadanía, código: AAUT-PD-001, el día 20 de junio se solicita la publicación en el boletín y el día 21 de junio se socializa por este medio.
</t>
    </r>
    <r>
      <rPr>
        <b/>
        <sz val="9"/>
        <rFont val="Tahoma"/>
        <family val="2"/>
      </rPr>
      <t xml:space="preserve">Análisis OCI: </t>
    </r>
    <r>
      <rPr>
        <sz val="9"/>
        <rFont val="Tahoma"/>
        <family val="2"/>
      </rPr>
      <t xml:space="preserve">Se observó la actualización del procedimiento de Atención y Respuesta a Requerimientos de la Ciudadanía, código: AAUT-PD-001, así como la socialización mediante boletín interno No. 29 del 21 de junio de 2019. 
Teniendo en cuenta lo anterior,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toda vez que se adelantaron las actividades formuladas. </t>
    </r>
  </si>
  <si>
    <r>
      <t xml:space="preserve">Reporte At. Ciudadano: </t>
    </r>
    <r>
      <rPr>
        <sz val="9"/>
        <rFont val="Tahoma"/>
        <family val="2"/>
      </rPr>
      <t xml:space="preserve">Se realizó transferencia primaria del archivo de gestión y reunión con el área de Gestión Documental para actualización de TRD. Se viene organizando el archivo según lo acordado para la actualización de la TRD para no reprocesar cuando se convalide la actualización de la TRD.
</t>
    </r>
    <r>
      <rPr>
        <b/>
        <sz val="9"/>
        <rFont val="Tahoma"/>
        <family val="2"/>
      </rPr>
      <t xml:space="preserve">Análisis OCI: </t>
    </r>
    <r>
      <rPr>
        <sz val="9"/>
        <rFont val="Tahoma"/>
        <family val="2"/>
      </rPr>
      <t xml:space="preserve">Se verifican los soportes remitidos evidenciando que se realizó la transferencia primaria de las vigencias 2013 a 2018 mediante acta de transferencia No.2 del 31 de enero de 2019, así como el diligenciamiento del Formato Único de Inventario Documental - FUID de la vigencia 2019, al igual que una reunión del 18 de junio de 2019 en la que se  realizó la verificación de las Tablas de Retención Documental (TRD) en acompañamiento de Gestión Documental.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toda vez que se adelantaron las actualizaciones pertinentes. </t>
    </r>
  </si>
  <si>
    <r>
      <rPr>
        <b/>
        <sz val="9"/>
        <rFont val="Tahoma"/>
        <family val="2"/>
      </rPr>
      <t xml:space="preserve">Reporte At. Ciudadano: </t>
    </r>
    <r>
      <rPr>
        <sz val="9"/>
        <rFont val="Tahoma"/>
        <family val="2"/>
      </rPr>
      <t xml:space="preserve">Se ha publicado en la página web lo descrito en el esquema de publicación que se actualizó.
</t>
    </r>
    <r>
      <rPr>
        <b/>
        <sz val="9"/>
        <rFont val="Tahoma"/>
        <family val="2"/>
      </rPr>
      <t xml:space="preserve">Análisis OCI: </t>
    </r>
    <r>
      <rPr>
        <sz val="9"/>
        <rFont val="Tahoma"/>
        <family val="2"/>
      </rPr>
      <t xml:space="preserve">Se verifican los soportes remitidos por el área evidenciando que se realizó la actualización de los productos a publicar por parte del área entre mayo y junio, posteriormente, se procede a la revisión de las publicaciones realizadas en el botón de transparencia de la página web observando que se vienen realizando de conformidad con el "Esquema de publicación de información".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</si>
  <si>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r>
      <t xml:space="preserve">Reporte At. Ciudadano: </t>
    </r>
    <r>
      <rPr>
        <sz val="9"/>
        <rFont val="Tahoma"/>
        <family val="2"/>
      </rPr>
      <t xml:space="preserve">El 30 de mayo se envío el borrador del esquema de publicación a las áreas de Gestión Documental y Planeación para revisión y aprobación según lo acordado en reunión del 13 de mayo. El 17 de Junio se solicito por parte de Gestión Documental la publicación en la página web.
</t>
    </r>
    <r>
      <rPr>
        <b/>
        <sz val="9"/>
        <rFont val="Tahoma"/>
        <family val="2"/>
      </rPr>
      <t xml:space="preserve">Análisis OCI: </t>
    </r>
    <r>
      <rPr>
        <sz val="9"/>
        <rFont val="Tahoma"/>
        <family val="2"/>
      </rPr>
      <t xml:space="preserve">Se procede a la verificación de los soportes remitidos evidenciando la reunión y posterior remisión de las modificaciones al "Esquema de Publicación de Información" entre mayo y junio, así como la remisión de publicación del nuevo documento por parte de Gestión Documental. Teniendo en cuenta lo anterior, se califica la acción como </t>
    </r>
    <r>
      <rPr>
        <b/>
        <sz val="9"/>
        <rFont val="Tahoma"/>
        <family val="2"/>
      </rPr>
      <t xml:space="preserve">"Terminada" </t>
    </r>
    <r>
      <rPr>
        <sz val="9"/>
        <rFont val="Tahoma"/>
        <family val="2"/>
      </rPr>
      <t>y se procede al cierre de la misma.</t>
    </r>
  </si>
  <si>
    <r>
      <rPr>
        <b/>
        <sz val="9"/>
        <color theme="1"/>
        <rFont val="Tahoma"/>
        <family val="2"/>
      </rPr>
      <t>Reporte Sub. Financiera:</t>
    </r>
    <r>
      <rPr>
        <sz val="9"/>
        <color theme="1"/>
        <rFont val="Tahoma"/>
        <family val="2"/>
      </rPr>
      <t xml:space="preserve"> Durante el segundo cuatrimestre de la presente vigencia, se realizó la revisión por todos los miembros de la Subdirección Financiera, para de esta manera poder realizar la publicación ajustada de la Caracterización de la Gestión Financiera y Facturación.
</t>
    </r>
    <r>
      <rPr>
        <b/>
        <sz val="9"/>
        <color theme="1"/>
        <rFont val="Tahoma"/>
        <family val="2"/>
      </rPr>
      <t xml:space="preserve">Análisis OCI: </t>
    </r>
    <r>
      <rPr>
        <sz val="9"/>
        <color theme="1"/>
        <rFont val="Tahoma"/>
        <family val="2"/>
      </rPr>
      <t>De acuerdo con el soporte remitido, se verifica cumplimiento de la acción planteada, dentro del plazo establecido.  Por lo cual, se califica como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t>
    </r>
    <r>
      <rPr>
        <b/>
        <sz val="9"/>
        <color theme="1"/>
        <rFont val="Tahoma"/>
        <family val="2"/>
      </rPr>
      <t xml:space="preserve">
</t>
    </r>
  </si>
  <si>
    <r>
      <rPr>
        <b/>
        <sz val="9"/>
        <color theme="1"/>
        <rFont val="Tahoma"/>
        <family val="2"/>
      </rPr>
      <t xml:space="preserve">Reporte Planeación: </t>
    </r>
    <r>
      <rPr>
        <sz val="9"/>
        <color theme="1"/>
        <rFont val="Tahoma"/>
        <family val="2"/>
      </rPr>
      <t xml:space="preserve">En la actualización a la nueva intranet institucional se realizó la adecuación de los procesos frente al mapa de procesos vigente. 
</t>
    </r>
    <r>
      <rPr>
        <b/>
        <sz val="9"/>
        <color theme="1"/>
        <rFont val="Tahoma"/>
        <family val="2"/>
      </rPr>
      <t xml:space="preserve">Análisis OCI: </t>
    </r>
    <r>
      <rPr>
        <sz val="9"/>
        <color theme="1"/>
        <rFont val="Tahoma"/>
        <family val="2"/>
      </rPr>
      <t>Se puede concluir después de la revisión del link referido, que se actualizo la intranet conforme a la acción formulada. Por lo anterior se califica "</t>
    </r>
    <r>
      <rPr>
        <b/>
        <sz val="9"/>
        <color theme="1"/>
        <rFont val="Tahoma"/>
        <family val="2"/>
      </rPr>
      <t xml:space="preserve">Terminada Extemporánea" </t>
    </r>
    <r>
      <rPr>
        <sz val="9"/>
        <color theme="1"/>
        <rFont val="Tahoma"/>
        <family val="2"/>
      </rPr>
      <t xml:space="preserve">con estado </t>
    </r>
    <r>
      <rPr>
        <b/>
        <sz val="9"/>
        <color theme="1"/>
        <rFont val="Tahoma"/>
        <family val="2"/>
      </rPr>
      <t xml:space="preserve">"Cerrada". </t>
    </r>
  </si>
  <si>
    <r>
      <rPr>
        <b/>
        <sz val="9"/>
        <color theme="1"/>
        <rFont val="Tahoma"/>
        <family val="2"/>
      </rPr>
      <t>Reporte sistemas:</t>
    </r>
    <r>
      <rPr>
        <sz val="9"/>
        <color theme="1"/>
        <rFont val="Tahoma"/>
        <family val="2"/>
      </rPr>
      <t xml:space="preserve"> 1. Se adjunta documento de análisis, diseño y estructura modular del nuevo software de intranet a desarrollar en la entidad con el fin de eliminar las deficiencias de administración evidenciadas. 
2. Se adjunta contrato 417-2019 para el desarrollo del nuevo aplicativo intranet.
3. Se realiza el lanzamiento de la intranet el día 11 de julio de 2019, a través de video promocional en el inicio de sesión de los equipos de cómputo de la entidad.
4. Se adjunta imagen de la publicación del proceso auditado Gestión Financiera.
</t>
    </r>
    <r>
      <rPr>
        <b/>
        <sz val="9"/>
        <color theme="1"/>
        <rFont val="Tahoma"/>
        <family val="2"/>
      </rPr>
      <t>Análisis OCI:</t>
    </r>
    <r>
      <rPr>
        <sz val="9"/>
        <color theme="1"/>
        <rFont val="Tahoma"/>
        <family val="2"/>
      </rPr>
      <t xml:space="preserve"> Se evidencia imagen adjunta de la nueva intranet del canal en la cual se observa debidamente identificado el proceso de gestión financiera y facturación. Acción que se procedió a verificar por control interno el 19/09/2019 en la intranet del Canal encontrando incluido dicho proceso.
Por lo anterior la acción queda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 xml:space="preserve">.
</t>
    </r>
  </si>
  <si>
    <r>
      <rPr>
        <b/>
        <sz val="9"/>
        <color theme="1"/>
        <rFont val="Tahoma"/>
        <family val="2"/>
      </rPr>
      <t xml:space="preserve">Reporte Sub. Financiera: </t>
    </r>
    <r>
      <rPr>
        <sz val="9"/>
        <color theme="1"/>
        <rFont val="Tahoma"/>
        <family val="2"/>
      </rPr>
      <t xml:space="preserve">Se remite memorando N° 1529 del 2019 del pasado 08 de julio del 2019, donde se recuerda que los saldos reportados por el área de Servicios Administrativos, se deben presentar en el Marco Normativo - Resolución 414 de 2014, dentro de los 5 primeros días hábiles del mes.
</t>
    </r>
    <r>
      <rPr>
        <b/>
        <sz val="9"/>
        <color theme="1"/>
        <rFont val="Tahoma"/>
        <family val="2"/>
      </rPr>
      <t xml:space="preserve">Análisis OCI: </t>
    </r>
    <r>
      <rPr>
        <sz val="9"/>
        <color theme="1"/>
        <rFont val="Tahoma"/>
        <family val="2"/>
      </rPr>
      <t xml:space="preserve">De acuerdo con los soportes remitidos, se verifica cumplimiento de la acción planteada, dentro del plazo establecido.  Por lo cual, se califica como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 xml:space="preserve">.
</t>
    </r>
    <r>
      <rPr>
        <b/>
        <sz val="9"/>
        <color theme="1"/>
        <rFont val="Tahoma"/>
        <family val="2"/>
      </rPr>
      <t xml:space="preserve">
</t>
    </r>
  </si>
  <si>
    <r>
      <t xml:space="preserve">Análisis OCI: </t>
    </r>
    <r>
      <rPr>
        <sz val="9"/>
        <color theme="1"/>
        <rFont val="Tahoma"/>
        <family val="2"/>
      </rPr>
      <t xml:space="preserve">El área responsable no remitió soportes ni avance sobre esta acción de mejora, para este seguimiento. El área de Control Interno realizó revisión en la intranet y se evidenció actualización del procedimiento "Estados Financieros" identificado con el código AGFF-CO-PD-001 en su versión 12 del 30/08/2019, en la cual se modificaron las políticas de operación y se incluyeron las actividades relacionadas con el análisis, depuración y el seguimiento de las cuentas contables, así como el establecimiento de los responsables de las actividades. De acuerdo con lo anterior, se reporta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t>
    </r>
  </si>
  <si>
    <r>
      <rPr>
        <b/>
        <sz val="9"/>
        <color theme="1"/>
        <rFont val="Tahoma"/>
        <family val="2"/>
      </rPr>
      <t>Reporte Sub. Financiera:</t>
    </r>
    <r>
      <rPr>
        <sz val="9"/>
        <color theme="1"/>
        <rFont val="Tahoma"/>
        <family val="2"/>
      </rPr>
      <t xml:space="preserve"> Durante lo corrido de la presente vigencia, se realizó el cronograma sobre las posibles fechas de publicación de los Informes Financieros y Contables Mensuales y se realizó la socialización respectiva.
</t>
    </r>
    <r>
      <rPr>
        <b/>
        <sz val="9"/>
        <color theme="1"/>
        <rFont val="Tahoma"/>
        <family val="2"/>
      </rPr>
      <t xml:space="preserve">Análisis OCI: </t>
    </r>
    <r>
      <rPr>
        <sz val="9"/>
        <color theme="1"/>
        <rFont val="Tahoma"/>
        <family val="2"/>
      </rPr>
      <t xml:space="preserve">Una vez revisados los documentos remitidos como soporte, se evidencia el cumplimiento de las acciones: Realizar el cronograma y su respectiva socialización (En dos boletines), por lo cual se califica como </t>
    </r>
    <r>
      <rPr>
        <b/>
        <sz val="9"/>
        <color theme="1"/>
        <rFont val="Tahoma"/>
        <family val="2"/>
      </rPr>
      <t>"Terminada"</t>
    </r>
    <r>
      <rPr>
        <sz val="9"/>
        <color theme="1"/>
        <rFont val="Tahoma"/>
        <family val="2"/>
      </rPr>
      <t xml:space="preserve">, dentro del plazo fijado y se procede al cierre de la misma.
</t>
    </r>
  </si>
  <si>
    <r>
      <t xml:space="preserve">Análisis OCI: </t>
    </r>
    <r>
      <rPr>
        <sz val="9"/>
        <color theme="1"/>
        <rFont val="Tahoma"/>
        <family val="2"/>
      </rPr>
      <t xml:space="preserve">El área responsable no remitió análisis de avance sobre esta acción de mejora. Sin embargo, remitió el soporte que evidencia el cumplimiento de la acción, correspondiente a la actualización del procedimiento "Estados Financieros" con fecha 30 de agosto. De acuerdo con esto, se califica como </t>
    </r>
    <r>
      <rPr>
        <b/>
        <sz val="9"/>
        <color theme="1"/>
        <rFont val="Tahoma"/>
        <family val="2"/>
      </rPr>
      <t xml:space="preserve">"Terminada" </t>
    </r>
    <r>
      <rPr>
        <sz val="9"/>
        <color theme="1"/>
        <rFont val="Tahoma"/>
        <family val="2"/>
      </rPr>
      <t xml:space="preserve">con estado </t>
    </r>
    <r>
      <rPr>
        <b/>
        <sz val="9"/>
        <color theme="1"/>
        <rFont val="Tahoma"/>
        <family val="2"/>
      </rPr>
      <t>"Cerrada".</t>
    </r>
  </si>
  <si>
    <r>
      <t xml:space="preserve">Reporte G. Documental: </t>
    </r>
    <r>
      <rPr>
        <sz val="9"/>
        <color theme="1"/>
        <rFont val="Tahoma"/>
        <family val="2"/>
      </rPr>
      <t xml:space="preserve">Se realizaron las capacitaciones para la implementación de las TRD en las áreas, especialmente en el área de financiera.
</t>
    </r>
    <r>
      <rPr>
        <b/>
        <sz val="9"/>
        <color theme="1"/>
        <rFont val="Tahoma"/>
        <family val="2"/>
      </rPr>
      <t xml:space="preserve">Análisis OCI: </t>
    </r>
    <r>
      <rPr>
        <sz val="9"/>
        <color theme="1"/>
        <rFont val="Tahoma"/>
        <family val="2"/>
      </rPr>
      <t xml:space="preserve">Verificados los soportes remitidos se evidencia reunión del 10 de Julio en el que se dicta capacitación a la persona encargada de la Gestión Documental en la Subdirección Financiera, así como un acta del 9 de agosto en la que se entrega la retroalimentación de la aplicación de las Tablas de Retención Documental (TRD) para la transferencia primaria. 
Teniendo en cuenta que se adelantaron las actividades formuladas en el Plan dentro de los plazos de ejecución establecidos,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"Abierta"</t>
    </r>
    <r>
      <rPr>
        <sz val="9"/>
        <color theme="1"/>
        <rFont val="Tahoma"/>
        <family val="2"/>
      </rPr>
      <t xml:space="preserve">. </t>
    </r>
  </si>
  <si>
    <r>
      <rPr>
        <b/>
        <sz val="9"/>
        <color theme="1"/>
        <rFont val="Tahoma"/>
        <family val="2"/>
      </rPr>
      <t>Análisis OCI:</t>
    </r>
    <r>
      <rPr>
        <sz val="9"/>
        <color theme="1"/>
        <rFont val="Tahoma"/>
        <family val="2"/>
      </rPr>
      <t xml:space="preserve"> Se evidenció correo del 15/08/2019 en el cual la funcionaria de talento humano solicita a planeación actualización del procedimiento Plan de Bienestar, Código AGTH-PD-013 versión 2, de igual manera respuesta mediante correo del 28/08/2019 enviada por el área de planeación, en la cual manifiesta que </t>
    </r>
    <r>
      <rPr>
        <i/>
        <sz val="9"/>
        <color theme="1"/>
        <rFont val="Tahoma"/>
        <family val="2"/>
      </rPr>
      <t>"se realizaron los ajustes en el normograma, mejoramiento de las actividades descritas  en el procedimiento y actualización de formatos relacionados al mismo. Se incluye información acerca de las políticas de operación y el glosario".</t>
    </r>
    <r>
      <rPr>
        <sz val="9"/>
        <color theme="1"/>
        <rFont val="Tahoma"/>
        <family val="2"/>
      </rPr>
      <t xml:space="preserve"> De igual manera se evidencia que en boletín NO. 41 del 30/08/2019 se hace publico al personal del Canal esta actualización. la acción queda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t>
    </r>
  </si>
  <si>
    <r>
      <rPr>
        <b/>
        <sz val="9"/>
        <color theme="1"/>
        <rFont val="Tahoma"/>
        <family val="2"/>
      </rPr>
      <t>Análisis OCI:</t>
    </r>
    <r>
      <rPr>
        <sz val="9"/>
        <color theme="1"/>
        <rFont val="Tahoma"/>
        <family val="2"/>
      </rPr>
      <t xml:space="preserve"> 1. se evidenció los oficios Nos. 1011, 1012, 1013, 1014, 1015, 1016 y 1017 del 25/07/2019 dirigidos a las cooperativas solicitando radicar en formato con logo cada una de las cuentas que presenten al Canal.                                             2. se evidenció soportes del cumplimiento por parte de cada una de las cooperativas y corporaciones que no enviaban la cuenta de cobro con su logo, adjunto a cada uno de los oficios enviados se encuentra el formato que cada empresa esta presentando.
3. Teniendo en cuenta que las entidades respondieron al oficio inicialmente enviado no se ha reiterado la solicitud.
Por lo anteriormente observado la acción se califica como </t>
    </r>
    <r>
      <rPr>
        <b/>
        <sz val="9"/>
        <color theme="1"/>
        <rFont val="Tahoma"/>
        <family val="2"/>
      </rPr>
      <t xml:space="preserve">"Terminada" </t>
    </r>
    <r>
      <rPr>
        <sz val="9"/>
        <color theme="1"/>
        <rFont val="Tahoma"/>
        <family val="2"/>
      </rPr>
      <t xml:space="preserve">con estado </t>
    </r>
    <r>
      <rPr>
        <b/>
        <sz val="9"/>
        <color theme="1"/>
        <rFont val="Tahoma"/>
        <family val="2"/>
      </rPr>
      <t>"Cerrada"</t>
    </r>
    <r>
      <rPr>
        <sz val="9"/>
        <color theme="1"/>
        <rFont val="Tahoma"/>
        <family val="2"/>
      </rPr>
      <t>.</t>
    </r>
  </si>
  <si>
    <r>
      <t xml:space="preserve">Análisis OCI: </t>
    </r>
    <r>
      <rPr>
        <sz val="9"/>
        <color theme="1"/>
        <rFont val="Tahoma"/>
        <family val="2"/>
      </rPr>
      <t xml:space="preserve">El área no remite avances frente al desarrollo de las actividades establecidas; Sin embargo, dentro de los soportes remitidos se evidencia la actualización del Procedimiento AGTH-PD-006 INGRESO DE SERVIDOR PÚBLICO, así como la remisión de los informes al DASC de julio y agosto. No obstante, no es posible verificar la ejecución de la acción No.2, toda vez que no evidencia un documento que registre la revisión de la aplicación del formato enviado. 
Teniendo en cuenta lo anterior, se califica con estado </t>
    </r>
    <r>
      <rPr>
        <b/>
        <sz val="9"/>
        <color theme="1"/>
        <rFont val="Tahoma"/>
        <family val="2"/>
      </rPr>
      <t xml:space="preserve">"En Proceso". </t>
    </r>
  </si>
  <si>
    <r>
      <rPr>
        <b/>
        <sz val="9"/>
        <color theme="1"/>
        <rFont val="Tahoma"/>
        <family val="2"/>
      </rPr>
      <t xml:space="preserve">Análisis OCI: </t>
    </r>
    <r>
      <rPr>
        <sz val="9"/>
        <color theme="1"/>
        <rFont val="Tahoma"/>
        <family val="2"/>
      </rPr>
      <t xml:space="preserve">El área no remite avances frente al desarrollo de las actividades establecidas; Sin embargo, se evidenció correo de talento humano del Canal al Director de Servicios Administrativos de la Secretaría de Educación del 02/08/2019 en el cual se indica "Con el fin de dar cumplimiento al Plan de mejoramiento del área de Recursos Humanos de acuerdo a las observaciones emitidas por la oficina de Control Interno de manera atenta me permito solicitar Convenio entre la Secretaría de Educación y Canal Capital para el uso de la Sala de Amiga, o las razones por la cuales no es procedente tener un convenio". Dado lo anterior la acción queda calificada con estado </t>
    </r>
    <r>
      <rPr>
        <b/>
        <sz val="9"/>
        <color theme="1"/>
        <rFont val="Tahoma"/>
        <family val="2"/>
      </rPr>
      <t xml:space="preserve">"Terminada" </t>
    </r>
    <r>
      <rPr>
        <sz val="9"/>
        <color theme="1"/>
        <rFont val="Tahoma"/>
        <family val="2"/>
      </rPr>
      <t xml:space="preserve">con estado </t>
    </r>
    <r>
      <rPr>
        <b/>
        <sz val="9"/>
        <color theme="1"/>
        <rFont val="Tahoma"/>
        <family val="2"/>
      </rPr>
      <t>"Abierta"</t>
    </r>
    <r>
      <rPr>
        <sz val="9"/>
        <color theme="1"/>
        <rFont val="Tahoma"/>
        <family val="2"/>
      </rPr>
      <t>.</t>
    </r>
  </si>
  <si>
    <t xml:space="preserve">Pendiente de verificar el envío de correos periódico recordando. </t>
  </si>
  <si>
    <r>
      <rPr>
        <b/>
        <sz val="9"/>
        <rFont val="Tahoma"/>
        <family val="2"/>
      </rPr>
      <t xml:space="preserve">Reporte Serv. Administrativos: </t>
    </r>
    <r>
      <rPr>
        <sz val="9"/>
        <rFont val="Tahoma"/>
        <family val="2"/>
      </rPr>
      <t xml:space="preserve">No envía
</t>
    </r>
    <r>
      <rPr>
        <b/>
        <sz val="9"/>
        <rFont val="Tahoma"/>
        <family val="2"/>
      </rPr>
      <t xml:space="preserve">Análisis OCI: </t>
    </r>
    <r>
      <rPr>
        <sz val="9"/>
        <rFont val="Tahoma"/>
        <family val="2"/>
      </rPr>
      <t>Tal y como se indico en el seguimiento anterior para esta acción en</t>
    </r>
    <r>
      <rPr>
        <b/>
        <sz val="9"/>
        <rFont val="Tahoma"/>
        <family val="2"/>
      </rPr>
      <t xml:space="preserve"> </t>
    </r>
    <r>
      <rPr>
        <sz val="9"/>
        <rFont val="Tahoma"/>
        <family val="2"/>
      </rPr>
      <t xml:space="preserve">la información suministrada por el área de Servicios Administrativos; no se observan evidencias claras y concretas sobre las realización de las acciones formuladas. Como ya venció el plazo de la acción esta queda con alerta de </t>
    </r>
    <r>
      <rPr>
        <b/>
        <sz val="9"/>
        <rFont val="Tahoma"/>
        <family val="2"/>
      </rPr>
      <t xml:space="preserve"> "Incumplida".</t>
    </r>
  </si>
  <si>
    <t xml:space="preserve"> Se da cumplimiento a las acciones propuestas</t>
  </si>
  <si>
    <t xml:space="preserve">En el próximo seguimiento se verificará el envío del correo semestral informando el proceso de bajas a los responsables de los bienes en el Canal. </t>
  </si>
  <si>
    <r>
      <rPr>
        <b/>
        <sz val="9"/>
        <rFont val="Tahoma"/>
        <family val="2"/>
      </rPr>
      <t xml:space="preserve">Reporte Serv. Administrativos: </t>
    </r>
    <r>
      <rPr>
        <sz val="9"/>
        <rFont val="Tahoma"/>
        <family val="2"/>
      </rPr>
      <t>No se envía.</t>
    </r>
    <r>
      <rPr>
        <b/>
        <sz val="9"/>
        <rFont val="Tahoma"/>
        <family val="2"/>
      </rPr>
      <t xml:space="preserve">
Análisis OCI: </t>
    </r>
    <r>
      <rPr>
        <sz val="9"/>
        <rFont val="Tahoma"/>
        <family val="2"/>
      </rPr>
      <t>En verificación efectuada se evidencio acta  del  19 de julio de 2019 en la cual  se realizó capacitación de los procedimientos que tiene servicios administrativos, capacitación que junto a la realizada el 21/12/2018, da cumplimiento a la acción extemporáneamente, ya que la acción venció el 30/06/2019</t>
    </r>
    <r>
      <rPr>
        <b/>
        <sz val="9"/>
        <rFont val="Tahoma"/>
        <family val="2"/>
      </rPr>
      <t xml:space="preserve"> "Terminada Extemporánea" </t>
    </r>
    <r>
      <rPr>
        <sz val="9"/>
        <rFont val="Tahoma"/>
        <family val="2"/>
      </rPr>
      <t xml:space="preserve">con estado </t>
    </r>
    <r>
      <rPr>
        <b/>
        <sz val="9"/>
        <rFont val="Tahoma"/>
        <family val="2"/>
      </rPr>
      <t>"Cerrada"</t>
    </r>
    <r>
      <rPr>
        <sz val="9"/>
        <rFont val="Tahoma"/>
        <family val="2"/>
      </rPr>
      <t xml:space="preserve">. </t>
    </r>
    <r>
      <rPr>
        <b/>
        <sz val="9"/>
        <rFont val="Tahoma"/>
        <family val="2"/>
      </rPr>
      <t xml:space="preserve">
</t>
    </r>
    <r>
      <rPr>
        <sz val="9"/>
        <rFont val="Tahoma"/>
        <family val="2"/>
      </rPr>
      <t>La acción queda terminada extemporáneamente, ya que en revisión posterior se evidenciaron soportes del cumplimiento de la acción.</t>
    </r>
  </si>
  <si>
    <r>
      <rPr>
        <b/>
        <sz val="9"/>
        <rFont val="Tahoma"/>
        <family val="2"/>
      </rPr>
      <t xml:space="preserve">Reporte Serv. Administrativos: </t>
    </r>
    <r>
      <rPr>
        <sz val="9"/>
        <rFont val="Tahoma"/>
        <family val="2"/>
      </rPr>
      <t>No se envía.</t>
    </r>
    <r>
      <rPr>
        <b/>
        <sz val="9"/>
        <rFont val="Tahoma"/>
        <family val="2"/>
      </rPr>
      <t xml:space="preserve">
Análisis OCI:  </t>
    </r>
    <r>
      <rPr>
        <sz val="9"/>
        <rFont val="Tahoma"/>
        <family val="2"/>
      </rPr>
      <t>En verificación efectuada se evidencio acta  del  19 de julio de 2019 en la cual  se realizó capacitación de los procedimientos que tiene servicios administrativos, capacitación que junto a la realizada el 21/12/2018, da cumplimiento a la acción extemporáneamente, ya que la acción venció el 30/06/2019</t>
    </r>
    <r>
      <rPr>
        <b/>
        <sz val="9"/>
        <rFont val="Tahoma"/>
        <family val="2"/>
      </rPr>
      <t xml:space="preserve"> "Terminada Extemporánea" </t>
    </r>
    <r>
      <rPr>
        <sz val="9"/>
        <rFont val="Tahoma"/>
        <family val="2"/>
      </rPr>
      <t xml:space="preserve">con estado </t>
    </r>
    <r>
      <rPr>
        <b/>
        <sz val="9"/>
        <rFont val="Tahoma"/>
        <family val="2"/>
      </rPr>
      <t>"Cerrada"</t>
    </r>
    <r>
      <rPr>
        <sz val="9"/>
        <rFont val="Tahoma"/>
        <family val="2"/>
      </rPr>
      <t>.</t>
    </r>
    <r>
      <rPr>
        <b/>
        <sz val="9"/>
        <rFont val="Tahoma"/>
        <family val="2"/>
      </rPr>
      <t xml:space="preserve">
</t>
    </r>
    <r>
      <rPr>
        <sz val="9"/>
        <rFont val="Tahoma"/>
        <family val="2"/>
      </rPr>
      <t>La acción queda terminada extemporáneamente, ya que en revisión posterior se evidenciaron soportes del cumplimiento de la acción.</t>
    </r>
  </si>
  <si>
    <t>1. Acta de capacitación del 21/12/2018.
2. Acta de capacitación del 11/07/2019.
3, Correo electrónico del 12/07/2019.</t>
  </si>
  <si>
    <r>
      <rPr>
        <b/>
        <sz val="9"/>
        <rFont val="Tahoma"/>
        <family val="2"/>
      </rPr>
      <t>Reporte Serv. Administrativos:</t>
    </r>
    <r>
      <rPr>
        <sz val="9"/>
        <rFont val="Tahoma"/>
        <family val="2"/>
      </rPr>
      <t xml:space="preserve">  No envía.
</t>
    </r>
    <r>
      <rPr>
        <b/>
        <sz val="9"/>
        <rFont val="Tahoma"/>
        <family val="2"/>
      </rPr>
      <t>Análisis OCI:</t>
    </r>
    <r>
      <rPr>
        <sz val="9"/>
        <rFont val="Tahoma"/>
        <family val="2"/>
      </rPr>
      <t xml:space="preserve"> De acuerdo con los soportes enviados por el área de Servicios Administrativos, correo del 22/02/2019 en el cual se envía el memorando 482 del 22/09/2019, archivo del memorando mencionado, matriz en Excel denominada avalúos a 30/04/2019,  no es posible evidenciar como se realizó calculó el deterioro conforme lo establecido en la normatividad aplicable al Canal. Razón por la cual, se recomienda revisar lo formulado para la acción No. 2 pues la evidencia que se aporta como soporte no permite dar claridad a de la acción realizada. Como ya venció el plazo de la acción esta queda con alerta de </t>
    </r>
    <r>
      <rPr>
        <b/>
        <sz val="9"/>
        <rFont val="Tahoma"/>
        <family val="2"/>
      </rPr>
      <t>"Incumplida"</t>
    </r>
    <r>
      <rPr>
        <sz val="9"/>
        <rFont val="Tahoma"/>
        <family val="2"/>
      </rPr>
      <t>.</t>
    </r>
  </si>
  <si>
    <r>
      <rPr>
        <b/>
        <sz val="9"/>
        <rFont val="Tahoma"/>
        <family val="2"/>
      </rPr>
      <t>Reporte Serv. Administrativos:</t>
    </r>
    <r>
      <rPr>
        <sz val="9"/>
        <rFont val="Tahoma"/>
        <family val="2"/>
      </rPr>
      <t xml:space="preserve"> No envía.
</t>
    </r>
    <r>
      <rPr>
        <b/>
        <sz val="9"/>
        <rFont val="Tahoma"/>
        <family val="2"/>
      </rPr>
      <t xml:space="preserve">Análisis OCI: </t>
    </r>
    <r>
      <rPr>
        <sz val="9"/>
        <rFont val="Tahoma"/>
        <family val="2"/>
      </rPr>
      <t xml:space="preserve">De acuerdo a la información suministrada se evidenció que el aplicativo cuenta con la casilla para la placa de Siigo y que esta se refleja cuando ya el documento es elaborado, entrada almacén No. del 21/04/2019. Sin embargo, no se adjunta evidencia que permita verificar si para los bienes de consumo controlado ya se puede registrar la placa en el modulo tal y como lo indica la acción; dado que la acción venció el 31/07/2019 esta  queda </t>
    </r>
    <r>
      <rPr>
        <b/>
        <sz val="9"/>
        <rFont val="Tahoma"/>
        <family val="2"/>
      </rPr>
      <t>"Incumplida"</t>
    </r>
    <r>
      <rPr>
        <sz val="9"/>
        <rFont val="Tahoma"/>
        <family val="2"/>
      </rPr>
      <t>.
El resultado de esta calificación se da por que no se han presentado evidencias en los cuales el aplicativo kardex permita registrar la placa de los bienes registrados como consumo controlado y por que la acción venció el 31/07/2019.</t>
    </r>
  </si>
  <si>
    <r>
      <rPr>
        <b/>
        <sz val="9"/>
        <rFont val="Tahoma"/>
        <family val="2"/>
      </rPr>
      <t xml:space="preserve">Reporte Serv. Administrativos: </t>
    </r>
    <r>
      <rPr>
        <sz val="9"/>
        <rFont val="Tahoma"/>
        <family val="2"/>
      </rPr>
      <t>No envía.</t>
    </r>
    <r>
      <rPr>
        <b/>
        <sz val="9"/>
        <rFont val="Tahoma"/>
        <family val="2"/>
      </rPr>
      <t xml:space="preserve">
Análisis OCI: </t>
    </r>
    <r>
      <rPr>
        <sz val="9"/>
        <rFont val="Tahoma"/>
        <family val="2"/>
      </rPr>
      <t xml:space="preserve">De acuerdo a la información suministrada se evidenció que el aplicativo cuenta con la casilla para la placa de Siigo y que esta se refleja cuando ya el documento es elaborado, entrada almacén No. del 21/04/2019. Sin embargo, no se adjunta evidencia que permita verificar si para los bienes de consumo controlado ya se puede registrar la placa en el modulo tal y como lo indica la acción; dado que la acción venció el 31/07/2019 esta  queda </t>
    </r>
    <r>
      <rPr>
        <b/>
        <sz val="9"/>
        <rFont val="Tahoma"/>
        <family val="2"/>
      </rPr>
      <t>"Incumplida"</t>
    </r>
    <r>
      <rPr>
        <sz val="9"/>
        <rFont val="Tahoma"/>
        <family val="2"/>
      </rPr>
      <t>.
El resultado de esta calificación se da por que no se han presentado evidencias en los cuales el aplicativo kardex permita registrar la placa de los bienes registrados como consumo controlado y por que la acción venció el 31/07/2019.</t>
    </r>
  </si>
  <si>
    <r>
      <rPr>
        <b/>
        <sz val="9"/>
        <rFont val="Tahoma"/>
        <family val="2"/>
      </rPr>
      <t>Reporte Serv. Administrativos:</t>
    </r>
    <r>
      <rPr>
        <sz val="9"/>
        <rFont val="Tahoma"/>
        <family val="2"/>
      </rPr>
      <t xml:space="preserve"> No se envía.</t>
    </r>
    <r>
      <rPr>
        <b/>
        <sz val="9"/>
        <rFont val="Tahoma"/>
        <family val="2"/>
      </rPr>
      <t xml:space="preserve">
Análisis OCI:  </t>
    </r>
    <r>
      <rPr>
        <sz val="9"/>
        <rFont val="Tahoma"/>
        <family val="2"/>
      </rPr>
      <t xml:space="preserve"> En verificación efectuada se evidencio acta  del  19 de julio de 2019 en la cual  se realizó capacitación de los procedimientos que tiene servicios administrativos, capacitación que junto a la realizada el 21/12/2018, da cumplimiento a la acción extemporáneamente, ya que la acción venció el 30/06/2019 </t>
    </r>
    <r>
      <rPr>
        <b/>
        <sz val="9"/>
        <rFont val="Tahoma"/>
        <family val="2"/>
      </rPr>
      <t xml:space="preserve">"Terminada Extemporánea" </t>
    </r>
    <r>
      <rPr>
        <sz val="9"/>
        <rFont val="Tahoma"/>
        <family val="2"/>
      </rPr>
      <t>con estado</t>
    </r>
    <r>
      <rPr>
        <b/>
        <sz val="9"/>
        <rFont val="Tahoma"/>
        <family val="2"/>
      </rPr>
      <t xml:space="preserve"> "Cerrada".</t>
    </r>
    <r>
      <rPr>
        <sz val="9"/>
        <rFont val="Tahoma"/>
        <family val="2"/>
      </rPr>
      <t xml:space="preserve">
La acción queda terminada extemporáneamente, ya que en revisión posterior se evidenciaron soportes del cumplimiento de la acción.</t>
    </r>
  </si>
  <si>
    <r>
      <rPr>
        <b/>
        <sz val="9"/>
        <rFont val="Tahoma"/>
        <family val="2"/>
      </rPr>
      <t xml:space="preserve">Reporte Serv. Administrativos: </t>
    </r>
    <r>
      <rPr>
        <sz val="9"/>
        <rFont val="Tahoma"/>
        <family val="2"/>
      </rPr>
      <t>No se envía.</t>
    </r>
    <r>
      <rPr>
        <b/>
        <sz val="9"/>
        <rFont val="Tahoma"/>
        <family val="2"/>
      </rPr>
      <t xml:space="preserve">
Análisis OCI: </t>
    </r>
    <r>
      <rPr>
        <sz val="9"/>
        <rFont val="Tahoma"/>
        <family val="2"/>
      </rPr>
      <t xml:space="preserve">1. Se evidencia  correo del 11/07/2019 en el cual el técnico de servicios administrativos solicita a contabilidad capacitación sobre la política financiera, de igual manera acta del 19/07/2019 de la capacitación  llevada a cabo por el contador de la entidad sobre la política financiera y el reconocimiento de los valores de servicio de instalación del activo en los inventarios de la entidad. 2. no se adjunta evidencia de la citación al comité de inventarios. dado que la acción venció el 31/07/2019 y no se cuenta con soportes de la actividad No,2. La acción queda con alerta de </t>
    </r>
    <r>
      <rPr>
        <b/>
        <sz val="9"/>
        <rFont val="Tahoma"/>
        <family val="2"/>
      </rPr>
      <t>"Incumplida"</t>
    </r>
    <r>
      <rPr>
        <sz val="9"/>
        <rFont val="Tahoma"/>
        <family val="2"/>
      </rPr>
      <t xml:space="preserve">.
Es importante tener en cuenta que en la citación no se realizó específicamente para un comité de inventarios, así mismo es importante tener en cuenta en el acta no se indica si se realizó </t>
    </r>
    <r>
      <rPr>
        <i/>
        <sz val="9"/>
        <rFont val="Tahoma"/>
        <family val="2"/>
      </rPr>
      <t>el reconocimiento de los valores de servicio de instalación del activo en los inventarios de la entidad.</t>
    </r>
    <r>
      <rPr>
        <sz val="9"/>
        <rFont val="Tahoma"/>
        <family val="2"/>
      </rPr>
      <t xml:space="preserve"> Teniendo en cuenta lo anterior, el avance cambia al 50% pero se mantiene la alerta de </t>
    </r>
    <r>
      <rPr>
        <b/>
        <sz val="9"/>
        <rFont val="Tahoma"/>
        <family val="2"/>
      </rPr>
      <t>"Incumplida".</t>
    </r>
    <r>
      <rPr>
        <sz val="9"/>
        <rFont val="Tahoma"/>
        <family val="2"/>
      </rPr>
      <t xml:space="preserve">
</t>
    </r>
  </si>
  <si>
    <r>
      <rPr>
        <b/>
        <sz val="9"/>
        <rFont val="Tahoma"/>
        <family val="2"/>
      </rPr>
      <t xml:space="preserve">Reporte Serv. Administrativos: </t>
    </r>
    <r>
      <rPr>
        <sz val="9"/>
        <rFont val="Tahoma"/>
        <family val="2"/>
      </rPr>
      <t>No se envía.</t>
    </r>
    <r>
      <rPr>
        <b/>
        <sz val="9"/>
        <rFont val="Tahoma"/>
        <family val="2"/>
      </rPr>
      <t xml:space="preserve">
Análisis OCI:  </t>
    </r>
    <r>
      <rPr>
        <sz val="9"/>
        <rFont val="Tahoma"/>
        <family val="2"/>
      </rPr>
      <t xml:space="preserve">En verificación efectuada se evidencio acta  del  27/05/2019 y del 11/07/2019 en la cual  se realizó capacitación de los procedimientos que tiene servicios administrativos, 2. se evidencio correo del 12/07/2019 sobre la Baja de bienes del inventario, para el cumplimiento de esta acción queda faltando un correo ya que es semestral y solo se ha enviado 1. Dado que la actividad venció el 31/07/2019 su estado es </t>
    </r>
    <r>
      <rPr>
        <b/>
        <sz val="9"/>
        <rFont val="Tahoma"/>
        <family val="2"/>
      </rPr>
      <t>"Terminada"</t>
    </r>
    <r>
      <rPr>
        <sz val="9"/>
        <rFont val="Tahoma"/>
        <family val="2"/>
      </rPr>
      <t>.
Esta calificación se dejo luego de verificar la información enviada en fecha posterior al cierre del seguimiento. Quedando como</t>
    </r>
    <r>
      <rPr>
        <b/>
        <sz val="9"/>
        <rFont val="Tahoma"/>
        <family val="2"/>
      </rPr>
      <t xml:space="preserve"> "Terminada Extemporánea"</t>
    </r>
    <r>
      <rPr>
        <sz val="9"/>
        <rFont val="Tahoma"/>
        <family val="2"/>
      </rPr>
      <t xml:space="preserve"> con estado </t>
    </r>
    <r>
      <rPr>
        <b/>
        <sz val="9"/>
        <rFont val="Tahoma"/>
        <family val="2"/>
      </rPr>
      <t>"Cerrada"</t>
    </r>
    <r>
      <rPr>
        <sz val="9"/>
        <rFont val="Tahoma"/>
        <family val="2"/>
      </rPr>
      <t>.</t>
    </r>
  </si>
  <si>
    <t>La acción queda terminada pero como el documento tiene unos compromisos estos se deben verificar en el próximo seguimiento.</t>
  </si>
  <si>
    <r>
      <t xml:space="preserve">Análisis OCI: </t>
    </r>
    <r>
      <rPr>
        <sz val="9"/>
        <rFont val="Tahoma"/>
        <family val="2"/>
      </rPr>
      <t>Se evidenció la actualización del 03/12/2018, versión 6 al plan de emergencias del Canal, en el numeral 5,3,1 el total de los extintores; de igual manera se evidencia la realización de la inspección de extintores trimestralmente iniciando en octubre de 2018 hasta el 23/08/2019 fecha de realización de la última inspección. Teniendo que fecha que la acción vence el 30/10/2019,las inspecciones son trimestrales y esta pendiente una la acción continua en</t>
    </r>
    <r>
      <rPr>
        <b/>
        <sz val="9"/>
        <rFont val="Tahoma"/>
        <family val="2"/>
      </rPr>
      <t xml:space="preserve"> "En Proceso".  
</t>
    </r>
    <r>
      <rPr>
        <sz val="9"/>
        <rFont val="Tahoma"/>
        <family val="2"/>
      </rPr>
      <t xml:space="preserve">
Esta resultado de esta calificación  obedece a que las revisiones de los botiquines se debe realizar trimestralmente  y la última se llevo a cabo el 23/08/2019 como la acción vence el 30/10/2019, queda pendiente una inspección.</t>
    </r>
  </si>
  <si>
    <r>
      <t xml:space="preserve">Análisis OCI: </t>
    </r>
    <r>
      <rPr>
        <sz val="9"/>
        <rFont val="Tahoma"/>
        <family val="2"/>
      </rPr>
      <t>Se evidenció ficha técnica de indicadores código AGTH-FT-065 del 18/02/2019; de igual manera se evidenció el formato AGTH-FT-066, Versión 1 del 12/06/2019 denominada - MATRIZ DE SUSTANCIAS QUÍMICAS. la cual es elaborada por un ingeniero de la ARL Liberty seguros. Teniendo en cuenta que la acción venció el  28/02/2019 la acción queda</t>
    </r>
    <r>
      <rPr>
        <b/>
        <sz val="9"/>
        <rFont val="Tahoma"/>
        <family val="2"/>
      </rPr>
      <t xml:space="preserve"> "Terminada Extemporánea" </t>
    </r>
    <r>
      <rPr>
        <sz val="9"/>
        <rFont val="Tahoma"/>
        <family val="2"/>
      </rPr>
      <t xml:space="preserve">con estado </t>
    </r>
    <r>
      <rPr>
        <b/>
        <sz val="9"/>
        <rFont val="Tahoma"/>
        <family val="2"/>
      </rPr>
      <t>"Abierta"</t>
    </r>
    <r>
      <rPr>
        <sz val="9"/>
        <rFont val="Tahoma"/>
        <family val="2"/>
      </rPr>
      <t>. 
La acción queda terminada extemporáneamente, ya que en revisión posterior se evidenciaron soportes del cumplimiento de la acción.</t>
    </r>
  </si>
  <si>
    <r>
      <t xml:space="preserve">Análisis OCI: </t>
    </r>
    <r>
      <rPr>
        <sz val="9"/>
        <rFont val="Tahoma"/>
        <family val="2"/>
      </rPr>
      <t>A pesar de haber sido requerida la información al área con memorando 1867 del 23/08/2019 y reiterado de forma verbal el día 12/09/2019, no hubo remisión del reporte correspondiente al segundo  cuatrimestre, se califica con alerta "</t>
    </r>
    <r>
      <rPr>
        <b/>
        <sz val="9"/>
        <rFont val="Tahoma"/>
        <family val="2"/>
      </rPr>
      <t>Incumplida</t>
    </r>
    <r>
      <rPr>
        <sz val="9"/>
        <rFont val="Tahoma"/>
        <family val="2"/>
      </rPr>
      <t>".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de la tercera actividad formulada. Tampoco se presentaron argumentos que desvirtúen lo inicialmente señalado.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</si>
  <si>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en el momento correspondiente y porque los procedimientos quedaron actualizados posterior a la fecha de seguimiento, de acuerdo a la verificación .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</si>
  <si>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de la ultima actividad formulada.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</si>
  <si>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xml:space="preserve">.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las evidencias aportadas al seguimiento del Plan de Mejoramiento Institucional esta extemporáneo a la fecha de seguimiento presente al Plan de Mejoramiento por Procesos. Tampoco se presentaron argumentos que desvirtúen lo inicialmente señalado.
 </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</si>
  <si>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las evidencias aportadas al seguimiento son extemporáneas a la fecha de seguimiento del presente al Plan de Mejoramiento por Procesos.  Tampoco se presentaron argumentos que desvirtúen lo inicialmente señalado.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</si>
  <si>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correspondientes a las actividades formuladas ni  cumple con la fecha de seguimiento del presente al Plan de Mejoramiento por Procesos. Tampoco se presentaron argumentos que desvirtúen lo inicialmente señalado.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</si>
  <si>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Se invita al área a tener presente la Circular 020 de 2018  y presentar el  siguiente reporte con las evidencias correspondientes. 
Posterior al análisis de la observación presentada por el área a la valoración del segundo seguimiento al Plan de Mejoramiento, se mantiene la calificación toda vez que no se aportaron las evidencias correspondientes a las actividades formuladas. Tampoco se presentaron argumentos que desvirtúen lo inicialmente señalado</t>
    </r>
  </si>
  <si>
    <r>
      <t xml:space="preserve">Análisis OCI: </t>
    </r>
    <r>
      <rPr>
        <sz val="9"/>
        <rFont val="Tahoma"/>
        <family val="2"/>
      </rPr>
      <t xml:space="preserve">A pesar de haber sido requerida la información al área con memorando 1867 del 23/08/2019 y reiterado de forma verbal el día 12/09/2019, no hubo remisión del reporte correspondiente al segundo  cuatrimestre. Por lo anterior y teniendo en cuenta las fechas de ejecución establecidas en el Plan, se califica con alerta </t>
    </r>
    <r>
      <rPr>
        <b/>
        <sz val="9"/>
        <rFont val="Tahoma"/>
        <family val="2"/>
      </rPr>
      <t>"Incumplida"</t>
    </r>
    <r>
      <rPr>
        <sz val="9"/>
        <rFont val="Tahoma"/>
        <family val="2"/>
      </rPr>
      <t>. Se invita al área a tener presente la Circular 020 de 2018  y presentar el  siguiente reporte con las evidencias correspondientes. 
El área no presento observaciones sobre el análisis efectuado en el presente seguimiento razón por la cual se confirma la calificación.</t>
    </r>
  </si>
  <si>
    <r>
      <rPr>
        <b/>
        <sz val="9"/>
        <color theme="1"/>
        <rFont val="Tahoma"/>
        <family val="2"/>
      </rPr>
      <t>Reporte Planeación:</t>
    </r>
    <r>
      <rPr>
        <sz val="9"/>
        <color theme="1"/>
        <rFont val="Tahoma"/>
        <family val="2"/>
      </rPr>
      <t xml:space="preserve">1. Se realizó actualización de los procedimientos de planeación estratégica: FORMULACIÓN, REGISTRO Y ACTUALIZACIÓN DE PROYECTOS DE INVERSIÓN.
FORMULACIÓN Y SEGUIMIENTO AL PLAN ANUAL DE ADQUISICIONES
</t>
    </r>
    <r>
      <rPr>
        <sz val="9"/>
        <rFont val="Tahoma"/>
        <family val="2"/>
      </rPr>
      <t xml:space="preserve">2.Al corte del seguimiento realizado no se realizaron reuniones con las áreas misionales para el reporte del producto no conforme.  </t>
    </r>
    <r>
      <rPr>
        <sz val="9"/>
        <color theme="1"/>
        <rFont val="Tahoma"/>
        <family val="2"/>
      </rPr>
      <t xml:space="preserve">
3. </t>
    </r>
    <r>
      <rPr>
        <sz val="9"/>
        <rFont val="Tahoma"/>
        <family val="2"/>
      </rPr>
      <t xml:space="preserve">En el mes de diciembre se realizó el comité Institucional de Gestión y Desempeño en el cual se abordó el componente de revisión por la dirección a través de la presentación de los resultados de los autodiagnósticos del Modelo Integrado de Planeación y Gestión realizados en el primer semestre de 2018, es importante aclarar que el procedimiento "revisión por la dirección" fue eliminado en el mes de febrero de 2019 de los documentos del sistema toda vez que dicho ejercicio ya no es un requisito necesario a la luz del Modelo Integrado de Planeación y Gestión y la presentación del informe de autodiagnósticos cumplió con la función de lo requerido para un ejercicio de revisión por la dirección.
</t>
    </r>
    <r>
      <rPr>
        <b/>
        <sz val="9"/>
        <rFont val="Tahoma"/>
        <family val="2"/>
      </rPr>
      <t xml:space="preserve">Análisis OCI: </t>
    </r>
    <r>
      <rPr>
        <sz val="9"/>
        <rFont val="Tahoma"/>
        <family val="2"/>
      </rPr>
      <t>No se puede constatar soportes que den cuenta del cumplimiento de la primera y segunda actividad. La primera contempla la actualización de los procedimientos asociados al proceso de planeación estratégica y se cuenta con la actualización a la fecha del seguimiento de cuatro procedimientos.  
En consideración de lo anterior y a lo reportado por el área respecto a la segunda actividad, se califica la acción como "</t>
    </r>
    <r>
      <rPr>
        <b/>
        <sz val="9"/>
        <rFont val="Tahoma"/>
        <family val="2"/>
      </rPr>
      <t>Incumplida".</t>
    </r>
  </si>
  <si>
    <r>
      <rPr>
        <b/>
        <sz val="9"/>
        <rFont val="Tahoma"/>
        <family val="2"/>
      </rPr>
      <t xml:space="preserve">Reporte Serv. Administrativos: </t>
    </r>
    <r>
      <rPr>
        <sz val="9"/>
        <rFont val="Tahoma"/>
        <family val="2"/>
      </rPr>
      <t>No se envía.</t>
    </r>
    <r>
      <rPr>
        <b/>
        <sz val="9"/>
        <rFont val="Tahoma"/>
        <family val="2"/>
      </rPr>
      <t xml:space="preserve">
Análisis OCI:  </t>
    </r>
    <r>
      <rPr>
        <sz val="9"/>
        <rFont val="Tahoma"/>
        <family val="2"/>
      </rPr>
      <t xml:space="preserve">En verificación efectuada se evidencio acta  del  27/05/2019 y del 11/07/2019 en la cual  se realizó capacitación de los procedimientos que tiene servicios administrativos, 2. se evidencio correo del 12/07/2019 sobre la Baja de bienes del inventario, para el cumplimiento de esta acción queda faltando un correo ya que es semestral y solo se ha enviado 1. Dado que la actividad venció el 31/07/2019 su estado es </t>
    </r>
    <r>
      <rPr>
        <b/>
        <sz val="9"/>
        <rFont val="Tahoma"/>
        <family val="2"/>
      </rPr>
      <t xml:space="preserve">"Terminada Extemporánea" </t>
    </r>
    <r>
      <rPr>
        <sz val="9"/>
        <rFont val="Tahoma"/>
        <family val="2"/>
      </rPr>
      <t xml:space="preserve">con estado </t>
    </r>
    <r>
      <rPr>
        <b/>
        <sz val="9"/>
        <rFont val="Tahoma"/>
        <family val="2"/>
      </rPr>
      <t xml:space="preserve">"Abierta". </t>
    </r>
    <r>
      <rPr>
        <sz val="9"/>
        <rFont val="Tahoma"/>
        <family val="2"/>
      </rPr>
      <t xml:space="preserve">
El ajuste en el resultado de esta calificación, que pasa de avance del 50% al 100% de ejecución, obedece a la verificación posterior realizada en la cual  se evidencio correo del 12/07/2019 que se debe enviar semestral sobre la Baja de bienes del inventario. </t>
    </r>
  </si>
  <si>
    <r>
      <t xml:space="preserve">Reporte Talento Humano: </t>
    </r>
    <r>
      <rPr>
        <sz val="9"/>
        <rFont val="Tahoma"/>
        <family val="2"/>
      </rPr>
      <t xml:space="preserve">no envía.
</t>
    </r>
    <r>
      <rPr>
        <b/>
        <sz val="9"/>
        <rFont val="Tahoma"/>
        <family val="2"/>
      </rPr>
      <t xml:space="preserve">
Análisis OCI: </t>
    </r>
    <r>
      <rPr>
        <sz val="9"/>
        <rFont val="Tahoma"/>
        <family val="2"/>
      </rPr>
      <t>De acuerdo a la información enviada por Talento Humano, se evidenció que el 05/12/2018 y el 31/01/2019 se realizó divulgación del procedimiento de entrega de  EPP a las coordinadoras del área técnica, producción y programación; de igual manera el 19/02/2019 esta actividad se llevo a cabo con el resto de supervisores, tal y como consta en las actas enviadas. De otra parte no se evidencio soporte del cumplimiento de la acción No. 2 "Realizar verificación de la persona que solicita el EPP". Dado que la fecha de terminación era el 28/02/2019 la acción queda</t>
    </r>
    <r>
      <rPr>
        <b/>
        <sz val="9"/>
        <rFont val="Tahoma"/>
        <family val="2"/>
      </rPr>
      <t xml:space="preserve"> "Terminada Extemporánea" </t>
    </r>
    <r>
      <rPr>
        <sz val="9"/>
        <rFont val="Tahoma"/>
        <family val="2"/>
      </rPr>
      <t xml:space="preserve">con estado </t>
    </r>
    <r>
      <rPr>
        <b/>
        <sz val="9"/>
        <rFont val="Tahoma"/>
        <family val="2"/>
      </rPr>
      <t>"Cerrada"</t>
    </r>
    <r>
      <rPr>
        <sz val="9"/>
        <rFont val="Tahoma"/>
        <family val="2"/>
      </rPr>
      <t>.
La acción queda terminada extemporáneamente, ya que en revisión posterior se evidenciaron soportes del cumplimiento de la acción.</t>
    </r>
  </si>
  <si>
    <r>
      <t xml:space="preserve">Análisis OCI: </t>
    </r>
    <r>
      <rPr>
        <sz val="9"/>
        <rFont val="Tahoma"/>
        <family val="2"/>
      </rPr>
      <t xml:space="preserve">El área no remite soportes ni registra avances frente al desarrollo de las actividades establecidas que permitan evidenciar el cumplimiento de lo determinado en el Plan. Teniendo en cuenta lo anterior, se mantiene la calificación del seguimiento anterior con alerta </t>
    </r>
    <r>
      <rPr>
        <b/>
        <sz val="9"/>
        <rFont val="Tahoma"/>
        <family val="2"/>
      </rPr>
      <t>"Terminada Extemporánea"</t>
    </r>
    <r>
      <rPr>
        <sz val="9"/>
        <rFont val="Tahoma"/>
        <family val="2"/>
      </rPr>
      <t xml:space="preserve"> con estado </t>
    </r>
    <r>
      <rPr>
        <b/>
        <sz val="9"/>
        <rFont val="Tahoma"/>
        <family val="2"/>
      </rPr>
      <t>"Cerrada".</t>
    </r>
    <r>
      <rPr>
        <sz val="9"/>
        <rFont val="Tahoma"/>
        <family val="2"/>
      </rPr>
      <t xml:space="preserve"> </t>
    </r>
  </si>
  <si>
    <r>
      <t xml:space="preserve">Análisis OCI: </t>
    </r>
    <r>
      <rPr>
        <sz val="9"/>
        <rFont val="Tahoma"/>
        <family val="2"/>
      </rPr>
      <t xml:space="preserve">Se evidenció la actualización del 03/12/2018, versión 6 al plan de emergencias del Canal, y su publicación el la Intranet en la misma fecha. Así mismo se evidenció que mediante acta de reunión del 21/03/2019 y del 22/08/2019 se hace reunión de  seguimiento por parte del COPASST a las actividades programadas en el plan de emergencias, dejando compromisos. La actividad queda </t>
    </r>
    <r>
      <rPr>
        <b/>
        <sz val="9"/>
        <rFont val="Tahoma"/>
        <family val="2"/>
      </rPr>
      <t xml:space="preserve">"Terminada" </t>
    </r>
    <r>
      <rPr>
        <sz val="9"/>
        <rFont val="Tahoma"/>
        <family val="2"/>
      </rPr>
      <t xml:space="preserve">con estado </t>
    </r>
    <r>
      <rPr>
        <b/>
        <sz val="9"/>
        <rFont val="Tahoma"/>
        <family val="2"/>
      </rPr>
      <t>"Abierta"</t>
    </r>
    <r>
      <rPr>
        <sz val="9"/>
        <rFont val="Tahoma"/>
        <family val="2"/>
      </rPr>
      <t>, hasta tanto los compromisos sean cumplidos.
El ajuste en el resultado de esta calificación, pasando  del 66,7% al 100% de ejecución, obedece a la verificación posterior realizada en la cual  se evidencio el acta  seguimiento a las actividades programadas con el plan de emergencias del 22/08/2019. razón por la caula la acción pasa de en proceso a terminada. Sin embargo como en el acta de agosto quedaron compromisos estos serán objetos de verificación en próximo seguimiento.</t>
    </r>
  </si>
  <si>
    <r>
      <rPr>
        <b/>
        <sz val="9"/>
        <rFont val="Tahoma"/>
        <family val="2"/>
      </rPr>
      <t xml:space="preserve">Reporte Serv. Administrativos: : </t>
    </r>
    <r>
      <rPr>
        <sz val="9"/>
        <rFont val="Tahoma"/>
        <family val="2"/>
      </rPr>
      <t>No envía.</t>
    </r>
    <r>
      <rPr>
        <b/>
        <sz val="9"/>
        <rFont val="Tahoma"/>
        <family val="2"/>
      </rPr>
      <t xml:space="preserve">
Análisis OCI: </t>
    </r>
    <r>
      <rPr>
        <sz val="9"/>
        <rFont val="Tahoma"/>
        <family val="2"/>
      </rPr>
      <t>Se evidencia que las 4 primeras actividades fueron cumplidas en el seguimiento anterior. Sin embargo la información suministrada por el área para soportar el cumplimiento de la actividad NO.5 "Realizar la verificación física de los elementos faltantes justificados (156 elementos) encontrados mediante el levantamiento de toma física de inventarios para la vigencia 2016", se adjunta el informe del inventarios del 2018 en el cual no se hace mención al tema de los faltantes, así mismo, acta de verificación de inventarios periódico de almacén, del 26/12/2018 efectuado a la bodega de servicios administrativos,  cuyo resultado es sin diferencias. Teniendo en cuenta lo anterior, se califica</t>
    </r>
    <r>
      <rPr>
        <b/>
        <sz val="9"/>
        <rFont val="Tahoma"/>
        <family val="2"/>
      </rPr>
      <t xml:space="preserve"> "Terminada Extemporánea" </t>
    </r>
    <r>
      <rPr>
        <sz val="9"/>
        <rFont val="Tahoma"/>
        <family val="2"/>
      </rPr>
      <t xml:space="preserve">con estado </t>
    </r>
    <r>
      <rPr>
        <b/>
        <sz val="9"/>
        <rFont val="Tahoma"/>
        <family val="2"/>
      </rPr>
      <t xml:space="preserve">"Abierta" </t>
    </r>
    <r>
      <rPr>
        <sz val="9"/>
        <rFont val="Tahoma"/>
        <family val="2"/>
      </rPr>
      <t xml:space="preserve">toda vez que se encuentra pendiente el informe de inventario de la vigencia 2019. </t>
    </r>
  </si>
  <si>
    <r>
      <t xml:space="preserve">Análisis OCI: </t>
    </r>
    <r>
      <rPr>
        <sz val="9"/>
        <rFont val="Tahoma"/>
        <family val="2"/>
      </rPr>
      <t xml:space="preserve">Se realiza seguimiento a las actividades del Comité Técnico evidenciando que desde este se adelantó la consolidación de un Plan de Fortalecimiento que permita mejorar el quehacer institucional, al igual que los resultados obtenidos de la evaluación del FURAG. 
</t>
    </r>
    <r>
      <rPr>
        <b/>
        <sz val="9"/>
        <rFont val="Tahoma"/>
        <family val="2"/>
      </rPr>
      <t xml:space="preserve">
</t>
    </r>
    <r>
      <rPr>
        <sz val="9"/>
        <rFont val="Tahoma"/>
        <family val="2"/>
      </rPr>
      <t xml:space="preserve">De igual manera, desde la Oficina de Control Interno se realizó citación del Equipo Técnico con el fin de fortalecer el conocimiento frente a puntos de control y líneas de defensa en el marco de la implementación de MIPG.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</si>
  <si>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r>
      <rPr>
        <b/>
        <sz val="9"/>
        <rFont val="Tahoma"/>
        <family val="2"/>
      </rPr>
      <t xml:space="preserve">Reporte Serv. Administrativos: </t>
    </r>
    <r>
      <rPr>
        <sz val="9"/>
        <rFont val="Tahoma"/>
        <family val="2"/>
      </rPr>
      <t>No envía.</t>
    </r>
    <r>
      <rPr>
        <b/>
        <sz val="9"/>
        <rFont val="Tahoma"/>
        <family val="2"/>
      </rPr>
      <t xml:space="preserve">
Análisis OCI: </t>
    </r>
    <r>
      <rPr>
        <sz val="9"/>
        <rFont val="Tahoma"/>
        <family val="2"/>
      </rPr>
      <t>De acuerdo a la información suministrada por el área de servicios Administrativos, se evidenciaron las actas de capacitación del 21/12/2018 y del 11/07/2019 sobre salidas de almacén . y correo del 12/07/2019 recordando el procedimiento de salidas de almacén: la acción se califica</t>
    </r>
    <r>
      <rPr>
        <b/>
        <sz val="9"/>
        <rFont val="Tahoma"/>
        <family val="2"/>
      </rPr>
      <t xml:space="preserve"> "Terminada Extemporánea"</t>
    </r>
    <r>
      <rPr>
        <sz val="9"/>
        <rFont val="Tahoma"/>
        <family val="2"/>
      </rPr>
      <t xml:space="preserve"> con estado </t>
    </r>
    <r>
      <rPr>
        <b/>
        <sz val="9"/>
        <rFont val="Tahoma"/>
        <family val="2"/>
      </rPr>
      <t xml:space="preserve">"Abierta" </t>
    </r>
    <r>
      <rPr>
        <sz val="9"/>
        <rFont val="Tahoma"/>
        <family val="2"/>
      </rPr>
      <t>pues ya venció el plazo para su realización. 
El ajuste presentado en la calificación de la acción como en el porcentaje de avance al 100% obedece a revisión posterior, en la cual se evidencio  correo del 12/07/2019 en el cual se recuerda tener presente el procedimiento de salidas de almacén, soporte que corresponde a la actividad No.2.</t>
    </r>
  </si>
  <si>
    <r>
      <t xml:space="preserve">Análisis OCI: </t>
    </r>
    <r>
      <rPr>
        <sz val="9"/>
        <rFont val="Tahoma"/>
        <family val="2"/>
      </rPr>
      <t xml:space="preserve">En el corte anterior se evidencio cumplimiento de las actividades 1 y 2 mediante correo electrónico del 16/11/2018, y mediante acta del 16/11/2018. teniendo que fecha que la acción vence el 31/10/2019 y las inspecciones realizadas durante el 2018 y 2019 respectivamente. Teniendo que fecha que la acción vence el 30/10/2019 y las inspecciones son bimestrales la acción queda </t>
    </r>
    <r>
      <rPr>
        <b/>
        <sz val="9"/>
        <rFont val="Tahoma"/>
        <family val="2"/>
      </rPr>
      <t>"En Proceso"</t>
    </r>
    <r>
      <rPr>
        <sz val="9"/>
        <rFont val="Tahoma"/>
        <family val="2"/>
      </rPr>
      <t xml:space="preserve">.
El ajuste presentado en el resultado de esta calificación, pasando  del 87,5% al 100% de ejecución, obedece a la verificación posterior realizada en la cual  se evidencio el cumplimiento de los seguimientos bimestrales a los botiquines del Canal. por lo cual la acción pasa de en proceso a </t>
    </r>
    <r>
      <rPr>
        <b/>
        <sz val="9"/>
        <rFont val="Tahoma"/>
        <family val="2"/>
      </rPr>
      <t xml:space="preserve">"Terminada" </t>
    </r>
    <r>
      <rPr>
        <sz val="9"/>
        <rFont val="Tahoma"/>
        <family val="2"/>
      </rPr>
      <t xml:space="preserve">con estado </t>
    </r>
    <r>
      <rPr>
        <b/>
        <sz val="9"/>
        <rFont val="Tahoma"/>
        <family val="2"/>
      </rPr>
      <t>"Abierta".</t>
    </r>
  </si>
  <si>
    <r>
      <t xml:space="preserve">Análisis OCI: </t>
    </r>
    <r>
      <rPr>
        <sz val="9"/>
        <rFont val="Tahoma"/>
        <family val="2"/>
      </rPr>
      <t>Se evidenció actualización del inventario de botiquines el 30/08/2019 por parte del responsable de talento humano, de igual manera se evidencio las inspecciones periódicas a los botiquines que tiene el Canal realizadas por la el funcionario a cargo del tema de SG-SST.  Teniendo que fecha que la acción vence el 30/10/2019 y las inspecciones son bimestrales la acción queda</t>
    </r>
    <r>
      <rPr>
        <b/>
        <sz val="9"/>
        <rFont val="Tahoma"/>
        <family val="2"/>
      </rPr>
      <t xml:space="preserve"> "En Proceso"</t>
    </r>
    <r>
      <rPr>
        <sz val="9"/>
        <rFont val="Tahoma"/>
        <family val="2"/>
      </rPr>
      <t xml:space="preserve">. 
El ajuste presentado en el resultado de esta calificación, pasando  del 87,5% al 100% de ejecución, obedece a la verificación posterior realizada en la cual  se evidencio el cumplimiento de los seguimientos bimestrales a los botiquines del Canal. por lo cual la acción pasa de en proceso a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</si>
  <si>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r>
      <t xml:space="preserve">Análisis OCI: </t>
    </r>
    <r>
      <rPr>
        <sz val="9"/>
        <rFont val="Tahoma"/>
        <family val="2"/>
      </rPr>
      <t xml:space="preserve">Se evidencia formato Plan de Trabajo EPLE-FT-027 versión 1, de fecha 21/12/2018 en el cual se relacionan las actividades a desarrollar durante el 2019 indicando la fecha de cumplimiento de las mismas, así mismo se evidencia acta del  30/04/2019 y del 22/08/2019en las cuales se hace seguimiento del plan de trabajo. Teniendo en cuenta que en la última reunión quedaron compromisos y que la acción vence el 30/10/2019, esta se deja </t>
    </r>
    <r>
      <rPr>
        <b/>
        <sz val="9"/>
        <rFont val="Tahoma"/>
        <family val="2"/>
      </rPr>
      <t>"En Proceso"</t>
    </r>
    <r>
      <rPr>
        <sz val="9"/>
        <rFont val="Tahoma"/>
        <family val="2"/>
      </rPr>
      <t xml:space="preserve">.
El ajuste en el resultado de esta calificación, pasando del 74,1% al 100% de ejecución, obedece a la verificación posterior realizada en la cual  se evidencio el acta  seguimiento a las actividades programadas con el plan de emergencias del 22/08/2019. razón por la cual la acción pasa de en proceso a </t>
    </r>
    <r>
      <rPr>
        <b/>
        <sz val="9"/>
        <rFont val="Tahoma"/>
        <family val="2"/>
      </rPr>
      <t>"Terminada"</t>
    </r>
    <r>
      <rPr>
        <sz val="9"/>
        <rFont val="Tahoma"/>
        <family val="2"/>
      </rPr>
      <t xml:space="preserve">. Sin embargo, como en el acta de agosto quedaron compromisos estos serán objetos de verificación en próximo seguimiento, quedando con estado </t>
    </r>
    <r>
      <rPr>
        <b/>
        <sz val="9"/>
        <rFont val="Tahoma"/>
        <family val="2"/>
      </rPr>
      <t>"Abierta"</t>
    </r>
    <r>
      <rPr>
        <sz val="9"/>
        <rFont val="Tahoma"/>
        <family val="2"/>
      </rPr>
      <t>.</t>
    </r>
  </si>
  <si>
    <r>
      <t xml:space="preserve">Análisis OCI: </t>
    </r>
    <r>
      <rPr>
        <sz val="9"/>
        <rFont val="Tahoma"/>
        <family val="2"/>
      </rPr>
      <t xml:space="preserve">Se evidenció la documentación de una ficha técnica de indicadores identificada con el código AGTH-FT-065 del 18/02/2019, en la cual se relacionan indicadores de estructura y de proceso; de igual, manera se evidenció acta del 07/12/2019 en la cual se hace una revisión por parte de la dirección del SG- SST. Sin embargo, como la medición de estos indicadores es anual y su corte esta a diciembre  por lo anterior la acción continua </t>
    </r>
    <r>
      <rPr>
        <b/>
        <sz val="9"/>
        <rFont val="Tahoma"/>
        <family val="2"/>
      </rPr>
      <t>"Incumplida"</t>
    </r>
    <r>
      <rPr>
        <sz val="9"/>
        <rFont val="Tahoma"/>
        <family val="2"/>
      </rPr>
      <t xml:space="preserve">. 
El ajuste presentado en el resultado de esta calificación la cual pasa del 0% de avance al 50% de avance, obedece a que en la revisión posterior se observo acta del 07/12/2019, la revisión por parte de la dirección. Sin embargo, la medición de los indicadores quedo anual y de acuerdo al profesional de seguridad en el trabajo esta se debe efectuar en diciembre. en el próximo seguimiento se tendrá la medición del indicador.
Teniendo en cuenta lo anterior, la acción se califica </t>
    </r>
    <r>
      <rPr>
        <b/>
        <sz val="9"/>
        <rFont val="Tahoma"/>
        <family val="2"/>
      </rPr>
      <t>"En Proceso"</t>
    </r>
    <r>
      <rPr>
        <sz val="9"/>
        <rFont val="Tahoma"/>
        <family val="2"/>
      </rPr>
      <t>.</t>
    </r>
  </si>
  <si>
    <r>
      <t xml:space="preserve">Reporte G. Documental: </t>
    </r>
    <r>
      <rPr>
        <sz val="9"/>
        <rFont val="Tahoma"/>
        <family val="2"/>
      </rPr>
      <t xml:space="preserve">Se revisó y se actualizó este procedimiento teniendo en cuenta las observaciones realizadas en la visita de seguimiento del Archivo Distrital de Bogotá, adicionalmente ya fue publicada la actualización en la intranet del canal.
</t>
    </r>
    <r>
      <rPr>
        <b/>
        <sz val="9"/>
        <rFont val="Tahoma"/>
        <family val="2"/>
      </rPr>
      <t xml:space="preserve">Análisis OCI: </t>
    </r>
    <r>
      <rPr>
        <sz val="9"/>
        <rFont val="Tahoma"/>
        <family val="2"/>
      </rPr>
      <t xml:space="preserve">Se procede a la verificación de los soportes remitidos por el área, evidenciando que el procedimiento "AGRI-GD-PD-004 PRÉSTAMO Y CONSULTA DOCUMENTAL" fue actualizado con fecha del 19 de julio de 2019 y socializado el mismo día en boletín interno No.36. 
Teniendo en cuenta lo anterior, así como las fechas de ejecución de la actividad se califica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
    </r>
  </si>
  <si>
    <r>
      <rPr>
        <b/>
        <sz val="9"/>
        <rFont val="Tahoma"/>
        <family val="2"/>
      </rPr>
      <t>Reporte sistemas:</t>
    </r>
    <r>
      <rPr>
        <sz val="9"/>
        <rFont val="Tahoma"/>
        <family val="2"/>
      </rPr>
      <t xml:space="preserve"> 1. Para afianzar las evidencias de ejecución de proyecto de data center alterno se adjunta el contrato 560-2019 con la empresa Corban Computadores S.A.S con el cual se ejecuta las actividades de implementación de hardware de almacenamiento y primera fase de implementación data center alterno en la Casa de la 69.
2. Se realizó la solicitud de implementación del servicio de Internet Fibra Óptica de 25 Mb en el centro de datos de la Casa de la 69.
3. Puesta en marcha de la UPS (sistema de alimentación ininterrumpida) que soporta el servicio eléctrico por un periodo de tiempo de los dispositivos instalados en el centro de datos de la casa de la 69.
</t>
    </r>
    <r>
      <rPr>
        <b/>
        <sz val="9"/>
        <rFont val="Tahoma"/>
        <family val="2"/>
      </rPr>
      <t>Análisis OCI:</t>
    </r>
    <r>
      <rPr>
        <sz val="9"/>
        <rFont val="Tahoma"/>
        <family val="2"/>
      </rPr>
      <t xml:space="preserve"> Se evidencia contrato 560 del 2019, celebrado con la empresa Corban Computadores S.A.S, para la implementación del datacentrer el cual inicia su primera fase a finales de agosto con la conformación en correo del 29/08/2019 de la empresa corban a sistemas del Canal en el cual indican que los días 30 y 31 llevaran los equipos e iniciaran la instalación. De igual manera se evidenciaron comunicaciones con la etbe durante el mes de agosto para la implementación del plan local ilimitado más internet para la casa de la calle 69.
Teniendo en cuenta lo anterior, se mantiene la calificación </t>
    </r>
    <r>
      <rPr>
        <b/>
        <sz val="9"/>
        <rFont val="Tahoma"/>
        <family val="2"/>
      </rPr>
      <t xml:space="preserve">"Terminada Extemporánea" </t>
    </r>
    <r>
      <rPr>
        <sz val="9"/>
        <rFont val="Tahoma"/>
        <family val="2"/>
      </rPr>
      <t>y se procede al cierre de la misma,</t>
    </r>
    <r>
      <rPr>
        <b/>
        <sz val="9"/>
        <rFont val="Tahoma"/>
        <family val="2"/>
      </rPr>
      <t xml:space="preserve"> </t>
    </r>
    <r>
      <rPr>
        <sz val="9"/>
        <rFont val="Tahoma"/>
        <family val="2"/>
      </rPr>
      <t>toda vez que se cuenta con los soportes de implementación.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</si>
</sst>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b/>
      <sz val="9"/>
      <color theme="1"/>
      <name val="Arial"/>
      <family val="2"/>
    </font>
    <font>
      <sz val="10"/>
      <color theme="1"/>
      <name val="Tahoma"/>
      <family val="2"/>
    </font>
    <font>
      <b/>
      <sz val="10"/>
      <color theme="1"/>
      <name val="Tahoma"/>
      <family val="2"/>
    </font>
    <font>
      <b/>
      <sz val="10"/>
      <color theme="0"/>
      <name val="Tahoma"/>
      <family val="2"/>
    </font>
    <font>
      <b/>
      <sz val="22"/>
      <color theme="1"/>
      <name val="Tahoma"/>
      <family val="2"/>
    </font>
    <font>
      <sz val="10"/>
      <color indexed="8"/>
      <name val="Tahoma"/>
      <family val="2"/>
    </font>
    <font>
      <b/>
      <sz val="9"/>
      <color theme="1"/>
      <name val="Tahoma"/>
      <family val="2"/>
    </font>
    <font>
      <sz val="9"/>
      <color rgb="FF000000"/>
      <name val="Tahoma"/>
      <family val="2"/>
    </font>
    <font>
      <sz val="9"/>
      <name val="Tahoma"/>
      <family val="2"/>
    </font>
    <font>
      <sz val="9"/>
      <color rgb="FF333333"/>
      <name val="Tahoma"/>
      <family val="2"/>
    </font>
    <font>
      <b/>
      <sz val="9"/>
      <name val="Tahoma"/>
      <family val="2"/>
    </font>
    <font>
      <sz val="9"/>
      <color rgb="FFFF0000"/>
      <name val="Tahoma"/>
      <family val="2"/>
    </font>
    <font>
      <i/>
      <sz val="9"/>
      <name val="Tahoma"/>
      <family val="2"/>
    </font>
    <font>
      <b/>
      <i/>
      <sz val="9"/>
      <name val="Tahoma"/>
      <family val="2"/>
    </font>
    <font>
      <i/>
      <sz val="9"/>
      <color theme="1"/>
      <name val="Tahoma"/>
      <family val="2"/>
    </font>
    <font>
      <b/>
      <sz val="9"/>
      <color indexed="81"/>
      <name val="Tahoma"/>
      <family val="2"/>
    </font>
    <font>
      <sz val="9"/>
      <color indexed="81"/>
      <name val="Tahoma"/>
      <family val="2"/>
    </font>
    <font>
      <b/>
      <sz val="11"/>
      <color theme="1"/>
      <name val="Tahoma"/>
      <family val="2"/>
    </font>
    <font>
      <sz val="8"/>
      <color theme="1"/>
      <name val="Tahoma"/>
      <family val="2"/>
    </font>
    <font>
      <u/>
      <sz val="11"/>
      <color theme="10"/>
      <name val="Calibri"/>
      <family val="2"/>
      <scheme val="minor"/>
    </font>
    <font>
      <u/>
      <sz val="9"/>
      <color theme="10"/>
      <name val="Tahoma"/>
      <family val="2"/>
    </font>
    <font>
      <u/>
      <sz val="9"/>
      <color theme="10"/>
      <name val="Calibri"/>
      <family val="2"/>
      <scheme val="minor"/>
    </font>
  </fonts>
  <fills count="22">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rgb="FFFF0000"/>
        <bgColor indexed="64"/>
      </patternFill>
    </fill>
  </fills>
  <borders count="51">
    <border>
      <left/>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medium">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5" fillId="0" borderId="0" applyNumberFormat="0" applyFill="0" applyBorder="0" applyAlignment="0" applyProtection="0"/>
  </cellStyleXfs>
  <cellXfs count="343">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7" fillId="0" borderId="0" xfId="0" applyFont="1"/>
    <xf numFmtId="0" fontId="8" fillId="5" borderId="5" xfId="0" applyFont="1" applyFill="1" applyBorder="1" applyAlignment="1" applyProtection="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13" borderId="7" xfId="0" applyFont="1" applyFill="1" applyBorder="1" applyAlignment="1" applyProtection="1">
      <alignment horizontal="center" vertical="center" wrapText="1"/>
    </xf>
    <xf numFmtId="0" fontId="4" fillId="13" borderId="8" xfId="0" applyFont="1" applyFill="1" applyBorder="1" applyAlignment="1" applyProtection="1">
      <alignment horizontal="center" vertical="center" wrapText="1"/>
    </xf>
    <xf numFmtId="0" fontId="4" fillId="14" borderId="6" xfId="0" applyFont="1" applyFill="1" applyBorder="1" applyAlignment="1" applyProtection="1">
      <alignment horizontal="center" vertical="center" wrapText="1"/>
    </xf>
    <xf numFmtId="0" fontId="4" fillId="14" borderId="7" xfId="0" applyFont="1" applyFill="1" applyBorder="1" applyAlignment="1" applyProtection="1">
      <alignment horizontal="center" vertical="center" wrapText="1"/>
    </xf>
    <xf numFmtId="0" fontId="4" fillId="14" borderId="8" xfId="0" applyFont="1" applyFill="1" applyBorder="1" applyAlignment="1" applyProtection="1">
      <alignment horizontal="center" vertical="center" wrapText="1"/>
    </xf>
    <xf numFmtId="0" fontId="4" fillId="0" borderId="0" xfId="0" applyFont="1" applyAlignment="1">
      <alignment wrapText="1"/>
    </xf>
    <xf numFmtId="0" fontId="8" fillId="0" borderId="0" xfId="0" applyFont="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9" fontId="8" fillId="0" borderId="0" xfId="1" applyFont="1" applyAlignment="1">
      <alignment horizontal="center" vertical="center"/>
    </xf>
    <xf numFmtId="0" fontId="11" fillId="0" borderId="0" xfId="2" applyFont="1" applyFill="1" applyBorder="1" applyAlignment="1"/>
    <xf numFmtId="0" fontId="11" fillId="0" borderId="0" xfId="2" applyFont="1" applyFill="1" applyBorder="1"/>
    <xf numFmtId="1" fontId="7" fillId="0" borderId="0" xfId="1" applyNumberFormat="1" applyFont="1" applyAlignment="1">
      <alignment horizontal="center" vertical="center"/>
    </xf>
    <xf numFmtId="0" fontId="8" fillId="0" borderId="0" xfId="0" applyFont="1" applyFill="1" applyAlignment="1">
      <alignment horizontal="center" vertical="center"/>
    </xf>
    <xf numFmtId="0" fontId="11" fillId="0" borderId="0" xfId="2" applyFont="1" applyFill="1" applyBorder="1" applyAlignment="1">
      <alignment horizontal="center" vertical="center"/>
    </xf>
    <xf numFmtId="0" fontId="5" fillId="0" borderId="0" xfId="2" applyFont="1" applyAlignment="1">
      <alignment horizontal="center" vertical="center"/>
    </xf>
    <xf numFmtId="15" fontId="4" fillId="0" borderId="5" xfId="0" applyNumberFormat="1" applyFont="1" applyBorder="1" applyAlignment="1" applyProtection="1">
      <alignment horizontal="center" vertical="center" wrapText="1"/>
      <protection locked="0" hidden="1"/>
    </xf>
    <xf numFmtId="0" fontId="4" fillId="0" borderId="5" xfId="0" applyFont="1" applyBorder="1" applyAlignment="1" applyProtection="1">
      <alignment horizontal="center" vertical="center" wrapText="1"/>
      <protection locked="0" hidden="1"/>
    </xf>
    <xf numFmtId="0" fontId="4" fillId="0" borderId="5" xfId="0" applyFont="1" applyBorder="1" applyAlignment="1" applyProtection="1">
      <alignment horizontal="justify" vertical="center" wrapText="1"/>
      <protection locked="0" hidden="1"/>
    </xf>
    <xf numFmtId="0" fontId="4" fillId="0" borderId="5" xfId="0" applyFont="1" applyFill="1" applyBorder="1" applyAlignment="1" applyProtection="1">
      <alignment horizontal="center" vertical="center" wrapText="1"/>
      <protection locked="0" hidden="1"/>
    </xf>
    <xf numFmtId="9" fontId="4" fillId="0" borderId="5" xfId="0" applyNumberFormat="1" applyFont="1" applyBorder="1" applyAlignment="1" applyProtection="1">
      <alignment horizontal="center" vertical="center" wrapText="1"/>
      <protection locked="0" hidden="1"/>
    </xf>
    <xf numFmtId="164" fontId="4" fillId="0" borderId="5" xfId="1" applyNumberFormat="1" applyFont="1" applyBorder="1" applyAlignment="1" applyProtection="1">
      <alignment horizontal="center" vertical="center" wrapText="1"/>
      <protection locked="0" hidden="1"/>
    </xf>
    <xf numFmtId="0" fontId="4" fillId="0" borderId="5" xfId="0" applyFont="1" applyBorder="1" applyAlignment="1" applyProtection="1">
      <alignment horizontal="center" vertical="center" wrapText="1"/>
      <protection hidden="1"/>
    </xf>
    <xf numFmtId="9" fontId="4" fillId="0" borderId="5" xfId="0" applyNumberFormat="1" applyFont="1" applyFill="1" applyBorder="1" applyAlignment="1" applyProtection="1">
      <alignment horizontal="center" vertical="center" wrapText="1"/>
      <protection locked="0" hidden="1"/>
    </xf>
    <xf numFmtId="15" fontId="4" fillId="0" borderId="5" xfId="0" applyNumberFormat="1" applyFont="1" applyFill="1" applyBorder="1" applyAlignment="1" applyProtection="1">
      <alignment horizontal="center" vertical="center" wrapText="1"/>
      <protection locked="0" hidden="1"/>
    </xf>
    <xf numFmtId="0" fontId="4" fillId="0" borderId="5" xfId="0" applyFont="1" applyFill="1" applyBorder="1" applyAlignment="1" applyProtection="1">
      <alignment horizontal="center" vertical="center" wrapText="1"/>
      <protection hidden="1"/>
    </xf>
    <xf numFmtId="9" fontId="4" fillId="0" borderId="5" xfId="1" applyNumberFormat="1" applyFont="1" applyBorder="1" applyAlignment="1" applyProtection="1">
      <alignment horizontal="center" vertical="center" wrapText="1"/>
      <protection locked="0" hidden="1"/>
    </xf>
    <xf numFmtId="0" fontId="4" fillId="0" borderId="5" xfId="0" applyNumberFormat="1" applyFont="1" applyBorder="1" applyAlignment="1" applyProtection="1">
      <alignment horizontal="center" vertical="center" wrapText="1"/>
      <protection locked="0" hidden="1"/>
    </xf>
    <xf numFmtId="0" fontId="4" fillId="0" borderId="5" xfId="0" applyFont="1" applyFill="1" applyBorder="1" applyAlignment="1" applyProtection="1">
      <alignment horizontal="justify" vertical="center" wrapText="1"/>
      <protection locked="0" hidden="1"/>
    </xf>
    <xf numFmtId="164" fontId="4" fillId="0" borderId="5" xfId="1" applyNumberFormat="1" applyFont="1" applyFill="1" applyBorder="1" applyAlignment="1" applyProtection="1">
      <alignment horizontal="center" vertical="center" wrapText="1"/>
      <protection locked="0" hidden="1"/>
    </xf>
    <xf numFmtId="49" fontId="4" fillId="0" borderId="5" xfId="0" applyNumberFormat="1" applyFont="1" applyBorder="1" applyAlignment="1" applyProtection="1">
      <alignment horizontal="center" vertical="center" wrapText="1"/>
      <protection locked="0" hidden="1"/>
    </xf>
    <xf numFmtId="49" fontId="4" fillId="0" borderId="5" xfId="0" applyNumberFormat="1" applyFont="1" applyFill="1" applyBorder="1" applyAlignment="1" applyProtection="1">
      <alignment horizontal="center" vertical="center" wrapText="1"/>
      <protection locked="0" hidden="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164" fontId="13" fillId="0" borderId="5" xfId="0" applyNumberFormat="1" applyFont="1" applyBorder="1" applyAlignment="1">
      <alignment horizontal="center" vertical="center" wrapText="1"/>
    </xf>
    <xf numFmtId="15" fontId="13" fillId="0" borderId="5" xfId="0" applyNumberFormat="1" applyFont="1" applyBorder="1" applyAlignment="1">
      <alignment horizontal="center" vertical="center" wrapText="1"/>
    </xf>
    <xf numFmtId="0" fontId="7" fillId="0" borderId="0" xfId="0" applyFont="1" applyBorder="1" applyAlignment="1" applyProtection="1">
      <alignment horizontal="center" wrapText="1"/>
      <protection locked="0" hidden="1"/>
    </xf>
    <xf numFmtId="0" fontId="7" fillId="0" borderId="0" xfId="0" applyFont="1" applyAlignment="1">
      <alignment horizontal="center" vertical="center" wrapText="1"/>
    </xf>
    <xf numFmtId="0" fontId="4" fillId="0" borderId="5" xfId="0" applyFont="1" applyBorder="1" applyAlignment="1" applyProtection="1">
      <alignment horizontal="justify" vertical="center"/>
      <protection locked="0" hidden="1"/>
    </xf>
    <xf numFmtId="0" fontId="4" fillId="0" borderId="5" xfId="0" applyFont="1" applyFill="1" applyBorder="1" applyAlignment="1" applyProtection="1">
      <alignment horizontal="justify" vertical="center"/>
      <protection locked="0" hidden="1"/>
    </xf>
    <xf numFmtId="0" fontId="4" fillId="0" borderId="5" xfId="0" applyFont="1" applyBorder="1" applyAlignment="1">
      <alignment horizontal="center" vertical="center" wrapText="1"/>
    </xf>
    <xf numFmtId="0" fontId="14" fillId="0" borderId="5" xfId="0" applyFont="1" applyFill="1" applyBorder="1" applyAlignment="1" applyProtection="1">
      <alignment horizontal="justify" vertical="center" wrapText="1"/>
      <protection locked="0" hidden="1"/>
    </xf>
    <xf numFmtId="15" fontId="4" fillId="0" borderId="40" xfId="0" applyNumberFormat="1" applyFont="1" applyBorder="1" applyAlignment="1" applyProtection="1">
      <alignment horizontal="center" vertical="center" wrapText="1"/>
      <protection locked="0" hidden="1"/>
    </xf>
    <xf numFmtId="0" fontId="4" fillId="0" borderId="40" xfId="0" applyFont="1" applyBorder="1" applyAlignment="1" applyProtection="1">
      <alignment horizontal="center" vertical="center" wrapText="1"/>
      <protection locked="0" hidden="1"/>
    </xf>
    <xf numFmtId="0" fontId="4" fillId="0" borderId="40" xfId="0" applyFont="1" applyFill="1" applyBorder="1" applyAlignment="1" applyProtection="1">
      <alignment horizontal="justify" vertical="center"/>
      <protection locked="0" hidden="1"/>
    </xf>
    <xf numFmtId="0" fontId="4" fillId="0" borderId="40" xfId="0" applyFont="1" applyFill="1" applyBorder="1" applyAlignment="1" applyProtection="1">
      <alignment horizontal="center" vertical="center" wrapText="1"/>
      <protection locked="0" hidden="1"/>
    </xf>
    <xf numFmtId="0" fontId="4" fillId="0" borderId="40" xfId="0" applyFont="1" applyFill="1" applyBorder="1" applyAlignment="1" applyProtection="1">
      <alignment horizontal="justify" vertical="center" wrapText="1"/>
      <protection locked="0" hidden="1"/>
    </xf>
    <xf numFmtId="164" fontId="4" fillId="0" borderId="40" xfId="1" applyNumberFormat="1" applyFont="1" applyBorder="1" applyAlignment="1" applyProtection="1">
      <alignment horizontal="center" vertical="center" wrapText="1"/>
      <protection locked="0" hidden="1"/>
    </xf>
    <xf numFmtId="0" fontId="4" fillId="0" borderId="5" xfId="0" applyFont="1" applyFill="1" applyBorder="1" applyAlignment="1">
      <alignment horizontal="center" vertical="center" wrapText="1"/>
    </xf>
    <xf numFmtId="0" fontId="4" fillId="8" borderId="5" xfId="0" applyFont="1" applyFill="1" applyBorder="1" applyAlignment="1" applyProtection="1">
      <alignment horizontal="center" vertical="center" wrapText="1"/>
      <protection locked="0" hidden="1"/>
    </xf>
    <xf numFmtId="15" fontId="4" fillId="8" borderId="5" xfId="0" applyNumberFormat="1" applyFont="1" applyFill="1" applyBorder="1" applyAlignment="1" applyProtection="1">
      <alignment horizontal="center" vertical="center" wrapText="1"/>
      <protection locked="0" hidden="1"/>
    </xf>
    <xf numFmtId="0" fontId="7" fillId="0" borderId="0" xfId="0" applyFont="1" applyBorder="1" applyAlignment="1">
      <alignment horizontal="center" wrapText="1"/>
    </xf>
    <xf numFmtId="0" fontId="4" fillId="0" borderId="5" xfId="0" applyFont="1" applyFill="1" applyBorder="1" applyAlignment="1" applyProtection="1">
      <alignment horizontal="center" vertical="center" wrapText="1"/>
    </xf>
    <xf numFmtId="15" fontId="4" fillId="0" borderId="5" xfId="0" applyNumberFormat="1" applyFont="1" applyFill="1" applyBorder="1" applyAlignment="1" applyProtection="1">
      <alignment horizontal="center" vertical="center" wrapText="1"/>
    </xf>
    <xf numFmtId="9" fontId="4" fillId="0" borderId="5" xfId="0" applyNumberFormat="1" applyFont="1" applyBorder="1" applyAlignment="1" applyProtection="1">
      <alignment horizontal="justify" vertical="center" wrapText="1"/>
      <protection locked="0" hidden="1"/>
    </xf>
    <xf numFmtId="0" fontId="14" fillId="0" borderId="5" xfId="0" applyFont="1" applyFill="1" applyBorder="1" applyAlignment="1" applyProtection="1">
      <alignment horizontal="center" vertical="center" wrapText="1"/>
      <protection locked="0" hidden="1"/>
    </xf>
    <xf numFmtId="0" fontId="4" fillId="0" borderId="5" xfId="0" applyFont="1" applyBorder="1" applyAlignment="1" applyProtection="1">
      <alignment horizontal="left" vertical="center" wrapText="1"/>
      <protection locked="0" hidden="1"/>
    </xf>
    <xf numFmtId="0" fontId="4" fillId="0" borderId="5" xfId="0" applyFont="1" applyFill="1" applyBorder="1" applyAlignment="1" applyProtection="1">
      <alignment horizontal="left" vertical="center" wrapText="1"/>
      <protection locked="0" hidden="1"/>
    </xf>
    <xf numFmtId="0" fontId="7" fillId="0" borderId="0" xfId="0" applyFont="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wrapText="1"/>
      <protection hidden="1"/>
    </xf>
    <xf numFmtId="0" fontId="7" fillId="0" borderId="0" xfId="0" applyFont="1" applyBorder="1" applyAlignment="1" applyProtection="1">
      <alignment wrapText="1"/>
      <protection hidden="1"/>
    </xf>
    <xf numFmtId="164" fontId="14" fillId="0" borderId="5" xfId="1" applyNumberFormat="1" applyFont="1" applyFill="1" applyBorder="1" applyAlignment="1" applyProtection="1">
      <alignment horizontal="center" vertical="center" wrapText="1"/>
      <protection locked="0" hidden="1"/>
    </xf>
    <xf numFmtId="15" fontId="14" fillId="0" borderId="5" xfId="0" applyNumberFormat="1" applyFont="1" applyFill="1" applyBorder="1" applyAlignment="1" applyProtection="1">
      <alignment horizontal="center" vertical="center" wrapText="1"/>
      <protection locked="0" hidden="1"/>
    </xf>
    <xf numFmtId="0" fontId="14" fillId="0" borderId="5" xfId="0" applyFont="1" applyFill="1" applyBorder="1" applyAlignment="1" applyProtection="1">
      <alignment horizontal="center" vertical="center" wrapText="1"/>
      <protection hidden="1"/>
    </xf>
    <xf numFmtId="15" fontId="4" fillId="0" borderId="23" xfId="0" applyNumberFormat="1" applyFont="1" applyFill="1" applyBorder="1" applyAlignment="1" applyProtection="1">
      <alignment horizontal="center" vertical="center" wrapText="1"/>
      <protection locked="0" hidden="1"/>
    </xf>
    <xf numFmtId="0" fontId="4" fillId="0" borderId="23" xfId="0" applyFont="1" applyFill="1" applyBorder="1" applyAlignment="1" applyProtection="1">
      <alignment horizontal="center" vertical="center" wrapText="1"/>
      <protection locked="0" hidden="1"/>
    </xf>
    <xf numFmtId="0" fontId="4" fillId="0" borderId="23" xfId="0" applyFont="1" applyFill="1" applyBorder="1" applyAlignment="1" applyProtection="1">
      <alignment horizontal="justify" vertical="center" wrapText="1"/>
      <protection locked="0" hidden="1"/>
    </xf>
    <xf numFmtId="0" fontId="14" fillId="0" borderId="23" xfId="0" applyFont="1" applyFill="1" applyBorder="1" applyAlignment="1" applyProtection="1">
      <alignment horizontal="justify" vertical="center" wrapText="1"/>
      <protection locked="0" hidden="1"/>
    </xf>
    <xf numFmtId="0" fontId="13" fillId="0" borderId="41" xfId="0" applyFont="1"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hidden="1"/>
    </xf>
    <xf numFmtId="164" fontId="13" fillId="0" borderId="41" xfId="0" applyNumberFormat="1" applyFont="1" applyFill="1" applyBorder="1" applyAlignment="1">
      <alignment horizontal="center" vertical="center" wrapText="1"/>
    </xf>
    <xf numFmtId="15" fontId="14" fillId="0" borderId="23" xfId="0" applyNumberFormat="1" applyFont="1" applyFill="1" applyBorder="1" applyAlignment="1" applyProtection="1">
      <alignment horizontal="center" vertical="center" wrapText="1"/>
      <protection locked="0" hidden="1"/>
    </xf>
    <xf numFmtId="0" fontId="13" fillId="0" borderId="42" xfId="0" applyFont="1" applyFill="1" applyBorder="1" applyAlignment="1">
      <alignment horizontal="center" vertical="center" wrapText="1"/>
    </xf>
    <xf numFmtId="0" fontId="15" fillId="0" borderId="0" xfId="0" applyFont="1" applyFill="1" applyAlignment="1">
      <alignment horizontal="justify" vertical="center"/>
    </xf>
    <xf numFmtId="0" fontId="4" fillId="0" borderId="16" xfId="0" applyFont="1" applyFill="1" applyBorder="1" applyAlignment="1" applyProtection="1">
      <alignment horizontal="center" vertical="center" wrapText="1"/>
      <protection locked="0" hidden="1"/>
    </xf>
    <xf numFmtId="15" fontId="13" fillId="0" borderId="41" xfId="0" applyNumberFormat="1" applyFont="1" applyFill="1" applyBorder="1" applyAlignment="1">
      <alignment horizontal="center" vertical="center" wrapText="1"/>
    </xf>
    <xf numFmtId="0" fontId="13" fillId="0" borderId="41"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4" fillId="0" borderId="23" xfId="0" applyFont="1" applyBorder="1" applyAlignment="1" applyProtection="1">
      <alignment horizontal="center" vertical="center" wrapText="1"/>
    </xf>
    <xf numFmtId="15" fontId="4" fillId="0" borderId="23" xfId="0" applyNumberFormat="1" applyFont="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15" fontId="14" fillId="0" borderId="23" xfId="0" applyNumberFormat="1" applyFont="1" applyFill="1" applyBorder="1" applyAlignment="1" applyProtection="1">
      <alignment horizontal="center" vertical="center" wrapText="1"/>
    </xf>
    <xf numFmtId="0" fontId="14" fillId="0" borderId="23" xfId="0" applyFont="1" applyFill="1" applyBorder="1" applyAlignment="1" applyProtection="1">
      <alignment horizontal="justify" vertical="center" wrapText="1"/>
    </xf>
    <xf numFmtId="0" fontId="4" fillId="0" borderId="23" xfId="0" applyFont="1" applyFill="1" applyBorder="1" applyAlignment="1" applyProtection="1">
      <alignment horizontal="center" vertical="center" wrapText="1"/>
    </xf>
    <xf numFmtId="164" fontId="14" fillId="0" borderId="23" xfId="1" applyNumberFormat="1" applyFont="1" applyFill="1" applyBorder="1" applyAlignment="1" applyProtection="1">
      <alignment horizontal="center" vertical="center" wrapText="1"/>
    </xf>
    <xf numFmtId="164" fontId="4" fillId="0" borderId="23" xfId="1" applyNumberFormat="1" applyFont="1" applyFill="1" applyBorder="1" applyAlignment="1" applyProtection="1">
      <alignment horizontal="center" vertical="center" wrapText="1"/>
    </xf>
    <xf numFmtId="15" fontId="4" fillId="0" borderId="23" xfId="0" applyNumberFormat="1"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15" fontId="14" fillId="0" borderId="23" xfId="0" applyNumberFormat="1" applyFont="1" applyFill="1" applyBorder="1" applyAlignment="1" applyProtection="1">
      <alignment horizontal="center" vertical="center" wrapText="1"/>
      <protection hidden="1"/>
    </xf>
    <xf numFmtId="0" fontId="14" fillId="0" borderId="23" xfId="0" applyFont="1" applyFill="1" applyBorder="1" applyAlignment="1" applyProtection="1">
      <alignment horizontal="justify" vertical="center" wrapText="1"/>
      <protection hidden="1"/>
    </xf>
    <xf numFmtId="164" fontId="14" fillId="0" borderId="23" xfId="0" applyNumberFormat="1" applyFont="1" applyFill="1" applyBorder="1" applyAlignment="1" applyProtection="1">
      <alignment horizontal="center" vertical="center" wrapText="1"/>
      <protection hidden="1"/>
    </xf>
    <xf numFmtId="0" fontId="14" fillId="0" borderId="23" xfId="0" applyFont="1" applyFill="1" applyBorder="1" applyAlignment="1" applyProtection="1">
      <alignment horizontal="center" vertical="center" wrapText="1"/>
      <protection hidden="1"/>
    </xf>
    <xf numFmtId="2" fontId="14" fillId="0" borderId="23" xfId="0" applyNumberFormat="1" applyFont="1" applyFill="1" applyBorder="1" applyAlignment="1" applyProtection="1">
      <alignment horizontal="center" vertical="center" wrapText="1"/>
      <protection hidden="1"/>
    </xf>
    <xf numFmtId="0" fontId="4" fillId="0" borderId="5" xfId="0" applyFont="1" applyBorder="1" applyAlignment="1" applyProtection="1">
      <alignment horizontal="center" vertical="center" wrapText="1"/>
    </xf>
    <xf numFmtId="15" fontId="14" fillId="0" borderId="5"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justify" vertical="center" wrapText="1"/>
    </xf>
    <xf numFmtId="164" fontId="14" fillId="0" borderId="5" xfId="1" applyNumberFormat="1" applyFont="1" applyFill="1" applyBorder="1" applyAlignment="1" applyProtection="1">
      <alignment horizontal="center" vertical="center" wrapText="1"/>
    </xf>
    <xf numFmtId="9" fontId="14" fillId="0" borderId="5" xfId="1" applyNumberFormat="1" applyFont="1" applyFill="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5" xfId="0" applyFont="1" applyFill="1" applyBorder="1" applyAlignment="1" applyProtection="1">
      <alignment horizontal="justify" vertical="center" wrapText="1"/>
    </xf>
    <xf numFmtId="9" fontId="4" fillId="0" borderId="5" xfId="1" applyNumberFormat="1" applyFont="1" applyBorder="1" applyAlignment="1" applyProtection="1">
      <alignment horizontal="center" vertical="center" wrapText="1"/>
    </xf>
    <xf numFmtId="15" fontId="4" fillId="0" borderId="5" xfId="0" applyNumberFormat="1" applyFont="1" applyBorder="1" applyAlignment="1" applyProtection="1">
      <alignment horizontal="center" vertical="center" wrapText="1"/>
    </xf>
    <xf numFmtId="0" fontId="4" fillId="0" borderId="5" xfId="0" applyFont="1" applyBorder="1" applyAlignment="1" applyProtection="1">
      <alignment horizontal="justify" vertical="center" wrapText="1"/>
    </xf>
    <xf numFmtId="9" fontId="14" fillId="0" borderId="5" xfId="0" applyNumberFormat="1" applyFont="1" applyFill="1" applyBorder="1" applyAlignment="1" applyProtection="1">
      <alignment horizontal="center" vertical="center" wrapText="1"/>
    </xf>
    <xf numFmtId="164" fontId="4" fillId="0" borderId="5" xfId="1" applyNumberFormat="1" applyFont="1" applyBorder="1" applyAlignment="1" applyProtection="1">
      <alignment horizontal="center" vertical="center" wrapText="1"/>
    </xf>
    <xf numFmtId="164" fontId="4" fillId="0" borderId="5" xfId="1" applyNumberFormat="1" applyFont="1" applyFill="1" applyBorder="1" applyAlignment="1" applyProtection="1">
      <alignment horizontal="center" vertical="center" wrapText="1"/>
    </xf>
    <xf numFmtId="9" fontId="4" fillId="0" borderId="5" xfId="1" applyNumberFormat="1" applyFont="1" applyFill="1" applyBorder="1" applyAlignment="1" applyProtection="1">
      <alignment horizontal="center" vertical="center" wrapText="1"/>
    </xf>
    <xf numFmtId="0" fontId="13" fillId="0" borderId="5" xfId="0" applyFont="1" applyBorder="1" applyAlignment="1" applyProtection="1">
      <alignment horizontal="justify" vertical="center" wrapText="1"/>
    </xf>
    <xf numFmtId="0" fontId="14" fillId="0" borderId="5" xfId="0" applyFont="1" applyBorder="1" applyAlignment="1" applyProtection="1">
      <alignment horizontal="justify" vertical="center" wrapText="1"/>
    </xf>
    <xf numFmtId="9" fontId="4" fillId="0" borderId="5" xfId="0" applyNumberFormat="1" applyFont="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49" fontId="14" fillId="0" borderId="5" xfId="0" applyNumberFormat="1" applyFont="1" applyFill="1" applyBorder="1" applyAlignment="1" applyProtection="1">
      <alignment horizontal="center" vertical="center" wrapText="1"/>
    </xf>
    <xf numFmtId="0" fontId="4" fillId="8" borderId="5" xfId="0" applyFont="1" applyFill="1" applyBorder="1" applyAlignment="1" applyProtection="1">
      <alignment horizontal="center" vertical="center" wrapText="1"/>
    </xf>
    <xf numFmtId="0" fontId="4" fillId="8" borderId="5" xfId="0" applyFont="1" applyFill="1" applyBorder="1" applyAlignment="1" applyProtection="1">
      <alignment horizontal="justify" vertical="center" wrapText="1"/>
    </xf>
    <xf numFmtId="15" fontId="13" fillId="0" borderId="5" xfId="0" applyNumberFormat="1"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9" fontId="13" fillId="0" borderId="5" xfId="0" applyNumberFormat="1" applyFont="1" applyBorder="1" applyAlignment="1" applyProtection="1">
      <alignment horizontal="center" vertical="center" wrapText="1"/>
    </xf>
    <xf numFmtId="0" fontId="13" fillId="0" borderId="5" xfId="0" applyFont="1" applyFill="1" applyBorder="1" applyAlignment="1" applyProtection="1">
      <alignment horizontal="justify" vertical="center" wrapText="1"/>
    </xf>
    <xf numFmtId="15"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horizontal="justify" vertical="center" wrapText="1"/>
      <protection hidden="1"/>
    </xf>
    <xf numFmtId="15" fontId="13" fillId="0" borderId="5" xfId="0" applyNumberFormat="1" applyFont="1" applyFill="1" applyBorder="1" applyAlignment="1">
      <alignment horizontal="center" vertical="center" wrapText="1"/>
    </xf>
    <xf numFmtId="9" fontId="4" fillId="0" borderId="5" xfId="0" applyNumberFormat="1" applyFont="1" applyBorder="1" applyAlignment="1" applyProtection="1">
      <alignment horizontal="center" vertical="center" wrapText="1"/>
      <protection locked="0"/>
    </xf>
    <xf numFmtId="164" fontId="4" fillId="0" borderId="5" xfId="1" applyNumberFormat="1" applyFont="1" applyBorder="1" applyAlignment="1" applyProtection="1">
      <alignment horizontal="center" vertical="center" wrapText="1"/>
      <protection locked="0"/>
    </xf>
    <xf numFmtId="0" fontId="13" fillId="0" borderId="5" xfId="0" applyFont="1" applyFill="1" applyBorder="1" applyAlignment="1">
      <alignment horizontal="justify" vertical="center" wrapText="1"/>
    </xf>
    <xf numFmtId="164" fontId="13"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hidden="1"/>
    </xf>
    <xf numFmtId="0" fontId="14" fillId="8" borderId="5" xfId="0" applyFont="1" applyFill="1" applyBorder="1" applyAlignment="1" applyProtection="1">
      <alignment horizontal="justify" vertical="center" wrapText="1"/>
      <protection locked="0" hidden="1"/>
    </xf>
    <xf numFmtId="0" fontId="14" fillId="8" borderId="5" xfId="0" applyFont="1" applyFill="1" applyBorder="1" applyAlignment="1" applyProtection="1">
      <alignment horizontal="center" vertical="center" wrapText="1"/>
      <protection locked="0" hidden="1"/>
    </xf>
    <xf numFmtId="164" fontId="14" fillId="8" borderId="5" xfId="1" applyNumberFormat="1" applyFont="1" applyFill="1" applyBorder="1" applyAlignment="1" applyProtection="1">
      <alignment horizontal="center" vertical="center" wrapText="1"/>
      <protection locked="0" hidden="1"/>
    </xf>
    <xf numFmtId="15" fontId="14" fillId="0" borderId="5" xfId="0" applyNumberFormat="1" applyFont="1" applyBorder="1" applyAlignment="1" applyProtection="1">
      <alignment horizontal="center" vertical="center" wrapText="1"/>
      <protection locked="0" hidden="1"/>
    </xf>
    <xf numFmtId="0" fontId="14" fillId="0" borderId="5" xfId="0" applyFont="1" applyBorder="1" applyAlignment="1" applyProtection="1">
      <alignment horizontal="justify" vertical="center" wrapText="1"/>
      <protection locked="0" hidden="1"/>
    </xf>
    <xf numFmtId="0" fontId="4" fillId="8" borderId="5" xfId="0" applyFont="1" applyFill="1" applyBorder="1" applyAlignment="1" applyProtection="1">
      <alignment horizontal="justify" vertical="center" wrapText="1"/>
      <protection locked="0" hidden="1"/>
    </xf>
    <xf numFmtId="164" fontId="4" fillId="8" borderId="5" xfId="1" applyNumberFormat="1" applyFont="1" applyFill="1" applyBorder="1" applyAlignment="1" applyProtection="1">
      <alignment horizontal="center" vertical="center" wrapText="1"/>
      <protection locked="0" hidden="1"/>
    </xf>
    <xf numFmtId="0" fontId="4" fillId="0" borderId="5" xfId="0" applyFont="1" applyBorder="1"/>
    <xf numFmtId="0" fontId="4" fillId="0" borderId="0" xfId="0" applyFont="1"/>
    <xf numFmtId="15" fontId="14" fillId="0" borderId="5" xfId="0" applyNumberFormat="1" applyFont="1" applyFill="1" applyBorder="1" applyAlignment="1" applyProtection="1">
      <alignment horizontal="center" vertical="center" wrapText="1"/>
      <protection hidden="1"/>
    </xf>
    <xf numFmtId="0" fontId="14" fillId="0" borderId="5" xfId="0" applyFont="1" applyFill="1" applyBorder="1" applyAlignment="1" applyProtection="1">
      <alignment horizontal="justify" vertical="center" wrapText="1"/>
      <protection hidden="1"/>
    </xf>
    <xf numFmtId="164" fontId="14" fillId="0" borderId="5" xfId="0" applyNumberFormat="1" applyFont="1" applyFill="1" applyBorder="1" applyAlignment="1" applyProtection="1">
      <alignment horizontal="center" vertical="center" wrapText="1"/>
      <protection hidden="1"/>
    </xf>
    <xf numFmtId="2" fontId="14" fillId="0" borderId="5" xfId="0" applyNumberFormat="1" applyFont="1" applyFill="1" applyBorder="1" applyAlignment="1" applyProtection="1">
      <alignment horizontal="center" vertical="center" wrapText="1"/>
      <protection hidden="1"/>
    </xf>
    <xf numFmtId="0" fontId="4" fillId="0" borderId="40" xfId="0" applyFont="1" applyBorder="1" applyAlignment="1">
      <alignment horizontal="center" vertical="center" wrapText="1"/>
    </xf>
    <xf numFmtId="15" fontId="14" fillId="0" borderId="37" xfId="0" applyNumberFormat="1" applyFont="1" applyFill="1" applyBorder="1" applyAlignment="1" applyProtection="1">
      <alignment horizontal="center" vertical="center" wrapText="1"/>
      <protection hidden="1"/>
    </xf>
    <xf numFmtId="0" fontId="14" fillId="0" borderId="37" xfId="0" applyFont="1" applyFill="1" applyBorder="1" applyAlignment="1" applyProtection="1">
      <alignment horizontal="justify" vertical="center" wrapText="1"/>
      <protection hidden="1"/>
    </xf>
    <xf numFmtId="164" fontId="14" fillId="0" borderId="37" xfId="0" applyNumberFormat="1" applyFont="1" applyFill="1" applyBorder="1" applyAlignment="1" applyProtection="1">
      <alignment horizontal="center" vertical="center" wrapText="1"/>
      <protection hidden="1"/>
    </xf>
    <xf numFmtId="0" fontId="14" fillId="0" borderId="37" xfId="0" applyFont="1" applyFill="1" applyBorder="1" applyAlignment="1" applyProtection="1">
      <alignment horizontal="center" vertical="center" wrapText="1"/>
      <protection hidden="1"/>
    </xf>
    <xf numFmtId="2" fontId="14" fillId="0" borderId="37" xfId="0" applyNumberFormat="1" applyFont="1" applyFill="1" applyBorder="1" applyAlignment="1" applyProtection="1">
      <alignment horizontal="center" vertical="center" wrapText="1"/>
      <protection hidden="1"/>
    </xf>
    <xf numFmtId="0" fontId="4" fillId="0" borderId="0" xfId="0" applyFont="1" applyBorder="1"/>
    <xf numFmtId="0" fontId="4" fillId="0" borderId="5" xfId="0" applyFont="1" applyFill="1" applyBorder="1"/>
    <xf numFmtId="0" fontId="4" fillId="0" borderId="0" xfId="0" applyFont="1" applyFill="1" applyBorder="1"/>
    <xf numFmtId="0" fontId="4" fillId="0" borderId="5"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7" fillId="0" borderId="0" xfId="0" applyFont="1" applyBorder="1" applyAlignment="1" applyProtection="1">
      <alignment horizontal="center" vertical="center" wrapText="1"/>
      <protection hidden="1"/>
    </xf>
    <xf numFmtId="0" fontId="4" fillId="4" borderId="19" xfId="0" applyFont="1" applyFill="1" applyBorder="1" applyAlignment="1" applyProtection="1">
      <alignment horizontal="center" vertical="center" wrapText="1"/>
    </xf>
    <xf numFmtId="0" fontId="4" fillId="0" borderId="16" xfId="0" applyFont="1" applyBorder="1" applyAlignment="1">
      <alignment horizontal="center" vertical="center" wrapText="1"/>
    </xf>
    <xf numFmtId="0" fontId="4" fillId="0" borderId="43" xfId="0" applyFont="1" applyBorder="1" applyAlignment="1">
      <alignment horizontal="center" vertical="center" wrapText="1"/>
    </xf>
    <xf numFmtId="0" fontId="14" fillId="0" borderId="16" xfId="0" applyFont="1" applyFill="1" applyBorder="1" applyAlignment="1" applyProtection="1">
      <alignment horizontal="center" vertical="center" wrapText="1"/>
      <protection locked="0" hidden="1"/>
    </xf>
    <xf numFmtId="0" fontId="4" fillId="13" borderId="21" xfId="0" applyFont="1" applyFill="1" applyBorder="1" applyAlignment="1" applyProtection="1">
      <alignment horizontal="center" vertical="center" wrapText="1"/>
    </xf>
    <xf numFmtId="15" fontId="14" fillId="0" borderId="35" xfId="0" applyNumberFormat="1" applyFont="1" applyFill="1" applyBorder="1" applyAlignment="1" applyProtection="1">
      <alignment horizontal="center" vertical="center" wrapText="1"/>
      <protection hidden="1"/>
    </xf>
    <xf numFmtId="15" fontId="14" fillId="0" borderId="22" xfId="0" applyNumberFormat="1" applyFont="1" applyFill="1" applyBorder="1" applyAlignment="1" applyProtection="1">
      <alignment horizontal="center" vertical="center" wrapText="1"/>
      <protection hidden="1"/>
    </xf>
    <xf numFmtId="0" fontId="14" fillId="0" borderId="24" xfId="0" applyFont="1" applyFill="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locked="0" hidden="1"/>
    </xf>
    <xf numFmtId="0" fontId="4" fillId="0" borderId="45" xfId="0" applyFont="1" applyBorder="1" applyAlignment="1">
      <alignment horizontal="center" vertical="center"/>
    </xf>
    <xf numFmtId="15" fontId="14" fillId="0" borderId="44" xfId="0" applyNumberFormat="1" applyFont="1" applyFill="1" applyBorder="1" applyAlignment="1" applyProtection="1">
      <alignment horizontal="center" vertical="center" wrapText="1"/>
      <protection hidden="1"/>
    </xf>
    <xf numFmtId="0" fontId="14" fillId="0" borderId="45" xfId="0" applyFont="1" applyFill="1" applyBorder="1" applyAlignment="1" applyProtection="1">
      <alignment horizontal="center" vertical="center" wrapText="1"/>
      <protection hidden="1"/>
    </xf>
    <xf numFmtId="0" fontId="14" fillId="0" borderId="30" xfId="0" applyFont="1" applyFill="1" applyBorder="1" applyAlignment="1" applyProtection="1">
      <alignment horizontal="center" vertical="center" wrapText="1"/>
      <protection hidden="1"/>
    </xf>
    <xf numFmtId="0" fontId="4" fillId="0" borderId="45" xfId="0" applyFont="1" applyFill="1" applyBorder="1" applyAlignment="1">
      <alignment horizontal="center" vertical="center"/>
    </xf>
    <xf numFmtId="0" fontId="14" fillId="0" borderId="44" xfId="0" applyFont="1" applyFill="1" applyBorder="1" applyAlignment="1" applyProtection="1">
      <alignment horizontal="center" vertical="center" wrapText="1"/>
      <protection locked="0" hidden="1"/>
    </xf>
    <xf numFmtId="164" fontId="4" fillId="0" borderId="5" xfId="1" applyNumberFormat="1" applyFont="1" applyBorder="1" applyAlignment="1">
      <alignment horizontal="center" vertical="center"/>
    </xf>
    <xf numFmtId="164" fontId="4" fillId="0" borderId="5" xfId="1" applyNumberFormat="1" applyFont="1" applyFill="1" applyBorder="1" applyAlignment="1">
      <alignment horizontal="center" vertical="center"/>
    </xf>
    <xf numFmtId="164" fontId="7" fillId="0" borderId="0" xfId="1" applyNumberFormat="1" applyFont="1" applyAlignment="1">
      <alignment horizontal="center" vertical="center" wrapText="1"/>
    </xf>
    <xf numFmtId="164" fontId="4" fillId="6" borderId="7" xfId="1" applyNumberFormat="1" applyFont="1" applyFill="1" applyBorder="1" applyAlignment="1" applyProtection="1">
      <alignment horizontal="center" vertical="center" wrapText="1"/>
    </xf>
    <xf numFmtId="164" fontId="7" fillId="0" borderId="0" xfId="1" applyNumberFormat="1" applyFont="1" applyBorder="1" applyAlignment="1" applyProtection="1">
      <alignment horizontal="center" vertical="center" wrapText="1"/>
      <protection hidden="1"/>
    </xf>
    <xf numFmtId="0" fontId="16" fillId="0" borderId="23" xfId="0" applyFont="1" applyFill="1" applyBorder="1" applyAlignment="1" applyProtection="1">
      <alignment horizontal="justify" vertical="center" wrapText="1"/>
      <protection hidden="1"/>
    </xf>
    <xf numFmtId="0" fontId="4" fillId="0" borderId="5" xfId="0" applyFont="1" applyFill="1" applyBorder="1" applyAlignment="1" applyProtection="1">
      <alignment horizontal="justify" vertical="center" wrapText="1"/>
      <protection locked="0"/>
    </xf>
    <xf numFmtId="0" fontId="14" fillId="0" borderId="23" xfId="0" applyFont="1" applyFill="1" applyBorder="1" applyAlignment="1" applyProtection="1">
      <alignment horizontal="justify" wrapText="1"/>
      <protection hidden="1"/>
    </xf>
    <xf numFmtId="0" fontId="12"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6" fillId="0" borderId="5" xfId="0" applyFont="1" applyFill="1" applyBorder="1" applyAlignment="1" applyProtection="1">
      <alignment horizontal="justify" vertical="center" wrapText="1"/>
      <protection hidden="1"/>
    </xf>
    <xf numFmtId="0" fontId="16" fillId="0" borderId="37" xfId="0" applyFont="1" applyFill="1" applyBorder="1" applyAlignment="1" applyProtection="1">
      <alignment horizontal="justify" vertical="center" wrapText="1"/>
      <protection hidden="1"/>
    </xf>
    <xf numFmtId="0" fontId="14" fillId="0" borderId="5" xfId="0" applyFont="1" applyFill="1" applyBorder="1" applyAlignment="1">
      <alignment horizontal="justify" vertical="center" wrapText="1"/>
    </xf>
    <xf numFmtId="0" fontId="7" fillId="0" borderId="0" xfId="0" applyFont="1" applyFill="1" applyBorder="1" applyAlignment="1">
      <alignment horizontal="justify" vertical="top" wrapText="1"/>
    </xf>
    <xf numFmtId="0" fontId="7" fillId="0" borderId="0" xfId="0" applyFont="1" applyFill="1" applyBorder="1" applyAlignment="1">
      <alignment horizontal="justify" vertical="center" wrapText="1"/>
    </xf>
    <xf numFmtId="15" fontId="5" fillId="0" borderId="5" xfId="0" applyNumberFormat="1" applyFont="1" applyFill="1" applyBorder="1" applyAlignment="1" applyProtection="1">
      <alignment horizontal="center" vertical="center" wrapText="1"/>
      <protection locked="0" hidden="1"/>
    </xf>
    <xf numFmtId="0" fontId="5" fillId="0" borderId="5" xfId="0" applyFont="1" applyFill="1" applyBorder="1" applyAlignment="1" applyProtection="1">
      <alignment horizontal="center" vertical="center" wrapText="1"/>
      <protection locked="0" hidden="1"/>
    </xf>
    <xf numFmtId="0" fontId="5" fillId="0" borderId="5" xfId="0" applyFont="1" applyFill="1" applyBorder="1" applyAlignment="1" applyProtection="1">
      <alignment horizontal="justify" vertical="center" wrapText="1"/>
      <protection locked="0" hidden="1"/>
    </xf>
    <xf numFmtId="0" fontId="5" fillId="0" borderId="5" xfId="0" applyFont="1" applyFill="1" applyBorder="1" applyAlignment="1" applyProtection="1">
      <alignment horizontal="justify" vertical="center" wrapText="1"/>
    </xf>
    <xf numFmtId="0" fontId="5" fillId="0" borderId="41" xfId="0" applyFont="1" applyFill="1" applyBorder="1" applyAlignment="1">
      <alignment horizontal="justify" vertical="center" wrapText="1"/>
    </xf>
    <xf numFmtId="0" fontId="5" fillId="0" borderId="41" xfId="0"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5" xfId="1" applyNumberFormat="1" applyFont="1" applyFill="1" applyBorder="1" applyAlignment="1" applyProtection="1">
      <alignment horizontal="center" vertical="center" wrapText="1"/>
      <protection locked="0" hidden="1"/>
    </xf>
    <xf numFmtId="0" fontId="5" fillId="0" borderId="5"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justify" vertical="center"/>
      <protection locked="0" hidden="1"/>
    </xf>
    <xf numFmtId="0" fontId="14" fillId="0" borderId="5" xfId="0" applyFont="1" applyFill="1" applyBorder="1"/>
    <xf numFmtId="0" fontId="14" fillId="0" borderId="5" xfId="0" applyFont="1" applyFill="1" applyBorder="1" applyAlignment="1">
      <alignment horizontal="center" vertical="center"/>
    </xf>
    <xf numFmtId="0" fontId="14" fillId="0" borderId="45" xfId="0" applyFont="1" applyFill="1" applyBorder="1" applyAlignment="1">
      <alignment horizontal="center" vertical="center"/>
    </xf>
    <xf numFmtId="0" fontId="5" fillId="0" borderId="0" xfId="0" applyFont="1" applyFill="1" applyBorder="1" applyAlignment="1">
      <alignment horizontal="justify" vertical="center" wrapText="1"/>
    </xf>
    <xf numFmtId="0" fontId="5" fillId="0" borderId="0" xfId="0" applyFont="1" applyFill="1" applyAlignment="1">
      <alignment horizontal="justify"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46" xfId="0" applyFont="1" applyFill="1" applyBorder="1" applyAlignment="1">
      <alignment horizontal="justify" vertical="center" wrapText="1"/>
    </xf>
    <xf numFmtId="14" fontId="5" fillId="0" borderId="5" xfId="0" applyNumberFormat="1" applyFont="1" applyFill="1" applyBorder="1" applyAlignment="1">
      <alignment horizontal="center" vertical="center" wrapText="1"/>
    </xf>
    <xf numFmtId="0" fontId="5" fillId="0" borderId="0" xfId="0" applyFont="1" applyFill="1" applyBorder="1" applyAlignment="1">
      <alignment horizontal="justify" vertical="top" wrapText="1"/>
    </xf>
    <xf numFmtId="0" fontId="24" fillId="9" borderId="22"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4" fillId="0" borderId="5" xfId="0" applyFont="1" applyBorder="1" applyAlignment="1">
      <alignment vertical="center"/>
    </xf>
    <xf numFmtId="0" fontId="26" fillId="0" borderId="5" xfId="7" applyFont="1" applyBorder="1" applyAlignment="1">
      <alignment horizontal="justify" vertical="center" wrapText="1"/>
    </xf>
    <xf numFmtId="0" fontId="4" fillId="0" borderId="5" xfId="0" applyFont="1" applyBorder="1" applyAlignment="1">
      <alignment horizontal="justify" vertical="center" wrapText="1"/>
    </xf>
    <xf numFmtId="0" fontId="27" fillId="0" borderId="5" xfId="7" applyFont="1" applyBorder="1" applyAlignment="1">
      <alignment horizontal="justify" vertical="center" wrapText="1"/>
    </xf>
    <xf numFmtId="0" fontId="14" fillId="0" borderId="23" xfId="0" applyFont="1" applyBorder="1" applyAlignment="1" applyProtection="1">
      <alignment horizontal="justify" vertical="center" wrapText="1"/>
      <protection hidden="1"/>
    </xf>
    <xf numFmtId="0" fontId="4" fillId="0" borderId="5" xfId="0" applyFont="1" applyBorder="1" applyAlignment="1">
      <alignment vertical="center" wrapText="1"/>
    </xf>
    <xf numFmtId="0" fontId="4" fillId="0" borderId="5" xfId="0" applyFont="1" applyBorder="1" applyAlignment="1">
      <alignment horizontal="justify" vertical="center"/>
    </xf>
    <xf numFmtId="0" fontId="4" fillId="0" borderId="5" xfId="0" applyFont="1" applyFill="1" applyBorder="1" applyAlignment="1">
      <alignment wrapText="1"/>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26" fillId="0" borderId="23" xfId="7" applyFont="1" applyBorder="1" applyAlignment="1" applyProtection="1">
      <alignment horizontal="justify" vertical="center" wrapText="1"/>
      <protection hidden="1"/>
    </xf>
    <xf numFmtId="0" fontId="7" fillId="0" borderId="0" xfId="0" applyFont="1" applyBorder="1" applyAlignment="1" applyProtection="1">
      <alignment vertical="center" wrapText="1"/>
      <protection hidden="1"/>
    </xf>
    <xf numFmtId="0" fontId="5" fillId="0" borderId="23"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wrapText="1"/>
      <protection hidden="1"/>
    </xf>
    <xf numFmtId="0" fontId="16" fillId="0" borderId="5" xfId="0" applyFont="1" applyFill="1" applyBorder="1" applyAlignment="1">
      <alignment horizontal="justify" vertical="center" wrapText="1"/>
    </xf>
    <xf numFmtId="0" fontId="14" fillId="21" borderId="23" xfId="0" applyFont="1" applyFill="1" applyBorder="1" applyAlignment="1" applyProtection="1">
      <alignment horizontal="center" vertical="center" wrapText="1"/>
      <protection hidden="1"/>
    </xf>
    <xf numFmtId="0" fontId="8" fillId="10" borderId="38" xfId="0" applyFont="1" applyFill="1" applyBorder="1" applyAlignment="1" applyProtection="1">
      <alignment horizontal="center" vertical="center" wrapText="1"/>
    </xf>
    <xf numFmtId="0" fontId="8" fillId="10" borderId="37" xfId="0" applyFont="1" applyFill="1" applyBorder="1" applyAlignment="1" applyProtection="1">
      <alignment horizontal="center" vertical="center" wrapText="1"/>
    </xf>
    <xf numFmtId="0" fontId="8" fillId="10" borderId="39" xfId="0" applyFont="1" applyFill="1" applyBorder="1" applyAlignment="1" applyProtection="1">
      <alignment horizontal="center" vertical="center" wrapText="1"/>
    </xf>
    <xf numFmtId="0" fontId="8" fillId="7" borderId="38" xfId="0" applyFont="1" applyFill="1" applyBorder="1" applyAlignment="1" applyProtection="1">
      <alignment horizontal="center" vertical="center" wrapText="1"/>
    </xf>
    <xf numFmtId="0" fontId="8" fillId="7" borderId="37" xfId="0" applyFont="1" applyFill="1" applyBorder="1" applyAlignment="1" applyProtection="1">
      <alignment horizontal="center" vertical="center" wrapText="1"/>
    </xf>
    <xf numFmtId="0" fontId="8" fillId="7" borderId="39" xfId="0" applyFont="1" applyFill="1" applyBorder="1" applyAlignment="1" applyProtection="1">
      <alignment horizontal="center" vertical="center" wrapText="1"/>
    </xf>
    <xf numFmtId="0" fontId="9" fillId="19" borderId="25" xfId="0" applyFont="1" applyFill="1" applyBorder="1" applyAlignment="1" applyProtection="1">
      <alignment horizontal="center" vertical="center" wrapText="1"/>
    </xf>
    <xf numFmtId="0" fontId="9" fillId="19" borderId="26" xfId="0" applyFont="1" applyFill="1" applyBorder="1" applyAlignment="1" applyProtection="1">
      <alignment horizontal="center" vertical="center" wrapText="1"/>
    </xf>
    <xf numFmtId="0" fontId="9" fillId="19" borderId="27" xfId="0" applyFont="1" applyFill="1" applyBorder="1" applyAlignment="1" applyProtection="1">
      <alignment horizontal="center" vertical="center" wrapText="1"/>
    </xf>
    <xf numFmtId="0" fontId="8" fillId="10" borderId="30" xfId="0" applyFont="1" applyFill="1" applyBorder="1" applyAlignment="1" applyProtection="1">
      <alignment horizontal="center" vertical="center" wrapText="1"/>
    </xf>
    <xf numFmtId="0" fontId="8" fillId="10" borderId="24"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8" fillId="7" borderId="35" xfId="0" applyFont="1" applyFill="1" applyBorder="1" applyAlignment="1" applyProtection="1">
      <alignment horizontal="center" vertical="center" wrapText="1"/>
    </xf>
    <xf numFmtId="0" fontId="8" fillId="7" borderId="23" xfId="0" applyFont="1" applyFill="1" applyBorder="1" applyAlignment="1" applyProtection="1">
      <alignment horizontal="center" vertical="center" wrapText="1"/>
    </xf>
    <xf numFmtId="0" fontId="9" fillId="18" borderId="25" xfId="0" applyFont="1" applyFill="1" applyBorder="1" applyAlignment="1" applyProtection="1">
      <alignment horizontal="center" vertical="center" wrapText="1"/>
    </xf>
    <xf numFmtId="0" fontId="9" fillId="18" borderId="26" xfId="0" applyFont="1" applyFill="1" applyBorder="1" applyAlignment="1" applyProtection="1">
      <alignment horizontal="center" vertical="center" wrapText="1"/>
    </xf>
    <xf numFmtId="164" fontId="9" fillId="18" borderId="26" xfId="1" applyNumberFormat="1" applyFont="1" applyFill="1" applyBorder="1" applyAlignment="1" applyProtection="1">
      <alignment horizontal="center" vertical="center" wrapText="1"/>
    </xf>
    <xf numFmtId="0" fontId="9" fillId="18" borderId="27" xfId="0" applyFont="1" applyFill="1" applyBorder="1" applyAlignment="1" applyProtection="1">
      <alignment horizontal="center" vertical="center" wrapText="1"/>
    </xf>
    <xf numFmtId="0" fontId="9" fillId="16" borderId="26" xfId="0" applyFont="1" applyFill="1" applyBorder="1" applyAlignment="1" applyProtection="1">
      <alignment horizontal="center" vertical="center" wrapText="1"/>
    </xf>
    <xf numFmtId="0" fontId="9" fillId="16" borderId="27" xfId="0" applyFont="1" applyFill="1" applyBorder="1" applyAlignment="1" applyProtection="1">
      <alignment horizontal="center" vertical="center" wrapText="1"/>
    </xf>
    <xf numFmtId="0" fontId="8" fillId="10" borderId="36" xfId="0" applyFont="1" applyFill="1" applyBorder="1" applyAlignment="1" applyProtection="1">
      <alignment horizontal="center" vertical="center" wrapText="1"/>
    </xf>
    <xf numFmtId="0" fontId="8" fillId="10" borderId="22" xfId="0" applyFont="1" applyFill="1" applyBorder="1" applyAlignment="1" applyProtection="1">
      <alignment horizontal="center" vertical="center" wrapText="1"/>
    </xf>
    <xf numFmtId="0" fontId="8" fillId="10" borderId="23" xfId="0" applyFont="1" applyFill="1" applyBorder="1" applyAlignment="1" applyProtection="1">
      <alignment horizontal="center" vertical="center" wrapText="1"/>
    </xf>
    <xf numFmtId="164" fontId="8" fillId="10" borderId="37" xfId="1" applyNumberFormat="1" applyFont="1" applyFill="1" applyBorder="1" applyAlignment="1" applyProtection="1">
      <alignment horizontal="center" vertical="center" wrapText="1"/>
    </xf>
    <xf numFmtId="164" fontId="8" fillId="10" borderId="23" xfId="1" applyNumberFormat="1" applyFont="1" applyFill="1" applyBorder="1" applyAlignment="1" applyProtection="1">
      <alignment horizontal="center" vertical="center" wrapText="1"/>
    </xf>
    <xf numFmtId="0" fontId="9" fillId="20" borderId="25" xfId="0" applyFont="1" applyFill="1" applyBorder="1" applyAlignment="1">
      <alignment horizontal="center" vertical="center" wrapText="1"/>
    </xf>
    <xf numFmtId="0" fontId="9" fillId="20" borderId="26" xfId="0" applyFont="1" applyFill="1" applyBorder="1" applyAlignment="1">
      <alignment horizontal="center" vertical="center" wrapText="1"/>
    </xf>
    <xf numFmtId="0" fontId="9" fillId="20" borderId="27" xfId="0" applyFont="1" applyFill="1" applyBorder="1" applyAlignment="1">
      <alignment horizontal="center" vertical="center" wrapText="1"/>
    </xf>
    <xf numFmtId="0" fontId="12" fillId="12" borderId="48"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8" fillId="11" borderId="37" xfId="0" applyFont="1" applyFill="1" applyBorder="1" applyAlignment="1" applyProtection="1">
      <alignment horizontal="center" vertical="center" wrapText="1"/>
    </xf>
    <xf numFmtId="0" fontId="8" fillId="11" borderId="23" xfId="0" applyFont="1" applyFill="1" applyBorder="1" applyAlignment="1" applyProtection="1">
      <alignment horizontal="center" vertical="center" wrapText="1"/>
    </xf>
    <xf numFmtId="0" fontId="8" fillId="11" borderId="38" xfId="0" applyFont="1" applyFill="1" applyBorder="1" applyAlignment="1" applyProtection="1">
      <alignment horizontal="center" vertical="center" wrapText="1"/>
    </xf>
    <xf numFmtId="0" fontId="8" fillId="11" borderId="39" xfId="0" applyFont="1" applyFill="1" applyBorder="1" applyAlignment="1" applyProtection="1">
      <alignment horizontal="center" vertical="center" wrapText="1"/>
    </xf>
    <xf numFmtId="0" fontId="12" fillId="12" borderId="47"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9" fillId="17" borderId="25" xfId="0" applyFont="1" applyFill="1" applyBorder="1" applyAlignment="1" applyProtection="1">
      <alignment horizontal="center" vertical="center" wrapText="1"/>
    </xf>
    <xf numFmtId="0" fontId="9" fillId="17" borderId="26" xfId="0" applyFont="1" applyFill="1" applyBorder="1" applyAlignment="1" applyProtection="1">
      <alignment horizontal="center" vertical="center" wrapText="1"/>
    </xf>
    <xf numFmtId="0" fontId="9" fillId="17" borderId="27" xfId="0" applyFont="1" applyFill="1" applyBorder="1" applyAlignment="1" applyProtection="1">
      <alignment horizontal="center" vertical="center" wrapText="1"/>
    </xf>
    <xf numFmtId="0" fontId="9" fillId="15" borderId="25" xfId="0" applyFont="1" applyFill="1" applyBorder="1" applyAlignment="1" applyProtection="1">
      <alignment horizontal="center" vertical="center" wrapText="1"/>
    </xf>
    <xf numFmtId="0" fontId="9" fillId="15" borderId="26"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hidden="1"/>
    </xf>
    <xf numFmtId="0" fontId="8" fillId="5" borderId="23" xfId="0" applyFont="1" applyFill="1" applyBorder="1" applyAlignment="1" applyProtection="1">
      <alignment horizontal="center" vertical="center" wrapText="1"/>
      <protection locked="0" hidden="1"/>
    </xf>
    <xf numFmtId="0" fontId="8" fillId="11" borderId="30" xfId="0" applyFont="1" applyFill="1" applyBorder="1" applyAlignment="1" applyProtection="1">
      <alignment horizontal="center" vertical="center" wrapText="1"/>
    </xf>
    <xf numFmtId="0" fontId="8" fillId="11" borderId="24" xfId="0" applyFont="1" applyFill="1" applyBorder="1" applyAlignment="1" applyProtection="1">
      <alignment horizontal="center" vertical="center" wrapText="1"/>
    </xf>
    <xf numFmtId="0" fontId="8" fillId="7" borderId="30" xfId="0" applyFont="1" applyFill="1" applyBorder="1" applyAlignment="1" applyProtection="1">
      <alignment horizontal="center" vertical="center" wrapText="1"/>
    </xf>
    <xf numFmtId="0" fontId="8" fillId="7" borderId="24" xfId="0" applyFont="1" applyFill="1" applyBorder="1" applyAlignment="1" applyProtection="1">
      <alignment horizontal="center" vertical="center" wrapText="1"/>
    </xf>
    <xf numFmtId="0" fontId="8" fillId="11" borderId="36" xfId="0" applyFont="1" applyFill="1" applyBorder="1" applyAlignment="1" applyProtection="1">
      <alignment horizontal="center" vertical="center" wrapText="1"/>
    </xf>
    <xf numFmtId="0" fontId="8" fillId="11" borderId="22"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5" borderId="28"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7" fillId="0" borderId="32"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7" fillId="0" borderId="33" xfId="0" applyFont="1" applyBorder="1" applyAlignment="1">
      <alignment horizontal="center" wrapText="1"/>
    </xf>
    <xf numFmtId="0" fontId="7" fillId="0" borderId="0" xfId="0" applyFont="1" applyBorder="1" applyAlignment="1">
      <alignment horizontal="center" wrapText="1"/>
    </xf>
    <xf numFmtId="0" fontId="7" fillId="0" borderId="2" xfId="0" applyFont="1" applyBorder="1" applyAlignment="1">
      <alignment horizontal="center" wrapText="1"/>
    </xf>
    <xf numFmtId="0" fontId="7" fillId="0" borderId="34" xfId="0" applyFont="1" applyBorder="1" applyAlignment="1">
      <alignment horizontal="center" wrapText="1"/>
    </xf>
    <xf numFmtId="0" fontId="7" fillId="0" borderId="4" xfId="0" applyFont="1" applyBorder="1" applyAlignment="1">
      <alignment horizontal="center" wrapText="1"/>
    </xf>
    <xf numFmtId="0" fontId="7" fillId="0" borderId="12" xfId="0" applyFont="1" applyBorder="1" applyAlignment="1">
      <alignment horizontal="center" wrapText="1"/>
    </xf>
    <xf numFmtId="0" fontId="7" fillId="0" borderId="29" xfId="0" applyFont="1" applyBorder="1" applyAlignment="1">
      <alignment horizontal="center" wrapText="1"/>
    </xf>
    <xf numFmtId="0" fontId="7" fillId="0" borderId="30" xfId="0" applyFont="1" applyBorder="1" applyAlignment="1">
      <alignment horizontal="center" wrapText="1"/>
    </xf>
    <xf numFmtId="0" fontId="7" fillId="0" borderId="31" xfId="0" applyFont="1" applyBorder="1" applyAlignment="1">
      <alignment horizont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164" fontId="10" fillId="0" borderId="3" xfId="1"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164" fontId="10" fillId="0" borderId="0" xfId="1"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164" fontId="10" fillId="0" borderId="4" xfId="1" applyNumberFormat="1" applyFont="1" applyBorder="1" applyAlignment="1">
      <alignment horizontal="center"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cellXfs>
  <cellStyles count="8">
    <cellStyle name="Hipervínculo" xfId="7" builtinId="8"/>
    <cellStyle name="Normal" xfId="0" builtinId="0"/>
    <cellStyle name="Normal 2" xfId="2"/>
    <cellStyle name="Normal 2 2" xfId="3"/>
    <cellStyle name="Normal 3" xfId="5"/>
    <cellStyle name="Normal 5" xfId="4"/>
    <cellStyle name="Porcentaje" xfId="1" builtinId="5"/>
    <cellStyle name="Porcentual 10" xfId="6"/>
  </cellStyles>
  <dxfs count="373">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val="0"/>
        <i/>
      </font>
      <fill>
        <patternFill>
          <bgColor theme="9" tint="-0.24994659260841701"/>
        </patternFill>
      </fill>
    </dxf>
    <dxf>
      <fill>
        <patternFill patternType="solid">
          <fgColor rgb="FFFF00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942974</xdr:colOff>
      <xdr:row>0</xdr:row>
      <xdr:rowOff>125942</xdr:rowOff>
    </xdr:from>
    <xdr:to>
      <xdr:col>2</xdr:col>
      <xdr:colOff>382059</xdr:colOff>
      <xdr:row>3</xdr:row>
      <xdr:rowOff>94192</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974" y="125942"/>
          <a:ext cx="1486960" cy="768350"/>
        </a:xfrm>
        <a:prstGeom prst="rect">
          <a:avLst/>
        </a:prstGeom>
      </xdr:spPr>
    </xdr:pic>
    <xdr:clientData/>
  </xdr:twoCellAnchor>
  <xdr:twoCellAnchor editAs="oneCell">
    <xdr:from>
      <xdr:col>51</xdr:col>
      <xdr:colOff>95250</xdr:colOff>
      <xdr:row>0</xdr:row>
      <xdr:rowOff>137584</xdr:rowOff>
    </xdr:from>
    <xdr:to>
      <xdr:col>51</xdr:col>
      <xdr:colOff>1418167</xdr:colOff>
      <xdr:row>3</xdr:row>
      <xdr:rowOff>31750</xdr:rowOff>
    </xdr:to>
    <xdr:pic>
      <xdr:nvPicPr>
        <xdr:cNvPr id="7" name="0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02750" y="137584"/>
          <a:ext cx="1322917" cy="687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gonzalezr\Downloads\Plan%20de%20mejoramiento%20Nuevos%20Negocios%201210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gonzalezr\Downloads\CCSE-FT-001%20ACPM_AUD_COMUNICACIONES_JUR&#205;DICA%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navella\Downloads\CCSE-FT-001%20ACPM_AUD_COMUNICACIONES%20(3).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V:\2018\AUDITORIAS\11.%20DECRETO%20371\GESTI&#211;N%20CONTRACTUAL\Plan%20mejoramiento\CCSE-FT-001%20ADMINISTRACI&#211;N%20DE%20ACCIONES%20CORRECTIVAS,%20PREVENTIVAS%20Y%20DE%20MEJORAMIENTO%20JURIDICA%20DEFINI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jgonzalezr\Downloads\CCSE-FT-001%20ADMINISTRACI&#211;N%20DE%20ACCIONES%20CORRECTIVAS,%20PREVENTIVAS%20Y%20DE%20MEJORAMIENTO%20REVISADO%20HB.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naranjom\Downloads\PLAN%20MEJORAMIENTO%20CONTABLE%20servicios%20admon%2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naranjom\Downloads\CCSE-FT-001%20ACPM_AUD_CONTROL_INTERNO_CONTABLE_20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jgonzalezr\Downloads\PM%20CIC%202018%20CCSE-FT-001%20ADMINISTRACI&#211;N%20DE%20ACCIONES%20CORRECTIVAS,%20PREVENTIVAS%20Y%20DE%20MEJORAMIENTO%20CIC%202018%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gonzalezr\Desktop\INVENT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18/AUDITORIAS/6.%20INVENTARIOS/INFORMES/P.M/CCSE-FT-001%20P.M.%20DE%20S.A%20AUDITORIA%20INVENTARIO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18/PM/PM_2018/PM_Formulados_2018/CCSE-FT-001%20ADMINISTRACI&#211;N%20DE%20ACCIONES%20CORRECTIVAS,%20PREVENTIVAS%20Y%20DE%20MEJORAMIENTO_SG-SS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gonzalezr\Downloads\CCSE-FT-001%20ACPM_AUD_TALENTO_HUMANO_%20Ultima%20versi&#243;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18/PM/Matriz_PM_CIC%20Planea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rodrigueza\Downloads\PM_Sistem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gonzalezr\Downloads\CCSE-FT-001%20ACPM_Visita%20Archivo%20Distrital_2019_V2%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2019\PM\PM_Suscritos\PLAN%20MEJORAMIENTO%20-%20PARTICIPACI&#211;N%20CIUDADAN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roncancioh\Downloads\04-05%20-%20Gesti&#243;n%20de%20las%20comunicaciones%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gonzalezr\Downloads\CCSE-FT-001%20ACPM_AUD_DECRETO%20371_ART_3%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gonzalezr\Downloads\Diligenciado%20-%20CCSE-FT-001%20ACPM_AUD_DECRETO%20371_ART_3%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8/PM/PM_2018/CCSE-FT-001%20DERECHOS%20DE%20AU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 sheetId="1">
        <row r="28">
          <cell r="G28" t="str">
            <v>Gerencia General</v>
          </cell>
        </row>
      </sheetData>
      <sheetData sheetId="2"/>
      <sheetData sheetId="3">
        <row r="28">
          <cell r="G28" t="str">
            <v>Gerencia General</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_INTERNO"/>
      <sheetName val="PM 2018_EXTERNO"/>
      <sheetName val="Datos"/>
      <sheetName val="Datos."/>
    </sheetNames>
    <sheetDataSet>
      <sheetData sheetId="0" refreshError="1"/>
      <sheetData sheetId="1" refreshError="1"/>
      <sheetData sheetId="2" refreshError="1"/>
      <sheetData sheetId="3"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row r="2">
          <cell r="A2" t="str">
            <v>Planeación Estratégica (Estratégico)</v>
          </cell>
        </row>
      </sheetData>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1"/>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ewintranet.canalcapital.gov.co/intranet/docdowncc/index.php?pg=508&amp;cardep=31" TargetMode="External"/><Relationship Id="rId13" Type="http://schemas.openxmlformats.org/officeDocument/2006/relationships/hyperlink" Target="https://drive.google.com/open?id=1FJbRy8qcVNZ-NNRq28foQ8JlCyrfLJ-52.%20Pantallazo%20de%20verificaci&#243;n%20del%2019/09/2019." TargetMode="External"/><Relationship Id="rId3" Type="http://schemas.openxmlformats.org/officeDocument/2006/relationships/hyperlink" Target="http://newintranet.canalcapital.gov.co/intranet/docdowncc/index.php?pg=508&amp;cardep=31" TargetMode="External"/><Relationship Id="rId7" Type="http://schemas.openxmlformats.org/officeDocument/2006/relationships/hyperlink" Target="https://www.canalcapital.gov.co/transparencia" TargetMode="External"/><Relationship Id="rId12" Type="http://schemas.openxmlformats.org/officeDocument/2006/relationships/hyperlink" Target="https://drive.google.com/open?id=1FJbRy8qcVNZ-NNRq28foQ8JlCyrfLJ-52.%20Pantallazo%20de%20verificaci&#243;n%20del%2018/09/2019" TargetMode="External"/><Relationship Id="rId17" Type="http://schemas.openxmlformats.org/officeDocument/2006/relationships/comments" Target="../comments1.xml"/><Relationship Id="rId2" Type="http://schemas.openxmlformats.org/officeDocument/2006/relationships/hyperlink" Target="http://newintranet.canalcapital.gov.co/intranet/docdowncc/index.php?pg=508&amp;cardep=31" TargetMode="External"/><Relationship Id="rId16" Type="http://schemas.openxmlformats.org/officeDocument/2006/relationships/vmlDrawing" Target="../drawings/vmlDrawing1.vml"/><Relationship Id="rId1" Type="http://schemas.openxmlformats.org/officeDocument/2006/relationships/hyperlink" Target="http://newintranet.canalcapital.gov.co/intranet/docdowncc/index.php?pg=508&amp;cardep=31" TargetMode="External"/><Relationship Id="rId6" Type="http://schemas.openxmlformats.org/officeDocument/2006/relationships/hyperlink" Target="http://newintranet.canalcapital.gov.co/intranet/docdowncc/index.php?pg=508&amp;cardep=31" TargetMode="External"/><Relationship Id="rId11" Type="http://schemas.openxmlformats.org/officeDocument/2006/relationships/hyperlink" Target="https://drive.google.com/open?id=1FJbRy8qcVNZ-NNRq28foQ8JlCyrfLJ-5" TargetMode="External"/><Relationship Id="rId5" Type="http://schemas.openxmlformats.org/officeDocument/2006/relationships/hyperlink" Target="http://newintranet.canalcapital.gov.co/intranet/docdowncc/index.php?pg=508&amp;cardep=31" TargetMode="External"/><Relationship Id="rId15" Type="http://schemas.openxmlformats.org/officeDocument/2006/relationships/drawing" Target="../drawings/drawing1.xml"/><Relationship Id="rId10" Type="http://schemas.openxmlformats.org/officeDocument/2006/relationships/hyperlink" Target="https://drive.google.com/open?id=1FJbRy8qcVNZ-NNRq28foQ8JlCyrfLJ-5" TargetMode="External"/><Relationship Id="rId4" Type="http://schemas.openxmlformats.org/officeDocument/2006/relationships/hyperlink" Target="http://newintranet.canalcapital.gov.co/intranet/docdowncc/index.php?pg=508&amp;cardep=31" TargetMode="External"/><Relationship Id="rId9" Type="http://schemas.openxmlformats.org/officeDocument/2006/relationships/hyperlink" Target="https://drive.google.com/open?id=1FJbRy8qcVNZ-NNRq28foQ8JlCyrfLJ-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Z232"/>
  <sheetViews>
    <sheetView tabSelected="1" topLeftCell="AK5" zoomScaleNormal="100" workbookViewId="0">
      <selection activeCell="AW10" sqref="AW10"/>
    </sheetView>
  </sheetViews>
  <sheetFormatPr baseColWidth="10" defaultRowHeight="12.75" x14ac:dyDescent="0.2"/>
  <cols>
    <col min="1" max="1" width="15.5703125" style="79" customWidth="1"/>
    <col min="2" max="2" width="15.140625" style="79" customWidth="1"/>
    <col min="3" max="3" width="24.140625" style="79" customWidth="1"/>
    <col min="4" max="4" width="24.7109375" style="80" customWidth="1"/>
    <col min="5" max="5" width="17.140625" style="79" customWidth="1"/>
    <col min="6" max="6" width="19.28515625" style="80" customWidth="1"/>
    <col min="7" max="7" width="60.85546875" style="79" customWidth="1"/>
    <col min="8" max="8" width="23.140625" style="72" customWidth="1"/>
    <col min="9" max="9" width="37.7109375" style="79" customWidth="1"/>
    <col min="10" max="10" width="49.7109375" style="79" customWidth="1"/>
    <col min="11" max="11" width="16.7109375" style="79" customWidth="1"/>
    <col min="12" max="12" width="14.7109375" style="79" customWidth="1"/>
    <col min="13" max="13" width="34.140625" style="72" customWidth="1"/>
    <col min="14" max="14" width="28.28515625" style="72" customWidth="1"/>
    <col min="15" max="15" width="16.28515625" style="72" customWidth="1"/>
    <col min="16" max="17" width="15.7109375" style="72" customWidth="1"/>
    <col min="18" max="21" width="15.7109375" style="80" customWidth="1"/>
    <col min="22" max="22" width="18.140625" style="81" customWidth="1"/>
    <col min="23" max="23" width="81" style="82" customWidth="1"/>
    <col min="24" max="24" width="18.140625" style="202" customWidth="1"/>
    <col min="25" max="26" width="18.140625" style="82" hidden="1" customWidth="1"/>
    <col min="27" max="27" width="18.140625" style="182" customWidth="1"/>
    <col min="28" max="28" width="22.5703125" style="182" customWidth="1"/>
    <col min="29" max="29" width="18.140625" style="82" customWidth="1"/>
    <col min="30" max="30" width="50.7109375" style="246" customWidth="1"/>
    <col min="31" max="31" width="20.85546875" style="82" customWidth="1"/>
    <col min="32" max="33" width="18.140625" style="82" customWidth="1"/>
    <col min="34" max="35" width="18.140625" style="82" hidden="1" customWidth="1"/>
    <col min="36" max="36" width="18.140625" style="82" customWidth="1"/>
    <col min="37" max="37" width="72.7109375" style="246" customWidth="1"/>
    <col min="38" max="38" width="22.5703125" style="182" customWidth="1"/>
    <col min="39" max="39" width="18.5703125" style="82" hidden="1" customWidth="1"/>
    <col min="40" max="40" width="41" style="82" hidden="1" customWidth="1"/>
    <col min="41" max="41" width="21.42578125" style="82" hidden="1" customWidth="1"/>
    <col min="42" max="46" width="18.5703125" style="82" hidden="1" customWidth="1"/>
    <col min="47" max="47" width="41" style="82" hidden="1" customWidth="1"/>
    <col min="48" max="48" width="22.5703125" style="82" hidden="1" customWidth="1"/>
    <col min="49" max="49" width="21.85546875" style="82" customWidth="1"/>
    <col min="50" max="50" width="23.7109375" style="248" customWidth="1"/>
    <col min="51" max="52" width="21.85546875" style="248" customWidth="1"/>
    <col min="53" max="16384" width="11.42578125" style="79"/>
  </cols>
  <sheetData>
    <row r="1" spans="1:52" s="5" customFormat="1" ht="21" customHeight="1" x14ac:dyDescent="0.2">
      <c r="A1" s="313"/>
      <c r="B1" s="314"/>
      <c r="C1" s="315"/>
      <c r="D1" s="325" t="s">
        <v>54</v>
      </c>
      <c r="E1" s="326"/>
      <c r="F1" s="326"/>
      <c r="G1" s="326"/>
      <c r="H1" s="326"/>
      <c r="I1" s="326"/>
      <c r="J1" s="326"/>
      <c r="K1" s="326"/>
      <c r="L1" s="326"/>
      <c r="M1" s="326"/>
      <c r="N1" s="326"/>
      <c r="O1" s="326"/>
      <c r="P1" s="326"/>
      <c r="Q1" s="326"/>
      <c r="R1" s="326"/>
      <c r="S1" s="326"/>
      <c r="T1" s="326"/>
      <c r="U1" s="326"/>
      <c r="V1" s="326"/>
      <c r="W1" s="326"/>
      <c r="X1" s="327"/>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34" t="s">
        <v>73</v>
      </c>
      <c r="AX1" s="335"/>
      <c r="AY1" s="336"/>
      <c r="AZ1" s="322"/>
    </row>
    <row r="2" spans="1:52" s="5" customFormat="1" ht="21" customHeight="1" x14ac:dyDescent="0.2">
      <c r="A2" s="316"/>
      <c r="B2" s="317"/>
      <c r="C2" s="318"/>
      <c r="D2" s="328"/>
      <c r="E2" s="329"/>
      <c r="F2" s="329"/>
      <c r="G2" s="329"/>
      <c r="H2" s="329"/>
      <c r="I2" s="329"/>
      <c r="J2" s="329"/>
      <c r="K2" s="329"/>
      <c r="L2" s="329"/>
      <c r="M2" s="329"/>
      <c r="N2" s="329"/>
      <c r="O2" s="329"/>
      <c r="P2" s="329"/>
      <c r="Q2" s="329"/>
      <c r="R2" s="329"/>
      <c r="S2" s="329"/>
      <c r="T2" s="329"/>
      <c r="U2" s="329"/>
      <c r="V2" s="329"/>
      <c r="W2" s="329"/>
      <c r="X2" s="330"/>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37" t="s">
        <v>89</v>
      </c>
      <c r="AX2" s="338"/>
      <c r="AY2" s="339"/>
      <c r="AZ2" s="323"/>
    </row>
    <row r="3" spans="1:52" s="5" customFormat="1" ht="21" customHeight="1" x14ac:dyDescent="0.2">
      <c r="A3" s="316"/>
      <c r="B3" s="317"/>
      <c r="C3" s="318"/>
      <c r="D3" s="328"/>
      <c r="E3" s="329"/>
      <c r="F3" s="329"/>
      <c r="G3" s="329"/>
      <c r="H3" s="329"/>
      <c r="I3" s="329"/>
      <c r="J3" s="329"/>
      <c r="K3" s="329"/>
      <c r="L3" s="329"/>
      <c r="M3" s="329"/>
      <c r="N3" s="329"/>
      <c r="O3" s="329"/>
      <c r="P3" s="329"/>
      <c r="Q3" s="329"/>
      <c r="R3" s="329"/>
      <c r="S3" s="329"/>
      <c r="T3" s="329"/>
      <c r="U3" s="329"/>
      <c r="V3" s="329"/>
      <c r="W3" s="329"/>
      <c r="X3" s="330"/>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37" t="s">
        <v>90</v>
      </c>
      <c r="AX3" s="338"/>
      <c r="AY3" s="339"/>
      <c r="AZ3" s="323"/>
    </row>
    <row r="4" spans="1:52" s="5" customFormat="1" ht="21" customHeight="1" thickBot="1" x14ac:dyDescent="0.25">
      <c r="A4" s="319"/>
      <c r="B4" s="320"/>
      <c r="C4" s="321"/>
      <c r="D4" s="331"/>
      <c r="E4" s="332"/>
      <c r="F4" s="332"/>
      <c r="G4" s="332"/>
      <c r="H4" s="332"/>
      <c r="I4" s="332"/>
      <c r="J4" s="332"/>
      <c r="K4" s="332"/>
      <c r="L4" s="332"/>
      <c r="M4" s="332"/>
      <c r="N4" s="332"/>
      <c r="O4" s="332"/>
      <c r="P4" s="332"/>
      <c r="Q4" s="332"/>
      <c r="R4" s="332"/>
      <c r="S4" s="332"/>
      <c r="T4" s="332"/>
      <c r="U4" s="332"/>
      <c r="V4" s="332"/>
      <c r="W4" s="332"/>
      <c r="X4" s="333"/>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40" t="s">
        <v>53</v>
      </c>
      <c r="AX4" s="341"/>
      <c r="AY4" s="342"/>
      <c r="AZ4" s="324"/>
    </row>
    <row r="5" spans="1:52" s="5" customFormat="1" ht="6" customHeight="1" thickBot="1" x14ac:dyDescent="0.25">
      <c r="D5" s="58"/>
      <c r="F5" s="58"/>
      <c r="H5" s="6"/>
      <c r="M5" s="6"/>
      <c r="N5" s="57"/>
      <c r="O5" s="6"/>
      <c r="P5" s="6"/>
      <c r="Q5" s="6"/>
      <c r="R5" s="58"/>
      <c r="S5" s="58"/>
      <c r="T5" s="58"/>
      <c r="U5" s="58"/>
      <c r="V5" s="6"/>
      <c r="X5" s="200"/>
      <c r="AA5" s="58"/>
      <c r="AB5" s="58"/>
      <c r="AL5" s="58"/>
      <c r="AZ5" s="6"/>
    </row>
    <row r="6" spans="1:52" s="5" customFormat="1" ht="22.5" customHeight="1" thickBot="1" x14ac:dyDescent="0.25">
      <c r="A6" s="287" t="s">
        <v>91</v>
      </c>
      <c r="B6" s="288"/>
      <c r="C6" s="288"/>
      <c r="D6" s="288"/>
      <c r="E6" s="288"/>
      <c r="F6" s="288"/>
      <c r="G6" s="288"/>
      <c r="H6" s="289"/>
      <c r="I6" s="290" t="s">
        <v>8</v>
      </c>
      <c r="J6" s="291"/>
      <c r="K6" s="291"/>
      <c r="L6" s="291"/>
      <c r="M6" s="291"/>
      <c r="N6" s="291"/>
      <c r="O6" s="291"/>
      <c r="P6" s="291"/>
      <c r="Q6" s="291"/>
      <c r="R6" s="291"/>
      <c r="S6" s="291"/>
      <c r="T6" s="291"/>
      <c r="U6" s="291"/>
      <c r="V6" s="265" t="s">
        <v>986</v>
      </c>
      <c r="W6" s="266"/>
      <c r="X6" s="267"/>
      <c r="Y6" s="266"/>
      <c r="Z6" s="266"/>
      <c r="AA6" s="266"/>
      <c r="AB6" s="268"/>
      <c r="AC6" s="269" t="s">
        <v>585</v>
      </c>
      <c r="AD6" s="269"/>
      <c r="AE6" s="269"/>
      <c r="AF6" s="269"/>
      <c r="AG6" s="269"/>
      <c r="AH6" s="269"/>
      <c r="AI6" s="269"/>
      <c r="AJ6" s="269"/>
      <c r="AK6" s="269"/>
      <c r="AL6" s="270"/>
      <c r="AM6" s="257" t="s">
        <v>586</v>
      </c>
      <c r="AN6" s="258"/>
      <c r="AO6" s="258"/>
      <c r="AP6" s="258"/>
      <c r="AQ6" s="258"/>
      <c r="AR6" s="258"/>
      <c r="AS6" s="258"/>
      <c r="AT6" s="258"/>
      <c r="AU6" s="258"/>
      <c r="AV6" s="259"/>
      <c r="AW6" s="276" t="s">
        <v>100</v>
      </c>
      <c r="AX6" s="277"/>
      <c r="AY6" s="277"/>
      <c r="AZ6" s="278"/>
    </row>
    <row r="7" spans="1:52" s="5" customFormat="1" ht="21" customHeight="1" x14ac:dyDescent="0.2">
      <c r="A7" s="300" t="s">
        <v>0</v>
      </c>
      <c r="B7" s="302" t="s">
        <v>1</v>
      </c>
      <c r="C7" s="302" t="s">
        <v>92</v>
      </c>
      <c r="D7" s="302" t="s">
        <v>2</v>
      </c>
      <c r="E7" s="302" t="s">
        <v>93</v>
      </c>
      <c r="F7" s="302" t="s">
        <v>3</v>
      </c>
      <c r="G7" s="302" t="s">
        <v>96</v>
      </c>
      <c r="H7" s="308" t="s">
        <v>4</v>
      </c>
      <c r="I7" s="310" t="s">
        <v>98</v>
      </c>
      <c r="J7" s="305" t="s">
        <v>9</v>
      </c>
      <c r="K7" s="312"/>
      <c r="L7" s="306" t="s">
        <v>11</v>
      </c>
      <c r="M7" s="306" t="s">
        <v>13</v>
      </c>
      <c r="N7" s="292" t="s">
        <v>87</v>
      </c>
      <c r="O7" s="306" t="s">
        <v>23</v>
      </c>
      <c r="P7" s="306" t="s">
        <v>26</v>
      </c>
      <c r="Q7" s="306" t="s">
        <v>25</v>
      </c>
      <c r="R7" s="306" t="s">
        <v>12</v>
      </c>
      <c r="S7" s="306" t="s">
        <v>72</v>
      </c>
      <c r="T7" s="306" t="s">
        <v>86</v>
      </c>
      <c r="U7" s="304" t="s">
        <v>24</v>
      </c>
      <c r="V7" s="271" t="s">
        <v>615</v>
      </c>
      <c r="W7" s="252" t="s">
        <v>987</v>
      </c>
      <c r="X7" s="274" t="s">
        <v>35</v>
      </c>
      <c r="Y7" s="251" t="s">
        <v>688</v>
      </c>
      <c r="Z7" s="251" t="s">
        <v>689</v>
      </c>
      <c r="AA7" s="252" t="s">
        <v>984</v>
      </c>
      <c r="AB7" s="260" t="s">
        <v>985</v>
      </c>
      <c r="AC7" s="262" t="s">
        <v>617</v>
      </c>
      <c r="AD7" s="255" t="s">
        <v>618</v>
      </c>
      <c r="AE7" s="255" t="s">
        <v>619</v>
      </c>
      <c r="AF7" s="255" t="s">
        <v>620</v>
      </c>
      <c r="AG7" s="255" t="s">
        <v>34</v>
      </c>
      <c r="AH7" s="254" t="s">
        <v>688</v>
      </c>
      <c r="AI7" s="254" t="s">
        <v>689</v>
      </c>
      <c r="AJ7" s="255" t="s">
        <v>621</v>
      </c>
      <c r="AK7" s="255" t="s">
        <v>987</v>
      </c>
      <c r="AL7" s="296" t="s">
        <v>622</v>
      </c>
      <c r="AM7" s="298" t="s">
        <v>623</v>
      </c>
      <c r="AN7" s="281" t="s">
        <v>624</v>
      </c>
      <c r="AO7" s="281" t="s">
        <v>625</v>
      </c>
      <c r="AP7" s="281" t="s">
        <v>626</v>
      </c>
      <c r="AQ7" s="281" t="s">
        <v>35</v>
      </c>
      <c r="AR7" s="283" t="s">
        <v>688</v>
      </c>
      <c r="AS7" s="283" t="s">
        <v>689</v>
      </c>
      <c r="AT7" s="281" t="s">
        <v>627</v>
      </c>
      <c r="AU7" s="281" t="s">
        <v>988</v>
      </c>
      <c r="AV7" s="294" t="s">
        <v>628</v>
      </c>
      <c r="AW7" s="285" t="s">
        <v>36</v>
      </c>
      <c r="AX7" s="279" t="s">
        <v>1293</v>
      </c>
      <c r="AY7" s="279" t="s">
        <v>101</v>
      </c>
      <c r="AZ7" s="279" t="s">
        <v>102</v>
      </c>
    </row>
    <row r="8" spans="1:52" s="5" customFormat="1" ht="18.75" customHeight="1" x14ac:dyDescent="0.2">
      <c r="A8" s="301"/>
      <c r="B8" s="303"/>
      <c r="C8" s="303"/>
      <c r="D8" s="303"/>
      <c r="E8" s="303"/>
      <c r="F8" s="303"/>
      <c r="G8" s="303"/>
      <c r="H8" s="309"/>
      <c r="I8" s="311"/>
      <c r="J8" s="4" t="s">
        <v>44</v>
      </c>
      <c r="K8" s="4" t="s">
        <v>43</v>
      </c>
      <c r="L8" s="307"/>
      <c r="M8" s="307"/>
      <c r="N8" s="293"/>
      <c r="O8" s="307"/>
      <c r="P8" s="307"/>
      <c r="Q8" s="307"/>
      <c r="R8" s="307"/>
      <c r="S8" s="307"/>
      <c r="T8" s="307"/>
      <c r="U8" s="305"/>
      <c r="V8" s="272"/>
      <c r="W8" s="273"/>
      <c r="X8" s="275"/>
      <c r="Y8" s="252"/>
      <c r="Z8" s="252"/>
      <c r="AA8" s="273"/>
      <c r="AB8" s="261"/>
      <c r="AC8" s="263"/>
      <c r="AD8" s="264"/>
      <c r="AE8" s="264"/>
      <c r="AF8" s="264"/>
      <c r="AG8" s="264"/>
      <c r="AH8" s="255"/>
      <c r="AI8" s="255"/>
      <c r="AJ8" s="264"/>
      <c r="AK8" s="264"/>
      <c r="AL8" s="297"/>
      <c r="AM8" s="299"/>
      <c r="AN8" s="282"/>
      <c r="AO8" s="282"/>
      <c r="AP8" s="282"/>
      <c r="AQ8" s="282"/>
      <c r="AR8" s="281"/>
      <c r="AS8" s="281"/>
      <c r="AT8" s="282"/>
      <c r="AU8" s="282"/>
      <c r="AV8" s="295"/>
      <c r="AW8" s="286"/>
      <c r="AX8" s="280"/>
      <c r="AY8" s="280"/>
      <c r="AZ8" s="280"/>
    </row>
    <row r="9" spans="1:52" s="21" customFormat="1" ht="41.25" customHeight="1" thickBot="1" x14ac:dyDescent="0.2">
      <c r="A9" s="7" t="s">
        <v>27</v>
      </c>
      <c r="B9" s="8" t="s">
        <v>5</v>
      </c>
      <c r="C9" s="8" t="s">
        <v>6</v>
      </c>
      <c r="D9" s="8" t="s">
        <v>94</v>
      </c>
      <c r="E9" s="9" t="s">
        <v>5</v>
      </c>
      <c r="F9" s="8" t="s">
        <v>95</v>
      </c>
      <c r="G9" s="8" t="s">
        <v>97</v>
      </c>
      <c r="H9" s="10" t="s">
        <v>6</v>
      </c>
      <c r="I9" s="11" t="s">
        <v>7</v>
      </c>
      <c r="J9" s="12" t="s">
        <v>99</v>
      </c>
      <c r="K9" s="12" t="s">
        <v>10</v>
      </c>
      <c r="L9" s="12" t="s">
        <v>6</v>
      </c>
      <c r="M9" s="12" t="s">
        <v>16</v>
      </c>
      <c r="N9" s="12" t="s">
        <v>88</v>
      </c>
      <c r="O9" s="12" t="s">
        <v>6</v>
      </c>
      <c r="P9" s="12" t="s">
        <v>5</v>
      </c>
      <c r="Q9" s="12" t="s">
        <v>5</v>
      </c>
      <c r="R9" s="12" t="s">
        <v>6</v>
      </c>
      <c r="S9" s="12" t="s">
        <v>14</v>
      </c>
      <c r="T9" s="12" t="s">
        <v>14</v>
      </c>
      <c r="U9" s="183" t="s">
        <v>15</v>
      </c>
      <c r="V9" s="13" t="s">
        <v>5</v>
      </c>
      <c r="W9" s="14" t="s">
        <v>40</v>
      </c>
      <c r="X9" s="201" t="s">
        <v>39</v>
      </c>
      <c r="Y9" s="253"/>
      <c r="Z9" s="253"/>
      <c r="AA9" s="14" t="s">
        <v>14</v>
      </c>
      <c r="AB9" s="15" t="s">
        <v>616</v>
      </c>
      <c r="AC9" s="187" t="s">
        <v>5</v>
      </c>
      <c r="AD9" s="16" t="s">
        <v>37</v>
      </c>
      <c r="AE9" s="16" t="s">
        <v>38</v>
      </c>
      <c r="AF9" s="16" t="s">
        <v>39</v>
      </c>
      <c r="AG9" s="16" t="s">
        <v>39</v>
      </c>
      <c r="AH9" s="256"/>
      <c r="AI9" s="256"/>
      <c r="AJ9" s="16" t="s">
        <v>14</v>
      </c>
      <c r="AK9" s="16" t="s">
        <v>40</v>
      </c>
      <c r="AL9" s="17" t="s">
        <v>616</v>
      </c>
      <c r="AM9" s="18" t="s">
        <v>5</v>
      </c>
      <c r="AN9" s="19" t="s">
        <v>37</v>
      </c>
      <c r="AO9" s="19" t="s">
        <v>38</v>
      </c>
      <c r="AP9" s="19" t="s">
        <v>39</v>
      </c>
      <c r="AQ9" s="19" t="s">
        <v>39</v>
      </c>
      <c r="AR9" s="284"/>
      <c r="AS9" s="284"/>
      <c r="AT9" s="19" t="s">
        <v>14</v>
      </c>
      <c r="AU9" s="19" t="s">
        <v>40</v>
      </c>
      <c r="AV9" s="20" t="s">
        <v>6</v>
      </c>
      <c r="AW9" s="233" t="s">
        <v>41</v>
      </c>
      <c r="AX9" s="234" t="s">
        <v>1294</v>
      </c>
      <c r="AY9" s="234" t="s">
        <v>6</v>
      </c>
      <c r="AZ9" s="234" t="s">
        <v>1295</v>
      </c>
    </row>
    <row r="10" spans="1:52" s="21" customFormat="1" ht="270" x14ac:dyDescent="0.15">
      <c r="A10" s="101">
        <v>1</v>
      </c>
      <c r="B10" s="102">
        <v>41455</v>
      </c>
      <c r="C10" s="101" t="s">
        <v>19</v>
      </c>
      <c r="D10" s="103" t="s">
        <v>103</v>
      </c>
      <c r="E10" s="104">
        <v>41455</v>
      </c>
      <c r="F10" s="103" t="s">
        <v>104</v>
      </c>
      <c r="G10" s="105" t="s">
        <v>105</v>
      </c>
      <c r="H10" s="101" t="s">
        <v>80</v>
      </c>
      <c r="I10" s="103" t="s">
        <v>106</v>
      </c>
      <c r="J10" s="103" t="s">
        <v>107</v>
      </c>
      <c r="K10" s="103">
        <v>4</v>
      </c>
      <c r="L10" s="106" t="s">
        <v>21</v>
      </c>
      <c r="M10" s="103" t="s">
        <v>108</v>
      </c>
      <c r="N10" s="107" t="s">
        <v>109</v>
      </c>
      <c r="O10" s="108">
        <v>1</v>
      </c>
      <c r="P10" s="109">
        <v>42793</v>
      </c>
      <c r="Q10" s="109">
        <v>42916</v>
      </c>
      <c r="R10" s="106" t="s">
        <v>31</v>
      </c>
      <c r="S10" s="106" t="s">
        <v>658</v>
      </c>
      <c r="T10" s="106" t="s">
        <v>658</v>
      </c>
      <c r="U10" s="110" t="s">
        <v>110</v>
      </c>
      <c r="V10" s="189">
        <v>43585</v>
      </c>
      <c r="W10" s="112" t="s">
        <v>1063</v>
      </c>
      <c r="X10" s="113">
        <v>1</v>
      </c>
      <c r="Y10" s="113"/>
      <c r="Z10" s="113"/>
      <c r="AA10" s="114" t="s">
        <v>1056</v>
      </c>
      <c r="AB10" s="190" t="s">
        <v>1057</v>
      </c>
      <c r="AC10" s="188">
        <v>43708</v>
      </c>
      <c r="AD10" s="245" t="s">
        <v>1328</v>
      </c>
      <c r="AE10" s="114">
        <v>4</v>
      </c>
      <c r="AF10" s="115">
        <f t="shared" ref="AF10:AF24" si="0">IF(AE10="","",IF(OR(K10=0,K10="",AC10=""),"",AE10/K10))</f>
        <v>1</v>
      </c>
      <c r="AG10" s="113">
        <f t="shared" ref="AG10:AG24" si="1">IF(OR(O10="",AF10=""),"",IF(OR(O10=0,AF10=0),0,IF((AF10*100%)/O10&gt;100%,100%,(AF10*100%)/O10)))</f>
        <v>1</v>
      </c>
      <c r="AH10" s="113" t="str">
        <f>IF(AE10="","",IF(AC10&gt;=Q10,IF(AG10&lt;100%,"INCUMPLIDA",IF(AG10=100%,"TERMINADA EXTEMPORANEA"))))</f>
        <v>TERMINADA EXTEMPORANEA</v>
      </c>
      <c r="AI10" s="113" t="b">
        <f>IF(AE10="","",IF(AC10&lt;=Q10,IF(AG10=0%,"SIN INICIAR",IF(AG10=100%,"TERMINADA",IF(AG10&gt;0%,"EN PROCESO",IF(AG10&lt;0%,"INCUMPLIDA"))))))</f>
        <v>0</v>
      </c>
      <c r="AJ10" s="114" t="str">
        <f>IF(AE10="","",IF(AC10&gt;=Q10,AH10,IF(AC10&lt;Q10,AI10)))</f>
        <v>TERMINADA EXTEMPORANEA</v>
      </c>
      <c r="AK10" s="112" t="s">
        <v>1624</v>
      </c>
      <c r="AL10" s="114" t="s">
        <v>1057</v>
      </c>
      <c r="AM10" s="111"/>
      <c r="AN10" s="112"/>
      <c r="AO10" s="114"/>
      <c r="AP10" s="115" t="str">
        <f t="shared" ref="AP10:AP41" si="2">IF(AO10="","",IF(OR(K10=0,K10="",AM10=""),"",AO10/K10))</f>
        <v/>
      </c>
      <c r="AQ10" s="113" t="str">
        <f t="shared" ref="AQ10:AQ41" si="3">IF(OR(O10="",AO10=""),"",IF(OR(O10=0,AO10=0),0,IF((AO10*100%)/O10&gt;100%,100%,(AO10*100%)/O10)))</f>
        <v/>
      </c>
      <c r="AR10" s="113" t="str">
        <f t="shared" ref="AR10:AR41" si="4">IF(AO10="","",IF(AM10&gt;Q10,IF(AQ10&lt;100%,"INCUMPLIDA",IF(AQ10=100%,"TERMINADA EXTEMPORANEA"))))</f>
        <v/>
      </c>
      <c r="AS10" s="113" t="str">
        <f t="shared" ref="AS10:AS41" si="5">IF(AO10="","",IF(AM10&gt;=Q10,IF(AQ10=0%,"SIN INICIAR",IF(AQ10=100%,"TERMINADA",IF(AQ10&gt;0%,"EN PROCESO",IF(AQ10&lt;0%,"INCUMPLIDA"))))))</f>
        <v/>
      </c>
      <c r="AT10" s="114" t="str">
        <f t="shared" ref="AT10:AT41" si="6">IF(AO10="","",IF(AM10&lt;Q10,AS10,IF(AM10&gt;=Q10,AR10)))</f>
        <v/>
      </c>
      <c r="AU10" s="112"/>
      <c r="AV10" s="112"/>
      <c r="AW10" s="114" t="str">
        <f>IF(AG10="","",IF(OR(AG10=100%),"CUMPLIDA","PENDIENTE"))</f>
        <v>CUMPLIDA</v>
      </c>
      <c r="AX10" s="114" t="s">
        <v>1553</v>
      </c>
      <c r="AY10" s="114" t="s">
        <v>649</v>
      </c>
      <c r="AZ10" s="114" t="s">
        <v>1453</v>
      </c>
    </row>
    <row r="11" spans="1:52" s="21" customFormat="1" ht="191.25" x14ac:dyDescent="0.15">
      <c r="A11" s="116">
        <v>2</v>
      </c>
      <c r="B11" s="117">
        <v>42430</v>
      </c>
      <c r="C11" s="118" t="s">
        <v>19</v>
      </c>
      <c r="D11" s="118" t="s">
        <v>111</v>
      </c>
      <c r="E11" s="117">
        <v>42426</v>
      </c>
      <c r="F11" s="118">
        <v>8</v>
      </c>
      <c r="G11" s="119" t="s">
        <v>112</v>
      </c>
      <c r="H11" s="118" t="s">
        <v>113</v>
      </c>
      <c r="I11" s="118" t="s">
        <v>114</v>
      </c>
      <c r="J11" s="118" t="s">
        <v>115</v>
      </c>
      <c r="K11" s="118">
        <v>3</v>
      </c>
      <c r="L11" s="118" t="s">
        <v>21</v>
      </c>
      <c r="M11" s="118" t="s">
        <v>116</v>
      </c>
      <c r="N11" s="120" t="s">
        <v>109</v>
      </c>
      <c r="O11" s="121">
        <v>1</v>
      </c>
      <c r="P11" s="117">
        <v>42464</v>
      </c>
      <c r="Q11" s="117">
        <v>43465</v>
      </c>
      <c r="R11" s="118" t="s">
        <v>28</v>
      </c>
      <c r="S11" s="73" t="str">
        <f>IF(R11="","",VLOOKUP(R11,[2]Datos.!G32:H54,2,FALSE))</f>
        <v>Subdirector Financiero</v>
      </c>
      <c r="T11" s="73" t="str">
        <f>IF(R11="","",VLOOKUP(R11,[2]Datos.!J32:K54,2,FALSE))</f>
        <v>Profesional Universitario de Contabilidad</v>
      </c>
      <c r="U11" s="122" t="s">
        <v>110</v>
      </c>
      <c r="V11" s="189">
        <v>43585</v>
      </c>
      <c r="W11" s="112" t="s">
        <v>1064</v>
      </c>
      <c r="X11" s="113">
        <v>0.66700000000000004</v>
      </c>
      <c r="Y11" s="113"/>
      <c r="Z11" s="113"/>
      <c r="AA11" s="114" t="s">
        <v>1048</v>
      </c>
      <c r="AB11" s="190" t="s">
        <v>1058</v>
      </c>
      <c r="AC11" s="188">
        <v>43708</v>
      </c>
      <c r="AD11" s="239" t="s">
        <v>1408</v>
      </c>
      <c r="AE11" s="114">
        <v>2</v>
      </c>
      <c r="AF11" s="115">
        <f t="shared" si="0"/>
        <v>0.66666666666666663</v>
      </c>
      <c r="AG11" s="113">
        <f t="shared" si="1"/>
        <v>0.66666666666666663</v>
      </c>
      <c r="AH11" s="113" t="str">
        <f>IF(AE11="","",IF(AC11&gt;=Q11,IF(AG11&lt;100%,"INCUMPLIDA",IF(AG11=100%,"TERMINADA EXTEMPORANEA"))))</f>
        <v>INCUMPLIDA</v>
      </c>
      <c r="AI11" s="113" t="b">
        <f>IF(AE11="","",IF(AC11&lt;=Q11,IF(AG11=0%,"SIN INICIAR",IF(AG11=100%,"TERMINADA",IF(AG11&gt;0%,"EN PROCESO",IF(AG11&lt;0%,"INCUMPLIDA"))))))</f>
        <v>0</v>
      </c>
      <c r="AJ11" s="114" t="str">
        <f>IF(AE11="","",IF(AC11&gt;=Q11,AH11,IF(AC11&lt;Q11,AI11)))</f>
        <v>INCUMPLIDA</v>
      </c>
      <c r="AK11" s="112" t="s">
        <v>1313</v>
      </c>
      <c r="AL11" s="114" t="s">
        <v>1058</v>
      </c>
      <c r="AM11" s="111"/>
      <c r="AN11" s="112"/>
      <c r="AO11" s="114"/>
      <c r="AP11" s="115" t="str">
        <f t="shared" si="2"/>
        <v/>
      </c>
      <c r="AQ11" s="113" t="str">
        <f t="shared" si="3"/>
        <v/>
      </c>
      <c r="AR11" s="113" t="str">
        <f t="shared" si="4"/>
        <v/>
      </c>
      <c r="AS11" s="113" t="str">
        <f t="shared" si="5"/>
        <v/>
      </c>
      <c r="AT11" s="114" t="str">
        <f t="shared" si="6"/>
        <v/>
      </c>
      <c r="AU11" s="112"/>
      <c r="AV11" s="112"/>
      <c r="AW11" s="114" t="str">
        <f t="shared" ref="AW11:AW74" si="7">IF(AG11="","",IF(OR(AG11=100%),"CUMPLIDA","PENDIENTE"))</f>
        <v>PENDIENTE</v>
      </c>
      <c r="AX11" s="114"/>
      <c r="AY11" s="114"/>
      <c r="AZ11" s="114"/>
    </row>
    <row r="12" spans="1:52" s="21" customFormat="1" ht="213.75" x14ac:dyDescent="0.15">
      <c r="A12" s="116">
        <v>3</v>
      </c>
      <c r="B12" s="74">
        <v>42794</v>
      </c>
      <c r="C12" s="118" t="s">
        <v>19</v>
      </c>
      <c r="D12" s="73" t="s">
        <v>117</v>
      </c>
      <c r="E12" s="117">
        <v>42790</v>
      </c>
      <c r="F12" s="118" t="s">
        <v>118</v>
      </c>
      <c r="G12" s="119" t="s">
        <v>119</v>
      </c>
      <c r="H12" s="118" t="s">
        <v>120</v>
      </c>
      <c r="I12" s="116" t="s">
        <v>121</v>
      </c>
      <c r="J12" s="118" t="s">
        <v>122</v>
      </c>
      <c r="K12" s="118">
        <v>5</v>
      </c>
      <c r="L12" s="118" t="s">
        <v>21</v>
      </c>
      <c r="M12" s="116" t="s">
        <v>123</v>
      </c>
      <c r="N12" s="120" t="s">
        <v>109</v>
      </c>
      <c r="O12" s="121">
        <v>1</v>
      </c>
      <c r="P12" s="117">
        <v>42807</v>
      </c>
      <c r="Q12" s="117">
        <v>42868</v>
      </c>
      <c r="R12" s="118" t="s">
        <v>68</v>
      </c>
      <c r="S12" s="73" t="str">
        <f>IF(R12="","",VLOOKUP(R12,[2]Datos.!G37:H59,2,FALSE))</f>
        <v xml:space="preserve">Subdirector Administrativo </v>
      </c>
      <c r="T12" s="73" t="str">
        <f>IF(R12="","",VLOOKUP(R12,[2]Datos.!J37:K59,2,FALSE))</f>
        <v>Técnico de Servicios Administrativos</v>
      </c>
      <c r="U12" s="122" t="s">
        <v>110</v>
      </c>
      <c r="V12" s="189">
        <v>43585</v>
      </c>
      <c r="W12" s="112" t="s">
        <v>1065</v>
      </c>
      <c r="X12" s="113">
        <v>0.8</v>
      </c>
      <c r="Y12" s="113"/>
      <c r="Z12" s="113"/>
      <c r="AA12" s="114" t="s">
        <v>1048</v>
      </c>
      <c r="AB12" s="190" t="s">
        <v>1057</v>
      </c>
      <c r="AC12" s="188">
        <v>43708</v>
      </c>
      <c r="AD12" s="239" t="s">
        <v>1331</v>
      </c>
      <c r="AE12" s="114">
        <v>5</v>
      </c>
      <c r="AF12" s="115">
        <f t="shared" si="0"/>
        <v>1</v>
      </c>
      <c r="AG12" s="113">
        <f t="shared" si="1"/>
        <v>1</v>
      </c>
      <c r="AH12" s="113" t="str">
        <f>IF(AE12="","",IF(AC12&gt;=Q12,IF(AG12&lt;100%,"INCUMPLIDA",IF(AG12=100%,"TERMINADA EXTEMPORANEA"))))</f>
        <v>TERMINADA EXTEMPORANEA</v>
      </c>
      <c r="AI12" s="113" t="b">
        <f>IF(AE12="","",IF(AC12&lt;=Q12,IF(AG12=0%,"SIN INICIAR",IF(AG12=100%,"TERMINADA",IF(AG12&gt;0%,"EN PROCESO",IF(AG12&lt;0%,"INCUMPLIDA"))))))</f>
        <v>0</v>
      </c>
      <c r="AJ12" s="114" t="str">
        <f>IF(AE12="","",IF(AC12&gt;Q12,AH12,IF(AC12&lt;Q12,AI12)))</f>
        <v>TERMINADA EXTEMPORANEA</v>
      </c>
      <c r="AK12" s="112" t="s">
        <v>1616</v>
      </c>
      <c r="AL12" s="114" t="s">
        <v>1057</v>
      </c>
      <c r="AM12" s="111"/>
      <c r="AN12" s="112"/>
      <c r="AO12" s="114"/>
      <c r="AP12" s="115" t="str">
        <f t="shared" si="2"/>
        <v/>
      </c>
      <c r="AQ12" s="113" t="str">
        <f t="shared" si="3"/>
        <v/>
      </c>
      <c r="AR12" s="113" t="str">
        <f t="shared" si="4"/>
        <v/>
      </c>
      <c r="AS12" s="113" t="str">
        <f t="shared" si="5"/>
        <v/>
      </c>
      <c r="AT12" s="114" t="str">
        <f t="shared" si="6"/>
        <v/>
      </c>
      <c r="AU12" s="112"/>
      <c r="AV12" s="112"/>
      <c r="AW12" s="114" t="str">
        <f t="shared" si="7"/>
        <v>CUMPLIDA</v>
      </c>
      <c r="AX12" s="114" t="s">
        <v>1529</v>
      </c>
      <c r="AY12" s="114" t="s">
        <v>647</v>
      </c>
      <c r="AZ12" s="114" t="s">
        <v>1453</v>
      </c>
    </row>
    <row r="13" spans="1:52" s="21" customFormat="1" ht="135" x14ac:dyDescent="0.15">
      <c r="A13" s="116">
        <v>4</v>
      </c>
      <c r="B13" s="74">
        <v>42878</v>
      </c>
      <c r="C13" s="118" t="s">
        <v>19</v>
      </c>
      <c r="D13" s="73" t="s">
        <v>124</v>
      </c>
      <c r="E13" s="117">
        <v>42878</v>
      </c>
      <c r="F13" s="118">
        <v>3</v>
      </c>
      <c r="G13" s="119" t="s">
        <v>125</v>
      </c>
      <c r="H13" s="118" t="s">
        <v>126</v>
      </c>
      <c r="I13" s="118" t="s">
        <v>127</v>
      </c>
      <c r="J13" s="118" t="s">
        <v>128</v>
      </c>
      <c r="K13" s="118">
        <v>3</v>
      </c>
      <c r="L13" s="118" t="s">
        <v>22</v>
      </c>
      <c r="M13" s="73" t="s">
        <v>129</v>
      </c>
      <c r="N13" s="120" t="s">
        <v>109</v>
      </c>
      <c r="O13" s="121">
        <v>1</v>
      </c>
      <c r="P13" s="117">
        <v>43010</v>
      </c>
      <c r="Q13" s="117">
        <v>43592</v>
      </c>
      <c r="R13" s="118" t="s">
        <v>61</v>
      </c>
      <c r="S13" s="73" t="str">
        <f>IF(R13="","",VLOOKUP(R13,[2]Datos.!G31:H53,2,FALSE))</f>
        <v>Secretario General</v>
      </c>
      <c r="T13" s="73" t="str">
        <f>IF(R13="","",VLOOKUP(R13,[2]Datos.!$J$28:$K$50,2,FALSE))</f>
        <v>Secretario General</v>
      </c>
      <c r="U13" s="122" t="s">
        <v>110</v>
      </c>
      <c r="V13" s="189">
        <v>43585</v>
      </c>
      <c r="W13" s="203" t="s">
        <v>1066</v>
      </c>
      <c r="X13" s="113">
        <v>1</v>
      </c>
      <c r="Y13" s="113"/>
      <c r="Z13" s="113"/>
      <c r="AA13" s="114" t="s">
        <v>1046</v>
      </c>
      <c r="AB13" s="190" t="s">
        <v>1060</v>
      </c>
      <c r="AC13" s="188">
        <v>43708</v>
      </c>
      <c r="AD13" s="112" t="s">
        <v>1292</v>
      </c>
      <c r="AE13" s="114">
        <v>3</v>
      </c>
      <c r="AF13" s="115">
        <f t="shared" si="0"/>
        <v>1</v>
      </c>
      <c r="AG13" s="113">
        <f t="shared" si="1"/>
        <v>1</v>
      </c>
      <c r="AH13" s="113" t="b">
        <f>IF(AE13="","",IF(AC13&lt;=Q13,IF(AG13&lt;100%,"INCUMPLIDA",IF(AG13=100%,"TERMINADA EXTEMPORANEA"))))</f>
        <v>0</v>
      </c>
      <c r="AI13" s="113" t="str">
        <f>IF(AE13="","",IF(AC13&gt;=Q13,IF(AG13=0%,"SIN INICIAR",IF(AG13=100%,"TERMINADA",IF(AG13&gt;0%,"EN PROCESO",IF(AG13&lt;0%,"INCUMPLIDA"))))))</f>
        <v>TERMINADA</v>
      </c>
      <c r="AJ13" s="114" t="str">
        <f>IF(AE13="","",IF(AC13&lt;=Q13,AH13,IF(AC13&lt;&gt;Q13,AI13)))</f>
        <v>TERMINADA</v>
      </c>
      <c r="AK13" s="203" t="s">
        <v>1617</v>
      </c>
      <c r="AL13" s="114" t="s">
        <v>1060</v>
      </c>
      <c r="AM13" s="111"/>
      <c r="AN13" s="112"/>
      <c r="AO13" s="114"/>
      <c r="AP13" s="115" t="str">
        <f t="shared" si="2"/>
        <v/>
      </c>
      <c r="AQ13" s="113" t="str">
        <f t="shared" si="3"/>
        <v/>
      </c>
      <c r="AR13" s="113" t="str">
        <f t="shared" si="4"/>
        <v/>
      </c>
      <c r="AS13" s="113" t="str">
        <f t="shared" si="5"/>
        <v/>
      </c>
      <c r="AT13" s="114" t="str">
        <f t="shared" si="6"/>
        <v/>
      </c>
      <c r="AU13" s="112"/>
      <c r="AV13" s="112"/>
      <c r="AW13" s="114" t="str">
        <f t="shared" si="7"/>
        <v>CUMPLIDA</v>
      </c>
      <c r="AX13" s="114" t="s">
        <v>1296</v>
      </c>
      <c r="AY13" s="114" t="s">
        <v>649</v>
      </c>
      <c r="AZ13" s="114" t="s">
        <v>1453</v>
      </c>
    </row>
    <row r="14" spans="1:52" s="21" customFormat="1" ht="135" x14ac:dyDescent="0.15">
      <c r="A14" s="116">
        <v>5</v>
      </c>
      <c r="B14" s="74">
        <v>42914</v>
      </c>
      <c r="C14" s="118" t="s">
        <v>19</v>
      </c>
      <c r="D14" s="73" t="s">
        <v>130</v>
      </c>
      <c r="E14" s="117">
        <v>42853</v>
      </c>
      <c r="F14" s="118" t="s">
        <v>131</v>
      </c>
      <c r="G14" s="119" t="s">
        <v>132</v>
      </c>
      <c r="H14" s="118" t="s">
        <v>133</v>
      </c>
      <c r="I14" s="118" t="s">
        <v>134</v>
      </c>
      <c r="J14" s="118" t="s">
        <v>135</v>
      </c>
      <c r="K14" s="118">
        <v>5</v>
      </c>
      <c r="L14" s="118" t="s">
        <v>21</v>
      </c>
      <c r="M14" s="116" t="s">
        <v>136</v>
      </c>
      <c r="N14" s="120" t="s">
        <v>109</v>
      </c>
      <c r="O14" s="121">
        <v>0.8</v>
      </c>
      <c r="P14" s="117">
        <v>42948</v>
      </c>
      <c r="Q14" s="117">
        <v>43311</v>
      </c>
      <c r="R14" s="118" t="s">
        <v>62</v>
      </c>
      <c r="S14" s="73" t="str">
        <f>IF(R14="","",VLOOKUP(R14,[2]Datos.!G33:H55,2,FALSE))</f>
        <v>Director Operativo</v>
      </c>
      <c r="T14" s="73" t="str">
        <f>IF(R14="","",VLOOKUP(R14,[2]Datos.!$J$28:$K$50,2,FALSE))</f>
        <v>Coordinador de Producción</v>
      </c>
      <c r="U14" s="122" t="s">
        <v>110</v>
      </c>
      <c r="V14" s="189">
        <v>43585</v>
      </c>
      <c r="W14" s="203" t="s">
        <v>1067</v>
      </c>
      <c r="X14" s="113">
        <v>1</v>
      </c>
      <c r="Y14" s="113"/>
      <c r="Z14" s="113"/>
      <c r="AA14" s="114" t="s">
        <v>1056</v>
      </c>
      <c r="AB14" s="190" t="s">
        <v>1059</v>
      </c>
      <c r="AC14" s="188">
        <v>43708</v>
      </c>
      <c r="AD14" s="112" t="s">
        <v>1409</v>
      </c>
      <c r="AE14" s="114">
        <v>5</v>
      </c>
      <c r="AF14" s="115">
        <f t="shared" si="0"/>
        <v>1</v>
      </c>
      <c r="AG14" s="113">
        <f t="shared" si="1"/>
        <v>1</v>
      </c>
      <c r="AH14" s="113" t="str">
        <f t="shared" ref="AH14:AH19" si="8">IF(AE14="","",IF(AC14&gt;=Q14,IF(AG14&lt;100%,"INCUMPLIDA",IF(AG14=100%,"TERMINADA EXTEMPORANEA"))))</f>
        <v>TERMINADA EXTEMPORANEA</v>
      </c>
      <c r="AI14" s="113" t="b">
        <f t="shared" ref="AI14:AI19" si="9">IF(AE14="","",IF(AC14&lt;=Q14,IF(AG14=0%,"SIN INICIAR",IF(AG14=100%,"TERMINADA",IF(AG14&gt;0%,"EN PROCESO",IF(AG14&lt;0%,"INCUMPLIDA"))))))</f>
        <v>0</v>
      </c>
      <c r="AJ14" s="114" t="str">
        <f>IF(AE14="","",IF(AC14&gt;=Q14,AH14,IF(AC14&lt;Q14,AI14)))</f>
        <v>TERMINADA EXTEMPORANEA</v>
      </c>
      <c r="AK14" s="203" t="s">
        <v>1554</v>
      </c>
      <c r="AL14" s="114" t="s">
        <v>1059</v>
      </c>
      <c r="AM14" s="111"/>
      <c r="AN14" s="112"/>
      <c r="AO14" s="114"/>
      <c r="AP14" s="115" t="str">
        <f t="shared" si="2"/>
        <v/>
      </c>
      <c r="AQ14" s="113" t="str">
        <f t="shared" si="3"/>
        <v/>
      </c>
      <c r="AR14" s="113" t="str">
        <f t="shared" si="4"/>
        <v/>
      </c>
      <c r="AS14" s="113" t="str">
        <f t="shared" si="5"/>
        <v/>
      </c>
      <c r="AT14" s="114" t="str">
        <f t="shared" si="6"/>
        <v/>
      </c>
      <c r="AU14" s="112"/>
      <c r="AV14" s="112"/>
      <c r="AW14" s="114" t="str">
        <f t="shared" si="7"/>
        <v>CUMPLIDA</v>
      </c>
      <c r="AX14" s="114" t="s">
        <v>1355</v>
      </c>
      <c r="AY14" s="114" t="s">
        <v>647</v>
      </c>
      <c r="AZ14" s="114" t="s">
        <v>1453</v>
      </c>
    </row>
    <row r="15" spans="1:52" s="21" customFormat="1" ht="112.5" x14ac:dyDescent="0.15">
      <c r="A15" s="116">
        <v>6</v>
      </c>
      <c r="B15" s="74">
        <v>42914</v>
      </c>
      <c r="C15" s="118" t="s">
        <v>19</v>
      </c>
      <c r="D15" s="73" t="s">
        <v>130</v>
      </c>
      <c r="E15" s="117">
        <v>42853</v>
      </c>
      <c r="F15" s="118">
        <v>4</v>
      </c>
      <c r="G15" s="119" t="s">
        <v>137</v>
      </c>
      <c r="H15" s="118" t="s">
        <v>120</v>
      </c>
      <c r="I15" s="118" t="s">
        <v>138</v>
      </c>
      <c r="J15" s="118" t="s">
        <v>139</v>
      </c>
      <c r="K15" s="118">
        <v>1</v>
      </c>
      <c r="L15" s="118" t="s">
        <v>21</v>
      </c>
      <c r="M15" s="116" t="s">
        <v>136</v>
      </c>
      <c r="N15" s="120" t="s">
        <v>109</v>
      </c>
      <c r="O15" s="121">
        <v>1</v>
      </c>
      <c r="P15" s="117">
        <v>42948</v>
      </c>
      <c r="Q15" s="117">
        <v>43100</v>
      </c>
      <c r="R15" s="118" t="s">
        <v>68</v>
      </c>
      <c r="S15" s="73" t="str">
        <f>IF(R15="","",VLOOKUP(R15,[2]Datos.!G35:H57,2,FALSE))</f>
        <v xml:space="preserve">Subdirector Administrativo </v>
      </c>
      <c r="T15" s="73" t="str">
        <f>IF(R15="","",VLOOKUP(R15,[2]Datos.!$J$28:$K$50,2,FALSE))</f>
        <v>Técnico de Servicios Administrativos</v>
      </c>
      <c r="U15" s="122" t="s">
        <v>110</v>
      </c>
      <c r="V15" s="189">
        <v>43585</v>
      </c>
      <c r="W15" s="112" t="s">
        <v>1068</v>
      </c>
      <c r="X15" s="113">
        <v>0.5</v>
      </c>
      <c r="Y15" s="113"/>
      <c r="Z15" s="113"/>
      <c r="AA15" s="114" t="s">
        <v>1048</v>
      </c>
      <c r="AB15" s="190" t="s">
        <v>1057</v>
      </c>
      <c r="AC15" s="188">
        <v>43708</v>
      </c>
      <c r="AD15" s="239" t="s">
        <v>1530</v>
      </c>
      <c r="AE15" s="114">
        <v>2</v>
      </c>
      <c r="AF15" s="115">
        <f t="shared" si="0"/>
        <v>2</v>
      </c>
      <c r="AG15" s="113">
        <f t="shared" si="1"/>
        <v>1</v>
      </c>
      <c r="AH15" s="113" t="str">
        <f t="shared" si="8"/>
        <v>TERMINADA EXTEMPORANEA</v>
      </c>
      <c r="AI15" s="113" t="b">
        <f t="shared" si="9"/>
        <v>0</v>
      </c>
      <c r="AJ15" s="114" t="str">
        <f>IF(AE15="","",IF(AC15&gt;Q15,AH15,IF(AC15&lt;Q15,AI15)))</f>
        <v>TERMINADA EXTEMPORANEA</v>
      </c>
      <c r="AK15" s="112" t="s">
        <v>1591</v>
      </c>
      <c r="AL15" s="114" t="s">
        <v>1057</v>
      </c>
      <c r="AM15" s="111"/>
      <c r="AN15" s="112"/>
      <c r="AO15" s="114"/>
      <c r="AP15" s="115" t="str">
        <f t="shared" si="2"/>
        <v/>
      </c>
      <c r="AQ15" s="113" t="str">
        <f t="shared" si="3"/>
        <v/>
      </c>
      <c r="AR15" s="113" t="str">
        <f t="shared" si="4"/>
        <v/>
      </c>
      <c r="AS15" s="113" t="str">
        <f t="shared" si="5"/>
        <v/>
      </c>
      <c r="AT15" s="114" t="str">
        <f t="shared" si="6"/>
        <v/>
      </c>
      <c r="AU15" s="112"/>
      <c r="AV15" s="112"/>
      <c r="AW15" s="114" t="str">
        <f t="shared" si="7"/>
        <v>CUMPLIDA</v>
      </c>
      <c r="AX15" s="114" t="s">
        <v>1534</v>
      </c>
      <c r="AY15" s="114" t="s">
        <v>649</v>
      </c>
      <c r="AZ15" s="114" t="s">
        <v>1453</v>
      </c>
    </row>
    <row r="16" spans="1:52" s="21" customFormat="1" ht="112.5" x14ac:dyDescent="0.15">
      <c r="A16" s="116">
        <v>7</v>
      </c>
      <c r="B16" s="74">
        <v>42914</v>
      </c>
      <c r="C16" s="118" t="s">
        <v>19</v>
      </c>
      <c r="D16" s="73" t="s">
        <v>130</v>
      </c>
      <c r="E16" s="117">
        <v>42853</v>
      </c>
      <c r="F16" s="118">
        <v>5</v>
      </c>
      <c r="G16" s="119" t="s">
        <v>140</v>
      </c>
      <c r="H16" s="118" t="s">
        <v>120</v>
      </c>
      <c r="I16" s="118" t="s">
        <v>141</v>
      </c>
      <c r="J16" s="118" t="s">
        <v>139</v>
      </c>
      <c r="K16" s="118">
        <v>1</v>
      </c>
      <c r="L16" s="118" t="s">
        <v>21</v>
      </c>
      <c r="M16" s="116" t="s">
        <v>136</v>
      </c>
      <c r="N16" s="120" t="s">
        <v>109</v>
      </c>
      <c r="O16" s="121">
        <v>1</v>
      </c>
      <c r="P16" s="117">
        <v>42948</v>
      </c>
      <c r="Q16" s="117">
        <v>43100</v>
      </c>
      <c r="R16" s="118" t="s">
        <v>68</v>
      </c>
      <c r="S16" s="73" t="str">
        <f>IF(R16="","",VLOOKUP(R16,[2]Datos.!G36:H58,2,FALSE))</f>
        <v xml:space="preserve">Subdirector Administrativo </v>
      </c>
      <c r="T16" s="73" t="str">
        <f>IF(R16="","",VLOOKUP(R16,[2]Datos.!$J$28:$K$50,2,FALSE))</f>
        <v>Técnico de Servicios Administrativos</v>
      </c>
      <c r="U16" s="122" t="s">
        <v>110</v>
      </c>
      <c r="V16" s="189">
        <v>43585</v>
      </c>
      <c r="W16" s="112" t="s">
        <v>1069</v>
      </c>
      <c r="X16" s="113">
        <v>0.5</v>
      </c>
      <c r="Y16" s="113"/>
      <c r="Z16" s="113"/>
      <c r="AA16" s="114" t="s">
        <v>1048</v>
      </c>
      <c r="AB16" s="190" t="s">
        <v>1057</v>
      </c>
      <c r="AC16" s="188">
        <v>43708</v>
      </c>
      <c r="AD16" s="239" t="s">
        <v>1530</v>
      </c>
      <c r="AE16" s="114">
        <v>2</v>
      </c>
      <c r="AF16" s="115">
        <f t="shared" si="0"/>
        <v>2</v>
      </c>
      <c r="AG16" s="113">
        <f t="shared" si="1"/>
        <v>1</v>
      </c>
      <c r="AH16" s="113" t="str">
        <f t="shared" si="8"/>
        <v>TERMINADA EXTEMPORANEA</v>
      </c>
      <c r="AI16" s="113" t="b">
        <f t="shared" si="9"/>
        <v>0</v>
      </c>
      <c r="AJ16" s="114" t="str">
        <f>IF(AE16="","",IF(AC16&gt;Q16,AH16,IF(AC16&lt;Q16,AI16)))</f>
        <v>TERMINADA EXTEMPORANEA</v>
      </c>
      <c r="AK16" s="112" t="s">
        <v>1592</v>
      </c>
      <c r="AL16" s="114" t="s">
        <v>1057</v>
      </c>
      <c r="AM16" s="111"/>
      <c r="AN16" s="112"/>
      <c r="AO16" s="114"/>
      <c r="AP16" s="115" t="str">
        <f t="shared" si="2"/>
        <v/>
      </c>
      <c r="AQ16" s="113" t="str">
        <f t="shared" si="3"/>
        <v/>
      </c>
      <c r="AR16" s="113" t="str">
        <f t="shared" si="4"/>
        <v/>
      </c>
      <c r="AS16" s="113" t="str">
        <f t="shared" si="5"/>
        <v/>
      </c>
      <c r="AT16" s="114" t="str">
        <f t="shared" si="6"/>
        <v/>
      </c>
      <c r="AU16" s="112"/>
      <c r="AV16" s="112"/>
      <c r="AW16" s="114" t="str">
        <f t="shared" si="7"/>
        <v>CUMPLIDA</v>
      </c>
      <c r="AX16" s="114" t="s">
        <v>1534</v>
      </c>
      <c r="AY16" s="114" t="s">
        <v>649</v>
      </c>
      <c r="AZ16" s="114" t="s">
        <v>1453</v>
      </c>
    </row>
    <row r="17" spans="1:52" s="21" customFormat="1" ht="132.75" customHeight="1" x14ac:dyDescent="0.15">
      <c r="A17" s="116">
        <v>8</v>
      </c>
      <c r="B17" s="74">
        <v>43069</v>
      </c>
      <c r="C17" s="73" t="s">
        <v>19</v>
      </c>
      <c r="D17" s="73" t="s">
        <v>142</v>
      </c>
      <c r="E17" s="74">
        <v>43041</v>
      </c>
      <c r="F17" s="73">
        <v>7</v>
      </c>
      <c r="G17" s="123" t="s">
        <v>146</v>
      </c>
      <c r="H17" s="73" t="s">
        <v>79</v>
      </c>
      <c r="I17" s="73" t="s">
        <v>143</v>
      </c>
      <c r="J17" s="73" t="s">
        <v>587</v>
      </c>
      <c r="K17" s="116">
        <v>4</v>
      </c>
      <c r="L17" s="116" t="s">
        <v>21</v>
      </c>
      <c r="M17" s="116" t="s">
        <v>144</v>
      </c>
      <c r="N17" s="124" t="s">
        <v>145</v>
      </c>
      <c r="O17" s="124">
        <v>1</v>
      </c>
      <c r="P17" s="125">
        <v>43080</v>
      </c>
      <c r="Q17" s="125">
        <v>43444</v>
      </c>
      <c r="R17" s="116" t="s">
        <v>82</v>
      </c>
      <c r="S17" s="73" t="s">
        <v>50</v>
      </c>
      <c r="T17" s="73" t="str">
        <f>IF(R17="","",VLOOKUP(R17,[2]Datos.!$J$28:$K$50,2,FALSE))</f>
        <v>Coordinador Jurídico</v>
      </c>
      <c r="U17" s="122" t="s">
        <v>110</v>
      </c>
      <c r="V17" s="189">
        <v>43585</v>
      </c>
      <c r="W17" s="203" t="s">
        <v>1070</v>
      </c>
      <c r="X17" s="113">
        <v>0.25</v>
      </c>
      <c r="Y17" s="113"/>
      <c r="Z17" s="113"/>
      <c r="AA17" s="114" t="s">
        <v>1048</v>
      </c>
      <c r="AB17" s="190" t="s">
        <v>1060</v>
      </c>
      <c r="AC17" s="188">
        <v>43708</v>
      </c>
      <c r="AD17" s="112" t="s">
        <v>1292</v>
      </c>
      <c r="AE17" s="114">
        <v>1</v>
      </c>
      <c r="AF17" s="115">
        <f t="shared" si="0"/>
        <v>0.25</v>
      </c>
      <c r="AG17" s="113">
        <f t="shared" si="1"/>
        <v>0.25</v>
      </c>
      <c r="AH17" s="113" t="str">
        <f t="shared" si="8"/>
        <v>INCUMPLIDA</v>
      </c>
      <c r="AI17" s="113" t="b">
        <f t="shared" si="9"/>
        <v>0</v>
      </c>
      <c r="AJ17" s="114" t="str">
        <f>IF(AE17="","",IF(AC17&gt;=Q17,AH17,IF(AC17&lt;Q17,AI17)))</f>
        <v>INCUMPLIDA</v>
      </c>
      <c r="AK17" s="203" t="s">
        <v>1541</v>
      </c>
      <c r="AL17" s="114" t="s">
        <v>1060</v>
      </c>
      <c r="AM17" s="111"/>
      <c r="AN17" s="112"/>
      <c r="AO17" s="114"/>
      <c r="AP17" s="115" t="str">
        <f t="shared" si="2"/>
        <v/>
      </c>
      <c r="AQ17" s="113" t="str">
        <f t="shared" si="3"/>
        <v/>
      </c>
      <c r="AR17" s="113" t="str">
        <f t="shared" si="4"/>
        <v/>
      </c>
      <c r="AS17" s="113" t="str">
        <f t="shared" si="5"/>
        <v/>
      </c>
      <c r="AT17" s="114" t="str">
        <f t="shared" si="6"/>
        <v/>
      </c>
      <c r="AU17" s="112"/>
      <c r="AV17" s="112"/>
      <c r="AW17" s="114" t="str">
        <f t="shared" si="7"/>
        <v>PENDIENTE</v>
      </c>
      <c r="AX17" s="114"/>
      <c r="AY17" s="114"/>
      <c r="AZ17" s="114"/>
    </row>
    <row r="18" spans="1:52" s="21" customFormat="1" ht="202.5" x14ac:dyDescent="0.15">
      <c r="A18" s="116">
        <v>9</v>
      </c>
      <c r="B18" s="74">
        <v>43069</v>
      </c>
      <c r="C18" s="73" t="s">
        <v>19</v>
      </c>
      <c r="D18" s="73" t="s">
        <v>142</v>
      </c>
      <c r="E18" s="74">
        <v>43041</v>
      </c>
      <c r="F18" s="73">
        <v>8</v>
      </c>
      <c r="G18" s="123" t="s">
        <v>147</v>
      </c>
      <c r="H18" s="73" t="s">
        <v>79</v>
      </c>
      <c r="I18" s="73" t="s">
        <v>143</v>
      </c>
      <c r="J18" s="73" t="s">
        <v>148</v>
      </c>
      <c r="K18" s="116">
        <v>3</v>
      </c>
      <c r="L18" s="116" t="s">
        <v>21</v>
      </c>
      <c r="M18" s="116" t="s">
        <v>144</v>
      </c>
      <c r="N18" s="124" t="s">
        <v>149</v>
      </c>
      <c r="O18" s="124">
        <v>1</v>
      </c>
      <c r="P18" s="125">
        <v>43080</v>
      </c>
      <c r="Q18" s="125">
        <v>43617</v>
      </c>
      <c r="R18" s="116" t="s">
        <v>82</v>
      </c>
      <c r="S18" s="73" t="str">
        <f>IF(R18="","",VLOOKUP(R18,[2]Datos.!G29:H51,2,FALSE))</f>
        <v>Secretario General</v>
      </c>
      <c r="T18" s="73" t="str">
        <f>IF(R18="","",VLOOKUP(R18,[2]Datos.!$J$28:$K$50,2,FALSE))</f>
        <v>Coordinador Jurídico</v>
      </c>
      <c r="U18" s="122" t="s">
        <v>110</v>
      </c>
      <c r="V18" s="189">
        <v>43585</v>
      </c>
      <c r="W18" s="203" t="s">
        <v>1071</v>
      </c>
      <c r="X18" s="113">
        <v>0</v>
      </c>
      <c r="Y18" s="113"/>
      <c r="Z18" s="113"/>
      <c r="AA18" s="114" t="s">
        <v>1047</v>
      </c>
      <c r="AB18" s="190" t="s">
        <v>1060</v>
      </c>
      <c r="AC18" s="188">
        <v>43708</v>
      </c>
      <c r="AD18" s="112" t="s">
        <v>1292</v>
      </c>
      <c r="AE18" s="114">
        <v>0</v>
      </c>
      <c r="AF18" s="115">
        <f t="shared" si="0"/>
        <v>0</v>
      </c>
      <c r="AG18" s="113">
        <f t="shared" si="1"/>
        <v>0</v>
      </c>
      <c r="AH18" s="113" t="str">
        <f t="shared" si="8"/>
        <v>INCUMPLIDA</v>
      </c>
      <c r="AI18" s="113" t="b">
        <f t="shared" si="9"/>
        <v>0</v>
      </c>
      <c r="AJ18" s="114" t="str">
        <f>IF(AE18="","",IF(AC18&gt;=Q18,AH18,IF(AC18&lt;Q18,AI18)))</f>
        <v>INCUMPLIDA</v>
      </c>
      <c r="AK18" s="203" t="s">
        <v>1542</v>
      </c>
      <c r="AL18" s="114" t="s">
        <v>1060</v>
      </c>
      <c r="AM18" s="111"/>
      <c r="AN18" s="112"/>
      <c r="AO18" s="114"/>
      <c r="AP18" s="115" t="str">
        <f t="shared" si="2"/>
        <v/>
      </c>
      <c r="AQ18" s="113" t="str">
        <f t="shared" si="3"/>
        <v/>
      </c>
      <c r="AR18" s="113" t="str">
        <f t="shared" si="4"/>
        <v/>
      </c>
      <c r="AS18" s="113" t="str">
        <f t="shared" si="5"/>
        <v/>
      </c>
      <c r="AT18" s="114" t="str">
        <f t="shared" si="6"/>
        <v/>
      </c>
      <c r="AU18" s="112"/>
      <c r="AV18" s="112"/>
      <c r="AW18" s="114" t="str">
        <f t="shared" si="7"/>
        <v>PENDIENTE</v>
      </c>
      <c r="AX18" s="114"/>
      <c r="AY18" s="114"/>
      <c r="AZ18" s="114"/>
    </row>
    <row r="19" spans="1:52" s="21" customFormat="1" ht="146.25" x14ac:dyDescent="0.15">
      <c r="A19" s="116">
        <v>10</v>
      </c>
      <c r="B19" s="125">
        <v>43069</v>
      </c>
      <c r="C19" s="116" t="s">
        <v>19</v>
      </c>
      <c r="D19" s="116" t="s">
        <v>150</v>
      </c>
      <c r="E19" s="125">
        <v>43042</v>
      </c>
      <c r="F19" s="73">
        <v>1</v>
      </c>
      <c r="G19" s="126" t="s">
        <v>151</v>
      </c>
      <c r="H19" s="116" t="s">
        <v>79</v>
      </c>
      <c r="I19" s="118" t="s">
        <v>152</v>
      </c>
      <c r="J19" s="118" t="s">
        <v>153</v>
      </c>
      <c r="K19" s="118">
        <v>11</v>
      </c>
      <c r="L19" s="118" t="s">
        <v>21</v>
      </c>
      <c r="M19" s="118" t="s">
        <v>154</v>
      </c>
      <c r="N19" s="127" t="s">
        <v>155</v>
      </c>
      <c r="O19" s="127">
        <v>1</v>
      </c>
      <c r="P19" s="125">
        <v>43080</v>
      </c>
      <c r="Q19" s="125">
        <v>43444</v>
      </c>
      <c r="R19" s="117" t="s">
        <v>82</v>
      </c>
      <c r="S19" s="73" t="str">
        <f>IF(R19="","",VLOOKUP(R19,[2]Datos.!$G$28:$H$50,2,FALSE))</f>
        <v>Secretario General</v>
      </c>
      <c r="T19" s="73" t="str">
        <f>IF(R19="","",VLOOKUP(R19,[2]Datos.!$J$28:$K$50,2,FALSE))</f>
        <v>Coordinador Jurídico</v>
      </c>
      <c r="U19" s="122" t="s">
        <v>110</v>
      </c>
      <c r="V19" s="189">
        <v>43585</v>
      </c>
      <c r="W19" s="203" t="s">
        <v>1072</v>
      </c>
      <c r="X19" s="113">
        <v>0.36399999999999999</v>
      </c>
      <c r="Y19" s="113"/>
      <c r="Z19" s="113"/>
      <c r="AA19" s="114" t="s">
        <v>1048</v>
      </c>
      <c r="AB19" s="190" t="s">
        <v>1060</v>
      </c>
      <c r="AC19" s="188">
        <v>43708</v>
      </c>
      <c r="AD19" s="112" t="s">
        <v>1292</v>
      </c>
      <c r="AE19" s="114">
        <v>4</v>
      </c>
      <c r="AF19" s="115">
        <f t="shared" si="0"/>
        <v>0.36363636363636365</v>
      </c>
      <c r="AG19" s="113">
        <f t="shared" si="1"/>
        <v>0.36363636363636365</v>
      </c>
      <c r="AH19" s="113" t="str">
        <f t="shared" si="8"/>
        <v>INCUMPLIDA</v>
      </c>
      <c r="AI19" s="113" t="b">
        <f t="shared" si="9"/>
        <v>0</v>
      </c>
      <c r="AJ19" s="114" t="str">
        <f>IF(AE19="","",IF(AC19&gt;=Q19,AH19,IF(AC19&lt;Q19,AI19)))</f>
        <v>INCUMPLIDA</v>
      </c>
      <c r="AK19" s="203" t="s">
        <v>1549</v>
      </c>
      <c r="AL19" s="114" t="s">
        <v>1060</v>
      </c>
      <c r="AM19" s="111"/>
      <c r="AN19" s="112"/>
      <c r="AO19" s="114"/>
      <c r="AP19" s="115" t="str">
        <f t="shared" si="2"/>
        <v/>
      </c>
      <c r="AQ19" s="113" t="str">
        <f t="shared" si="3"/>
        <v/>
      </c>
      <c r="AR19" s="113" t="str">
        <f t="shared" si="4"/>
        <v/>
      </c>
      <c r="AS19" s="113" t="str">
        <f t="shared" si="5"/>
        <v/>
      </c>
      <c r="AT19" s="114" t="str">
        <f t="shared" si="6"/>
        <v/>
      </c>
      <c r="AU19" s="112"/>
      <c r="AV19" s="112"/>
      <c r="AW19" s="114" t="str">
        <f t="shared" si="7"/>
        <v>PENDIENTE</v>
      </c>
      <c r="AX19" s="114"/>
      <c r="AY19" s="114"/>
      <c r="AZ19" s="114"/>
    </row>
    <row r="20" spans="1:52" s="21" customFormat="1" ht="144.75" customHeight="1" x14ac:dyDescent="0.15">
      <c r="A20" s="116">
        <v>11</v>
      </c>
      <c r="B20" s="125">
        <v>43069</v>
      </c>
      <c r="C20" s="116" t="s">
        <v>19</v>
      </c>
      <c r="D20" s="116" t="s">
        <v>150</v>
      </c>
      <c r="E20" s="125">
        <v>43042</v>
      </c>
      <c r="F20" s="73">
        <v>1</v>
      </c>
      <c r="G20" s="126" t="s">
        <v>151</v>
      </c>
      <c r="H20" s="116" t="s">
        <v>79</v>
      </c>
      <c r="I20" s="118" t="s">
        <v>152</v>
      </c>
      <c r="J20" s="118" t="s">
        <v>156</v>
      </c>
      <c r="K20" s="118">
        <v>50</v>
      </c>
      <c r="L20" s="118" t="s">
        <v>21</v>
      </c>
      <c r="M20" s="118" t="s">
        <v>154</v>
      </c>
      <c r="N20" s="127" t="s">
        <v>155</v>
      </c>
      <c r="O20" s="127">
        <v>1</v>
      </c>
      <c r="P20" s="125">
        <v>43080</v>
      </c>
      <c r="Q20" s="125">
        <v>43444</v>
      </c>
      <c r="R20" s="117" t="s">
        <v>82</v>
      </c>
      <c r="S20" s="73" t="str">
        <f>IF(R20="","",VLOOKUP(R20,[2]Datos.!$G$28:$H$50,2,FALSE))</f>
        <v>Secretario General</v>
      </c>
      <c r="T20" s="73" t="str">
        <f>IF(R20="","",VLOOKUP(R20,[2]Datos.!$J$28:$K$50,2,FALSE))</f>
        <v>Coordinador Jurídico</v>
      </c>
      <c r="U20" s="122" t="s">
        <v>110</v>
      </c>
      <c r="V20" s="189">
        <v>43585</v>
      </c>
      <c r="W20" s="203" t="s">
        <v>1073</v>
      </c>
      <c r="X20" s="113">
        <v>0</v>
      </c>
      <c r="Y20" s="113"/>
      <c r="Z20" s="113"/>
      <c r="AA20" s="114" t="s">
        <v>1048</v>
      </c>
      <c r="AB20" s="190" t="s">
        <v>1060</v>
      </c>
      <c r="AC20" s="188">
        <v>43708</v>
      </c>
      <c r="AD20" s="112" t="s">
        <v>1292</v>
      </c>
      <c r="AE20" s="114">
        <v>0</v>
      </c>
      <c r="AF20" s="115">
        <f t="shared" si="0"/>
        <v>0</v>
      </c>
      <c r="AG20" s="113">
        <f t="shared" si="1"/>
        <v>0</v>
      </c>
      <c r="AH20" s="113" t="str">
        <f>IF(AE20="","",IF(AC20&gt;=Q20,IF(AG20&lt;100%,"INCUMPLIDA",IF(AG20=100%,"TERMINADA EXTEMPORANEA"))))</f>
        <v>INCUMPLIDA</v>
      </c>
      <c r="AI20" s="113" t="b">
        <f>IF(AE20="","",IF(AC20&lt;=Q20,IF(AG20=0%,"SIN INICIAR",IF(AG20=100%,"TERMINADA",IF(AG20&gt;0%,"EN PROCESO",IF(AG20&lt;0%,"INCUMPLIDA"))))))</f>
        <v>0</v>
      </c>
      <c r="AJ20" s="114" t="str">
        <f>IF(AE20="","",IF(AC20&gt;=Q20,AH20,IF(AC20&lt;Q20,AI20)))</f>
        <v>INCUMPLIDA</v>
      </c>
      <c r="AK20" s="203" t="s">
        <v>1548</v>
      </c>
      <c r="AL20" s="114" t="s">
        <v>1060</v>
      </c>
      <c r="AM20" s="111"/>
      <c r="AN20" s="112"/>
      <c r="AO20" s="114"/>
      <c r="AP20" s="115" t="str">
        <f t="shared" si="2"/>
        <v/>
      </c>
      <c r="AQ20" s="113" t="str">
        <f t="shared" si="3"/>
        <v/>
      </c>
      <c r="AR20" s="113" t="str">
        <f t="shared" si="4"/>
        <v/>
      </c>
      <c r="AS20" s="113" t="str">
        <f t="shared" si="5"/>
        <v/>
      </c>
      <c r="AT20" s="114" t="str">
        <f t="shared" si="6"/>
        <v/>
      </c>
      <c r="AU20" s="112"/>
      <c r="AV20" s="112"/>
      <c r="AW20" s="114" t="str">
        <f t="shared" si="7"/>
        <v>PENDIENTE</v>
      </c>
      <c r="AX20" s="114"/>
      <c r="AY20" s="114"/>
      <c r="AZ20" s="114"/>
    </row>
    <row r="21" spans="1:52" s="21" customFormat="1" ht="180" x14ac:dyDescent="0.15">
      <c r="A21" s="116">
        <v>12</v>
      </c>
      <c r="B21" s="125">
        <v>43083</v>
      </c>
      <c r="C21" s="116" t="s">
        <v>19</v>
      </c>
      <c r="D21" s="116" t="s">
        <v>157</v>
      </c>
      <c r="E21" s="125">
        <v>43069</v>
      </c>
      <c r="F21" s="73">
        <v>1</v>
      </c>
      <c r="G21" s="126" t="s">
        <v>158</v>
      </c>
      <c r="H21" s="116" t="s">
        <v>159</v>
      </c>
      <c r="I21" s="116" t="s">
        <v>160</v>
      </c>
      <c r="J21" s="116" t="s">
        <v>161</v>
      </c>
      <c r="K21" s="116">
        <v>2</v>
      </c>
      <c r="L21" s="116" t="s">
        <v>21</v>
      </c>
      <c r="M21" s="116" t="s">
        <v>162</v>
      </c>
      <c r="N21" s="128" t="s">
        <v>163</v>
      </c>
      <c r="O21" s="124">
        <v>1</v>
      </c>
      <c r="P21" s="125">
        <v>43101</v>
      </c>
      <c r="Q21" s="125">
        <v>43343</v>
      </c>
      <c r="R21" s="116" t="s">
        <v>83</v>
      </c>
      <c r="S21" s="73" t="str">
        <f>IF(R21="","",VLOOKUP(R21,[2]Datos.!G30:H52,2,FALSE))</f>
        <v>Secretario General</v>
      </c>
      <c r="T21" s="73" t="str">
        <f>IF(R21="","",VLOOKUP(R21,[2]Datos.!$J$28:$K$50,2,FALSE))</f>
        <v>Auxiliar de Atención al Ciudadano</v>
      </c>
      <c r="U21" s="122" t="s">
        <v>110</v>
      </c>
      <c r="V21" s="189">
        <v>43585</v>
      </c>
      <c r="W21" s="203" t="s">
        <v>1074</v>
      </c>
      <c r="X21" s="113">
        <v>0.5</v>
      </c>
      <c r="Y21" s="113"/>
      <c r="Z21" s="113"/>
      <c r="AA21" s="114" t="s">
        <v>1048</v>
      </c>
      <c r="AB21" s="190" t="s">
        <v>1059</v>
      </c>
      <c r="AC21" s="188">
        <v>43708</v>
      </c>
      <c r="AD21" s="112" t="s">
        <v>1335</v>
      </c>
      <c r="AE21" s="114">
        <v>1</v>
      </c>
      <c r="AF21" s="115">
        <f t="shared" si="0"/>
        <v>0.5</v>
      </c>
      <c r="AG21" s="113">
        <f t="shared" si="1"/>
        <v>0.5</v>
      </c>
      <c r="AH21" s="113" t="str">
        <f>IF(AE21="","",IF(AC21&gt;=Q21,IF(AG21&lt;100%,"INCUMPLIDA",IF(AG21=100%,"TERMINADA EXTEMPORANEA"))))</f>
        <v>INCUMPLIDA</v>
      </c>
      <c r="AI21" s="113" t="b">
        <f>IF(AE21="","",IF(AC21&lt;=Q21,IF(AG21=0%,"SIN INICIAR",IF(AG21=100%,"TERMINADA",IF(AG21&gt;0%,"EN PROCESO",IF(AG21&lt;0%,"INCUMPLIDA"))))))</f>
        <v>0</v>
      </c>
      <c r="AJ21" s="114" t="str">
        <f>IF(AE21="","",IF(AC21&gt;=Q21,AH21,IF(AC21&lt;Q21,AI21)))</f>
        <v>INCUMPLIDA</v>
      </c>
      <c r="AK21" s="203" t="s">
        <v>1336</v>
      </c>
      <c r="AL21" s="114" t="s">
        <v>1059</v>
      </c>
      <c r="AM21" s="111"/>
      <c r="AN21" s="112"/>
      <c r="AO21" s="114"/>
      <c r="AP21" s="115" t="str">
        <f t="shared" si="2"/>
        <v/>
      </c>
      <c r="AQ21" s="113" t="str">
        <f t="shared" si="3"/>
        <v/>
      </c>
      <c r="AR21" s="113" t="str">
        <f t="shared" si="4"/>
        <v/>
      </c>
      <c r="AS21" s="113" t="str">
        <f t="shared" si="5"/>
        <v/>
      </c>
      <c r="AT21" s="114" t="str">
        <f t="shared" si="6"/>
        <v/>
      </c>
      <c r="AU21" s="112"/>
      <c r="AV21" s="112"/>
      <c r="AW21" s="114" t="str">
        <f t="shared" si="7"/>
        <v>PENDIENTE</v>
      </c>
      <c r="AX21" s="114"/>
      <c r="AY21" s="114"/>
      <c r="AZ21" s="114"/>
    </row>
    <row r="22" spans="1:52" s="21" customFormat="1" ht="135" x14ac:dyDescent="0.15">
      <c r="A22" s="116">
        <v>13</v>
      </c>
      <c r="B22" s="74">
        <v>43088</v>
      </c>
      <c r="C22" s="73" t="s">
        <v>19</v>
      </c>
      <c r="D22" s="73" t="s">
        <v>164</v>
      </c>
      <c r="E22" s="74">
        <v>43069</v>
      </c>
      <c r="F22" s="73">
        <v>4</v>
      </c>
      <c r="G22" s="123" t="s">
        <v>166</v>
      </c>
      <c r="H22" s="73" t="s">
        <v>78</v>
      </c>
      <c r="I22" s="73" t="s">
        <v>167</v>
      </c>
      <c r="J22" s="73" t="s">
        <v>168</v>
      </c>
      <c r="K22" s="73">
        <v>3</v>
      </c>
      <c r="L22" s="73" t="s">
        <v>21</v>
      </c>
      <c r="M22" s="73" t="s">
        <v>165</v>
      </c>
      <c r="N22" s="129" t="s">
        <v>169</v>
      </c>
      <c r="O22" s="130">
        <v>1</v>
      </c>
      <c r="P22" s="74">
        <v>43136</v>
      </c>
      <c r="Q22" s="74">
        <v>43312</v>
      </c>
      <c r="R22" s="73" t="s">
        <v>65</v>
      </c>
      <c r="S22" s="73" t="str">
        <f>IF(R22="","",VLOOKUP(R22,[2]Datos.!G35:H57,2,FALSE))</f>
        <v>Director Operativo</v>
      </c>
      <c r="T22" s="73" t="str">
        <f>IF(R22="","",VLOOKUP(R22,[2]Datos.!$J$28:$K$50,2,FALSE))</f>
        <v>Profesional Universitario de Ventas y Mercadeo</v>
      </c>
      <c r="U22" s="122" t="s">
        <v>110</v>
      </c>
      <c r="V22" s="189">
        <v>43585</v>
      </c>
      <c r="W22" s="203" t="s">
        <v>1075</v>
      </c>
      <c r="X22" s="113">
        <v>1</v>
      </c>
      <c r="Y22" s="113"/>
      <c r="Z22" s="113"/>
      <c r="AA22" s="114" t="s">
        <v>1046</v>
      </c>
      <c r="AB22" s="190" t="s">
        <v>1059</v>
      </c>
      <c r="AC22" s="188">
        <v>43708</v>
      </c>
      <c r="AD22" s="112" t="s">
        <v>1363</v>
      </c>
      <c r="AE22" s="114">
        <v>3</v>
      </c>
      <c r="AF22" s="115">
        <f t="shared" si="0"/>
        <v>1</v>
      </c>
      <c r="AG22" s="113">
        <f t="shared" si="1"/>
        <v>1</v>
      </c>
      <c r="AH22" s="113" t="b">
        <f>IF(AE22="","",IF(AC22&lt;=Q22,IF(AG22&lt;100%,"INCUMPLIDA",IF(AG22=100%,"TERMINADA EXTEMPORANEA"))))</f>
        <v>0</v>
      </c>
      <c r="AI22" s="113" t="str">
        <f>IF(AE22="","",IF(AC22&gt;=Q22,IF(AG22=0%,"SIN INICIAR",IF(AG22=100%,"TERMINADA",IF(AG22&gt;0%,"EN PROCESO",IF(AG22&lt;0%,"INCUMPLIDA"))))))</f>
        <v>TERMINADA</v>
      </c>
      <c r="AJ22" s="114" t="str">
        <f>IF(AE22="","",IF(AC22&lt;=Q22,AH22,IF(AC22&lt;&gt;Q22,AI22)))</f>
        <v>TERMINADA</v>
      </c>
      <c r="AK22" s="112" t="s">
        <v>1555</v>
      </c>
      <c r="AL22" s="114" t="s">
        <v>1059</v>
      </c>
      <c r="AM22" s="111"/>
      <c r="AN22" s="112"/>
      <c r="AO22" s="114"/>
      <c r="AP22" s="115" t="str">
        <f t="shared" si="2"/>
        <v/>
      </c>
      <c r="AQ22" s="113" t="str">
        <f t="shared" si="3"/>
        <v/>
      </c>
      <c r="AR22" s="113" t="str">
        <f t="shared" si="4"/>
        <v/>
      </c>
      <c r="AS22" s="113" t="str">
        <f t="shared" si="5"/>
        <v/>
      </c>
      <c r="AT22" s="114" t="str">
        <f t="shared" si="6"/>
        <v/>
      </c>
      <c r="AU22" s="112"/>
      <c r="AV22" s="112"/>
      <c r="AW22" s="114" t="str">
        <f t="shared" si="7"/>
        <v>CUMPLIDA</v>
      </c>
      <c r="AX22" s="114" t="s">
        <v>1456</v>
      </c>
      <c r="AY22" s="114" t="s">
        <v>647</v>
      </c>
      <c r="AZ22" s="114" t="s">
        <v>1453</v>
      </c>
    </row>
    <row r="23" spans="1:52" s="21" customFormat="1" ht="135" x14ac:dyDescent="0.15">
      <c r="A23" s="116">
        <v>14</v>
      </c>
      <c r="B23" s="74">
        <v>43088</v>
      </c>
      <c r="C23" s="73" t="s">
        <v>19</v>
      </c>
      <c r="D23" s="73" t="s">
        <v>164</v>
      </c>
      <c r="E23" s="74">
        <v>43069</v>
      </c>
      <c r="F23" s="73">
        <v>6</v>
      </c>
      <c r="G23" s="123" t="s">
        <v>170</v>
      </c>
      <c r="H23" s="73" t="s">
        <v>78</v>
      </c>
      <c r="I23" s="73" t="s">
        <v>171</v>
      </c>
      <c r="J23" s="73" t="s">
        <v>172</v>
      </c>
      <c r="K23" s="73">
        <v>2</v>
      </c>
      <c r="L23" s="73" t="s">
        <v>21</v>
      </c>
      <c r="M23" s="73" t="s">
        <v>173</v>
      </c>
      <c r="N23" s="129" t="s">
        <v>174</v>
      </c>
      <c r="O23" s="130">
        <v>1</v>
      </c>
      <c r="P23" s="74">
        <v>43136</v>
      </c>
      <c r="Q23" s="74">
        <v>43312</v>
      </c>
      <c r="R23" s="73" t="s">
        <v>68</v>
      </c>
      <c r="S23" s="73" t="str">
        <f>IF(R23="","",VLOOKUP(R23,[2]Datos.!G37:H59,2,FALSE))</f>
        <v xml:space="preserve">Subdirector Administrativo </v>
      </c>
      <c r="T23" s="73" t="str">
        <f>IF(R23="","",VLOOKUP(R23,[2]Datos.!$J$28:$K$50,2,FALSE))</f>
        <v>Técnico de Servicios Administrativos</v>
      </c>
      <c r="U23" s="122" t="s">
        <v>110</v>
      </c>
      <c r="V23" s="189">
        <v>43585</v>
      </c>
      <c r="W23" s="112" t="s">
        <v>1076</v>
      </c>
      <c r="X23" s="113">
        <v>0.5</v>
      </c>
      <c r="Y23" s="113"/>
      <c r="Z23" s="113"/>
      <c r="AA23" s="114" t="s">
        <v>1048</v>
      </c>
      <c r="AB23" s="190" t="s">
        <v>1057</v>
      </c>
      <c r="AC23" s="188">
        <v>43708</v>
      </c>
      <c r="AD23" s="239" t="s">
        <v>1593</v>
      </c>
      <c r="AE23" s="114">
        <v>2</v>
      </c>
      <c r="AF23" s="115">
        <f t="shared" si="0"/>
        <v>1</v>
      </c>
      <c r="AG23" s="113">
        <f t="shared" si="1"/>
        <v>1</v>
      </c>
      <c r="AH23" s="113" t="str">
        <f>IF(AE23="","",IF(AC23&gt;=Q23,IF(AG23&lt;100%,"INCUMPLIDA",IF(AG23=100%,"TERMINADA EXTEMPORANEA"))))</f>
        <v>TERMINADA EXTEMPORANEA</v>
      </c>
      <c r="AI23" s="113" t="b">
        <f>IF(AE23="","",IF(AC23&lt;=Q23,IF(AG23=0%,"SIN INICIAR",IF(AG23=100%,"TERMINADA",IF(AG23&gt;0%,"EN PROCESO",IF(AG23&lt;0%,"INCUMPLIDA"))))))</f>
        <v>0</v>
      </c>
      <c r="AJ23" s="114" t="str">
        <f>IF(AE23="","",IF(AC23&gt;Q23,AH23,IF(AC23&lt;Q23,AI23)))</f>
        <v>TERMINADA EXTEMPORANEA</v>
      </c>
      <c r="AK23" s="112" t="s">
        <v>1618</v>
      </c>
      <c r="AL23" s="114" t="s">
        <v>1057</v>
      </c>
      <c r="AM23" s="111"/>
      <c r="AN23" s="112"/>
      <c r="AO23" s="114"/>
      <c r="AP23" s="115" t="str">
        <f t="shared" si="2"/>
        <v/>
      </c>
      <c r="AQ23" s="113" t="str">
        <f t="shared" si="3"/>
        <v/>
      </c>
      <c r="AR23" s="113" t="str">
        <f t="shared" si="4"/>
        <v/>
      </c>
      <c r="AS23" s="113" t="str">
        <f t="shared" si="5"/>
        <v/>
      </c>
      <c r="AT23" s="114" t="str">
        <f t="shared" si="6"/>
        <v/>
      </c>
      <c r="AU23" s="112"/>
      <c r="AV23" s="112"/>
      <c r="AW23" s="114" t="str">
        <f t="shared" si="7"/>
        <v>CUMPLIDA</v>
      </c>
      <c r="AX23" s="114" t="s">
        <v>1587</v>
      </c>
      <c r="AY23" s="114" t="s">
        <v>647</v>
      </c>
      <c r="AZ23" s="114" t="s">
        <v>1453</v>
      </c>
    </row>
    <row r="24" spans="1:52" s="21" customFormat="1" ht="247.5" customHeight="1" x14ac:dyDescent="0.15">
      <c r="A24" s="116">
        <v>15</v>
      </c>
      <c r="B24" s="74">
        <v>43088</v>
      </c>
      <c r="C24" s="73" t="s">
        <v>19</v>
      </c>
      <c r="D24" s="73" t="s">
        <v>164</v>
      </c>
      <c r="E24" s="74">
        <v>43069</v>
      </c>
      <c r="F24" s="73">
        <v>8</v>
      </c>
      <c r="G24" s="123" t="s">
        <v>614</v>
      </c>
      <c r="H24" s="73" t="s">
        <v>78</v>
      </c>
      <c r="I24" s="73" t="s">
        <v>175</v>
      </c>
      <c r="J24" s="73" t="s">
        <v>176</v>
      </c>
      <c r="K24" s="73">
        <v>3</v>
      </c>
      <c r="L24" s="73" t="s">
        <v>21</v>
      </c>
      <c r="M24" s="73" t="s">
        <v>177</v>
      </c>
      <c r="N24" s="129" t="s">
        <v>178</v>
      </c>
      <c r="O24" s="130">
        <v>1</v>
      </c>
      <c r="P24" s="74">
        <v>43136</v>
      </c>
      <c r="Q24" s="74">
        <v>43220</v>
      </c>
      <c r="R24" s="73" t="s">
        <v>65</v>
      </c>
      <c r="S24" s="73" t="str">
        <f>IF(R24="","",VLOOKUP(R24,[2]Datos.!$G$28:$H$50,2,FALSE))</f>
        <v>Director Operativo</v>
      </c>
      <c r="T24" s="73" t="str">
        <f>IF(R24="","",VLOOKUP(R24,[2]Datos.!$J$28:$K$50,2,FALSE))</f>
        <v>Profesional Universitario de Ventas y Mercadeo</v>
      </c>
      <c r="U24" s="122" t="s">
        <v>110</v>
      </c>
      <c r="V24" s="189">
        <v>43585</v>
      </c>
      <c r="W24" s="112" t="s">
        <v>1077</v>
      </c>
      <c r="X24" s="113">
        <v>0.66700000000000004</v>
      </c>
      <c r="Y24" s="113"/>
      <c r="Z24" s="113"/>
      <c r="AA24" s="114" t="s">
        <v>1048</v>
      </c>
      <c r="AB24" s="190" t="s">
        <v>1059</v>
      </c>
      <c r="AC24" s="188">
        <v>43708</v>
      </c>
      <c r="AD24" s="112" t="s">
        <v>1362</v>
      </c>
      <c r="AE24" s="114">
        <v>2</v>
      </c>
      <c r="AF24" s="115">
        <f t="shared" si="0"/>
        <v>0.66666666666666663</v>
      </c>
      <c r="AG24" s="113">
        <f t="shared" si="1"/>
        <v>0.66666666666666663</v>
      </c>
      <c r="AH24" s="113" t="str">
        <f>IF(AE24="","",IF(AC24&gt;=Q24,IF(AG24&lt;100%,"INCUMPLIDA",IF(AG24=100%,"TERMINADA EXTEMPORANEA"))))</f>
        <v>INCUMPLIDA</v>
      </c>
      <c r="AI24" s="113" t="b">
        <f>IF(AE24="","",IF(AC24&lt;=Q24,IF(AG24=0%,"SIN INICIAR",IF(AG24=100%,"TERMINADA",IF(AG24&gt;0%,"EN PROCESO",IF(AG24&lt;0%,"INCUMPLIDA"))))))</f>
        <v>0</v>
      </c>
      <c r="AJ24" s="114" t="str">
        <f>IF(AE24="","",IF(AC24&gt;=Q24,AH24,IF(AC24&lt;Q24,AI24)))</f>
        <v>INCUMPLIDA</v>
      </c>
      <c r="AK24" s="203" t="s">
        <v>1361</v>
      </c>
      <c r="AL24" s="114" t="s">
        <v>1059</v>
      </c>
      <c r="AM24" s="111"/>
      <c r="AN24" s="112"/>
      <c r="AO24" s="114"/>
      <c r="AP24" s="115" t="str">
        <f t="shared" si="2"/>
        <v/>
      </c>
      <c r="AQ24" s="113" t="str">
        <f t="shared" si="3"/>
        <v/>
      </c>
      <c r="AR24" s="113" t="str">
        <f t="shared" si="4"/>
        <v/>
      </c>
      <c r="AS24" s="113" t="str">
        <f t="shared" si="5"/>
        <v/>
      </c>
      <c r="AT24" s="114" t="str">
        <f t="shared" si="6"/>
        <v/>
      </c>
      <c r="AU24" s="112"/>
      <c r="AV24" s="112"/>
      <c r="AW24" s="114" t="str">
        <f t="shared" si="7"/>
        <v>PENDIENTE</v>
      </c>
      <c r="AX24" s="114"/>
      <c r="AY24" s="114"/>
      <c r="AZ24" s="114"/>
    </row>
    <row r="25" spans="1:52" s="21" customFormat="1" ht="234" customHeight="1" x14ac:dyDescent="0.15">
      <c r="A25" s="116">
        <v>16</v>
      </c>
      <c r="B25" s="74">
        <v>43088</v>
      </c>
      <c r="C25" s="73" t="s">
        <v>19</v>
      </c>
      <c r="D25" s="73" t="s">
        <v>164</v>
      </c>
      <c r="E25" s="74">
        <v>43069</v>
      </c>
      <c r="F25" s="73">
        <v>10</v>
      </c>
      <c r="G25" s="123" t="s">
        <v>179</v>
      </c>
      <c r="H25" s="73" t="s">
        <v>78</v>
      </c>
      <c r="I25" s="73" t="s">
        <v>175</v>
      </c>
      <c r="J25" s="73" t="s">
        <v>176</v>
      </c>
      <c r="K25" s="73">
        <v>3</v>
      </c>
      <c r="L25" s="73" t="s">
        <v>21</v>
      </c>
      <c r="M25" s="73" t="s">
        <v>177</v>
      </c>
      <c r="N25" s="129" t="s">
        <v>178</v>
      </c>
      <c r="O25" s="130">
        <v>1</v>
      </c>
      <c r="P25" s="74">
        <v>43136</v>
      </c>
      <c r="Q25" s="74">
        <v>43220</v>
      </c>
      <c r="R25" s="73" t="s">
        <v>65</v>
      </c>
      <c r="S25" s="73" t="str">
        <f>IF(R25="","",VLOOKUP(R25,[2]Datos.!$G$28:$H$50,2,FALSE))</f>
        <v>Director Operativo</v>
      </c>
      <c r="T25" s="73" t="str">
        <f>IF(R25="","",VLOOKUP(R25,[2]Datos.!$J$28:$K$50,2,FALSE))</f>
        <v>Profesional Universitario de Ventas y Mercadeo</v>
      </c>
      <c r="U25" s="122" t="s">
        <v>110</v>
      </c>
      <c r="V25" s="189">
        <v>43585</v>
      </c>
      <c r="W25" s="112" t="s">
        <v>1078</v>
      </c>
      <c r="X25" s="113">
        <v>0.66700000000000004</v>
      </c>
      <c r="Y25" s="113"/>
      <c r="Z25" s="113"/>
      <c r="AA25" s="114" t="s">
        <v>1048</v>
      </c>
      <c r="AB25" s="190" t="s">
        <v>1059</v>
      </c>
      <c r="AC25" s="188">
        <v>43708</v>
      </c>
      <c r="AD25" s="112" t="s">
        <v>1362</v>
      </c>
      <c r="AE25" s="114">
        <v>2</v>
      </c>
      <c r="AF25" s="115">
        <f>IF(AE25="","",IF(OR(K25=0,K25="",AC25=""),"",AE25/K25))</f>
        <v>0.66666666666666663</v>
      </c>
      <c r="AG25" s="113">
        <f>IF(OR(O25="",AF25=""),"",IF(OR(O25=0,AF25=0),0,IF((AF25*100%)/O25&gt;100%,100%,(AF25*100%)/O25)))</f>
        <v>0.66666666666666663</v>
      </c>
      <c r="AH25" s="113" t="str">
        <f>IF(AE25="","",IF(AC25&gt;=Q25,IF(AG25&lt;100%,"INCUMPLIDA",IF(AG25=100%,"TERMINADA EXTEMPORANEA"))))</f>
        <v>INCUMPLIDA</v>
      </c>
      <c r="AI25" s="113" t="b">
        <f>IF(AE25="","",IF(AC25&lt;=Q25,IF(AG25=0%,"SIN INICIAR",IF(AG25=100%,"TERMINADA",IF(AG25&gt;0%,"EN PROCESO",IF(AG25&lt;0%,"INCUMPLIDA"))))))</f>
        <v>0</v>
      </c>
      <c r="AJ25" s="114" t="str">
        <f>IF(AE25="","",IF(AC25&gt;=Q25,AH25,IF(AC25&lt;Q25,AI25)))</f>
        <v>INCUMPLIDA</v>
      </c>
      <c r="AK25" s="203" t="s">
        <v>1361</v>
      </c>
      <c r="AL25" s="114" t="s">
        <v>1059</v>
      </c>
      <c r="AM25" s="111"/>
      <c r="AN25" s="112"/>
      <c r="AO25" s="114"/>
      <c r="AP25" s="115" t="str">
        <f t="shared" si="2"/>
        <v/>
      </c>
      <c r="AQ25" s="113" t="str">
        <f t="shared" si="3"/>
        <v/>
      </c>
      <c r="AR25" s="113" t="str">
        <f t="shared" si="4"/>
        <v/>
      </c>
      <c r="AS25" s="113" t="str">
        <f t="shared" si="5"/>
        <v/>
      </c>
      <c r="AT25" s="114" t="str">
        <f t="shared" si="6"/>
        <v/>
      </c>
      <c r="AU25" s="112"/>
      <c r="AV25" s="112"/>
      <c r="AW25" s="114" t="str">
        <f t="shared" si="7"/>
        <v>PENDIENTE</v>
      </c>
      <c r="AX25" s="114"/>
      <c r="AY25" s="114"/>
      <c r="AZ25" s="114"/>
    </row>
    <row r="26" spans="1:52" s="21" customFormat="1" ht="123.75" x14ac:dyDescent="0.15">
      <c r="A26" s="116">
        <v>17</v>
      </c>
      <c r="B26" s="74">
        <v>43088</v>
      </c>
      <c r="C26" s="73" t="s">
        <v>19</v>
      </c>
      <c r="D26" s="73" t="s">
        <v>164</v>
      </c>
      <c r="E26" s="74">
        <v>43069</v>
      </c>
      <c r="F26" s="73">
        <v>11</v>
      </c>
      <c r="G26" s="123" t="s">
        <v>180</v>
      </c>
      <c r="H26" s="73" t="s">
        <v>78</v>
      </c>
      <c r="I26" s="73" t="s">
        <v>181</v>
      </c>
      <c r="J26" s="73" t="s">
        <v>182</v>
      </c>
      <c r="K26" s="73">
        <v>2</v>
      </c>
      <c r="L26" s="73" t="s">
        <v>21</v>
      </c>
      <c r="M26" s="73" t="s">
        <v>183</v>
      </c>
      <c r="N26" s="129" t="s">
        <v>184</v>
      </c>
      <c r="O26" s="130">
        <v>1</v>
      </c>
      <c r="P26" s="74">
        <v>43136</v>
      </c>
      <c r="Q26" s="74">
        <v>43444</v>
      </c>
      <c r="R26" s="73" t="s">
        <v>82</v>
      </c>
      <c r="S26" s="73" t="str">
        <f>IF(R26="","",VLOOKUP(R26,[2]Datos.!$G$28:$H$50,2,FALSE))</f>
        <v>Secretario General</v>
      </c>
      <c r="T26" s="73" t="str">
        <f>IF(R26="","",VLOOKUP(R26,[2]Datos.!$J$28:$K$50,2,FALSE))</f>
        <v>Coordinador Jurídico</v>
      </c>
      <c r="U26" s="122" t="s">
        <v>110</v>
      </c>
      <c r="V26" s="189">
        <v>43585</v>
      </c>
      <c r="W26" s="203" t="s">
        <v>1079</v>
      </c>
      <c r="X26" s="113">
        <v>1</v>
      </c>
      <c r="Y26" s="113"/>
      <c r="Z26" s="113"/>
      <c r="AA26" s="114" t="s">
        <v>1056</v>
      </c>
      <c r="AB26" s="190" t="s">
        <v>1060</v>
      </c>
      <c r="AC26" s="188">
        <v>43708</v>
      </c>
      <c r="AD26" s="112" t="s">
        <v>1292</v>
      </c>
      <c r="AE26" s="114">
        <v>2</v>
      </c>
      <c r="AF26" s="115">
        <f t="shared" ref="AF26:AF37" si="10">IF(AE26="","",IF(OR(K26=0,K26="",AC26=""),"",AE26/K26))</f>
        <v>1</v>
      </c>
      <c r="AG26" s="113">
        <f t="shared" ref="AG26:AG37" si="11">IF(OR(O26="",AF26=""),"",IF(OR(O26=0,AF26=0),0,IF((AF26*100%)/O26&gt;100%,100%,(AF26*100%)/O26)))</f>
        <v>1</v>
      </c>
      <c r="AH26" s="113" t="b">
        <f t="shared" ref="AH26" si="12">IF(AE26="","",IF(AC26&lt;=Q26,IF(AG26&lt;100%,"INCUMPLIDA",IF(AG26=100%,"TERMINADA EXTEMPORANEA"))))</f>
        <v>0</v>
      </c>
      <c r="AI26" s="113" t="str">
        <f t="shared" ref="AI26" si="13">IF(AE26="","",IF(AC26&gt;=Q26,IF(AG26=0%,"SIN INICIAR",IF(AG26=100%,"TERMINADA",IF(AG26&gt;0%,"EN PROCESO",IF(AG26&lt;0%,"INCUMPLIDA"))))))</f>
        <v>TERMINADA</v>
      </c>
      <c r="AJ26" s="114" t="str">
        <f t="shared" ref="AJ26" si="14">IF(AE26="","",IF(AC26&lt;=Q26,AH26,IF(AC26&lt;&gt;Q26,AI26)))</f>
        <v>TERMINADA</v>
      </c>
      <c r="AK26" s="203" t="s">
        <v>1556</v>
      </c>
      <c r="AL26" s="114" t="s">
        <v>1060</v>
      </c>
      <c r="AM26" s="111"/>
      <c r="AN26" s="112"/>
      <c r="AO26" s="114"/>
      <c r="AP26" s="115" t="str">
        <f t="shared" si="2"/>
        <v/>
      </c>
      <c r="AQ26" s="113" t="str">
        <f t="shared" si="3"/>
        <v/>
      </c>
      <c r="AR26" s="113" t="str">
        <f t="shared" si="4"/>
        <v/>
      </c>
      <c r="AS26" s="113" t="str">
        <f t="shared" si="5"/>
        <v/>
      </c>
      <c r="AT26" s="114" t="str">
        <f t="shared" si="6"/>
        <v/>
      </c>
      <c r="AU26" s="112"/>
      <c r="AV26" s="112"/>
      <c r="AW26" s="114" t="str">
        <f t="shared" si="7"/>
        <v>CUMPLIDA</v>
      </c>
      <c r="AX26" s="114" t="s">
        <v>1297</v>
      </c>
      <c r="AY26" s="114" t="s">
        <v>649</v>
      </c>
      <c r="AZ26" s="114" t="s">
        <v>1453</v>
      </c>
    </row>
    <row r="27" spans="1:52" s="21" customFormat="1" ht="101.25" x14ac:dyDescent="0.15">
      <c r="A27" s="116">
        <v>18</v>
      </c>
      <c r="B27" s="74">
        <v>43088</v>
      </c>
      <c r="C27" s="73" t="s">
        <v>19</v>
      </c>
      <c r="D27" s="73" t="s">
        <v>164</v>
      </c>
      <c r="E27" s="74">
        <v>43069</v>
      </c>
      <c r="F27" s="73">
        <v>16</v>
      </c>
      <c r="G27" s="123" t="s">
        <v>185</v>
      </c>
      <c r="H27" s="73" t="s">
        <v>78</v>
      </c>
      <c r="I27" s="73" t="s">
        <v>186</v>
      </c>
      <c r="J27" s="73" t="s">
        <v>153</v>
      </c>
      <c r="K27" s="73">
        <v>11</v>
      </c>
      <c r="L27" s="73" t="s">
        <v>21</v>
      </c>
      <c r="M27" s="73" t="s">
        <v>177</v>
      </c>
      <c r="N27" s="129" t="s">
        <v>155</v>
      </c>
      <c r="O27" s="130">
        <v>1</v>
      </c>
      <c r="P27" s="74">
        <v>43136</v>
      </c>
      <c r="Q27" s="74">
        <v>43444</v>
      </c>
      <c r="R27" s="73" t="s">
        <v>82</v>
      </c>
      <c r="S27" s="73" t="str">
        <f>IF(R27="","",VLOOKUP(R27,[2]Datos.!$G$28:$H$50,2,FALSE))</f>
        <v>Secretario General</v>
      </c>
      <c r="T27" s="73" t="str">
        <f>IF(R27="","",VLOOKUP(R27,[2]Datos.!$J$28:$K$50,2,FALSE))</f>
        <v>Coordinador Jurídico</v>
      </c>
      <c r="U27" s="122" t="s">
        <v>110</v>
      </c>
      <c r="V27" s="189">
        <v>43585</v>
      </c>
      <c r="W27" s="112" t="s">
        <v>1080</v>
      </c>
      <c r="X27" s="113">
        <v>0.36399999999999999</v>
      </c>
      <c r="Y27" s="113"/>
      <c r="Z27" s="113"/>
      <c r="AA27" s="114" t="s">
        <v>1048</v>
      </c>
      <c r="AB27" s="190" t="s">
        <v>1060</v>
      </c>
      <c r="AC27" s="188">
        <v>43708</v>
      </c>
      <c r="AD27" s="112" t="s">
        <v>1292</v>
      </c>
      <c r="AE27" s="114">
        <v>4</v>
      </c>
      <c r="AF27" s="115">
        <f t="shared" si="10"/>
        <v>0.36363636363636365</v>
      </c>
      <c r="AG27" s="113">
        <f t="shared" si="11"/>
        <v>0.36363636363636365</v>
      </c>
      <c r="AH27" s="113" t="str">
        <f t="shared" ref="AH27:AH38" si="15">IF(AE27="","",IF(AC27&gt;=Q27,IF(AG27&lt;100%,"INCUMPLIDA",IF(AG27=100%,"TERMINADA EXTEMPORANEA"))))</f>
        <v>INCUMPLIDA</v>
      </c>
      <c r="AI27" s="113" t="b">
        <f t="shared" ref="AI27:AI38" si="16">IF(AE27="","",IF(AC27&lt;=Q27,IF(AG27=0%,"SIN INICIAR",IF(AG27=100%,"TERMINADA",IF(AG27&gt;0%,"EN PROCESO",IF(AG27&lt;0%,"INCUMPLIDA"))))))</f>
        <v>0</v>
      </c>
      <c r="AJ27" s="114" t="str">
        <f t="shared" ref="AJ27:AJ38" si="17">IF(AE27="","",IF(AC27&gt;=Q27,AH27,IF(AC27&lt;Q27,AI27)))</f>
        <v>INCUMPLIDA</v>
      </c>
      <c r="AK27" s="203" t="s">
        <v>1543</v>
      </c>
      <c r="AL27" s="114" t="s">
        <v>1298</v>
      </c>
      <c r="AM27" s="111"/>
      <c r="AN27" s="112"/>
      <c r="AO27" s="114"/>
      <c r="AP27" s="115" t="str">
        <f t="shared" si="2"/>
        <v/>
      </c>
      <c r="AQ27" s="113" t="str">
        <f t="shared" si="3"/>
        <v/>
      </c>
      <c r="AR27" s="113" t="str">
        <f t="shared" si="4"/>
        <v/>
      </c>
      <c r="AS27" s="113" t="str">
        <f t="shared" si="5"/>
        <v/>
      </c>
      <c r="AT27" s="114" t="str">
        <f t="shared" si="6"/>
        <v/>
      </c>
      <c r="AU27" s="112"/>
      <c r="AV27" s="112"/>
      <c r="AW27" s="114" t="str">
        <f t="shared" si="7"/>
        <v>PENDIENTE</v>
      </c>
      <c r="AX27" s="114"/>
      <c r="AY27" s="114"/>
      <c r="AZ27" s="114"/>
    </row>
    <row r="28" spans="1:52" s="21" customFormat="1" ht="101.25" x14ac:dyDescent="0.15">
      <c r="A28" s="116">
        <v>19</v>
      </c>
      <c r="B28" s="74">
        <v>43088</v>
      </c>
      <c r="C28" s="73" t="s">
        <v>19</v>
      </c>
      <c r="D28" s="73" t="s">
        <v>164</v>
      </c>
      <c r="E28" s="74">
        <v>43069</v>
      </c>
      <c r="F28" s="73">
        <v>17</v>
      </c>
      <c r="G28" s="123" t="s">
        <v>187</v>
      </c>
      <c r="H28" s="73" t="s">
        <v>78</v>
      </c>
      <c r="I28" s="73" t="s">
        <v>188</v>
      </c>
      <c r="J28" s="73" t="s">
        <v>189</v>
      </c>
      <c r="K28" s="73">
        <v>4</v>
      </c>
      <c r="L28" s="73" t="s">
        <v>21</v>
      </c>
      <c r="M28" s="73" t="s">
        <v>183</v>
      </c>
      <c r="N28" s="129" t="s">
        <v>190</v>
      </c>
      <c r="O28" s="130">
        <v>1</v>
      </c>
      <c r="P28" s="74">
        <v>43136</v>
      </c>
      <c r="Q28" s="74">
        <v>43439</v>
      </c>
      <c r="R28" s="73" t="s">
        <v>82</v>
      </c>
      <c r="S28" s="73" t="str">
        <f>IF(R28="","",VLOOKUP(R28,[2]Datos.!$G$28:$H$50,2,FALSE))</f>
        <v>Secretario General</v>
      </c>
      <c r="T28" s="73" t="str">
        <f>IF(R28="","",VLOOKUP(R28,[2]Datos.!$J$28:$K$50,2,FALSE))</f>
        <v>Coordinador Jurídico</v>
      </c>
      <c r="U28" s="122" t="s">
        <v>110</v>
      </c>
      <c r="V28" s="189">
        <v>43585</v>
      </c>
      <c r="W28" s="112" t="s">
        <v>1081</v>
      </c>
      <c r="X28" s="113">
        <v>0.25</v>
      </c>
      <c r="Y28" s="113"/>
      <c r="Z28" s="113"/>
      <c r="AA28" s="114" t="s">
        <v>1048</v>
      </c>
      <c r="AB28" s="190" t="s">
        <v>1060</v>
      </c>
      <c r="AC28" s="188">
        <v>43708</v>
      </c>
      <c r="AD28" s="112" t="s">
        <v>1292</v>
      </c>
      <c r="AE28" s="114">
        <v>1</v>
      </c>
      <c r="AF28" s="115">
        <f t="shared" si="10"/>
        <v>0.25</v>
      </c>
      <c r="AG28" s="113">
        <f t="shared" si="11"/>
        <v>0.25</v>
      </c>
      <c r="AH28" s="113" t="str">
        <f t="shared" si="15"/>
        <v>INCUMPLIDA</v>
      </c>
      <c r="AI28" s="113" t="b">
        <f t="shared" si="16"/>
        <v>0</v>
      </c>
      <c r="AJ28" s="114" t="str">
        <f t="shared" si="17"/>
        <v>INCUMPLIDA</v>
      </c>
      <c r="AK28" s="203" t="s">
        <v>1544</v>
      </c>
      <c r="AL28" s="114" t="s">
        <v>1298</v>
      </c>
      <c r="AM28" s="111"/>
      <c r="AN28" s="112"/>
      <c r="AO28" s="114"/>
      <c r="AP28" s="115" t="str">
        <f t="shared" si="2"/>
        <v/>
      </c>
      <c r="AQ28" s="113" t="str">
        <f t="shared" si="3"/>
        <v/>
      </c>
      <c r="AR28" s="113" t="str">
        <f t="shared" si="4"/>
        <v/>
      </c>
      <c r="AS28" s="113" t="str">
        <f t="shared" si="5"/>
        <v/>
      </c>
      <c r="AT28" s="114" t="str">
        <f t="shared" si="6"/>
        <v/>
      </c>
      <c r="AU28" s="112"/>
      <c r="AV28" s="112"/>
      <c r="AW28" s="114" t="str">
        <f t="shared" si="7"/>
        <v>PENDIENTE</v>
      </c>
      <c r="AX28" s="114"/>
      <c r="AY28" s="114"/>
      <c r="AZ28" s="114"/>
    </row>
    <row r="29" spans="1:52" s="21" customFormat="1" ht="90" x14ac:dyDescent="0.15">
      <c r="A29" s="116">
        <v>20</v>
      </c>
      <c r="B29" s="74">
        <v>43088</v>
      </c>
      <c r="C29" s="73" t="s">
        <v>19</v>
      </c>
      <c r="D29" s="73" t="s">
        <v>164</v>
      </c>
      <c r="E29" s="74">
        <v>43069</v>
      </c>
      <c r="F29" s="73">
        <v>18</v>
      </c>
      <c r="G29" s="123" t="s">
        <v>191</v>
      </c>
      <c r="H29" s="73" t="s">
        <v>78</v>
      </c>
      <c r="I29" s="73" t="s">
        <v>192</v>
      </c>
      <c r="J29" s="73" t="s">
        <v>193</v>
      </c>
      <c r="K29" s="73">
        <v>2</v>
      </c>
      <c r="L29" s="73" t="s">
        <v>21</v>
      </c>
      <c r="M29" s="73" t="s">
        <v>177</v>
      </c>
      <c r="N29" s="129" t="s">
        <v>194</v>
      </c>
      <c r="O29" s="130">
        <v>1</v>
      </c>
      <c r="P29" s="74">
        <v>43136</v>
      </c>
      <c r="Q29" s="74">
        <v>43524</v>
      </c>
      <c r="R29" s="73" t="s">
        <v>82</v>
      </c>
      <c r="S29" s="73" t="str">
        <f>IF(R29="","",VLOOKUP(R29,[2]Datos.!$G$28:$H$50,2,FALSE))</f>
        <v>Secretario General</v>
      </c>
      <c r="T29" s="73" t="str">
        <f>IF(R29="","",VLOOKUP(R29,[2]Datos.!$J$28:$K$50,2,FALSE))</f>
        <v>Coordinador Jurídico</v>
      </c>
      <c r="U29" s="122" t="s">
        <v>195</v>
      </c>
      <c r="V29" s="189">
        <v>43585</v>
      </c>
      <c r="W29" s="112" t="s">
        <v>1082</v>
      </c>
      <c r="X29" s="113">
        <v>1</v>
      </c>
      <c r="Y29" s="113"/>
      <c r="Z29" s="113"/>
      <c r="AA29" s="114" t="s">
        <v>1056</v>
      </c>
      <c r="AB29" s="190" t="s">
        <v>1060</v>
      </c>
      <c r="AC29" s="188">
        <v>43708</v>
      </c>
      <c r="AD29" s="112" t="s">
        <v>1292</v>
      </c>
      <c r="AE29" s="114">
        <v>2</v>
      </c>
      <c r="AF29" s="115">
        <f t="shared" si="10"/>
        <v>1</v>
      </c>
      <c r="AG29" s="113">
        <f t="shared" si="11"/>
        <v>1</v>
      </c>
      <c r="AH29" s="113" t="str">
        <f t="shared" si="15"/>
        <v>TERMINADA EXTEMPORANEA</v>
      </c>
      <c r="AI29" s="113" t="b">
        <f t="shared" si="16"/>
        <v>0</v>
      </c>
      <c r="AJ29" s="114" t="str">
        <f t="shared" si="17"/>
        <v>TERMINADA EXTEMPORANEA</v>
      </c>
      <c r="AK29" s="203" t="s">
        <v>1485</v>
      </c>
      <c r="AL29" s="114" t="s">
        <v>1298</v>
      </c>
      <c r="AM29" s="111"/>
      <c r="AN29" s="112"/>
      <c r="AO29" s="114"/>
      <c r="AP29" s="115" t="str">
        <f t="shared" si="2"/>
        <v/>
      </c>
      <c r="AQ29" s="113" t="str">
        <f t="shared" si="3"/>
        <v/>
      </c>
      <c r="AR29" s="113" t="str">
        <f t="shared" si="4"/>
        <v/>
      </c>
      <c r="AS29" s="113" t="str">
        <f t="shared" si="5"/>
        <v/>
      </c>
      <c r="AT29" s="114" t="str">
        <f t="shared" si="6"/>
        <v/>
      </c>
      <c r="AU29" s="112"/>
      <c r="AV29" s="112"/>
      <c r="AW29" s="114" t="str">
        <f t="shared" si="7"/>
        <v>CUMPLIDA</v>
      </c>
      <c r="AX29" s="114" t="s">
        <v>1503</v>
      </c>
      <c r="AY29" s="114" t="s">
        <v>649</v>
      </c>
      <c r="AZ29" s="114" t="s">
        <v>1453</v>
      </c>
    </row>
    <row r="30" spans="1:52" s="21" customFormat="1" ht="101.25" x14ac:dyDescent="0.15">
      <c r="A30" s="116">
        <v>21</v>
      </c>
      <c r="B30" s="74">
        <v>43088</v>
      </c>
      <c r="C30" s="73" t="s">
        <v>19</v>
      </c>
      <c r="D30" s="73" t="s">
        <v>164</v>
      </c>
      <c r="E30" s="74">
        <v>43069</v>
      </c>
      <c r="F30" s="73">
        <v>22</v>
      </c>
      <c r="G30" s="123" t="s">
        <v>196</v>
      </c>
      <c r="H30" s="73" t="s">
        <v>78</v>
      </c>
      <c r="I30" s="73" t="s">
        <v>188</v>
      </c>
      <c r="J30" s="73" t="s">
        <v>189</v>
      </c>
      <c r="K30" s="73">
        <v>4</v>
      </c>
      <c r="L30" s="73" t="s">
        <v>21</v>
      </c>
      <c r="M30" s="73" t="s">
        <v>183</v>
      </c>
      <c r="N30" s="129" t="s">
        <v>190</v>
      </c>
      <c r="O30" s="130">
        <v>1</v>
      </c>
      <c r="P30" s="74">
        <v>43136</v>
      </c>
      <c r="Q30" s="74">
        <v>43439</v>
      </c>
      <c r="R30" s="73" t="s">
        <v>82</v>
      </c>
      <c r="S30" s="73" t="str">
        <f>IF(R30="","",VLOOKUP(R30,[2]Datos.!$G$28:$H$50,2,FALSE))</f>
        <v>Secretario General</v>
      </c>
      <c r="T30" s="73" t="str">
        <f>IF(R30="","",VLOOKUP(R30,[2]Datos.!$J$28:$K$50,2,FALSE))</f>
        <v>Coordinador Jurídico</v>
      </c>
      <c r="U30" s="122" t="s">
        <v>110</v>
      </c>
      <c r="V30" s="189">
        <v>43585</v>
      </c>
      <c r="W30" s="112" t="s">
        <v>1081</v>
      </c>
      <c r="X30" s="113">
        <v>0.25</v>
      </c>
      <c r="Y30" s="113"/>
      <c r="Z30" s="113"/>
      <c r="AA30" s="114" t="s">
        <v>1048</v>
      </c>
      <c r="AB30" s="190" t="s">
        <v>1060</v>
      </c>
      <c r="AC30" s="188">
        <v>43708</v>
      </c>
      <c r="AD30" s="112" t="s">
        <v>1292</v>
      </c>
      <c r="AE30" s="114">
        <v>1</v>
      </c>
      <c r="AF30" s="115">
        <f t="shared" si="10"/>
        <v>0.25</v>
      </c>
      <c r="AG30" s="113">
        <f t="shared" si="11"/>
        <v>0.25</v>
      </c>
      <c r="AH30" s="113" t="str">
        <f t="shared" si="15"/>
        <v>INCUMPLIDA</v>
      </c>
      <c r="AI30" s="113" t="b">
        <f t="shared" si="16"/>
        <v>0</v>
      </c>
      <c r="AJ30" s="114" t="str">
        <f t="shared" si="17"/>
        <v>INCUMPLIDA</v>
      </c>
      <c r="AK30" s="203" t="s">
        <v>1544</v>
      </c>
      <c r="AL30" s="114" t="s">
        <v>1298</v>
      </c>
      <c r="AM30" s="111"/>
      <c r="AN30" s="112"/>
      <c r="AO30" s="114"/>
      <c r="AP30" s="115" t="str">
        <f t="shared" si="2"/>
        <v/>
      </c>
      <c r="AQ30" s="113" t="str">
        <f t="shared" si="3"/>
        <v/>
      </c>
      <c r="AR30" s="113" t="str">
        <f t="shared" si="4"/>
        <v/>
      </c>
      <c r="AS30" s="113" t="str">
        <f t="shared" si="5"/>
        <v/>
      </c>
      <c r="AT30" s="114" t="str">
        <f t="shared" si="6"/>
        <v/>
      </c>
      <c r="AU30" s="112"/>
      <c r="AV30" s="112"/>
      <c r="AW30" s="114" t="str">
        <f t="shared" si="7"/>
        <v>PENDIENTE</v>
      </c>
      <c r="AX30" s="114"/>
      <c r="AY30" s="114"/>
      <c r="AZ30" s="114"/>
    </row>
    <row r="31" spans="1:52" s="21" customFormat="1" ht="112.5" x14ac:dyDescent="0.15">
      <c r="A31" s="116">
        <v>22</v>
      </c>
      <c r="B31" s="74">
        <v>43088</v>
      </c>
      <c r="C31" s="73" t="s">
        <v>19</v>
      </c>
      <c r="D31" s="73" t="s">
        <v>164</v>
      </c>
      <c r="E31" s="74">
        <v>43069</v>
      </c>
      <c r="F31" s="73">
        <v>24</v>
      </c>
      <c r="G31" s="123" t="s">
        <v>197</v>
      </c>
      <c r="H31" s="73" t="s">
        <v>78</v>
      </c>
      <c r="I31" s="73" t="s">
        <v>181</v>
      </c>
      <c r="J31" s="73" t="s">
        <v>182</v>
      </c>
      <c r="K31" s="73">
        <v>2</v>
      </c>
      <c r="L31" s="73" t="s">
        <v>21</v>
      </c>
      <c r="M31" s="73" t="s">
        <v>183</v>
      </c>
      <c r="N31" s="129" t="s">
        <v>184</v>
      </c>
      <c r="O31" s="130">
        <v>1</v>
      </c>
      <c r="P31" s="74">
        <v>43136</v>
      </c>
      <c r="Q31" s="74">
        <v>43524</v>
      </c>
      <c r="R31" s="73" t="s">
        <v>82</v>
      </c>
      <c r="S31" s="73" t="str">
        <f>IF(R31="","",VLOOKUP(R31,[2]Datos.!$G$28:$H$50,2,FALSE))</f>
        <v>Secretario General</v>
      </c>
      <c r="T31" s="73" t="str">
        <f>IF(R31="","",VLOOKUP(R31,[2]Datos.!$J$28:$K$50,2,FALSE))</f>
        <v>Coordinador Jurídico</v>
      </c>
      <c r="U31" s="122" t="s">
        <v>110</v>
      </c>
      <c r="V31" s="189">
        <v>43585</v>
      </c>
      <c r="W31" s="112" t="s">
        <v>1083</v>
      </c>
      <c r="X31" s="113">
        <v>1</v>
      </c>
      <c r="Y31" s="113"/>
      <c r="Z31" s="113"/>
      <c r="AA31" s="114" t="s">
        <v>1056</v>
      </c>
      <c r="AB31" s="190" t="s">
        <v>1060</v>
      </c>
      <c r="AC31" s="188">
        <v>43708</v>
      </c>
      <c r="AD31" s="112" t="s">
        <v>1292</v>
      </c>
      <c r="AE31" s="114">
        <v>2</v>
      </c>
      <c r="AF31" s="115">
        <f t="shared" si="10"/>
        <v>1</v>
      </c>
      <c r="AG31" s="113">
        <f t="shared" si="11"/>
        <v>1</v>
      </c>
      <c r="AH31" s="113" t="str">
        <f t="shared" si="15"/>
        <v>TERMINADA EXTEMPORANEA</v>
      </c>
      <c r="AI31" s="113" t="b">
        <f t="shared" si="16"/>
        <v>0</v>
      </c>
      <c r="AJ31" s="114" t="str">
        <f t="shared" si="17"/>
        <v>TERMINADA EXTEMPORANEA</v>
      </c>
      <c r="AK31" s="203" t="s">
        <v>1485</v>
      </c>
      <c r="AL31" s="114" t="s">
        <v>1298</v>
      </c>
      <c r="AM31" s="111"/>
      <c r="AN31" s="112"/>
      <c r="AO31" s="114"/>
      <c r="AP31" s="115" t="str">
        <f t="shared" si="2"/>
        <v/>
      </c>
      <c r="AQ31" s="113" t="str">
        <f t="shared" si="3"/>
        <v/>
      </c>
      <c r="AR31" s="113" t="str">
        <f t="shared" si="4"/>
        <v/>
      </c>
      <c r="AS31" s="113" t="str">
        <f t="shared" si="5"/>
        <v/>
      </c>
      <c r="AT31" s="114" t="str">
        <f t="shared" si="6"/>
        <v/>
      </c>
      <c r="AU31" s="112"/>
      <c r="AV31" s="112"/>
      <c r="AW31" s="114" t="str">
        <f t="shared" si="7"/>
        <v>CUMPLIDA</v>
      </c>
      <c r="AX31" s="114" t="s">
        <v>1504</v>
      </c>
      <c r="AY31" s="114" t="s">
        <v>649</v>
      </c>
      <c r="AZ31" s="114" t="s">
        <v>1453</v>
      </c>
    </row>
    <row r="32" spans="1:52" s="21" customFormat="1" ht="135" x14ac:dyDescent="0.15">
      <c r="A32" s="116">
        <v>23</v>
      </c>
      <c r="B32" s="125">
        <v>43098</v>
      </c>
      <c r="C32" s="116" t="s">
        <v>19</v>
      </c>
      <c r="D32" s="73" t="s">
        <v>198</v>
      </c>
      <c r="E32" s="125">
        <v>43098</v>
      </c>
      <c r="F32" s="73">
        <v>1</v>
      </c>
      <c r="G32" s="131" t="s">
        <v>1049</v>
      </c>
      <c r="H32" s="116" t="s">
        <v>79</v>
      </c>
      <c r="I32" s="73" t="s">
        <v>588</v>
      </c>
      <c r="J32" s="73" t="s">
        <v>587</v>
      </c>
      <c r="K32" s="116">
        <v>6</v>
      </c>
      <c r="L32" s="116" t="s">
        <v>21</v>
      </c>
      <c r="M32" s="116" t="s">
        <v>144</v>
      </c>
      <c r="N32" s="116" t="s">
        <v>589</v>
      </c>
      <c r="O32" s="124">
        <v>1</v>
      </c>
      <c r="P32" s="125">
        <v>43144</v>
      </c>
      <c r="Q32" s="125">
        <v>43447</v>
      </c>
      <c r="R32" s="116" t="s">
        <v>82</v>
      </c>
      <c r="S32" s="73" t="str">
        <f>IF(R32="","",VLOOKUP(R32,[2]Datos.!$G$28:$H$50,2,FALSE))</f>
        <v>Secretario General</v>
      </c>
      <c r="T32" s="73" t="str">
        <f>IF(R32="","",VLOOKUP(R32,[2]Datos.!$J$28:$K$50,2,FALSE))</f>
        <v>Coordinador Jurídico</v>
      </c>
      <c r="U32" s="122" t="s">
        <v>195</v>
      </c>
      <c r="V32" s="189">
        <v>43585</v>
      </c>
      <c r="W32" s="112" t="s">
        <v>1084</v>
      </c>
      <c r="X32" s="113">
        <v>0.16700000000000001</v>
      </c>
      <c r="Y32" s="113"/>
      <c r="Z32" s="113"/>
      <c r="AA32" s="114" t="s">
        <v>1048</v>
      </c>
      <c r="AB32" s="190" t="s">
        <v>1060</v>
      </c>
      <c r="AC32" s="188">
        <v>43708</v>
      </c>
      <c r="AD32" s="112" t="s">
        <v>1292</v>
      </c>
      <c r="AE32" s="114">
        <v>1</v>
      </c>
      <c r="AF32" s="115">
        <f t="shared" si="10"/>
        <v>0.16666666666666666</v>
      </c>
      <c r="AG32" s="113">
        <f t="shared" si="11"/>
        <v>0.16666666666666666</v>
      </c>
      <c r="AH32" s="113" t="str">
        <f t="shared" si="15"/>
        <v>INCUMPLIDA</v>
      </c>
      <c r="AI32" s="113" t="b">
        <f t="shared" si="16"/>
        <v>0</v>
      </c>
      <c r="AJ32" s="114" t="str">
        <f t="shared" si="17"/>
        <v>INCUMPLIDA</v>
      </c>
      <c r="AK32" s="203" t="s">
        <v>1544</v>
      </c>
      <c r="AL32" s="114" t="s">
        <v>1298</v>
      </c>
      <c r="AM32" s="111"/>
      <c r="AN32" s="112"/>
      <c r="AO32" s="114"/>
      <c r="AP32" s="115" t="str">
        <f t="shared" si="2"/>
        <v/>
      </c>
      <c r="AQ32" s="113" t="str">
        <f t="shared" si="3"/>
        <v/>
      </c>
      <c r="AR32" s="113" t="str">
        <f t="shared" si="4"/>
        <v/>
      </c>
      <c r="AS32" s="113" t="str">
        <f t="shared" si="5"/>
        <v/>
      </c>
      <c r="AT32" s="114" t="str">
        <f t="shared" si="6"/>
        <v/>
      </c>
      <c r="AU32" s="112"/>
      <c r="AV32" s="112"/>
      <c r="AW32" s="114" t="str">
        <f t="shared" si="7"/>
        <v>PENDIENTE</v>
      </c>
      <c r="AX32" s="114"/>
      <c r="AY32" s="114"/>
      <c r="AZ32" s="114"/>
    </row>
    <row r="33" spans="1:52" s="21" customFormat="1" ht="101.25" x14ac:dyDescent="0.15">
      <c r="A33" s="116">
        <v>24</v>
      </c>
      <c r="B33" s="125">
        <v>43098</v>
      </c>
      <c r="C33" s="116" t="s">
        <v>19</v>
      </c>
      <c r="D33" s="73" t="s">
        <v>198</v>
      </c>
      <c r="E33" s="125">
        <v>43098</v>
      </c>
      <c r="F33" s="73">
        <v>2</v>
      </c>
      <c r="G33" s="132" t="s">
        <v>590</v>
      </c>
      <c r="H33" s="116" t="s">
        <v>79</v>
      </c>
      <c r="I33" s="116" t="s">
        <v>591</v>
      </c>
      <c r="J33" s="116" t="s">
        <v>592</v>
      </c>
      <c r="K33" s="116">
        <v>2</v>
      </c>
      <c r="L33" s="116" t="s">
        <v>21</v>
      </c>
      <c r="M33" s="116" t="s">
        <v>144</v>
      </c>
      <c r="N33" s="133" t="s">
        <v>593</v>
      </c>
      <c r="O33" s="124">
        <v>1</v>
      </c>
      <c r="P33" s="125">
        <v>43144</v>
      </c>
      <c r="Q33" s="125">
        <v>43403</v>
      </c>
      <c r="R33" s="116" t="s">
        <v>82</v>
      </c>
      <c r="S33" s="73" t="str">
        <f>IF(R33="","",VLOOKUP(R33,[2]Datos.!$G$28:$H$50,2,FALSE))</f>
        <v>Secretario General</v>
      </c>
      <c r="T33" s="73" t="str">
        <f>IF(R33="","",VLOOKUP(R33,[2]Datos.!$J$28:$K$50,2,FALSE))</f>
        <v>Coordinador Jurídico</v>
      </c>
      <c r="U33" s="122" t="s">
        <v>110</v>
      </c>
      <c r="V33" s="189">
        <v>43585</v>
      </c>
      <c r="W33" s="112" t="s">
        <v>1085</v>
      </c>
      <c r="X33" s="113">
        <v>1</v>
      </c>
      <c r="Y33" s="113"/>
      <c r="Z33" s="113"/>
      <c r="AA33" s="114" t="s">
        <v>1056</v>
      </c>
      <c r="AB33" s="190" t="s">
        <v>1060</v>
      </c>
      <c r="AC33" s="188">
        <v>43708</v>
      </c>
      <c r="AD33" s="112" t="s">
        <v>1292</v>
      </c>
      <c r="AE33" s="114">
        <v>2</v>
      </c>
      <c r="AF33" s="115">
        <f t="shared" si="10"/>
        <v>1</v>
      </c>
      <c r="AG33" s="113">
        <f t="shared" si="11"/>
        <v>1</v>
      </c>
      <c r="AH33" s="113" t="str">
        <f t="shared" si="15"/>
        <v>TERMINADA EXTEMPORANEA</v>
      </c>
      <c r="AI33" s="113" t="b">
        <f t="shared" si="16"/>
        <v>0</v>
      </c>
      <c r="AJ33" s="114" t="str">
        <f t="shared" si="17"/>
        <v>TERMINADA EXTEMPORANEA</v>
      </c>
      <c r="AK33" s="203" t="s">
        <v>1485</v>
      </c>
      <c r="AL33" s="114" t="s">
        <v>1298</v>
      </c>
      <c r="AM33" s="111"/>
      <c r="AN33" s="112"/>
      <c r="AO33" s="114"/>
      <c r="AP33" s="115" t="str">
        <f t="shared" si="2"/>
        <v/>
      </c>
      <c r="AQ33" s="113" t="str">
        <f t="shared" si="3"/>
        <v/>
      </c>
      <c r="AR33" s="113" t="str">
        <f t="shared" si="4"/>
        <v/>
      </c>
      <c r="AS33" s="113" t="str">
        <f t="shared" si="5"/>
        <v/>
      </c>
      <c r="AT33" s="114" t="str">
        <f t="shared" si="6"/>
        <v/>
      </c>
      <c r="AU33" s="112"/>
      <c r="AV33" s="112"/>
      <c r="AW33" s="114" t="str">
        <f t="shared" si="7"/>
        <v>CUMPLIDA</v>
      </c>
      <c r="AX33" s="114" t="s">
        <v>1505</v>
      </c>
      <c r="AY33" s="114" t="s">
        <v>649</v>
      </c>
      <c r="AZ33" s="114" t="s">
        <v>1453</v>
      </c>
    </row>
    <row r="34" spans="1:52" s="21" customFormat="1" ht="101.25" x14ac:dyDescent="0.15">
      <c r="A34" s="116">
        <v>25</v>
      </c>
      <c r="B34" s="125">
        <v>43098</v>
      </c>
      <c r="C34" s="116" t="s">
        <v>19</v>
      </c>
      <c r="D34" s="73" t="s">
        <v>198</v>
      </c>
      <c r="E34" s="125">
        <v>43098</v>
      </c>
      <c r="F34" s="73">
        <v>2</v>
      </c>
      <c r="G34" s="132" t="s">
        <v>590</v>
      </c>
      <c r="H34" s="116" t="s">
        <v>79</v>
      </c>
      <c r="I34" s="116" t="s">
        <v>591</v>
      </c>
      <c r="J34" s="116" t="s">
        <v>594</v>
      </c>
      <c r="K34" s="116">
        <v>1</v>
      </c>
      <c r="L34" s="116" t="s">
        <v>21</v>
      </c>
      <c r="M34" s="116" t="s">
        <v>144</v>
      </c>
      <c r="N34" s="133" t="s">
        <v>595</v>
      </c>
      <c r="O34" s="124">
        <v>1</v>
      </c>
      <c r="P34" s="125">
        <v>43313</v>
      </c>
      <c r="Q34" s="125">
        <v>43434</v>
      </c>
      <c r="R34" s="116" t="s">
        <v>82</v>
      </c>
      <c r="S34" s="73" t="str">
        <f>IF(R34="","",VLOOKUP(R34,[2]Datos.!$G$28:$H$50,2,FALSE))</f>
        <v>Secretario General</v>
      </c>
      <c r="T34" s="73" t="str">
        <f>IF(R34="","",VLOOKUP(R34,[2]Datos.!$J$28:$K$50,2,FALSE))</f>
        <v>Coordinador Jurídico</v>
      </c>
      <c r="U34" s="122" t="s">
        <v>110</v>
      </c>
      <c r="V34" s="189">
        <v>43585</v>
      </c>
      <c r="W34" s="112" t="s">
        <v>1086</v>
      </c>
      <c r="X34" s="113">
        <v>1</v>
      </c>
      <c r="Y34" s="113"/>
      <c r="Z34" s="113"/>
      <c r="AA34" s="114" t="s">
        <v>1056</v>
      </c>
      <c r="AB34" s="190" t="s">
        <v>1060</v>
      </c>
      <c r="AC34" s="188">
        <v>43708</v>
      </c>
      <c r="AD34" s="112" t="s">
        <v>1292</v>
      </c>
      <c r="AE34" s="114">
        <v>2</v>
      </c>
      <c r="AF34" s="115">
        <f t="shared" si="10"/>
        <v>2</v>
      </c>
      <c r="AG34" s="113">
        <f t="shared" si="11"/>
        <v>1</v>
      </c>
      <c r="AH34" s="113" t="str">
        <f t="shared" si="15"/>
        <v>TERMINADA EXTEMPORANEA</v>
      </c>
      <c r="AI34" s="113" t="b">
        <f t="shared" si="16"/>
        <v>0</v>
      </c>
      <c r="AJ34" s="114" t="str">
        <f t="shared" si="17"/>
        <v>TERMINADA EXTEMPORANEA</v>
      </c>
      <c r="AK34" s="203" t="s">
        <v>1485</v>
      </c>
      <c r="AL34" s="114" t="s">
        <v>1298</v>
      </c>
      <c r="AM34" s="111"/>
      <c r="AN34" s="112"/>
      <c r="AO34" s="114"/>
      <c r="AP34" s="115" t="str">
        <f t="shared" si="2"/>
        <v/>
      </c>
      <c r="AQ34" s="113" t="str">
        <f t="shared" si="3"/>
        <v/>
      </c>
      <c r="AR34" s="113" t="str">
        <f t="shared" si="4"/>
        <v/>
      </c>
      <c r="AS34" s="113" t="str">
        <f t="shared" si="5"/>
        <v/>
      </c>
      <c r="AT34" s="114" t="str">
        <f t="shared" si="6"/>
        <v/>
      </c>
      <c r="AU34" s="112"/>
      <c r="AV34" s="112"/>
      <c r="AW34" s="114" t="str">
        <f t="shared" si="7"/>
        <v>CUMPLIDA</v>
      </c>
      <c r="AX34" s="114" t="s">
        <v>1505</v>
      </c>
      <c r="AY34" s="114" t="s">
        <v>649</v>
      </c>
      <c r="AZ34" s="114" t="s">
        <v>1453</v>
      </c>
    </row>
    <row r="35" spans="1:52" s="21" customFormat="1" ht="180" x14ac:dyDescent="0.15">
      <c r="A35" s="116">
        <v>26</v>
      </c>
      <c r="B35" s="125">
        <v>43099</v>
      </c>
      <c r="C35" s="116" t="s">
        <v>19</v>
      </c>
      <c r="D35" s="73" t="s">
        <v>199</v>
      </c>
      <c r="E35" s="125">
        <v>43099</v>
      </c>
      <c r="F35" s="73">
        <v>2</v>
      </c>
      <c r="G35" s="132" t="s">
        <v>590</v>
      </c>
      <c r="H35" s="116" t="s">
        <v>79</v>
      </c>
      <c r="I35" s="116" t="s">
        <v>591</v>
      </c>
      <c r="J35" s="116" t="s">
        <v>596</v>
      </c>
      <c r="K35" s="116">
        <v>1</v>
      </c>
      <c r="L35" s="116" t="s">
        <v>21</v>
      </c>
      <c r="M35" s="116" t="s">
        <v>144</v>
      </c>
      <c r="N35" s="133" t="s">
        <v>597</v>
      </c>
      <c r="O35" s="124">
        <v>1</v>
      </c>
      <c r="P35" s="125">
        <v>43435</v>
      </c>
      <c r="Q35" s="125">
        <v>43585</v>
      </c>
      <c r="R35" s="116" t="s">
        <v>82</v>
      </c>
      <c r="S35" s="73" t="str">
        <f>IF(R35="","",VLOOKUP(R35,[2]Datos.!$G$28:$H$50,2,FALSE))</f>
        <v>Secretario General</v>
      </c>
      <c r="T35" s="73" t="str">
        <f>IF(R35="","",VLOOKUP(R35,[2]Datos.!$J$28:$K$50,2,FALSE))</f>
        <v>Coordinador Jurídico</v>
      </c>
      <c r="U35" s="122" t="s">
        <v>110</v>
      </c>
      <c r="V35" s="189">
        <v>43585</v>
      </c>
      <c r="W35" s="203" t="s">
        <v>1087</v>
      </c>
      <c r="X35" s="113">
        <v>0</v>
      </c>
      <c r="Y35" s="113"/>
      <c r="Z35" s="113"/>
      <c r="AA35" s="114" t="s">
        <v>1047</v>
      </c>
      <c r="AB35" s="190" t="s">
        <v>1060</v>
      </c>
      <c r="AC35" s="188">
        <v>43708</v>
      </c>
      <c r="AD35" s="112" t="s">
        <v>1292</v>
      </c>
      <c r="AE35" s="114">
        <v>1</v>
      </c>
      <c r="AF35" s="115">
        <f t="shared" si="10"/>
        <v>1</v>
      </c>
      <c r="AG35" s="113">
        <f t="shared" si="11"/>
        <v>1</v>
      </c>
      <c r="AH35" s="113" t="str">
        <f t="shared" si="15"/>
        <v>TERMINADA EXTEMPORANEA</v>
      </c>
      <c r="AI35" s="113" t="b">
        <f t="shared" si="16"/>
        <v>0</v>
      </c>
      <c r="AJ35" s="114" t="str">
        <f t="shared" si="17"/>
        <v>TERMINADA EXTEMPORANEA</v>
      </c>
      <c r="AK35" s="203" t="s">
        <v>1545</v>
      </c>
      <c r="AL35" s="114" t="s">
        <v>1298</v>
      </c>
      <c r="AM35" s="111"/>
      <c r="AN35" s="112"/>
      <c r="AO35" s="114"/>
      <c r="AP35" s="115" t="str">
        <f t="shared" si="2"/>
        <v/>
      </c>
      <c r="AQ35" s="113" t="str">
        <f t="shared" si="3"/>
        <v/>
      </c>
      <c r="AR35" s="113" t="str">
        <f t="shared" si="4"/>
        <v/>
      </c>
      <c r="AS35" s="113" t="str">
        <f t="shared" si="5"/>
        <v/>
      </c>
      <c r="AT35" s="114" t="str">
        <f t="shared" si="6"/>
        <v/>
      </c>
      <c r="AU35" s="112"/>
      <c r="AV35" s="112"/>
      <c r="AW35" s="114" t="str">
        <f t="shared" si="7"/>
        <v>CUMPLIDA</v>
      </c>
      <c r="AX35" s="114" t="s">
        <v>1550</v>
      </c>
      <c r="AY35" s="114" t="s">
        <v>649</v>
      </c>
      <c r="AZ35" s="114"/>
    </row>
    <row r="36" spans="1:52" s="21" customFormat="1" ht="123.75" x14ac:dyDescent="0.15">
      <c r="A36" s="116">
        <v>27</v>
      </c>
      <c r="B36" s="125">
        <v>43098</v>
      </c>
      <c r="C36" s="116" t="s">
        <v>19</v>
      </c>
      <c r="D36" s="73" t="s">
        <v>198</v>
      </c>
      <c r="E36" s="125">
        <v>43098</v>
      </c>
      <c r="F36" s="73">
        <v>3</v>
      </c>
      <c r="G36" s="126" t="s">
        <v>598</v>
      </c>
      <c r="H36" s="116" t="s">
        <v>79</v>
      </c>
      <c r="I36" s="116" t="s">
        <v>599</v>
      </c>
      <c r="J36" s="116" t="s">
        <v>600</v>
      </c>
      <c r="K36" s="116">
        <v>1</v>
      </c>
      <c r="L36" s="116" t="s">
        <v>21</v>
      </c>
      <c r="M36" s="116" t="s">
        <v>144</v>
      </c>
      <c r="N36" s="116" t="s">
        <v>601</v>
      </c>
      <c r="O36" s="124">
        <v>1</v>
      </c>
      <c r="P36" s="125">
        <v>43144</v>
      </c>
      <c r="Q36" s="125">
        <v>43524</v>
      </c>
      <c r="R36" s="116" t="s">
        <v>82</v>
      </c>
      <c r="S36" s="73" t="str">
        <f>IF(R36="","",VLOOKUP(R36,[2]Datos.!$G$28:$H$50,2,FALSE))</f>
        <v>Secretario General</v>
      </c>
      <c r="T36" s="73" t="str">
        <f>IF(R36="","",VLOOKUP(R36,[2]Datos.!$J$28:$K$50,2,FALSE))</f>
        <v>Coordinador Jurídico</v>
      </c>
      <c r="U36" s="122" t="s">
        <v>195</v>
      </c>
      <c r="V36" s="189">
        <v>43585</v>
      </c>
      <c r="W36" s="112" t="s">
        <v>1088</v>
      </c>
      <c r="X36" s="113">
        <v>1</v>
      </c>
      <c r="Y36" s="113"/>
      <c r="Z36" s="113"/>
      <c r="AA36" s="114" t="s">
        <v>1056</v>
      </c>
      <c r="AB36" s="190" t="s">
        <v>1060</v>
      </c>
      <c r="AC36" s="188">
        <v>43708</v>
      </c>
      <c r="AD36" s="112" t="s">
        <v>1292</v>
      </c>
      <c r="AE36" s="114">
        <v>1</v>
      </c>
      <c r="AF36" s="115">
        <f t="shared" si="10"/>
        <v>1</v>
      </c>
      <c r="AG36" s="113">
        <f t="shared" si="11"/>
        <v>1</v>
      </c>
      <c r="AH36" s="113" t="str">
        <f t="shared" si="15"/>
        <v>TERMINADA EXTEMPORANEA</v>
      </c>
      <c r="AI36" s="113" t="b">
        <f t="shared" si="16"/>
        <v>0</v>
      </c>
      <c r="AJ36" s="114" t="str">
        <f t="shared" si="17"/>
        <v>TERMINADA EXTEMPORANEA</v>
      </c>
      <c r="AK36" s="203" t="s">
        <v>1485</v>
      </c>
      <c r="AL36" s="114" t="s">
        <v>1298</v>
      </c>
      <c r="AM36" s="111"/>
      <c r="AN36" s="112"/>
      <c r="AO36" s="114"/>
      <c r="AP36" s="115" t="str">
        <f t="shared" si="2"/>
        <v/>
      </c>
      <c r="AQ36" s="113" t="str">
        <f t="shared" si="3"/>
        <v/>
      </c>
      <c r="AR36" s="113" t="str">
        <f t="shared" si="4"/>
        <v/>
      </c>
      <c r="AS36" s="113" t="str">
        <f t="shared" si="5"/>
        <v/>
      </c>
      <c r="AT36" s="114" t="str">
        <f t="shared" si="6"/>
        <v/>
      </c>
      <c r="AU36" s="112"/>
      <c r="AV36" s="112"/>
      <c r="AW36" s="114" t="str">
        <f t="shared" si="7"/>
        <v>CUMPLIDA</v>
      </c>
      <c r="AX36" s="114" t="s">
        <v>1486</v>
      </c>
      <c r="AY36" s="114" t="s">
        <v>649</v>
      </c>
      <c r="AZ36" s="114" t="s">
        <v>1453</v>
      </c>
    </row>
    <row r="37" spans="1:52" s="21" customFormat="1" ht="78.75" x14ac:dyDescent="0.15">
      <c r="A37" s="116">
        <v>28</v>
      </c>
      <c r="B37" s="125">
        <v>43098</v>
      </c>
      <c r="C37" s="116" t="s">
        <v>19</v>
      </c>
      <c r="D37" s="73" t="s">
        <v>198</v>
      </c>
      <c r="E37" s="125">
        <v>43098</v>
      </c>
      <c r="F37" s="73">
        <v>3</v>
      </c>
      <c r="G37" s="126" t="s">
        <v>598</v>
      </c>
      <c r="H37" s="116" t="s">
        <v>79</v>
      </c>
      <c r="I37" s="116" t="s">
        <v>599</v>
      </c>
      <c r="J37" s="116" t="s">
        <v>602</v>
      </c>
      <c r="K37" s="116">
        <v>1</v>
      </c>
      <c r="L37" s="116" t="s">
        <v>21</v>
      </c>
      <c r="M37" s="116" t="s">
        <v>144</v>
      </c>
      <c r="N37" s="116" t="s">
        <v>603</v>
      </c>
      <c r="O37" s="124">
        <v>1</v>
      </c>
      <c r="P37" s="125">
        <v>43144</v>
      </c>
      <c r="Q37" s="125">
        <v>43524</v>
      </c>
      <c r="R37" s="116" t="s">
        <v>82</v>
      </c>
      <c r="S37" s="73" t="str">
        <f>IF(R37="","",VLOOKUP(R37,[2]Datos.!$G$28:$H$50,2,FALSE))</f>
        <v>Secretario General</v>
      </c>
      <c r="T37" s="73" t="str">
        <f>IF(R37="","",VLOOKUP(R37,[2]Datos.!$J$28:$K$50,2,FALSE))</f>
        <v>Coordinador Jurídico</v>
      </c>
      <c r="U37" s="122" t="s">
        <v>195</v>
      </c>
      <c r="V37" s="189">
        <v>43585</v>
      </c>
      <c r="W37" s="112" t="s">
        <v>1089</v>
      </c>
      <c r="X37" s="113">
        <v>1</v>
      </c>
      <c r="Y37" s="113"/>
      <c r="Z37" s="113"/>
      <c r="AA37" s="114" t="s">
        <v>1056</v>
      </c>
      <c r="AB37" s="190" t="s">
        <v>1060</v>
      </c>
      <c r="AC37" s="188">
        <v>43708</v>
      </c>
      <c r="AD37" s="112" t="s">
        <v>1292</v>
      </c>
      <c r="AE37" s="114">
        <v>1</v>
      </c>
      <c r="AF37" s="115">
        <f t="shared" si="10"/>
        <v>1</v>
      </c>
      <c r="AG37" s="113">
        <f t="shared" si="11"/>
        <v>1</v>
      </c>
      <c r="AH37" s="113" t="str">
        <f t="shared" si="15"/>
        <v>TERMINADA EXTEMPORANEA</v>
      </c>
      <c r="AI37" s="113" t="b">
        <f t="shared" si="16"/>
        <v>0</v>
      </c>
      <c r="AJ37" s="114" t="str">
        <f t="shared" si="17"/>
        <v>TERMINADA EXTEMPORANEA</v>
      </c>
      <c r="AK37" s="203" t="s">
        <v>1485</v>
      </c>
      <c r="AL37" s="114" t="s">
        <v>1298</v>
      </c>
      <c r="AM37" s="111"/>
      <c r="AN37" s="112"/>
      <c r="AO37" s="114"/>
      <c r="AP37" s="115" t="str">
        <f t="shared" si="2"/>
        <v/>
      </c>
      <c r="AQ37" s="113" t="str">
        <f t="shared" si="3"/>
        <v/>
      </c>
      <c r="AR37" s="113" t="str">
        <f t="shared" si="4"/>
        <v/>
      </c>
      <c r="AS37" s="113" t="str">
        <f t="shared" si="5"/>
        <v/>
      </c>
      <c r="AT37" s="114" t="str">
        <f t="shared" si="6"/>
        <v/>
      </c>
      <c r="AU37" s="112"/>
      <c r="AV37" s="112"/>
      <c r="AW37" s="114" t="str">
        <f t="shared" si="7"/>
        <v>CUMPLIDA</v>
      </c>
      <c r="AX37" s="114" t="s">
        <v>1500</v>
      </c>
      <c r="AY37" s="114" t="s">
        <v>649</v>
      </c>
      <c r="AZ37" s="114" t="s">
        <v>1453</v>
      </c>
    </row>
    <row r="38" spans="1:52" s="21" customFormat="1" ht="247.5" x14ac:dyDescent="0.15">
      <c r="A38" s="116">
        <v>29</v>
      </c>
      <c r="B38" s="74">
        <v>43098</v>
      </c>
      <c r="C38" s="73" t="s">
        <v>19</v>
      </c>
      <c r="D38" s="73" t="s">
        <v>198</v>
      </c>
      <c r="E38" s="74">
        <v>43098</v>
      </c>
      <c r="F38" s="73">
        <v>6</v>
      </c>
      <c r="G38" s="123" t="s">
        <v>200</v>
      </c>
      <c r="H38" s="73" t="s">
        <v>79</v>
      </c>
      <c r="I38" s="73" t="s">
        <v>604</v>
      </c>
      <c r="J38" s="73" t="s">
        <v>201</v>
      </c>
      <c r="K38" s="116">
        <v>1</v>
      </c>
      <c r="L38" s="116" t="s">
        <v>21</v>
      </c>
      <c r="M38" s="73" t="s">
        <v>202</v>
      </c>
      <c r="N38" s="73" t="s">
        <v>203</v>
      </c>
      <c r="O38" s="124">
        <v>1</v>
      </c>
      <c r="P38" s="74">
        <v>43258</v>
      </c>
      <c r="Q38" s="74">
        <v>43312</v>
      </c>
      <c r="R38" s="73" t="s">
        <v>64</v>
      </c>
      <c r="S38" s="73" t="str">
        <f>IF(R38="","",VLOOKUP(R38,[2]Datos.!$G$28:$H$50,2,FALSE))</f>
        <v>Director Operativo</v>
      </c>
      <c r="T38" s="73" t="str">
        <f>IF(R38="","",VLOOKUP(R38,[2]Datos.!$J$28:$K$50,2,FALSE))</f>
        <v>Coordinador Técnico</v>
      </c>
      <c r="U38" s="134" t="s">
        <v>110</v>
      </c>
      <c r="V38" s="189">
        <v>43585</v>
      </c>
      <c r="W38" s="203" t="s">
        <v>1090</v>
      </c>
      <c r="X38" s="113">
        <v>0.5</v>
      </c>
      <c r="Y38" s="113"/>
      <c r="Z38" s="113"/>
      <c r="AA38" s="114" t="s">
        <v>1048</v>
      </c>
      <c r="AB38" s="190" t="s">
        <v>1059</v>
      </c>
      <c r="AC38" s="188">
        <v>43708</v>
      </c>
      <c r="AD38" s="112" t="s">
        <v>1292</v>
      </c>
      <c r="AE38" s="114">
        <v>0.5</v>
      </c>
      <c r="AF38" s="115">
        <f>IF(AE38="","",IF(OR(K38=0,K38="",AC38=""),"",AE38/K38))</f>
        <v>0.5</v>
      </c>
      <c r="AG38" s="113">
        <f>IF(OR(O38="",AF38=""),"",IF(OR(O38=0,AF38=0),0,IF((AF38*100%)/O38&gt;100%,100%,(AF38*100%)/O38)))</f>
        <v>0.5</v>
      </c>
      <c r="AH38" s="113" t="str">
        <f t="shared" si="15"/>
        <v>INCUMPLIDA</v>
      </c>
      <c r="AI38" s="113" t="b">
        <f t="shared" si="16"/>
        <v>0</v>
      </c>
      <c r="AJ38" s="114" t="str">
        <f t="shared" si="17"/>
        <v>INCUMPLIDA</v>
      </c>
      <c r="AK38" s="203" t="s">
        <v>1537</v>
      </c>
      <c r="AL38" s="114" t="s">
        <v>1059</v>
      </c>
      <c r="AM38" s="111"/>
      <c r="AN38" s="112"/>
      <c r="AO38" s="114"/>
      <c r="AP38" s="115" t="str">
        <f t="shared" si="2"/>
        <v/>
      </c>
      <c r="AQ38" s="113" t="str">
        <f t="shared" si="3"/>
        <v/>
      </c>
      <c r="AR38" s="113" t="str">
        <f t="shared" si="4"/>
        <v/>
      </c>
      <c r="AS38" s="113" t="str">
        <f t="shared" si="5"/>
        <v/>
      </c>
      <c r="AT38" s="114" t="str">
        <f t="shared" si="6"/>
        <v/>
      </c>
      <c r="AU38" s="112"/>
      <c r="AV38" s="112"/>
      <c r="AW38" s="114" t="str">
        <f t="shared" si="7"/>
        <v>PENDIENTE</v>
      </c>
      <c r="AX38" s="114"/>
      <c r="AY38" s="114"/>
      <c r="AZ38" s="114"/>
    </row>
    <row r="39" spans="1:52" s="21" customFormat="1" ht="123.75" x14ac:dyDescent="0.15">
      <c r="A39" s="116">
        <v>30</v>
      </c>
      <c r="B39" s="125">
        <v>43098</v>
      </c>
      <c r="C39" s="116" t="s">
        <v>19</v>
      </c>
      <c r="D39" s="73" t="s">
        <v>198</v>
      </c>
      <c r="E39" s="125">
        <v>43098</v>
      </c>
      <c r="F39" s="73">
        <v>8</v>
      </c>
      <c r="G39" s="126" t="s">
        <v>204</v>
      </c>
      <c r="H39" s="116" t="s">
        <v>79</v>
      </c>
      <c r="I39" s="73" t="s">
        <v>605</v>
      </c>
      <c r="J39" s="73" t="s">
        <v>606</v>
      </c>
      <c r="K39" s="73">
        <v>1</v>
      </c>
      <c r="L39" s="73" t="s">
        <v>21</v>
      </c>
      <c r="M39" s="73" t="s">
        <v>183</v>
      </c>
      <c r="N39" s="73" t="s">
        <v>205</v>
      </c>
      <c r="O39" s="130">
        <v>1</v>
      </c>
      <c r="P39" s="74">
        <v>43144</v>
      </c>
      <c r="Q39" s="74">
        <v>43524</v>
      </c>
      <c r="R39" s="73" t="s">
        <v>82</v>
      </c>
      <c r="S39" s="73" t="str">
        <f>IF(R39="","",VLOOKUP(R39,[2]Datos.!$G$28:$H$50,2,FALSE))</f>
        <v>Secretario General</v>
      </c>
      <c r="T39" s="73" t="str">
        <f>IF(R39="","",VLOOKUP(R39,[2]Datos.!$J$28:$K$50,2,FALSE))</f>
        <v>Coordinador Jurídico</v>
      </c>
      <c r="U39" s="122" t="s">
        <v>195</v>
      </c>
      <c r="V39" s="189">
        <v>43585</v>
      </c>
      <c r="W39" s="112" t="s">
        <v>1091</v>
      </c>
      <c r="X39" s="113">
        <v>1</v>
      </c>
      <c r="Y39" s="113"/>
      <c r="Z39" s="113"/>
      <c r="AA39" s="114" t="s">
        <v>1056</v>
      </c>
      <c r="AB39" s="190" t="s">
        <v>1060</v>
      </c>
      <c r="AC39" s="188">
        <v>43708</v>
      </c>
      <c r="AD39" s="112" t="s">
        <v>1292</v>
      </c>
      <c r="AE39" s="114">
        <v>1</v>
      </c>
      <c r="AF39" s="115">
        <f>IF(AE39="","",IF(OR(K39=0,K39="",AC39=""),"",AE39/K39))</f>
        <v>1</v>
      </c>
      <c r="AG39" s="113">
        <f>IF(OR(O39="",AF39=""),"",IF(OR(O39=0,AF39=0),0,IF((AF39*100%)/O39&gt;100%,100%,(AF39*100%)/O39)))</f>
        <v>1</v>
      </c>
      <c r="AH39" s="113" t="b">
        <f>IF(AE39="","",IF(AC39&lt;=Q39,IF(AG39&lt;100%,"INCUMPLIDA",IF(AG39=100%,"TERMINADA EXTEMPORANEA"))))</f>
        <v>0</v>
      </c>
      <c r="AI39" s="113" t="str">
        <f>IF(AE39="","",IF(AC39&gt;=Q39,IF(AG39=0%,"SIN INICIAR",IF(AG39=100%,"TERMINADA",IF(AG39&gt;0%,"EN PROCESO",IF(AG39&lt;0%,"INCUMPLIDA"))))))</f>
        <v>TERMINADA</v>
      </c>
      <c r="AJ39" s="114" t="str">
        <f>IF(AE39="","",IF(AC39&lt;=Q39,AH39,IF(AC39&lt;&gt;Q39,AI39)))</f>
        <v>TERMINADA</v>
      </c>
      <c r="AK39" s="203" t="s">
        <v>1557</v>
      </c>
      <c r="AL39" s="114" t="s">
        <v>1298</v>
      </c>
      <c r="AM39" s="111"/>
      <c r="AN39" s="112"/>
      <c r="AO39" s="114"/>
      <c r="AP39" s="115" t="str">
        <f t="shared" si="2"/>
        <v/>
      </c>
      <c r="AQ39" s="113" t="str">
        <f t="shared" si="3"/>
        <v/>
      </c>
      <c r="AR39" s="113" t="str">
        <f t="shared" si="4"/>
        <v/>
      </c>
      <c r="AS39" s="113" t="str">
        <f t="shared" si="5"/>
        <v/>
      </c>
      <c r="AT39" s="114" t="str">
        <f t="shared" si="6"/>
        <v/>
      </c>
      <c r="AU39" s="112"/>
      <c r="AV39" s="112"/>
      <c r="AW39" s="114" t="str">
        <f t="shared" si="7"/>
        <v>CUMPLIDA</v>
      </c>
      <c r="AX39" s="114" t="s">
        <v>1297</v>
      </c>
      <c r="AY39" s="114" t="s">
        <v>649</v>
      </c>
      <c r="AZ39" s="114" t="s">
        <v>1453</v>
      </c>
    </row>
    <row r="40" spans="1:52" s="21" customFormat="1" ht="123.75" x14ac:dyDescent="0.15">
      <c r="A40" s="116">
        <v>31</v>
      </c>
      <c r="B40" s="125">
        <v>43098</v>
      </c>
      <c r="C40" s="116" t="s">
        <v>19</v>
      </c>
      <c r="D40" s="73" t="s">
        <v>198</v>
      </c>
      <c r="E40" s="125">
        <v>43098</v>
      </c>
      <c r="F40" s="73">
        <v>9</v>
      </c>
      <c r="G40" s="126" t="s">
        <v>206</v>
      </c>
      <c r="H40" s="116" t="s">
        <v>79</v>
      </c>
      <c r="I40" s="73" t="s">
        <v>588</v>
      </c>
      <c r="J40" s="73" t="s">
        <v>587</v>
      </c>
      <c r="K40" s="116">
        <v>4</v>
      </c>
      <c r="L40" s="116" t="s">
        <v>21</v>
      </c>
      <c r="M40" s="116" t="s">
        <v>144</v>
      </c>
      <c r="N40" s="116" t="s">
        <v>207</v>
      </c>
      <c r="O40" s="124">
        <v>1</v>
      </c>
      <c r="P40" s="125">
        <v>43144</v>
      </c>
      <c r="Q40" s="125">
        <v>43447</v>
      </c>
      <c r="R40" s="116" t="s">
        <v>82</v>
      </c>
      <c r="S40" s="73" t="str">
        <f>IF(R40="","",VLOOKUP(R40,[2]Datos.!$G$28:$H$50,2,FALSE))</f>
        <v>Secretario General</v>
      </c>
      <c r="T40" s="73" t="str">
        <f>IF(R40="","",VLOOKUP(R40,[2]Datos.!$J$28:$K$50,2,FALSE))</f>
        <v>Coordinador Jurídico</v>
      </c>
      <c r="U40" s="122" t="s">
        <v>195</v>
      </c>
      <c r="V40" s="189">
        <v>43585</v>
      </c>
      <c r="W40" s="112" t="s">
        <v>1092</v>
      </c>
      <c r="X40" s="113">
        <v>0.25</v>
      </c>
      <c r="Y40" s="113"/>
      <c r="Z40" s="113"/>
      <c r="AA40" s="114" t="s">
        <v>1048</v>
      </c>
      <c r="AB40" s="190" t="s">
        <v>1060</v>
      </c>
      <c r="AC40" s="188">
        <v>43708</v>
      </c>
      <c r="AD40" s="112" t="s">
        <v>1292</v>
      </c>
      <c r="AE40" s="114">
        <v>1</v>
      </c>
      <c r="AF40" s="115">
        <f>IF(AE40="","",IF(OR(K40=0,K40="",AC40=""),"",AE40/K40))</f>
        <v>0.25</v>
      </c>
      <c r="AG40" s="113">
        <f>IF(OR(O40="",AF40=""),"",IF(OR(O40=0,AF40=0),0,IF((AF40*100%)/O40&gt;100%,100%,(AF40*100%)/O40)))</f>
        <v>0.25</v>
      </c>
      <c r="AH40" s="113" t="str">
        <f>IF(AE40="","",IF(AC40&gt;=Q40,IF(AG40&lt;100%,"INCUMPLIDA",IF(AG40=100%,"TERMINADA EXTEMPORANEA"))))</f>
        <v>INCUMPLIDA</v>
      </c>
      <c r="AI40" s="113" t="b">
        <f>IF(AE40="","",IF(AC40&lt;=Q40,IF(AG40=0%,"SIN INICIAR",IF(AG40=100%,"TERMINADA",IF(AG40&gt;0%,"EN PROCESO",IF(AG40&lt;0%,"INCUMPLIDA"))))))</f>
        <v>0</v>
      </c>
      <c r="AJ40" s="114" t="str">
        <f>IF(AE40="","",IF(AC40&gt;=Q40,AH40,IF(AC40&lt;Q40,AI40)))</f>
        <v>INCUMPLIDA</v>
      </c>
      <c r="AK40" s="203" t="s">
        <v>1546</v>
      </c>
      <c r="AL40" s="114" t="s">
        <v>1298</v>
      </c>
      <c r="AM40" s="111"/>
      <c r="AN40" s="112"/>
      <c r="AO40" s="114"/>
      <c r="AP40" s="115" t="str">
        <f t="shared" si="2"/>
        <v/>
      </c>
      <c r="AQ40" s="113" t="str">
        <f t="shared" si="3"/>
        <v/>
      </c>
      <c r="AR40" s="113" t="str">
        <f t="shared" si="4"/>
        <v/>
      </c>
      <c r="AS40" s="113" t="str">
        <f t="shared" si="5"/>
        <v/>
      </c>
      <c r="AT40" s="114" t="str">
        <f t="shared" si="6"/>
        <v/>
      </c>
      <c r="AU40" s="112"/>
      <c r="AV40" s="112"/>
      <c r="AW40" s="114" t="str">
        <f t="shared" si="7"/>
        <v>PENDIENTE</v>
      </c>
      <c r="AX40" s="114"/>
      <c r="AY40" s="114"/>
      <c r="AZ40" s="114"/>
    </row>
    <row r="41" spans="1:52" s="21" customFormat="1" ht="112.5" x14ac:dyDescent="0.15">
      <c r="A41" s="116">
        <v>32</v>
      </c>
      <c r="B41" s="125">
        <v>43098</v>
      </c>
      <c r="C41" s="116" t="s">
        <v>19</v>
      </c>
      <c r="D41" s="73" t="s">
        <v>198</v>
      </c>
      <c r="E41" s="125">
        <v>43098</v>
      </c>
      <c r="F41" s="73">
        <v>10</v>
      </c>
      <c r="G41" s="126" t="s">
        <v>208</v>
      </c>
      <c r="H41" s="116" t="s">
        <v>79</v>
      </c>
      <c r="I41" s="116" t="s">
        <v>607</v>
      </c>
      <c r="J41" s="116" t="s">
        <v>600</v>
      </c>
      <c r="K41" s="116">
        <v>1</v>
      </c>
      <c r="L41" s="116" t="s">
        <v>21</v>
      </c>
      <c r="M41" s="116" t="s">
        <v>144</v>
      </c>
      <c r="N41" s="116" t="s">
        <v>601</v>
      </c>
      <c r="O41" s="124">
        <v>1</v>
      </c>
      <c r="P41" s="125">
        <v>43144</v>
      </c>
      <c r="Q41" s="125">
        <v>43524</v>
      </c>
      <c r="R41" s="116" t="s">
        <v>82</v>
      </c>
      <c r="S41" s="73" t="str">
        <f>IF(R41="","",VLOOKUP(R41,[2]Datos.!$G$28:$H$50,2,FALSE))</f>
        <v>Secretario General</v>
      </c>
      <c r="T41" s="73" t="str">
        <f>IF(R41="","",VLOOKUP(R41,[2]Datos.!$J$28:$K$50,2,FALSE))</f>
        <v>Coordinador Jurídico</v>
      </c>
      <c r="U41" s="122" t="s">
        <v>195</v>
      </c>
      <c r="V41" s="189">
        <v>43585</v>
      </c>
      <c r="W41" s="112" t="s">
        <v>1093</v>
      </c>
      <c r="X41" s="113">
        <v>1</v>
      </c>
      <c r="Y41" s="113"/>
      <c r="Z41" s="113"/>
      <c r="AA41" s="114" t="s">
        <v>1056</v>
      </c>
      <c r="AB41" s="190" t="s">
        <v>1060</v>
      </c>
      <c r="AC41" s="188">
        <v>43708</v>
      </c>
      <c r="AD41" s="112" t="s">
        <v>1292</v>
      </c>
      <c r="AE41" s="114">
        <v>1</v>
      </c>
      <c r="AF41" s="115">
        <f>IF(AE41="","",IF(OR(K41=0,K41="",AC41=""),"",AE41/K41))</f>
        <v>1</v>
      </c>
      <c r="AG41" s="113">
        <f>IF(OR(O41="",AF41=""),"",IF(OR(O41=0,AF41=0),0,IF((AF41*100%)/O41&gt;100%,100%,(AF41*100%)/O41)))</f>
        <v>1</v>
      </c>
      <c r="AH41" s="113" t="str">
        <f>IF(AE41="","",IF(AC41&gt;=Q41,IF(AG41&lt;100%,"INCUMPLIDA",IF(AG41=100%,"TERMINADA EXTEMPORANEA"))))</f>
        <v>TERMINADA EXTEMPORANEA</v>
      </c>
      <c r="AI41" s="113" t="b">
        <f>IF(AE41="","",IF(AC41&lt;=Q41,IF(AG41=0%,"SIN INICIAR",IF(AG41=100%,"TERMINADA",IF(AG41&gt;0%,"EN PROCESO",IF(AG41&lt;0%,"INCUMPLIDA"))))))</f>
        <v>0</v>
      </c>
      <c r="AJ41" s="114" t="str">
        <f>IF(AE41="","",IF(AC41&gt;=Q41,AH41,IF(AC41&lt;Q41,AI41)))</f>
        <v>TERMINADA EXTEMPORANEA</v>
      </c>
      <c r="AK41" s="203" t="s">
        <v>1485</v>
      </c>
      <c r="AL41" s="114" t="s">
        <v>1298</v>
      </c>
      <c r="AM41" s="111"/>
      <c r="AN41" s="112"/>
      <c r="AO41" s="114"/>
      <c r="AP41" s="115" t="str">
        <f t="shared" si="2"/>
        <v/>
      </c>
      <c r="AQ41" s="113" t="str">
        <f t="shared" si="3"/>
        <v/>
      </c>
      <c r="AR41" s="113" t="str">
        <f t="shared" si="4"/>
        <v/>
      </c>
      <c r="AS41" s="113" t="str">
        <f t="shared" si="5"/>
        <v/>
      </c>
      <c r="AT41" s="114" t="str">
        <f t="shared" si="6"/>
        <v/>
      </c>
      <c r="AU41" s="112"/>
      <c r="AV41" s="112"/>
      <c r="AW41" s="114" t="str">
        <f t="shared" si="7"/>
        <v>CUMPLIDA</v>
      </c>
      <c r="AX41" s="114" t="s">
        <v>1506</v>
      </c>
      <c r="AY41" s="114" t="s">
        <v>649</v>
      </c>
      <c r="AZ41" s="114" t="s">
        <v>1453</v>
      </c>
    </row>
    <row r="42" spans="1:52" s="21" customFormat="1" ht="123.75" x14ac:dyDescent="0.15">
      <c r="A42" s="116">
        <v>33</v>
      </c>
      <c r="B42" s="125">
        <v>43098</v>
      </c>
      <c r="C42" s="116" t="s">
        <v>19</v>
      </c>
      <c r="D42" s="73" t="s">
        <v>198</v>
      </c>
      <c r="E42" s="125">
        <v>43098</v>
      </c>
      <c r="F42" s="73">
        <v>12</v>
      </c>
      <c r="G42" s="126" t="s">
        <v>608</v>
      </c>
      <c r="H42" s="116" t="s">
        <v>79</v>
      </c>
      <c r="I42" s="73" t="s">
        <v>588</v>
      </c>
      <c r="J42" s="73" t="s">
        <v>609</v>
      </c>
      <c r="K42" s="116">
        <v>4</v>
      </c>
      <c r="L42" s="116" t="s">
        <v>21</v>
      </c>
      <c r="M42" s="116" t="s">
        <v>144</v>
      </c>
      <c r="N42" s="116" t="s">
        <v>207</v>
      </c>
      <c r="O42" s="124">
        <v>1</v>
      </c>
      <c r="P42" s="125">
        <v>43144</v>
      </c>
      <c r="Q42" s="125">
        <v>43447</v>
      </c>
      <c r="R42" s="116" t="s">
        <v>82</v>
      </c>
      <c r="S42" s="73" t="str">
        <f>IF(R42="","",VLOOKUP(R42,[2]Datos.!$G$28:$H$50,2,FALSE))</f>
        <v>Secretario General</v>
      </c>
      <c r="T42" s="73" t="str">
        <f>IF(R42="","",VLOOKUP(R42,[2]Datos.!$J$28:$K$50,2,FALSE))</f>
        <v>Coordinador Jurídico</v>
      </c>
      <c r="U42" s="122" t="s">
        <v>110</v>
      </c>
      <c r="V42" s="189">
        <v>43585</v>
      </c>
      <c r="W42" s="112" t="s">
        <v>1094</v>
      </c>
      <c r="X42" s="113">
        <v>0.25</v>
      </c>
      <c r="Y42" s="113"/>
      <c r="Z42" s="113"/>
      <c r="AA42" s="114" t="s">
        <v>1048</v>
      </c>
      <c r="AB42" s="190" t="s">
        <v>1060</v>
      </c>
      <c r="AC42" s="188">
        <v>43708</v>
      </c>
      <c r="AD42" s="112" t="s">
        <v>1292</v>
      </c>
      <c r="AE42" s="114">
        <v>1</v>
      </c>
      <c r="AF42" s="115">
        <f>IF(AE42="","",IF(OR(K42=0,K42="",AC42=""),"",AE42/K42))</f>
        <v>0.25</v>
      </c>
      <c r="AG42" s="113">
        <f>IF(OR(O42="",AF42=""),"",IF(OR(O42=0,AF42=0),0,IF((AF42*100%)/O42&gt;100%,100%,(AF42*100%)/O42)))</f>
        <v>0.25</v>
      </c>
      <c r="AH42" s="113" t="str">
        <f>IF(AE42="","",IF(AC42&gt;=Q42,IF(AG42&lt;100%,"INCUMPLIDA",IF(AG42=100%,"TERMINADA EXTEMPORANEA"))))</f>
        <v>INCUMPLIDA</v>
      </c>
      <c r="AI42" s="113" t="b">
        <f>IF(AE42="","",IF(AC42&lt;=Q42,IF(AG42=0%,"SIN INICIAR",IF(AG42=100%,"TERMINADA",IF(AG42&gt;0%,"EN PROCESO",IF(AG42&lt;0%,"INCUMPLIDA"))))))</f>
        <v>0</v>
      </c>
      <c r="AJ42" s="114" t="str">
        <f>IF(AE42="","",IF(AC42&gt;=Q42,AH42,IF(AC42&lt;Q42,AI42)))</f>
        <v>INCUMPLIDA</v>
      </c>
      <c r="AK42" s="203" t="s">
        <v>1547</v>
      </c>
      <c r="AL42" s="114" t="s">
        <v>1298</v>
      </c>
      <c r="AM42" s="111"/>
      <c r="AN42" s="112"/>
      <c r="AO42" s="114"/>
      <c r="AP42" s="115" t="str">
        <f t="shared" ref="AP42:AP73" si="18">IF(AO42="","",IF(OR(K42=0,K42="",AM42=""),"",AO42/K42))</f>
        <v/>
      </c>
      <c r="AQ42" s="113" t="str">
        <f t="shared" ref="AQ42:AQ73" si="19">IF(OR(O42="",AO42=""),"",IF(OR(O42=0,AO42=0),0,IF((AO42*100%)/O42&gt;100%,100%,(AO42*100%)/O42)))</f>
        <v/>
      </c>
      <c r="AR42" s="113" t="str">
        <f t="shared" ref="AR42:AR73" si="20">IF(AO42="","",IF(AM42&gt;Q42,IF(AQ42&lt;100%,"INCUMPLIDA",IF(AQ42=100%,"TERMINADA EXTEMPORANEA"))))</f>
        <v/>
      </c>
      <c r="AS42" s="113" t="str">
        <f t="shared" ref="AS42:AS73" si="21">IF(AO42="","",IF(AM42&gt;=Q42,IF(AQ42=0%,"SIN INICIAR",IF(AQ42=100%,"TERMINADA",IF(AQ42&gt;0%,"EN PROCESO",IF(AQ42&lt;0%,"INCUMPLIDA"))))))</f>
        <v/>
      </c>
      <c r="AT42" s="114" t="str">
        <f t="shared" ref="AT42:AT73" si="22">IF(AO42="","",IF(AM42&lt;Q42,AS42,IF(AM42&gt;=Q42,AR42)))</f>
        <v/>
      </c>
      <c r="AU42" s="112"/>
      <c r="AV42" s="112"/>
      <c r="AW42" s="114" t="str">
        <f t="shared" si="7"/>
        <v>PENDIENTE</v>
      </c>
      <c r="AX42" s="114"/>
      <c r="AY42" s="114"/>
      <c r="AZ42" s="114"/>
    </row>
    <row r="43" spans="1:52" s="21" customFormat="1" ht="157.5" x14ac:dyDescent="0.15">
      <c r="A43" s="116">
        <v>34</v>
      </c>
      <c r="B43" s="74">
        <v>43162</v>
      </c>
      <c r="C43" s="73" t="s">
        <v>19</v>
      </c>
      <c r="D43" s="73" t="s">
        <v>209</v>
      </c>
      <c r="E43" s="74">
        <v>43162</v>
      </c>
      <c r="F43" s="73" t="s">
        <v>210</v>
      </c>
      <c r="G43" s="123" t="s">
        <v>211</v>
      </c>
      <c r="H43" s="73" t="s">
        <v>212</v>
      </c>
      <c r="I43" s="73" t="s">
        <v>213</v>
      </c>
      <c r="J43" s="73" t="s">
        <v>214</v>
      </c>
      <c r="K43" s="73">
        <v>1</v>
      </c>
      <c r="L43" s="73" t="s">
        <v>21</v>
      </c>
      <c r="M43" s="73" t="s">
        <v>215</v>
      </c>
      <c r="N43" s="129" t="s">
        <v>216</v>
      </c>
      <c r="O43" s="130">
        <v>1</v>
      </c>
      <c r="P43" s="74">
        <v>43312</v>
      </c>
      <c r="Q43" s="74">
        <v>43465</v>
      </c>
      <c r="R43" s="73" t="s">
        <v>68</v>
      </c>
      <c r="S43" s="73" t="str">
        <f>IF(R43="","",VLOOKUP(R43,[2]Datos.!$G$28:$H$50,2,FALSE))</f>
        <v xml:space="preserve">Subdirector Administrativo </v>
      </c>
      <c r="T43" s="73" t="str">
        <f>IF(R43="","",VLOOKUP(R43,[2]Datos.!$J$28:$K$50,2,FALSE))</f>
        <v>Técnico de Servicios Administrativos</v>
      </c>
      <c r="U43" s="134" t="s">
        <v>110</v>
      </c>
      <c r="V43" s="189">
        <v>43585</v>
      </c>
      <c r="W43" s="112" t="s">
        <v>1095</v>
      </c>
      <c r="X43" s="113">
        <v>0</v>
      </c>
      <c r="Y43" s="113"/>
      <c r="Z43" s="113"/>
      <c r="AA43" s="114" t="s">
        <v>1048</v>
      </c>
      <c r="AB43" s="190" t="s">
        <v>1057</v>
      </c>
      <c r="AC43" s="188">
        <v>43708</v>
      </c>
      <c r="AD43" s="239" t="s">
        <v>1410</v>
      </c>
      <c r="AE43" s="114">
        <v>0</v>
      </c>
      <c r="AF43" s="115">
        <f t="shared" ref="AF43:AF50" si="23">IF(AE43="","",IF(OR(K43=0,K43="",AC43=""),"",AE43/K43))</f>
        <v>0</v>
      </c>
      <c r="AG43" s="113">
        <f t="shared" ref="AG43:AG50" si="24">IF(OR(O43="",AF43=""),"",IF(OR(O43=0,AF43=0),0,IF((AF43*100%)/O43&gt;100%,100%,(AF43*100%)/O43)))</f>
        <v>0</v>
      </c>
      <c r="AH43" s="113" t="str">
        <f t="shared" ref="AH43:AH49" si="25">IF(AE43="","",IF(AC43&gt;=Q43,IF(AG43&lt;100%,"INCUMPLIDA",IF(AG43=100%,"TERMINADA EXTEMPORANEA"))))</f>
        <v>INCUMPLIDA</v>
      </c>
      <c r="AI43" s="113" t="b">
        <f t="shared" ref="AI43:AI49" si="26">IF(AE43="","",IF(AC43&lt;=Q43,IF(AG43=0%,"SIN INICIAR",IF(AG43=100%,"TERMINADA",IF(AG43&gt;0%,"EN PROCESO",IF(AG43&lt;0%,"INCUMPLIDA"))))))</f>
        <v>0</v>
      </c>
      <c r="AJ43" s="114" t="str">
        <f t="shared" ref="AJ43:AJ49" si="27">IF(AE43="","",IF(AC43&gt;=Q43,AH43,IF(AC43&lt;Q43,AI43)))</f>
        <v>INCUMPLIDA</v>
      </c>
      <c r="AK43" s="112" t="s">
        <v>1594</v>
      </c>
      <c r="AL43" s="114" t="s">
        <v>1057</v>
      </c>
      <c r="AM43" s="111"/>
      <c r="AN43" s="112"/>
      <c r="AO43" s="114"/>
      <c r="AP43" s="115" t="str">
        <f t="shared" si="18"/>
        <v/>
      </c>
      <c r="AQ43" s="113" t="str">
        <f t="shared" si="19"/>
        <v/>
      </c>
      <c r="AR43" s="113" t="str">
        <f t="shared" si="20"/>
        <v/>
      </c>
      <c r="AS43" s="113" t="str">
        <f t="shared" si="21"/>
        <v/>
      </c>
      <c r="AT43" s="114" t="str">
        <f t="shared" si="22"/>
        <v/>
      </c>
      <c r="AU43" s="112"/>
      <c r="AV43" s="112"/>
      <c r="AW43" s="114" t="str">
        <f t="shared" si="7"/>
        <v>PENDIENTE</v>
      </c>
      <c r="AX43" s="114"/>
      <c r="AY43" s="114"/>
      <c r="AZ43" s="114"/>
    </row>
    <row r="44" spans="1:52" s="21" customFormat="1" ht="112.5" x14ac:dyDescent="0.15">
      <c r="A44" s="116">
        <v>35</v>
      </c>
      <c r="B44" s="74">
        <v>43162</v>
      </c>
      <c r="C44" s="73" t="s">
        <v>19</v>
      </c>
      <c r="D44" s="73" t="s">
        <v>209</v>
      </c>
      <c r="E44" s="74">
        <v>43162</v>
      </c>
      <c r="F44" s="73" t="s">
        <v>217</v>
      </c>
      <c r="G44" s="123" t="s">
        <v>218</v>
      </c>
      <c r="H44" s="73" t="s">
        <v>76</v>
      </c>
      <c r="I44" s="118" t="s">
        <v>219</v>
      </c>
      <c r="J44" s="118" t="s">
        <v>220</v>
      </c>
      <c r="K44" s="73">
        <v>3</v>
      </c>
      <c r="L44" s="73" t="s">
        <v>221</v>
      </c>
      <c r="M44" s="73" t="s">
        <v>222</v>
      </c>
      <c r="N44" s="74" t="s">
        <v>223</v>
      </c>
      <c r="O44" s="130">
        <v>1</v>
      </c>
      <c r="P44" s="74">
        <v>43192</v>
      </c>
      <c r="Q44" s="74">
        <v>43343</v>
      </c>
      <c r="R44" s="73" t="s">
        <v>32</v>
      </c>
      <c r="S44" s="73" t="str">
        <f>IF(R44="","",VLOOKUP(R44,[2]Datos.!$G$28:$H$50,2,FALSE))</f>
        <v>Gerente General</v>
      </c>
      <c r="T44" s="73" t="str">
        <f>IF(R44="","",VLOOKUP(R44,[2]Datos.!$J$28:$K$50,2,FALSE))</f>
        <v>Profesional Universitario de Planeación</v>
      </c>
      <c r="U44" s="134" t="s">
        <v>110</v>
      </c>
      <c r="V44" s="189">
        <v>43585</v>
      </c>
      <c r="W44" s="112" t="s">
        <v>1096</v>
      </c>
      <c r="X44" s="113">
        <v>0.16700000000000001</v>
      </c>
      <c r="Y44" s="113"/>
      <c r="Z44" s="113"/>
      <c r="AA44" s="114" t="s">
        <v>1048</v>
      </c>
      <c r="AB44" s="190" t="s">
        <v>1058</v>
      </c>
      <c r="AC44" s="188">
        <v>43708</v>
      </c>
      <c r="AD44" s="112" t="s">
        <v>1299</v>
      </c>
      <c r="AE44" s="114">
        <v>2</v>
      </c>
      <c r="AF44" s="115">
        <f t="shared" si="23"/>
        <v>0.66666666666666663</v>
      </c>
      <c r="AG44" s="113">
        <f t="shared" si="24"/>
        <v>0.66666666666666663</v>
      </c>
      <c r="AH44" s="113" t="str">
        <f t="shared" si="25"/>
        <v>INCUMPLIDA</v>
      </c>
      <c r="AI44" s="113" t="b">
        <f t="shared" si="26"/>
        <v>0</v>
      </c>
      <c r="AJ44" s="114" t="str">
        <f t="shared" si="27"/>
        <v>INCUMPLIDA</v>
      </c>
      <c r="AK44" s="112" t="s">
        <v>1411</v>
      </c>
      <c r="AL44" s="114" t="s">
        <v>1060</v>
      </c>
      <c r="AM44" s="111"/>
      <c r="AN44" s="112"/>
      <c r="AO44" s="114"/>
      <c r="AP44" s="115" t="str">
        <f t="shared" si="18"/>
        <v/>
      </c>
      <c r="AQ44" s="113" t="str">
        <f t="shared" si="19"/>
        <v/>
      </c>
      <c r="AR44" s="113" t="str">
        <f t="shared" si="20"/>
        <v/>
      </c>
      <c r="AS44" s="113" t="str">
        <f t="shared" si="21"/>
        <v/>
      </c>
      <c r="AT44" s="114" t="str">
        <f t="shared" si="22"/>
        <v/>
      </c>
      <c r="AU44" s="112"/>
      <c r="AV44" s="112"/>
      <c r="AW44" s="114" t="str">
        <f t="shared" si="7"/>
        <v>PENDIENTE</v>
      </c>
      <c r="AX44" s="114"/>
      <c r="AY44" s="114"/>
      <c r="AZ44" s="114"/>
    </row>
    <row r="45" spans="1:52" s="21" customFormat="1" ht="191.25" x14ac:dyDescent="0.15">
      <c r="A45" s="116">
        <v>36</v>
      </c>
      <c r="B45" s="117">
        <v>43181</v>
      </c>
      <c r="C45" s="118" t="s">
        <v>17</v>
      </c>
      <c r="D45" s="118" t="s">
        <v>224</v>
      </c>
      <c r="E45" s="117">
        <v>43181</v>
      </c>
      <c r="F45" s="135" t="s">
        <v>225</v>
      </c>
      <c r="G45" s="119" t="s">
        <v>226</v>
      </c>
      <c r="H45" s="118" t="s">
        <v>80</v>
      </c>
      <c r="I45" s="118" t="s">
        <v>227</v>
      </c>
      <c r="J45" s="118" t="s">
        <v>228</v>
      </c>
      <c r="K45" s="118">
        <v>2</v>
      </c>
      <c r="L45" s="73" t="s">
        <v>221</v>
      </c>
      <c r="M45" s="118" t="s">
        <v>229</v>
      </c>
      <c r="N45" s="127" t="s">
        <v>230</v>
      </c>
      <c r="O45" s="121">
        <v>0.9</v>
      </c>
      <c r="P45" s="117">
        <v>43252</v>
      </c>
      <c r="Q45" s="117">
        <v>43555</v>
      </c>
      <c r="R45" s="73" t="s">
        <v>69</v>
      </c>
      <c r="S45" s="73" t="str">
        <f>IF(R45="","",VLOOKUP(R45,[2]Datos.!$G$28:$H$50,2,FALSE))</f>
        <v xml:space="preserve">Subdirector Administrativo </v>
      </c>
      <c r="T45" s="73" t="str">
        <f>IF(R45="","",VLOOKUP(R45,[2]Datos.!$J$28:$K$50,2,FALSE))</f>
        <v>Líder de Gestión Documental</v>
      </c>
      <c r="U45" s="134" t="s">
        <v>110</v>
      </c>
      <c r="V45" s="189">
        <v>43585</v>
      </c>
      <c r="W45" s="203" t="s">
        <v>1097</v>
      </c>
      <c r="X45" s="113">
        <v>0.55600000000000005</v>
      </c>
      <c r="Y45" s="113"/>
      <c r="Z45" s="113"/>
      <c r="AA45" s="114" t="s">
        <v>1048</v>
      </c>
      <c r="AB45" s="190" t="s">
        <v>1059</v>
      </c>
      <c r="AC45" s="188">
        <v>43708</v>
      </c>
      <c r="AD45" s="112" t="s">
        <v>1394</v>
      </c>
      <c r="AE45" s="114">
        <v>1</v>
      </c>
      <c r="AF45" s="115">
        <f t="shared" si="23"/>
        <v>0.5</v>
      </c>
      <c r="AG45" s="113">
        <f t="shared" si="24"/>
        <v>0.55555555555555558</v>
      </c>
      <c r="AH45" s="113" t="str">
        <f t="shared" si="25"/>
        <v>INCUMPLIDA</v>
      </c>
      <c r="AI45" s="113" t="b">
        <f t="shared" si="26"/>
        <v>0</v>
      </c>
      <c r="AJ45" s="114" t="str">
        <f t="shared" si="27"/>
        <v>INCUMPLIDA</v>
      </c>
      <c r="AK45" s="203" t="s">
        <v>1412</v>
      </c>
      <c r="AL45" s="114" t="s">
        <v>1059</v>
      </c>
      <c r="AM45" s="111"/>
      <c r="AN45" s="112"/>
      <c r="AO45" s="114"/>
      <c r="AP45" s="115" t="str">
        <f t="shared" si="18"/>
        <v/>
      </c>
      <c r="AQ45" s="113" t="str">
        <f t="shared" si="19"/>
        <v/>
      </c>
      <c r="AR45" s="113" t="str">
        <f t="shared" si="20"/>
        <v/>
      </c>
      <c r="AS45" s="113" t="str">
        <f t="shared" si="21"/>
        <v/>
      </c>
      <c r="AT45" s="114" t="str">
        <f t="shared" si="22"/>
        <v/>
      </c>
      <c r="AU45" s="112"/>
      <c r="AV45" s="112"/>
      <c r="AW45" s="114" t="str">
        <f t="shared" si="7"/>
        <v>PENDIENTE</v>
      </c>
      <c r="AX45" s="114"/>
      <c r="AY45" s="114"/>
      <c r="AZ45" s="114"/>
    </row>
    <row r="46" spans="1:52" s="21" customFormat="1" ht="213.75" x14ac:dyDescent="0.15">
      <c r="A46" s="116">
        <v>37</v>
      </c>
      <c r="B46" s="117">
        <v>43181</v>
      </c>
      <c r="C46" s="118" t="s">
        <v>17</v>
      </c>
      <c r="D46" s="118" t="s">
        <v>224</v>
      </c>
      <c r="E46" s="117">
        <v>43181</v>
      </c>
      <c r="F46" s="118" t="s">
        <v>231</v>
      </c>
      <c r="G46" s="119" t="s">
        <v>232</v>
      </c>
      <c r="H46" s="118" t="s">
        <v>80</v>
      </c>
      <c r="I46" s="118" t="s">
        <v>233</v>
      </c>
      <c r="J46" s="118" t="s">
        <v>234</v>
      </c>
      <c r="K46" s="118">
        <v>1</v>
      </c>
      <c r="L46" s="73" t="s">
        <v>221</v>
      </c>
      <c r="M46" s="118" t="s">
        <v>235</v>
      </c>
      <c r="N46" s="127" t="s">
        <v>236</v>
      </c>
      <c r="O46" s="121">
        <v>1</v>
      </c>
      <c r="P46" s="117">
        <v>43313</v>
      </c>
      <c r="Q46" s="117">
        <v>43404</v>
      </c>
      <c r="R46" s="73" t="s">
        <v>69</v>
      </c>
      <c r="S46" s="73" t="str">
        <f>IF(R46="","",VLOOKUP(R46,[2]Datos.!$G$28:$H$50,2,FALSE))</f>
        <v xml:space="preserve">Subdirector Administrativo </v>
      </c>
      <c r="T46" s="73" t="str">
        <f>IF(R46="","",VLOOKUP(R46,[2]Datos.!$J$28:$K$50,2,FALSE))</f>
        <v>Líder de Gestión Documental</v>
      </c>
      <c r="U46" s="134" t="s">
        <v>110</v>
      </c>
      <c r="V46" s="189">
        <v>43585</v>
      </c>
      <c r="W46" s="203" t="s">
        <v>1098</v>
      </c>
      <c r="X46" s="113">
        <v>0.5</v>
      </c>
      <c r="Y46" s="113"/>
      <c r="Z46" s="113"/>
      <c r="AA46" s="114" t="s">
        <v>1048</v>
      </c>
      <c r="AB46" s="190" t="s">
        <v>1059</v>
      </c>
      <c r="AC46" s="188">
        <v>43708</v>
      </c>
      <c r="AD46" s="112" t="s">
        <v>1394</v>
      </c>
      <c r="AE46" s="114">
        <v>0.5</v>
      </c>
      <c r="AF46" s="115">
        <f t="shared" si="23"/>
        <v>0.5</v>
      </c>
      <c r="AG46" s="113">
        <f t="shared" si="24"/>
        <v>0.5</v>
      </c>
      <c r="AH46" s="113" t="str">
        <f t="shared" si="25"/>
        <v>INCUMPLIDA</v>
      </c>
      <c r="AI46" s="113" t="b">
        <f t="shared" si="26"/>
        <v>0</v>
      </c>
      <c r="AJ46" s="114" t="str">
        <f t="shared" si="27"/>
        <v>INCUMPLIDA</v>
      </c>
      <c r="AK46" s="203" t="s">
        <v>1395</v>
      </c>
      <c r="AL46" s="114" t="s">
        <v>1059</v>
      </c>
      <c r="AM46" s="111"/>
      <c r="AN46" s="112"/>
      <c r="AO46" s="114"/>
      <c r="AP46" s="115" t="str">
        <f t="shared" si="18"/>
        <v/>
      </c>
      <c r="AQ46" s="113" t="str">
        <f t="shared" si="19"/>
        <v/>
      </c>
      <c r="AR46" s="113" t="str">
        <f t="shared" si="20"/>
        <v/>
      </c>
      <c r="AS46" s="113" t="str">
        <f t="shared" si="21"/>
        <v/>
      </c>
      <c r="AT46" s="114" t="str">
        <f t="shared" si="22"/>
        <v/>
      </c>
      <c r="AU46" s="112"/>
      <c r="AV46" s="112"/>
      <c r="AW46" s="114" t="str">
        <f t="shared" si="7"/>
        <v>PENDIENTE</v>
      </c>
      <c r="AX46" s="114"/>
      <c r="AY46" s="114"/>
      <c r="AZ46" s="114"/>
    </row>
    <row r="47" spans="1:52" s="21" customFormat="1" ht="146.25" x14ac:dyDescent="0.15">
      <c r="A47" s="116">
        <v>38</v>
      </c>
      <c r="B47" s="117">
        <v>43181</v>
      </c>
      <c r="C47" s="118" t="s">
        <v>17</v>
      </c>
      <c r="D47" s="118" t="s">
        <v>224</v>
      </c>
      <c r="E47" s="117">
        <v>43181</v>
      </c>
      <c r="F47" s="118" t="s">
        <v>237</v>
      </c>
      <c r="G47" s="119" t="s">
        <v>238</v>
      </c>
      <c r="H47" s="118" t="s">
        <v>80</v>
      </c>
      <c r="I47" s="118" t="s">
        <v>239</v>
      </c>
      <c r="J47" s="118" t="s">
        <v>240</v>
      </c>
      <c r="K47" s="118">
        <v>3</v>
      </c>
      <c r="L47" s="73" t="s">
        <v>221</v>
      </c>
      <c r="M47" s="118" t="s">
        <v>241</v>
      </c>
      <c r="N47" s="127" t="s">
        <v>242</v>
      </c>
      <c r="O47" s="121">
        <v>0.7</v>
      </c>
      <c r="P47" s="117">
        <v>43252</v>
      </c>
      <c r="Q47" s="117">
        <v>43462</v>
      </c>
      <c r="R47" s="73" t="s">
        <v>69</v>
      </c>
      <c r="S47" s="73" t="str">
        <f>IF(R47="","",VLOOKUP(R47,[2]Datos.!$G$28:$H$50,2,FALSE))</f>
        <v xml:space="preserve">Subdirector Administrativo </v>
      </c>
      <c r="T47" s="73" t="str">
        <f>IF(R47="","",VLOOKUP(R47,[2]Datos.!$J$28:$K$50,2,FALSE))</f>
        <v>Líder de Gestión Documental</v>
      </c>
      <c r="U47" s="134" t="s">
        <v>110</v>
      </c>
      <c r="V47" s="189">
        <v>43585</v>
      </c>
      <c r="W47" s="203" t="s">
        <v>1099</v>
      </c>
      <c r="X47" s="113">
        <v>0.47599999999999998</v>
      </c>
      <c r="Y47" s="113"/>
      <c r="Z47" s="113"/>
      <c r="AA47" s="114" t="s">
        <v>1048</v>
      </c>
      <c r="AB47" s="190" t="s">
        <v>1059</v>
      </c>
      <c r="AC47" s="188">
        <v>43708</v>
      </c>
      <c r="AD47" s="112" t="s">
        <v>1394</v>
      </c>
      <c r="AE47" s="114">
        <v>0.5</v>
      </c>
      <c r="AF47" s="115">
        <f t="shared" si="23"/>
        <v>0.16666666666666666</v>
      </c>
      <c r="AG47" s="113">
        <f t="shared" si="24"/>
        <v>0.23809523809523811</v>
      </c>
      <c r="AH47" s="113" t="str">
        <f t="shared" si="25"/>
        <v>INCUMPLIDA</v>
      </c>
      <c r="AI47" s="113" t="b">
        <f t="shared" si="26"/>
        <v>0</v>
      </c>
      <c r="AJ47" s="114" t="str">
        <f t="shared" si="27"/>
        <v>INCUMPLIDA</v>
      </c>
      <c r="AK47" s="203" t="s">
        <v>1413</v>
      </c>
      <c r="AL47" s="114" t="s">
        <v>1059</v>
      </c>
      <c r="AM47" s="111"/>
      <c r="AN47" s="112"/>
      <c r="AO47" s="114"/>
      <c r="AP47" s="115" t="str">
        <f t="shared" si="18"/>
        <v/>
      </c>
      <c r="AQ47" s="113" t="str">
        <f t="shared" si="19"/>
        <v/>
      </c>
      <c r="AR47" s="113" t="str">
        <f t="shared" si="20"/>
        <v/>
      </c>
      <c r="AS47" s="113" t="str">
        <f t="shared" si="21"/>
        <v/>
      </c>
      <c r="AT47" s="114" t="str">
        <f t="shared" si="22"/>
        <v/>
      </c>
      <c r="AU47" s="112"/>
      <c r="AV47" s="112"/>
      <c r="AW47" s="114" t="str">
        <f t="shared" si="7"/>
        <v>PENDIENTE</v>
      </c>
      <c r="AX47" s="114"/>
      <c r="AY47" s="114"/>
      <c r="AZ47" s="114"/>
    </row>
    <row r="48" spans="1:52" s="21" customFormat="1" ht="247.5" x14ac:dyDescent="0.15">
      <c r="A48" s="116">
        <v>39</v>
      </c>
      <c r="B48" s="117">
        <v>43181</v>
      </c>
      <c r="C48" s="118" t="s">
        <v>17</v>
      </c>
      <c r="D48" s="118" t="s">
        <v>224</v>
      </c>
      <c r="E48" s="117">
        <v>43181</v>
      </c>
      <c r="F48" s="135" t="s">
        <v>243</v>
      </c>
      <c r="G48" s="119" t="s">
        <v>244</v>
      </c>
      <c r="H48" s="118" t="s">
        <v>80</v>
      </c>
      <c r="I48" s="118" t="s">
        <v>245</v>
      </c>
      <c r="J48" s="118" t="s">
        <v>246</v>
      </c>
      <c r="K48" s="118">
        <v>2</v>
      </c>
      <c r="L48" s="73" t="s">
        <v>221</v>
      </c>
      <c r="M48" s="118" t="s">
        <v>247</v>
      </c>
      <c r="N48" s="127" t="s">
        <v>248</v>
      </c>
      <c r="O48" s="121">
        <v>1</v>
      </c>
      <c r="P48" s="117">
        <v>43313</v>
      </c>
      <c r="Q48" s="117">
        <v>43646</v>
      </c>
      <c r="R48" s="73" t="s">
        <v>69</v>
      </c>
      <c r="S48" s="73" t="str">
        <f>IF(R48="","",VLOOKUP(R48,[2]Datos.!$G$28:$H$50,2,FALSE))</f>
        <v xml:space="preserve">Subdirector Administrativo </v>
      </c>
      <c r="T48" s="73" t="str">
        <f>IF(R48="","",VLOOKUP(R48,[2]Datos.!$J$28:$K$50,2,FALSE))</f>
        <v>Líder de Gestión Documental</v>
      </c>
      <c r="U48" s="134" t="s">
        <v>110</v>
      </c>
      <c r="V48" s="189">
        <v>43585</v>
      </c>
      <c r="W48" s="203" t="s">
        <v>1100</v>
      </c>
      <c r="X48" s="113">
        <v>0.25</v>
      </c>
      <c r="Y48" s="113"/>
      <c r="Z48" s="113"/>
      <c r="AA48" s="114" t="s">
        <v>1045</v>
      </c>
      <c r="AB48" s="190" t="s">
        <v>1059</v>
      </c>
      <c r="AC48" s="188">
        <v>43708</v>
      </c>
      <c r="AD48" s="112" t="s">
        <v>1394</v>
      </c>
      <c r="AE48" s="114">
        <v>0.5</v>
      </c>
      <c r="AF48" s="115">
        <f t="shared" si="23"/>
        <v>0.25</v>
      </c>
      <c r="AG48" s="113">
        <f t="shared" si="24"/>
        <v>0.25</v>
      </c>
      <c r="AH48" s="113" t="str">
        <f t="shared" si="25"/>
        <v>INCUMPLIDA</v>
      </c>
      <c r="AI48" s="113" t="b">
        <f t="shared" si="26"/>
        <v>0</v>
      </c>
      <c r="AJ48" s="114" t="str">
        <f t="shared" si="27"/>
        <v>INCUMPLIDA</v>
      </c>
      <c r="AK48" s="203" t="s">
        <v>1396</v>
      </c>
      <c r="AL48" s="114" t="s">
        <v>1059</v>
      </c>
      <c r="AM48" s="111"/>
      <c r="AN48" s="112"/>
      <c r="AO48" s="114"/>
      <c r="AP48" s="115" t="str">
        <f t="shared" si="18"/>
        <v/>
      </c>
      <c r="AQ48" s="113" t="str">
        <f t="shared" si="19"/>
        <v/>
      </c>
      <c r="AR48" s="113" t="str">
        <f t="shared" si="20"/>
        <v/>
      </c>
      <c r="AS48" s="113" t="str">
        <f t="shared" si="21"/>
        <v/>
      </c>
      <c r="AT48" s="114" t="str">
        <f t="shared" si="22"/>
        <v/>
      </c>
      <c r="AU48" s="112"/>
      <c r="AV48" s="112"/>
      <c r="AW48" s="114" t="str">
        <f t="shared" si="7"/>
        <v>PENDIENTE</v>
      </c>
      <c r="AX48" s="114"/>
      <c r="AY48" s="114"/>
      <c r="AZ48" s="114"/>
    </row>
    <row r="49" spans="1:52" s="21" customFormat="1" ht="191.25" x14ac:dyDescent="0.15">
      <c r="A49" s="116">
        <v>40</v>
      </c>
      <c r="B49" s="117">
        <v>43181</v>
      </c>
      <c r="C49" s="118" t="s">
        <v>17</v>
      </c>
      <c r="D49" s="118" t="s">
        <v>249</v>
      </c>
      <c r="E49" s="117">
        <v>43181</v>
      </c>
      <c r="F49" s="118" t="s">
        <v>250</v>
      </c>
      <c r="G49" s="119" t="s">
        <v>251</v>
      </c>
      <c r="H49" s="118" t="s">
        <v>80</v>
      </c>
      <c r="I49" s="118" t="s">
        <v>252</v>
      </c>
      <c r="J49" s="118" t="s">
        <v>253</v>
      </c>
      <c r="K49" s="118">
        <v>4</v>
      </c>
      <c r="L49" s="73" t="s">
        <v>221</v>
      </c>
      <c r="M49" s="118" t="s">
        <v>254</v>
      </c>
      <c r="N49" s="127" t="s">
        <v>255</v>
      </c>
      <c r="O49" s="121">
        <v>1</v>
      </c>
      <c r="P49" s="117">
        <v>43160</v>
      </c>
      <c r="Q49" s="117">
        <v>43646</v>
      </c>
      <c r="R49" s="73" t="s">
        <v>69</v>
      </c>
      <c r="S49" s="73" t="str">
        <f>IF(R49="","",VLOOKUP(R49,[2]Datos.!$G$28:$H$50,2,FALSE))</f>
        <v xml:space="preserve">Subdirector Administrativo </v>
      </c>
      <c r="T49" s="73" t="str">
        <f>IF(R49="","",VLOOKUP(R49,[2]Datos.!$J$28:$K$50,2,FALSE))</f>
        <v>Líder de Gestión Documental</v>
      </c>
      <c r="U49" s="134" t="s">
        <v>110</v>
      </c>
      <c r="V49" s="189">
        <v>43585</v>
      </c>
      <c r="W49" s="203" t="s">
        <v>1101</v>
      </c>
      <c r="X49" s="113">
        <v>0</v>
      </c>
      <c r="Y49" s="113"/>
      <c r="Z49" s="113"/>
      <c r="AA49" s="114" t="s">
        <v>1047</v>
      </c>
      <c r="AB49" s="190" t="s">
        <v>1059</v>
      </c>
      <c r="AC49" s="188">
        <v>43708</v>
      </c>
      <c r="AD49" s="112" t="s">
        <v>1394</v>
      </c>
      <c r="AE49" s="114">
        <v>1</v>
      </c>
      <c r="AF49" s="115">
        <f t="shared" si="23"/>
        <v>0.25</v>
      </c>
      <c r="AG49" s="113">
        <f t="shared" si="24"/>
        <v>0.25</v>
      </c>
      <c r="AH49" s="113" t="str">
        <f t="shared" si="25"/>
        <v>INCUMPLIDA</v>
      </c>
      <c r="AI49" s="113" t="b">
        <f t="shared" si="26"/>
        <v>0</v>
      </c>
      <c r="AJ49" s="114" t="str">
        <f t="shared" si="27"/>
        <v>INCUMPLIDA</v>
      </c>
      <c r="AK49" s="203" t="s">
        <v>1414</v>
      </c>
      <c r="AL49" s="114" t="s">
        <v>1059</v>
      </c>
      <c r="AM49" s="111"/>
      <c r="AN49" s="112"/>
      <c r="AO49" s="114"/>
      <c r="AP49" s="115" t="str">
        <f t="shared" si="18"/>
        <v/>
      </c>
      <c r="AQ49" s="113" t="str">
        <f t="shared" si="19"/>
        <v/>
      </c>
      <c r="AR49" s="113" t="str">
        <f t="shared" si="20"/>
        <v/>
      </c>
      <c r="AS49" s="113" t="str">
        <f t="shared" si="21"/>
        <v/>
      </c>
      <c r="AT49" s="114" t="str">
        <f t="shared" si="22"/>
        <v/>
      </c>
      <c r="AU49" s="112"/>
      <c r="AV49" s="112"/>
      <c r="AW49" s="114" t="str">
        <f t="shared" si="7"/>
        <v>PENDIENTE</v>
      </c>
      <c r="AX49" s="114"/>
      <c r="AY49" s="114"/>
      <c r="AZ49" s="114"/>
    </row>
    <row r="50" spans="1:52" s="21" customFormat="1" ht="135" x14ac:dyDescent="0.15">
      <c r="A50" s="116">
        <v>41</v>
      </c>
      <c r="B50" s="117">
        <v>43181</v>
      </c>
      <c r="C50" s="118" t="s">
        <v>17</v>
      </c>
      <c r="D50" s="118" t="s">
        <v>249</v>
      </c>
      <c r="E50" s="117">
        <v>43181</v>
      </c>
      <c r="F50" s="118" t="s">
        <v>256</v>
      </c>
      <c r="G50" s="119" t="s">
        <v>257</v>
      </c>
      <c r="H50" s="118" t="s">
        <v>80</v>
      </c>
      <c r="I50" s="118" t="s">
        <v>258</v>
      </c>
      <c r="J50" s="118" t="s">
        <v>259</v>
      </c>
      <c r="K50" s="118">
        <v>1</v>
      </c>
      <c r="L50" s="73" t="s">
        <v>221</v>
      </c>
      <c r="M50" s="118" t="s">
        <v>260</v>
      </c>
      <c r="N50" s="127" t="s">
        <v>261</v>
      </c>
      <c r="O50" s="121">
        <v>0.8</v>
      </c>
      <c r="P50" s="117">
        <v>43221</v>
      </c>
      <c r="Q50" s="117">
        <v>43644</v>
      </c>
      <c r="R50" s="73" t="s">
        <v>69</v>
      </c>
      <c r="S50" s="73" t="str">
        <f>IF(R50="","",VLOOKUP(R50,[2]Datos.!$G$28:$H$50,2,FALSE))</f>
        <v xml:space="preserve">Subdirector Administrativo </v>
      </c>
      <c r="T50" s="73" t="str">
        <f>IF(R50="","",VLOOKUP(R50,[2]Datos.!$J$28:$K$50,2,FALSE))</f>
        <v>Líder de Gestión Documental</v>
      </c>
      <c r="U50" s="134" t="s">
        <v>110</v>
      </c>
      <c r="V50" s="189">
        <v>43585</v>
      </c>
      <c r="W50" s="203" t="s">
        <v>1102</v>
      </c>
      <c r="X50" s="113">
        <v>1</v>
      </c>
      <c r="Y50" s="113"/>
      <c r="Z50" s="113"/>
      <c r="AA50" s="114" t="s">
        <v>1046</v>
      </c>
      <c r="AB50" s="190" t="s">
        <v>1059</v>
      </c>
      <c r="AC50" s="188">
        <v>43708</v>
      </c>
      <c r="AD50" s="112" t="s">
        <v>1394</v>
      </c>
      <c r="AE50" s="114">
        <v>1</v>
      </c>
      <c r="AF50" s="115">
        <f t="shared" si="23"/>
        <v>1</v>
      </c>
      <c r="AG50" s="113">
        <f t="shared" si="24"/>
        <v>1</v>
      </c>
      <c r="AH50" s="113" t="b">
        <f>IF(AE50="","",IF(AC50&lt;=Q50,IF(AG50&lt;100%,"INCUMPLIDA",IF(AG50=100%,"TERMINADA EXTEMPORANEA"))))</f>
        <v>0</v>
      </c>
      <c r="AI50" s="113" t="str">
        <f>IF(AE50="","",IF(AC50&gt;=Q50,IF(AG50=0%,"SIN INICIAR",IF(AG50=100%,"TERMINADA",IF(AG50&gt;0%,"EN PROCESO",IF(AG50&lt;0%,"INCUMPLIDA"))))))</f>
        <v>TERMINADA</v>
      </c>
      <c r="AJ50" s="114" t="str">
        <f>IF(AE50="","",IF(AC50&lt;=Q50,AH50,IF(AC50&gt;Q50,AI50)))</f>
        <v>TERMINADA</v>
      </c>
      <c r="AK50" s="112" t="s">
        <v>1415</v>
      </c>
      <c r="AL50" s="114" t="s">
        <v>1059</v>
      </c>
      <c r="AM50" s="111"/>
      <c r="AN50" s="112"/>
      <c r="AO50" s="114"/>
      <c r="AP50" s="115" t="str">
        <f t="shared" si="18"/>
        <v/>
      </c>
      <c r="AQ50" s="113" t="str">
        <f t="shared" si="19"/>
        <v/>
      </c>
      <c r="AR50" s="113" t="str">
        <f t="shared" si="20"/>
        <v/>
      </c>
      <c r="AS50" s="113" t="str">
        <f t="shared" si="21"/>
        <v/>
      </c>
      <c r="AT50" s="114" t="str">
        <f t="shared" si="22"/>
        <v/>
      </c>
      <c r="AU50" s="112"/>
      <c r="AV50" s="112"/>
      <c r="AW50" s="114" t="str">
        <f t="shared" si="7"/>
        <v>CUMPLIDA</v>
      </c>
      <c r="AX50" s="114" t="s">
        <v>1507</v>
      </c>
      <c r="AY50" s="114" t="s">
        <v>647</v>
      </c>
      <c r="AZ50" s="114" t="s">
        <v>1453</v>
      </c>
    </row>
    <row r="51" spans="1:52" s="21" customFormat="1" ht="123.75" x14ac:dyDescent="0.15">
      <c r="A51" s="116">
        <v>42</v>
      </c>
      <c r="B51" s="117">
        <v>43181</v>
      </c>
      <c r="C51" s="118" t="s">
        <v>17</v>
      </c>
      <c r="D51" s="118" t="s">
        <v>249</v>
      </c>
      <c r="E51" s="117">
        <v>43181</v>
      </c>
      <c r="F51" s="118" t="s">
        <v>262</v>
      </c>
      <c r="G51" s="119" t="s">
        <v>263</v>
      </c>
      <c r="H51" s="118" t="s">
        <v>80</v>
      </c>
      <c r="I51" s="118" t="s">
        <v>264</v>
      </c>
      <c r="J51" s="118" t="s">
        <v>265</v>
      </c>
      <c r="K51" s="118">
        <v>1</v>
      </c>
      <c r="L51" s="73" t="s">
        <v>221</v>
      </c>
      <c r="M51" s="118" t="s">
        <v>266</v>
      </c>
      <c r="N51" s="127" t="s">
        <v>267</v>
      </c>
      <c r="O51" s="121">
        <v>1</v>
      </c>
      <c r="P51" s="117">
        <v>43222</v>
      </c>
      <c r="Q51" s="117">
        <v>43250</v>
      </c>
      <c r="R51" s="73" t="s">
        <v>69</v>
      </c>
      <c r="S51" s="73" t="str">
        <f>IF(R51="","",VLOOKUP(R51,[2]Datos.!$G$28:$H$50,2,FALSE))</f>
        <v xml:space="preserve">Subdirector Administrativo </v>
      </c>
      <c r="T51" s="73" t="str">
        <f>IF(R51="","",VLOOKUP(R51,[2]Datos.!$J$28:$K$50,2,FALSE))</f>
        <v>Líder de Gestión Documental</v>
      </c>
      <c r="U51" s="134" t="s">
        <v>110</v>
      </c>
      <c r="V51" s="189">
        <v>43585</v>
      </c>
      <c r="W51" s="203" t="s">
        <v>1103</v>
      </c>
      <c r="X51" s="113">
        <v>0.5</v>
      </c>
      <c r="Y51" s="113"/>
      <c r="Z51" s="113"/>
      <c r="AA51" s="114" t="s">
        <v>1048</v>
      </c>
      <c r="AB51" s="190" t="s">
        <v>1059</v>
      </c>
      <c r="AC51" s="188">
        <v>43708</v>
      </c>
      <c r="AD51" s="112" t="s">
        <v>1394</v>
      </c>
      <c r="AE51" s="114">
        <v>1</v>
      </c>
      <c r="AF51" s="115">
        <f t="shared" ref="AF51:AF67" si="28">IF(AE51="","",IF(OR(K51=0,K51="",AC51=""),"",AE51/K51))</f>
        <v>1</v>
      </c>
      <c r="AG51" s="113">
        <f t="shared" ref="AG51:AG67" si="29">IF(OR(O51="",AF51=""),"",IF(OR(O51=0,AF51=0),0,IF((AF51*100%)/O51&gt;100%,100%,(AF51*100%)/O51)))</f>
        <v>1</v>
      </c>
      <c r="AH51" s="113" t="str">
        <f t="shared" ref="AH51:AH67" si="30">IF(AE51="","",IF(AC51&gt;=Q51,IF(AG51&lt;100%,"INCUMPLIDA",IF(AG51=100%,"TERMINADA EXTEMPORANEA"))))</f>
        <v>TERMINADA EXTEMPORANEA</v>
      </c>
      <c r="AI51" s="113" t="b">
        <f t="shared" ref="AI51:AI67" si="31">IF(AE51="","",IF(AC51&lt;=Q51,IF(AG51=0%,"SIN INICIAR",IF(AG51=100%,"TERMINADA",IF(AG51&gt;0%,"EN PROCESO",IF(AG51&lt;0%,"INCUMPLIDA"))))))</f>
        <v>0</v>
      </c>
      <c r="AJ51" s="114" t="str">
        <f t="shared" ref="AJ51:AJ67" si="32">IF(AE51="","",IF(AC51&gt;=Q51,AH51,IF(AC51&lt;Q51,AI51)))</f>
        <v>TERMINADA EXTEMPORANEA</v>
      </c>
      <c r="AK51" s="203" t="s">
        <v>1458</v>
      </c>
      <c r="AL51" s="114" t="s">
        <v>1059</v>
      </c>
      <c r="AM51" s="111"/>
      <c r="AN51" s="112"/>
      <c r="AO51" s="114"/>
      <c r="AP51" s="115" t="str">
        <f t="shared" si="18"/>
        <v/>
      </c>
      <c r="AQ51" s="113" t="str">
        <f t="shared" si="19"/>
        <v/>
      </c>
      <c r="AR51" s="113" t="str">
        <f t="shared" si="20"/>
        <v/>
      </c>
      <c r="AS51" s="113" t="str">
        <f t="shared" si="21"/>
        <v/>
      </c>
      <c r="AT51" s="114" t="str">
        <f t="shared" si="22"/>
        <v/>
      </c>
      <c r="AU51" s="112"/>
      <c r="AV51" s="112"/>
      <c r="AW51" s="114" t="str">
        <f t="shared" si="7"/>
        <v>CUMPLIDA</v>
      </c>
      <c r="AX51" s="114" t="s">
        <v>1457</v>
      </c>
      <c r="AY51" s="114" t="s">
        <v>649</v>
      </c>
      <c r="AZ51" s="114" t="s">
        <v>1453</v>
      </c>
    </row>
    <row r="52" spans="1:52" s="21" customFormat="1" ht="144" customHeight="1" x14ac:dyDescent="0.15">
      <c r="A52" s="116">
        <v>43</v>
      </c>
      <c r="B52" s="117">
        <v>43181</v>
      </c>
      <c r="C52" s="118" t="s">
        <v>17</v>
      </c>
      <c r="D52" s="118" t="s">
        <v>224</v>
      </c>
      <c r="E52" s="117">
        <v>43181</v>
      </c>
      <c r="F52" s="135" t="s">
        <v>268</v>
      </c>
      <c r="G52" s="119" t="s">
        <v>269</v>
      </c>
      <c r="H52" s="118" t="s">
        <v>80</v>
      </c>
      <c r="I52" s="118" t="s">
        <v>270</v>
      </c>
      <c r="J52" s="118" t="s">
        <v>271</v>
      </c>
      <c r="K52" s="118">
        <v>1</v>
      </c>
      <c r="L52" s="73" t="s">
        <v>221</v>
      </c>
      <c r="M52" s="118" t="s">
        <v>272</v>
      </c>
      <c r="N52" s="127" t="s">
        <v>273</v>
      </c>
      <c r="O52" s="121">
        <v>1</v>
      </c>
      <c r="P52" s="117">
        <v>43252</v>
      </c>
      <c r="Q52" s="117">
        <v>43279</v>
      </c>
      <c r="R52" s="73" t="s">
        <v>69</v>
      </c>
      <c r="S52" s="73" t="str">
        <f>IF(R52="","",VLOOKUP(R52,[2]Datos.!$G$28:$H$50,2,FALSE))</f>
        <v xml:space="preserve">Subdirector Administrativo </v>
      </c>
      <c r="T52" s="73" t="str">
        <f>IF(R52="","",VLOOKUP(R52,[2]Datos.!$J$28:$K$50,2,FALSE))</f>
        <v>Líder de Gestión Documental</v>
      </c>
      <c r="U52" s="134" t="s">
        <v>110</v>
      </c>
      <c r="V52" s="189">
        <v>43585</v>
      </c>
      <c r="W52" s="203" t="s">
        <v>1104</v>
      </c>
      <c r="X52" s="113">
        <v>1</v>
      </c>
      <c r="Y52" s="113"/>
      <c r="Z52" s="113"/>
      <c r="AA52" s="114" t="s">
        <v>1056</v>
      </c>
      <c r="AB52" s="190" t="s">
        <v>1059</v>
      </c>
      <c r="AC52" s="188">
        <v>43708</v>
      </c>
      <c r="AD52" s="112" t="s">
        <v>1394</v>
      </c>
      <c r="AE52" s="114">
        <v>1</v>
      </c>
      <c r="AF52" s="115">
        <f t="shared" si="28"/>
        <v>1</v>
      </c>
      <c r="AG52" s="113">
        <f t="shared" si="29"/>
        <v>1</v>
      </c>
      <c r="AH52" s="113" t="str">
        <f t="shared" si="30"/>
        <v>TERMINADA EXTEMPORANEA</v>
      </c>
      <c r="AI52" s="113" t="b">
        <f t="shared" si="31"/>
        <v>0</v>
      </c>
      <c r="AJ52" s="114" t="str">
        <f t="shared" si="32"/>
        <v>TERMINADA EXTEMPORANEA</v>
      </c>
      <c r="AK52" s="203" t="s">
        <v>1398</v>
      </c>
      <c r="AL52" s="114" t="s">
        <v>1059</v>
      </c>
      <c r="AM52" s="111"/>
      <c r="AN52" s="112"/>
      <c r="AO52" s="114"/>
      <c r="AP52" s="115" t="str">
        <f t="shared" si="18"/>
        <v/>
      </c>
      <c r="AQ52" s="113" t="str">
        <f t="shared" si="19"/>
        <v/>
      </c>
      <c r="AR52" s="113" t="str">
        <f t="shared" si="20"/>
        <v/>
      </c>
      <c r="AS52" s="113" t="str">
        <f t="shared" si="21"/>
        <v/>
      </c>
      <c r="AT52" s="114" t="str">
        <f t="shared" si="22"/>
        <v/>
      </c>
      <c r="AU52" s="112"/>
      <c r="AV52" s="112"/>
      <c r="AW52" s="114" t="str">
        <f t="shared" si="7"/>
        <v>CUMPLIDA</v>
      </c>
      <c r="AX52" s="114" t="s">
        <v>1397</v>
      </c>
      <c r="AY52" s="114" t="s">
        <v>649</v>
      </c>
      <c r="AZ52" s="114" t="s">
        <v>1453</v>
      </c>
    </row>
    <row r="53" spans="1:52" s="21" customFormat="1" ht="135" x14ac:dyDescent="0.15">
      <c r="A53" s="116">
        <v>44</v>
      </c>
      <c r="B53" s="117">
        <v>43181</v>
      </c>
      <c r="C53" s="118" t="s">
        <v>17</v>
      </c>
      <c r="D53" s="118" t="s">
        <v>249</v>
      </c>
      <c r="E53" s="117">
        <v>43181</v>
      </c>
      <c r="F53" s="118" t="s">
        <v>274</v>
      </c>
      <c r="G53" s="119" t="s">
        <v>275</v>
      </c>
      <c r="H53" s="118" t="s">
        <v>80</v>
      </c>
      <c r="I53" s="118" t="s">
        <v>276</v>
      </c>
      <c r="J53" s="118" t="s">
        <v>277</v>
      </c>
      <c r="K53" s="118">
        <v>2</v>
      </c>
      <c r="L53" s="73" t="s">
        <v>221</v>
      </c>
      <c r="M53" s="118" t="s">
        <v>278</v>
      </c>
      <c r="N53" s="127" t="s">
        <v>279</v>
      </c>
      <c r="O53" s="121">
        <v>1</v>
      </c>
      <c r="P53" s="117">
        <v>43222</v>
      </c>
      <c r="Q53" s="117">
        <v>43250</v>
      </c>
      <c r="R53" s="73" t="s">
        <v>69</v>
      </c>
      <c r="S53" s="73" t="str">
        <f>IF(R53="","",VLOOKUP(R53,[2]Datos.!$G$28:$H$50,2,FALSE))</f>
        <v xml:space="preserve">Subdirector Administrativo </v>
      </c>
      <c r="T53" s="73" t="str">
        <f>IF(R53="","",VLOOKUP(R53,[2]Datos.!$J$28:$K$50,2,FALSE))</f>
        <v>Líder de Gestión Documental</v>
      </c>
      <c r="U53" s="134" t="s">
        <v>110</v>
      </c>
      <c r="V53" s="189">
        <v>43585</v>
      </c>
      <c r="W53" s="203" t="s">
        <v>1105</v>
      </c>
      <c r="X53" s="113">
        <v>0.5</v>
      </c>
      <c r="Y53" s="113"/>
      <c r="Z53" s="113"/>
      <c r="AA53" s="114" t="s">
        <v>1048</v>
      </c>
      <c r="AB53" s="190" t="s">
        <v>1059</v>
      </c>
      <c r="AC53" s="188">
        <v>43708</v>
      </c>
      <c r="AD53" s="112" t="s">
        <v>1394</v>
      </c>
      <c r="AE53" s="114">
        <v>2</v>
      </c>
      <c r="AF53" s="115">
        <f t="shared" si="28"/>
        <v>1</v>
      </c>
      <c r="AG53" s="113">
        <f t="shared" si="29"/>
        <v>1</v>
      </c>
      <c r="AH53" s="113" t="str">
        <f t="shared" si="30"/>
        <v>TERMINADA EXTEMPORANEA</v>
      </c>
      <c r="AI53" s="113" t="b">
        <f t="shared" si="31"/>
        <v>0</v>
      </c>
      <c r="AJ53" s="114" t="str">
        <f t="shared" si="32"/>
        <v>TERMINADA EXTEMPORANEA</v>
      </c>
      <c r="AK53" s="203" t="s">
        <v>1458</v>
      </c>
      <c r="AL53" s="114" t="s">
        <v>1059</v>
      </c>
      <c r="AM53" s="111"/>
      <c r="AN53" s="112"/>
      <c r="AO53" s="114"/>
      <c r="AP53" s="115" t="str">
        <f t="shared" si="18"/>
        <v/>
      </c>
      <c r="AQ53" s="113" t="str">
        <f t="shared" si="19"/>
        <v/>
      </c>
      <c r="AR53" s="113" t="str">
        <f t="shared" si="20"/>
        <v/>
      </c>
      <c r="AS53" s="113" t="str">
        <f t="shared" si="21"/>
        <v/>
      </c>
      <c r="AT53" s="114" t="str">
        <f t="shared" si="22"/>
        <v/>
      </c>
      <c r="AU53" s="112"/>
      <c r="AV53" s="112"/>
      <c r="AW53" s="114" t="str">
        <f t="shared" si="7"/>
        <v>CUMPLIDA</v>
      </c>
      <c r="AX53" s="114" t="s">
        <v>1457</v>
      </c>
      <c r="AY53" s="114" t="s">
        <v>649</v>
      </c>
      <c r="AZ53" s="114" t="s">
        <v>1453</v>
      </c>
    </row>
    <row r="54" spans="1:52" s="21" customFormat="1" ht="135" x14ac:dyDescent="0.15">
      <c r="A54" s="116">
        <v>45</v>
      </c>
      <c r="B54" s="117">
        <v>43181</v>
      </c>
      <c r="C54" s="118" t="s">
        <v>17</v>
      </c>
      <c r="D54" s="118" t="s">
        <v>280</v>
      </c>
      <c r="E54" s="117">
        <v>43181</v>
      </c>
      <c r="F54" s="118" t="s">
        <v>281</v>
      </c>
      <c r="G54" s="119" t="s">
        <v>282</v>
      </c>
      <c r="H54" s="118" t="s">
        <v>80</v>
      </c>
      <c r="I54" s="118" t="s">
        <v>258</v>
      </c>
      <c r="J54" s="118" t="s">
        <v>259</v>
      </c>
      <c r="K54" s="118">
        <v>1</v>
      </c>
      <c r="L54" s="73" t="s">
        <v>221</v>
      </c>
      <c r="M54" s="118" t="s">
        <v>260</v>
      </c>
      <c r="N54" s="127" t="s">
        <v>261</v>
      </c>
      <c r="O54" s="121">
        <v>0.8</v>
      </c>
      <c r="P54" s="117">
        <v>43221</v>
      </c>
      <c r="Q54" s="117">
        <v>43644</v>
      </c>
      <c r="R54" s="73" t="s">
        <v>69</v>
      </c>
      <c r="S54" s="73" t="str">
        <f>IF(R54="","",VLOOKUP(R54,[2]Datos.!$G$28:$H$50,2,FALSE))</f>
        <v xml:space="preserve">Subdirector Administrativo </v>
      </c>
      <c r="T54" s="73" t="str">
        <f>IF(R54="","",VLOOKUP(R54,[2]Datos.!$J$28:$K$50,2,FALSE))</f>
        <v>Líder de Gestión Documental</v>
      </c>
      <c r="U54" s="134" t="s">
        <v>110</v>
      </c>
      <c r="V54" s="189">
        <v>43585</v>
      </c>
      <c r="W54" s="203" t="s">
        <v>1102</v>
      </c>
      <c r="X54" s="113">
        <v>1</v>
      </c>
      <c r="Y54" s="113"/>
      <c r="Z54" s="113"/>
      <c r="AA54" s="114" t="s">
        <v>1046</v>
      </c>
      <c r="AB54" s="190" t="s">
        <v>1059</v>
      </c>
      <c r="AC54" s="188">
        <v>43708</v>
      </c>
      <c r="AD54" s="112" t="s">
        <v>1394</v>
      </c>
      <c r="AE54" s="114">
        <v>1</v>
      </c>
      <c r="AF54" s="115">
        <f t="shared" si="28"/>
        <v>1</v>
      </c>
      <c r="AG54" s="113">
        <f t="shared" si="29"/>
        <v>1</v>
      </c>
      <c r="AH54" s="113" t="str">
        <f t="shared" si="30"/>
        <v>TERMINADA EXTEMPORANEA</v>
      </c>
      <c r="AI54" s="113" t="b">
        <f t="shared" si="31"/>
        <v>0</v>
      </c>
      <c r="AJ54" s="114" t="str">
        <f t="shared" si="32"/>
        <v>TERMINADA EXTEMPORANEA</v>
      </c>
      <c r="AK54" s="112" t="s">
        <v>1415</v>
      </c>
      <c r="AL54" s="114" t="s">
        <v>1059</v>
      </c>
      <c r="AM54" s="111"/>
      <c r="AN54" s="112"/>
      <c r="AO54" s="114"/>
      <c r="AP54" s="115" t="str">
        <f t="shared" si="18"/>
        <v/>
      </c>
      <c r="AQ54" s="113" t="str">
        <f t="shared" si="19"/>
        <v/>
      </c>
      <c r="AR54" s="113" t="str">
        <f t="shared" si="20"/>
        <v/>
      </c>
      <c r="AS54" s="113" t="str">
        <f t="shared" si="21"/>
        <v/>
      </c>
      <c r="AT54" s="114" t="str">
        <f t="shared" si="22"/>
        <v/>
      </c>
      <c r="AU54" s="112"/>
      <c r="AV54" s="112"/>
      <c r="AW54" s="114" t="str">
        <f t="shared" si="7"/>
        <v>CUMPLIDA</v>
      </c>
      <c r="AX54" s="114" t="s">
        <v>1507</v>
      </c>
      <c r="AY54" s="114" t="s">
        <v>647</v>
      </c>
      <c r="AZ54" s="114" t="s">
        <v>1453</v>
      </c>
    </row>
    <row r="55" spans="1:52" s="21" customFormat="1" ht="135" x14ac:dyDescent="0.15">
      <c r="A55" s="116">
        <v>46</v>
      </c>
      <c r="B55" s="117">
        <v>43181</v>
      </c>
      <c r="C55" s="118" t="s">
        <v>17</v>
      </c>
      <c r="D55" s="118" t="s">
        <v>280</v>
      </c>
      <c r="E55" s="117">
        <v>43181</v>
      </c>
      <c r="F55" s="118" t="s">
        <v>283</v>
      </c>
      <c r="G55" s="119" t="s">
        <v>284</v>
      </c>
      <c r="H55" s="118" t="s">
        <v>80</v>
      </c>
      <c r="I55" s="118" t="s">
        <v>285</v>
      </c>
      <c r="J55" s="118" t="s">
        <v>286</v>
      </c>
      <c r="K55" s="118">
        <v>2</v>
      </c>
      <c r="L55" s="73" t="s">
        <v>221</v>
      </c>
      <c r="M55" s="118" t="s">
        <v>287</v>
      </c>
      <c r="N55" s="127" t="s">
        <v>288</v>
      </c>
      <c r="O55" s="121">
        <v>1</v>
      </c>
      <c r="P55" s="117">
        <v>43160</v>
      </c>
      <c r="Q55" s="117">
        <v>43281</v>
      </c>
      <c r="R55" s="73" t="s">
        <v>69</v>
      </c>
      <c r="S55" s="73" t="str">
        <f>IF(R55="","",VLOOKUP(R55,[2]Datos.!$G$28:$H$50,2,FALSE))</f>
        <v xml:space="preserve">Subdirector Administrativo </v>
      </c>
      <c r="T55" s="73" t="str">
        <f>IF(R55="","",VLOOKUP(R55,[2]Datos.!$J$28:$K$50,2,FALSE))</f>
        <v>Líder de Gestión Documental</v>
      </c>
      <c r="U55" s="134" t="s">
        <v>110</v>
      </c>
      <c r="V55" s="189">
        <v>43585</v>
      </c>
      <c r="W55" s="203" t="s">
        <v>1106</v>
      </c>
      <c r="X55" s="113">
        <v>1</v>
      </c>
      <c r="Y55" s="113"/>
      <c r="Z55" s="113"/>
      <c r="AA55" s="114" t="s">
        <v>1056</v>
      </c>
      <c r="AB55" s="190" t="s">
        <v>1059</v>
      </c>
      <c r="AC55" s="188">
        <v>43708</v>
      </c>
      <c r="AD55" s="112" t="s">
        <v>1394</v>
      </c>
      <c r="AE55" s="114">
        <v>2</v>
      </c>
      <c r="AF55" s="115">
        <f t="shared" si="28"/>
        <v>1</v>
      </c>
      <c r="AG55" s="113">
        <f t="shared" si="29"/>
        <v>1</v>
      </c>
      <c r="AH55" s="113" t="str">
        <f t="shared" si="30"/>
        <v>TERMINADA EXTEMPORANEA</v>
      </c>
      <c r="AI55" s="113" t="b">
        <f t="shared" si="31"/>
        <v>0</v>
      </c>
      <c r="AJ55" s="114" t="str">
        <f t="shared" si="32"/>
        <v>TERMINADA EXTEMPORANEA</v>
      </c>
      <c r="AK55" s="203" t="s">
        <v>1459</v>
      </c>
      <c r="AL55" s="114" t="s">
        <v>1059</v>
      </c>
      <c r="AM55" s="111"/>
      <c r="AN55" s="112"/>
      <c r="AO55" s="114"/>
      <c r="AP55" s="115" t="str">
        <f t="shared" si="18"/>
        <v/>
      </c>
      <c r="AQ55" s="113" t="str">
        <f t="shared" si="19"/>
        <v/>
      </c>
      <c r="AR55" s="113" t="str">
        <f t="shared" si="20"/>
        <v/>
      </c>
      <c r="AS55" s="113" t="str">
        <f t="shared" si="21"/>
        <v/>
      </c>
      <c r="AT55" s="114" t="str">
        <f t="shared" si="22"/>
        <v/>
      </c>
      <c r="AU55" s="112"/>
      <c r="AV55" s="112"/>
      <c r="AW55" s="114" t="str">
        <f t="shared" si="7"/>
        <v>CUMPLIDA</v>
      </c>
      <c r="AX55" s="247" t="s">
        <v>1508</v>
      </c>
      <c r="AY55" s="114" t="s">
        <v>649</v>
      </c>
      <c r="AZ55" s="114" t="s">
        <v>1453</v>
      </c>
    </row>
    <row r="56" spans="1:52" s="21" customFormat="1" ht="157.5" customHeight="1" x14ac:dyDescent="0.15">
      <c r="A56" s="116">
        <v>47</v>
      </c>
      <c r="B56" s="117">
        <v>43181</v>
      </c>
      <c r="C56" s="118" t="s">
        <v>17</v>
      </c>
      <c r="D56" s="118" t="s">
        <v>280</v>
      </c>
      <c r="E56" s="117">
        <v>43181</v>
      </c>
      <c r="F56" s="118" t="s">
        <v>289</v>
      </c>
      <c r="G56" s="119" t="s">
        <v>290</v>
      </c>
      <c r="H56" s="118" t="s">
        <v>80</v>
      </c>
      <c r="I56" s="118" t="s">
        <v>291</v>
      </c>
      <c r="J56" s="118" t="s">
        <v>292</v>
      </c>
      <c r="K56" s="118">
        <v>1</v>
      </c>
      <c r="L56" s="73" t="s">
        <v>221</v>
      </c>
      <c r="M56" s="118" t="s">
        <v>293</v>
      </c>
      <c r="N56" s="127" t="s">
        <v>294</v>
      </c>
      <c r="O56" s="127">
        <v>1</v>
      </c>
      <c r="P56" s="117">
        <v>43252</v>
      </c>
      <c r="Q56" s="117">
        <v>43312</v>
      </c>
      <c r="R56" s="73" t="s">
        <v>69</v>
      </c>
      <c r="S56" s="73" t="str">
        <f>IF(R56="","",VLOOKUP(R56,[2]Datos.!$G$28:$H$50,2,FALSE))</f>
        <v xml:space="preserve">Subdirector Administrativo </v>
      </c>
      <c r="T56" s="73" t="str">
        <f>IF(R56="","",VLOOKUP(R56,[2]Datos.!$J$28:$K$50,2,FALSE))</f>
        <v>Líder de Gestión Documental</v>
      </c>
      <c r="U56" s="134" t="s">
        <v>110</v>
      </c>
      <c r="V56" s="189">
        <v>43585</v>
      </c>
      <c r="W56" s="203" t="s">
        <v>1107</v>
      </c>
      <c r="X56" s="113">
        <v>0</v>
      </c>
      <c r="Y56" s="113"/>
      <c r="Z56" s="113"/>
      <c r="AA56" s="114" t="s">
        <v>1048</v>
      </c>
      <c r="AB56" s="190" t="s">
        <v>1059</v>
      </c>
      <c r="AC56" s="188">
        <v>43708</v>
      </c>
      <c r="AD56" s="112" t="s">
        <v>1394</v>
      </c>
      <c r="AE56" s="114">
        <v>0</v>
      </c>
      <c r="AF56" s="115">
        <f t="shared" si="28"/>
        <v>0</v>
      </c>
      <c r="AG56" s="113">
        <f t="shared" si="29"/>
        <v>0</v>
      </c>
      <c r="AH56" s="113" t="str">
        <f t="shared" si="30"/>
        <v>INCUMPLIDA</v>
      </c>
      <c r="AI56" s="113" t="b">
        <f t="shared" si="31"/>
        <v>0</v>
      </c>
      <c r="AJ56" s="114" t="str">
        <f t="shared" si="32"/>
        <v>INCUMPLIDA</v>
      </c>
      <c r="AK56" s="203" t="s">
        <v>1416</v>
      </c>
      <c r="AL56" s="114" t="s">
        <v>1059</v>
      </c>
      <c r="AM56" s="111"/>
      <c r="AN56" s="112"/>
      <c r="AO56" s="114"/>
      <c r="AP56" s="115" t="str">
        <f t="shared" si="18"/>
        <v/>
      </c>
      <c r="AQ56" s="113" t="str">
        <f t="shared" si="19"/>
        <v/>
      </c>
      <c r="AR56" s="113" t="str">
        <f t="shared" si="20"/>
        <v/>
      </c>
      <c r="AS56" s="113" t="str">
        <f t="shared" si="21"/>
        <v/>
      </c>
      <c r="AT56" s="114" t="str">
        <f t="shared" si="22"/>
        <v/>
      </c>
      <c r="AU56" s="112"/>
      <c r="AV56" s="112"/>
      <c r="AW56" s="114" t="str">
        <f t="shared" si="7"/>
        <v>PENDIENTE</v>
      </c>
      <c r="AX56" s="114"/>
      <c r="AY56" s="114"/>
      <c r="AZ56" s="114"/>
    </row>
    <row r="57" spans="1:52" s="21" customFormat="1" ht="202.5" x14ac:dyDescent="0.15">
      <c r="A57" s="116">
        <v>48</v>
      </c>
      <c r="B57" s="125">
        <v>43192</v>
      </c>
      <c r="C57" s="116" t="s">
        <v>19</v>
      </c>
      <c r="D57" s="116" t="s">
        <v>295</v>
      </c>
      <c r="E57" s="125">
        <v>43192</v>
      </c>
      <c r="F57" s="73" t="s">
        <v>296</v>
      </c>
      <c r="G57" s="126" t="s">
        <v>297</v>
      </c>
      <c r="H57" s="118" t="s">
        <v>80</v>
      </c>
      <c r="I57" s="136" t="s">
        <v>298</v>
      </c>
      <c r="J57" s="116" t="s">
        <v>299</v>
      </c>
      <c r="K57" s="116">
        <v>2</v>
      </c>
      <c r="L57" s="116" t="s">
        <v>22</v>
      </c>
      <c r="M57" s="73" t="s">
        <v>300</v>
      </c>
      <c r="N57" s="73" t="s">
        <v>301</v>
      </c>
      <c r="O57" s="130">
        <v>1</v>
      </c>
      <c r="P57" s="125">
        <v>43193</v>
      </c>
      <c r="Q57" s="125">
        <v>43454</v>
      </c>
      <c r="R57" s="73" t="s">
        <v>31</v>
      </c>
      <c r="S57" s="73" t="str">
        <f>IF(R57="","",VLOOKUP(R57,[2]Datos.!$G$28:$H$50,2,FALSE))</f>
        <v xml:space="preserve">Subdirector Administrativo </v>
      </c>
      <c r="T57" s="73" t="str">
        <f>IF(R57="","",VLOOKUP(R57,[2]Datos.!$J$28:$K$50,2,FALSE))</f>
        <v>Profesional Universitario de Sistemas</v>
      </c>
      <c r="U57" s="134" t="s">
        <v>195</v>
      </c>
      <c r="V57" s="189">
        <v>43585</v>
      </c>
      <c r="W57" s="112" t="s">
        <v>1108</v>
      </c>
      <c r="X57" s="113">
        <v>0.25</v>
      </c>
      <c r="Y57" s="113"/>
      <c r="Z57" s="113"/>
      <c r="AA57" s="114" t="s">
        <v>1048</v>
      </c>
      <c r="AB57" s="190" t="s">
        <v>1057</v>
      </c>
      <c r="AC57" s="188">
        <v>43708</v>
      </c>
      <c r="AD57" s="245" t="s">
        <v>1328</v>
      </c>
      <c r="AE57" s="114">
        <v>1</v>
      </c>
      <c r="AF57" s="115">
        <f t="shared" si="28"/>
        <v>0.5</v>
      </c>
      <c r="AG57" s="113">
        <f t="shared" si="29"/>
        <v>0.5</v>
      </c>
      <c r="AH57" s="113" t="str">
        <f t="shared" si="30"/>
        <v>INCUMPLIDA</v>
      </c>
      <c r="AI57" s="113" t="b">
        <f t="shared" si="31"/>
        <v>0</v>
      </c>
      <c r="AJ57" s="114" t="str">
        <f t="shared" si="32"/>
        <v>INCUMPLIDA</v>
      </c>
      <c r="AK57" s="112" t="s">
        <v>1498</v>
      </c>
      <c r="AL57" s="114" t="s">
        <v>1057</v>
      </c>
      <c r="AM57" s="111"/>
      <c r="AN57" s="112"/>
      <c r="AO57" s="114"/>
      <c r="AP57" s="115" t="str">
        <f t="shared" si="18"/>
        <v/>
      </c>
      <c r="AQ57" s="113" t="str">
        <f t="shared" si="19"/>
        <v/>
      </c>
      <c r="AR57" s="113" t="str">
        <f t="shared" si="20"/>
        <v/>
      </c>
      <c r="AS57" s="113" t="str">
        <f t="shared" si="21"/>
        <v/>
      </c>
      <c r="AT57" s="114" t="str">
        <f t="shared" si="22"/>
        <v/>
      </c>
      <c r="AU57" s="112"/>
      <c r="AV57" s="112"/>
      <c r="AW57" s="114" t="str">
        <f t="shared" si="7"/>
        <v>PENDIENTE</v>
      </c>
      <c r="AX57" s="114"/>
      <c r="AY57" s="114"/>
      <c r="AZ57" s="114"/>
    </row>
    <row r="58" spans="1:52" s="21" customFormat="1" ht="337.5" x14ac:dyDescent="0.15">
      <c r="A58" s="116">
        <v>49</v>
      </c>
      <c r="B58" s="125">
        <v>43192</v>
      </c>
      <c r="C58" s="116" t="s">
        <v>19</v>
      </c>
      <c r="D58" s="116" t="s">
        <v>295</v>
      </c>
      <c r="E58" s="125">
        <v>43192</v>
      </c>
      <c r="F58" s="73" t="s">
        <v>302</v>
      </c>
      <c r="G58" s="137" t="s">
        <v>303</v>
      </c>
      <c r="H58" s="118" t="s">
        <v>80</v>
      </c>
      <c r="I58" s="136" t="s">
        <v>304</v>
      </c>
      <c r="J58" s="136" t="s">
        <v>305</v>
      </c>
      <c r="K58" s="116">
        <v>2</v>
      </c>
      <c r="L58" s="116" t="s">
        <v>22</v>
      </c>
      <c r="M58" s="73" t="s">
        <v>306</v>
      </c>
      <c r="N58" s="73" t="s">
        <v>307</v>
      </c>
      <c r="O58" s="130">
        <v>1</v>
      </c>
      <c r="P58" s="125">
        <v>43193</v>
      </c>
      <c r="Q58" s="125">
        <v>43454</v>
      </c>
      <c r="R58" s="73" t="s">
        <v>31</v>
      </c>
      <c r="S58" s="73" t="str">
        <f>IF(R58="","",VLOOKUP(R58,[2]Datos.!$G$28:$H$50,2,FALSE))</f>
        <v xml:space="preserve">Subdirector Administrativo </v>
      </c>
      <c r="T58" s="73" t="str">
        <f>IF(R58="","",VLOOKUP(R58,[2]Datos.!$J$28:$K$50,2,FALSE))</f>
        <v>Profesional Universitario de Sistemas</v>
      </c>
      <c r="U58" s="134" t="s">
        <v>110</v>
      </c>
      <c r="V58" s="189">
        <v>43585</v>
      </c>
      <c r="W58" s="112" t="s">
        <v>1109</v>
      </c>
      <c r="X58" s="113">
        <v>0.5</v>
      </c>
      <c r="Y58" s="113"/>
      <c r="Z58" s="113"/>
      <c r="AA58" s="114" t="s">
        <v>1048</v>
      </c>
      <c r="AB58" s="190" t="s">
        <v>1057</v>
      </c>
      <c r="AC58" s="188">
        <v>43708</v>
      </c>
      <c r="AD58" s="245" t="s">
        <v>1328</v>
      </c>
      <c r="AE58" s="114">
        <v>1</v>
      </c>
      <c r="AF58" s="115">
        <f t="shared" si="28"/>
        <v>0.5</v>
      </c>
      <c r="AG58" s="113">
        <f t="shared" si="29"/>
        <v>0.5</v>
      </c>
      <c r="AH58" s="113" t="str">
        <f t="shared" si="30"/>
        <v>INCUMPLIDA</v>
      </c>
      <c r="AI58" s="113" t="b">
        <f t="shared" si="31"/>
        <v>0</v>
      </c>
      <c r="AJ58" s="114" t="str">
        <f t="shared" si="32"/>
        <v>INCUMPLIDA</v>
      </c>
      <c r="AK58" s="112" t="s">
        <v>1417</v>
      </c>
      <c r="AL58" s="114" t="s">
        <v>1057</v>
      </c>
      <c r="AM58" s="111"/>
      <c r="AN58" s="112"/>
      <c r="AO58" s="114"/>
      <c r="AP58" s="115" t="str">
        <f t="shared" si="18"/>
        <v/>
      </c>
      <c r="AQ58" s="113" t="str">
        <f t="shared" si="19"/>
        <v/>
      </c>
      <c r="AR58" s="113" t="str">
        <f t="shared" si="20"/>
        <v/>
      </c>
      <c r="AS58" s="113" t="str">
        <f t="shared" si="21"/>
        <v/>
      </c>
      <c r="AT58" s="114" t="str">
        <f t="shared" si="22"/>
        <v/>
      </c>
      <c r="AU58" s="112"/>
      <c r="AV58" s="112"/>
      <c r="AW58" s="114" t="str">
        <f t="shared" si="7"/>
        <v>PENDIENTE</v>
      </c>
      <c r="AX58" s="114"/>
      <c r="AY58" s="114"/>
      <c r="AZ58" s="114"/>
    </row>
    <row r="59" spans="1:52" s="21" customFormat="1" ht="236.25" x14ac:dyDescent="0.15">
      <c r="A59" s="116">
        <v>50</v>
      </c>
      <c r="B59" s="138">
        <v>43231</v>
      </c>
      <c r="C59" s="139" t="s">
        <v>19</v>
      </c>
      <c r="D59" s="139" t="s">
        <v>310</v>
      </c>
      <c r="E59" s="138">
        <v>43231</v>
      </c>
      <c r="F59" s="140">
        <v>1</v>
      </c>
      <c r="G59" s="131" t="s">
        <v>311</v>
      </c>
      <c r="H59" s="139" t="s">
        <v>76</v>
      </c>
      <c r="I59" s="139" t="s">
        <v>312</v>
      </c>
      <c r="J59" s="139" t="s">
        <v>313</v>
      </c>
      <c r="K59" s="139">
        <v>4</v>
      </c>
      <c r="L59" s="139" t="s">
        <v>21</v>
      </c>
      <c r="M59" s="139" t="s">
        <v>314</v>
      </c>
      <c r="N59" s="139" t="s">
        <v>315</v>
      </c>
      <c r="O59" s="141">
        <v>1</v>
      </c>
      <c r="P59" s="138">
        <v>43252</v>
      </c>
      <c r="Q59" s="138">
        <v>43465</v>
      </c>
      <c r="R59" s="139" t="s">
        <v>32</v>
      </c>
      <c r="S59" s="139" t="s">
        <v>57</v>
      </c>
      <c r="T59" s="139" t="s">
        <v>316</v>
      </c>
      <c r="U59" s="142" t="s">
        <v>110</v>
      </c>
      <c r="V59" s="189">
        <v>43585</v>
      </c>
      <c r="W59" s="112" t="s">
        <v>1110</v>
      </c>
      <c r="X59" s="113">
        <v>0.75</v>
      </c>
      <c r="Y59" s="113"/>
      <c r="Z59" s="113"/>
      <c r="AA59" s="114" t="s">
        <v>1048</v>
      </c>
      <c r="AB59" s="190" t="s">
        <v>1058</v>
      </c>
      <c r="AC59" s="188">
        <v>43708</v>
      </c>
      <c r="AD59" s="236" t="s">
        <v>1300</v>
      </c>
      <c r="AE59" s="114">
        <v>3</v>
      </c>
      <c r="AF59" s="115">
        <f t="shared" si="28"/>
        <v>0.75</v>
      </c>
      <c r="AG59" s="113">
        <f t="shared" si="29"/>
        <v>0.75</v>
      </c>
      <c r="AH59" s="113" t="str">
        <f t="shared" si="30"/>
        <v>INCUMPLIDA</v>
      </c>
      <c r="AI59" s="113" t="b">
        <f t="shared" si="31"/>
        <v>0</v>
      </c>
      <c r="AJ59" s="114" t="str">
        <f>IF(AE59="","",IF(AC59&gt;=Q59,AH59,IF(AC59&lt;Q59,AI59)))</f>
        <v>INCUMPLIDA</v>
      </c>
      <c r="AK59" s="112" t="s">
        <v>1468</v>
      </c>
      <c r="AL59" s="114" t="s">
        <v>1060</v>
      </c>
      <c r="AM59" s="111"/>
      <c r="AN59" s="112"/>
      <c r="AO59" s="114"/>
      <c r="AP59" s="115" t="str">
        <f t="shared" si="18"/>
        <v/>
      </c>
      <c r="AQ59" s="113" t="str">
        <f t="shared" si="19"/>
        <v/>
      </c>
      <c r="AR59" s="113" t="str">
        <f t="shared" si="20"/>
        <v/>
      </c>
      <c r="AS59" s="113" t="str">
        <f t="shared" si="21"/>
        <v/>
      </c>
      <c r="AT59" s="114" t="str">
        <f t="shared" si="22"/>
        <v/>
      </c>
      <c r="AU59" s="112"/>
      <c r="AV59" s="112"/>
      <c r="AW59" s="114" t="str">
        <f t="shared" si="7"/>
        <v>PENDIENTE</v>
      </c>
      <c r="AX59" s="114"/>
      <c r="AY59" s="114"/>
      <c r="AZ59" s="114"/>
    </row>
    <row r="60" spans="1:52" s="21" customFormat="1" ht="157.5" x14ac:dyDescent="0.15">
      <c r="A60" s="116">
        <v>51</v>
      </c>
      <c r="B60" s="138">
        <v>43231</v>
      </c>
      <c r="C60" s="139" t="s">
        <v>19</v>
      </c>
      <c r="D60" s="139" t="s">
        <v>310</v>
      </c>
      <c r="E60" s="138">
        <v>43231</v>
      </c>
      <c r="F60" s="140">
        <v>2</v>
      </c>
      <c r="G60" s="131" t="s">
        <v>317</v>
      </c>
      <c r="H60" s="139" t="s">
        <v>76</v>
      </c>
      <c r="I60" s="139" t="s">
        <v>318</v>
      </c>
      <c r="J60" s="139" t="s">
        <v>319</v>
      </c>
      <c r="K60" s="139">
        <v>3</v>
      </c>
      <c r="L60" s="139" t="s">
        <v>21</v>
      </c>
      <c r="M60" s="139" t="s">
        <v>314</v>
      </c>
      <c r="N60" s="139" t="s">
        <v>320</v>
      </c>
      <c r="O60" s="141">
        <v>1</v>
      </c>
      <c r="P60" s="138">
        <v>43252</v>
      </c>
      <c r="Q60" s="138">
        <v>43465</v>
      </c>
      <c r="R60" s="139" t="s">
        <v>32</v>
      </c>
      <c r="S60" s="139" t="s">
        <v>57</v>
      </c>
      <c r="T60" s="139" t="s">
        <v>316</v>
      </c>
      <c r="U60" s="142" t="s">
        <v>110</v>
      </c>
      <c r="V60" s="189">
        <v>43585</v>
      </c>
      <c r="W60" s="204" t="s">
        <v>1111</v>
      </c>
      <c r="X60" s="113">
        <v>0</v>
      </c>
      <c r="Y60" s="113"/>
      <c r="Z60" s="113"/>
      <c r="AA60" s="114" t="s">
        <v>1048</v>
      </c>
      <c r="AB60" s="190" t="s">
        <v>1058</v>
      </c>
      <c r="AC60" s="188">
        <v>43708</v>
      </c>
      <c r="AD60" s="236" t="s">
        <v>1300</v>
      </c>
      <c r="AE60" s="114">
        <v>2</v>
      </c>
      <c r="AF60" s="115">
        <f t="shared" si="28"/>
        <v>0.66666666666666663</v>
      </c>
      <c r="AG60" s="113">
        <f t="shared" si="29"/>
        <v>0.66666666666666663</v>
      </c>
      <c r="AH60" s="113" t="str">
        <f t="shared" si="30"/>
        <v>INCUMPLIDA</v>
      </c>
      <c r="AI60" s="113" t="b">
        <f t="shared" si="31"/>
        <v>0</v>
      </c>
      <c r="AJ60" s="114" t="str">
        <f t="shared" si="32"/>
        <v>INCUMPLIDA</v>
      </c>
      <c r="AK60" s="112" t="s">
        <v>1469</v>
      </c>
      <c r="AL60" s="114" t="s">
        <v>1060</v>
      </c>
      <c r="AM60" s="111"/>
      <c r="AN60" s="112"/>
      <c r="AO60" s="114"/>
      <c r="AP60" s="115" t="str">
        <f t="shared" si="18"/>
        <v/>
      </c>
      <c r="AQ60" s="113" t="str">
        <f t="shared" si="19"/>
        <v/>
      </c>
      <c r="AR60" s="113" t="str">
        <f t="shared" si="20"/>
        <v/>
      </c>
      <c r="AS60" s="113" t="str">
        <f t="shared" si="21"/>
        <v/>
      </c>
      <c r="AT60" s="114" t="str">
        <f t="shared" si="22"/>
        <v/>
      </c>
      <c r="AU60" s="112"/>
      <c r="AV60" s="112"/>
      <c r="AW60" s="114" t="str">
        <f t="shared" si="7"/>
        <v>PENDIENTE</v>
      </c>
      <c r="AX60" s="114"/>
      <c r="AY60" s="114"/>
      <c r="AZ60" s="114"/>
    </row>
    <row r="61" spans="1:52" s="21" customFormat="1" ht="282" customHeight="1" x14ac:dyDescent="0.15">
      <c r="A61" s="116">
        <v>52</v>
      </c>
      <c r="B61" s="138">
        <v>43231</v>
      </c>
      <c r="C61" s="139" t="s">
        <v>19</v>
      </c>
      <c r="D61" s="139" t="s">
        <v>310</v>
      </c>
      <c r="E61" s="138">
        <v>43231</v>
      </c>
      <c r="F61" s="140">
        <v>3</v>
      </c>
      <c r="G61" s="131" t="s">
        <v>613</v>
      </c>
      <c r="H61" s="139" t="s">
        <v>76</v>
      </c>
      <c r="I61" s="139" t="s">
        <v>321</v>
      </c>
      <c r="J61" s="139" t="s">
        <v>322</v>
      </c>
      <c r="K61" s="139">
        <v>2</v>
      </c>
      <c r="L61" s="139" t="s">
        <v>21</v>
      </c>
      <c r="M61" s="139" t="s">
        <v>314</v>
      </c>
      <c r="N61" s="139" t="s">
        <v>323</v>
      </c>
      <c r="O61" s="141">
        <v>1</v>
      </c>
      <c r="P61" s="138">
        <v>43252</v>
      </c>
      <c r="Q61" s="138">
        <v>43465</v>
      </c>
      <c r="R61" s="139" t="s">
        <v>32</v>
      </c>
      <c r="S61" s="139" t="s">
        <v>57</v>
      </c>
      <c r="T61" s="139" t="s">
        <v>316</v>
      </c>
      <c r="U61" s="142" t="s">
        <v>110</v>
      </c>
      <c r="V61" s="189">
        <v>43585</v>
      </c>
      <c r="W61" s="203" t="s">
        <v>1112</v>
      </c>
      <c r="X61" s="113">
        <v>0</v>
      </c>
      <c r="Y61" s="113"/>
      <c r="Z61" s="113"/>
      <c r="AA61" s="114" t="s">
        <v>1048</v>
      </c>
      <c r="AB61" s="190" t="s">
        <v>1058</v>
      </c>
      <c r="AC61" s="188">
        <v>43708</v>
      </c>
      <c r="AD61" s="236" t="s">
        <v>1300</v>
      </c>
      <c r="AE61" s="114">
        <v>1</v>
      </c>
      <c r="AF61" s="115">
        <f t="shared" si="28"/>
        <v>0.5</v>
      </c>
      <c r="AG61" s="113">
        <f t="shared" si="29"/>
        <v>0.5</v>
      </c>
      <c r="AH61" s="113" t="str">
        <f t="shared" si="30"/>
        <v>INCUMPLIDA</v>
      </c>
      <c r="AI61" s="113" t="b">
        <f t="shared" si="31"/>
        <v>0</v>
      </c>
      <c r="AJ61" s="114" t="str">
        <f t="shared" si="32"/>
        <v>INCUMPLIDA</v>
      </c>
      <c r="AK61" s="112" t="s">
        <v>1470</v>
      </c>
      <c r="AL61" s="114" t="s">
        <v>1060</v>
      </c>
      <c r="AM61" s="111"/>
      <c r="AN61" s="112"/>
      <c r="AO61" s="114"/>
      <c r="AP61" s="115" t="str">
        <f t="shared" si="18"/>
        <v/>
      </c>
      <c r="AQ61" s="113" t="str">
        <f t="shared" si="19"/>
        <v/>
      </c>
      <c r="AR61" s="113" t="str">
        <f t="shared" si="20"/>
        <v/>
      </c>
      <c r="AS61" s="113" t="str">
        <f t="shared" si="21"/>
        <v/>
      </c>
      <c r="AT61" s="114" t="str">
        <f t="shared" si="22"/>
        <v/>
      </c>
      <c r="AU61" s="112"/>
      <c r="AV61" s="112"/>
      <c r="AW61" s="114" t="str">
        <f t="shared" si="7"/>
        <v>PENDIENTE</v>
      </c>
      <c r="AX61" s="114"/>
      <c r="AY61" s="114"/>
      <c r="AZ61" s="114"/>
    </row>
    <row r="62" spans="1:52" s="21" customFormat="1" ht="285.75" customHeight="1" x14ac:dyDescent="0.15">
      <c r="A62" s="116">
        <v>53</v>
      </c>
      <c r="B62" s="138">
        <v>43231</v>
      </c>
      <c r="C62" s="139" t="s">
        <v>19</v>
      </c>
      <c r="D62" s="139" t="s">
        <v>310</v>
      </c>
      <c r="E62" s="138">
        <v>43231</v>
      </c>
      <c r="F62" s="140">
        <v>4</v>
      </c>
      <c r="G62" s="131" t="s">
        <v>324</v>
      </c>
      <c r="H62" s="139" t="s">
        <v>76</v>
      </c>
      <c r="I62" s="139" t="s">
        <v>325</v>
      </c>
      <c r="J62" s="139" t="s">
        <v>326</v>
      </c>
      <c r="K62" s="139">
        <v>2</v>
      </c>
      <c r="L62" s="139" t="s">
        <v>21</v>
      </c>
      <c r="M62" s="139" t="s">
        <v>314</v>
      </c>
      <c r="N62" s="139" t="s">
        <v>327</v>
      </c>
      <c r="O62" s="141">
        <v>1</v>
      </c>
      <c r="P62" s="138">
        <v>43252</v>
      </c>
      <c r="Q62" s="138">
        <v>43465</v>
      </c>
      <c r="R62" s="139" t="s">
        <v>32</v>
      </c>
      <c r="S62" s="139" t="s">
        <v>57</v>
      </c>
      <c r="T62" s="139" t="s">
        <v>316</v>
      </c>
      <c r="U62" s="142" t="s">
        <v>110</v>
      </c>
      <c r="V62" s="189">
        <v>43585</v>
      </c>
      <c r="W62" s="203" t="s">
        <v>1113</v>
      </c>
      <c r="X62" s="113">
        <v>0</v>
      </c>
      <c r="Y62" s="113"/>
      <c r="Z62" s="113"/>
      <c r="AA62" s="114" t="s">
        <v>1048</v>
      </c>
      <c r="AB62" s="190" t="s">
        <v>1058</v>
      </c>
      <c r="AC62" s="188">
        <v>43708</v>
      </c>
      <c r="AD62" s="236" t="s">
        <v>1301</v>
      </c>
      <c r="AE62" s="114">
        <v>1</v>
      </c>
      <c r="AF62" s="115">
        <f t="shared" si="28"/>
        <v>0.5</v>
      </c>
      <c r="AG62" s="113">
        <f t="shared" si="29"/>
        <v>0.5</v>
      </c>
      <c r="AH62" s="113" t="str">
        <f t="shared" si="30"/>
        <v>INCUMPLIDA</v>
      </c>
      <c r="AI62" s="113" t="b">
        <f t="shared" si="31"/>
        <v>0</v>
      </c>
      <c r="AJ62" s="114" t="str">
        <f t="shared" si="32"/>
        <v>INCUMPLIDA</v>
      </c>
      <c r="AK62" s="207" t="s">
        <v>1471</v>
      </c>
      <c r="AL62" s="114" t="s">
        <v>1060</v>
      </c>
      <c r="AM62" s="111"/>
      <c r="AN62" s="112"/>
      <c r="AO62" s="114"/>
      <c r="AP62" s="115" t="str">
        <f t="shared" si="18"/>
        <v/>
      </c>
      <c r="AQ62" s="113" t="str">
        <f t="shared" si="19"/>
        <v/>
      </c>
      <c r="AR62" s="113" t="str">
        <f t="shared" si="20"/>
        <v/>
      </c>
      <c r="AS62" s="113" t="str">
        <f t="shared" si="21"/>
        <v/>
      </c>
      <c r="AT62" s="114" t="str">
        <f t="shared" si="22"/>
        <v/>
      </c>
      <c r="AU62" s="112"/>
      <c r="AV62" s="112"/>
      <c r="AW62" s="114" t="str">
        <f t="shared" si="7"/>
        <v>PENDIENTE</v>
      </c>
      <c r="AX62" s="114"/>
      <c r="AY62" s="114"/>
      <c r="AZ62" s="114"/>
    </row>
    <row r="63" spans="1:52" s="21" customFormat="1" ht="191.25" x14ac:dyDescent="0.15">
      <c r="A63" s="116">
        <v>54</v>
      </c>
      <c r="B63" s="138">
        <v>43231</v>
      </c>
      <c r="C63" s="139" t="s">
        <v>19</v>
      </c>
      <c r="D63" s="139" t="s">
        <v>310</v>
      </c>
      <c r="E63" s="138">
        <v>43231</v>
      </c>
      <c r="F63" s="140">
        <v>5</v>
      </c>
      <c r="G63" s="131" t="s">
        <v>328</v>
      </c>
      <c r="H63" s="139" t="s">
        <v>76</v>
      </c>
      <c r="I63" s="139" t="s">
        <v>329</v>
      </c>
      <c r="J63" s="139" t="s">
        <v>610</v>
      </c>
      <c r="K63" s="139">
        <v>1</v>
      </c>
      <c r="L63" s="139" t="s">
        <v>21</v>
      </c>
      <c r="M63" s="139" t="s">
        <v>314</v>
      </c>
      <c r="N63" s="139" t="s">
        <v>330</v>
      </c>
      <c r="O63" s="141">
        <v>1</v>
      </c>
      <c r="P63" s="138">
        <v>43252</v>
      </c>
      <c r="Q63" s="138">
        <v>43465</v>
      </c>
      <c r="R63" s="139" t="s">
        <v>32</v>
      </c>
      <c r="S63" s="139" t="s">
        <v>57</v>
      </c>
      <c r="T63" s="139" t="s">
        <v>316</v>
      </c>
      <c r="U63" s="142" t="s">
        <v>110</v>
      </c>
      <c r="V63" s="189">
        <v>43585</v>
      </c>
      <c r="W63" s="203" t="s">
        <v>1114</v>
      </c>
      <c r="X63" s="113">
        <v>0.5</v>
      </c>
      <c r="Y63" s="113"/>
      <c r="Z63" s="113"/>
      <c r="AA63" s="114" t="s">
        <v>1048</v>
      </c>
      <c r="AB63" s="190" t="s">
        <v>1058</v>
      </c>
      <c r="AC63" s="188">
        <v>43708</v>
      </c>
      <c r="AD63" s="112" t="s">
        <v>1302</v>
      </c>
      <c r="AE63" s="114">
        <v>1</v>
      </c>
      <c r="AF63" s="115">
        <f t="shared" si="28"/>
        <v>1</v>
      </c>
      <c r="AG63" s="113">
        <f t="shared" si="29"/>
        <v>1</v>
      </c>
      <c r="AH63" s="113" t="str">
        <f t="shared" si="30"/>
        <v>TERMINADA EXTEMPORANEA</v>
      </c>
      <c r="AI63" s="113" t="b">
        <f t="shared" si="31"/>
        <v>0</v>
      </c>
      <c r="AJ63" s="114" t="str">
        <f t="shared" si="32"/>
        <v>TERMINADA EXTEMPORANEA</v>
      </c>
      <c r="AK63" s="112" t="s">
        <v>1487</v>
      </c>
      <c r="AL63" s="114" t="s">
        <v>1060</v>
      </c>
      <c r="AM63" s="111"/>
      <c r="AN63" s="112"/>
      <c r="AO63" s="114"/>
      <c r="AP63" s="115" t="str">
        <f t="shared" si="18"/>
        <v/>
      </c>
      <c r="AQ63" s="113" t="str">
        <f t="shared" si="19"/>
        <v/>
      </c>
      <c r="AR63" s="113" t="str">
        <f t="shared" si="20"/>
        <v/>
      </c>
      <c r="AS63" s="113" t="str">
        <f t="shared" si="21"/>
        <v/>
      </c>
      <c r="AT63" s="114" t="str">
        <f t="shared" si="22"/>
        <v/>
      </c>
      <c r="AU63" s="112"/>
      <c r="AV63" s="112"/>
      <c r="AW63" s="114" t="str">
        <f t="shared" si="7"/>
        <v>CUMPLIDA</v>
      </c>
      <c r="AX63" s="114" t="s">
        <v>1509</v>
      </c>
      <c r="AY63" s="114" t="s">
        <v>649</v>
      </c>
      <c r="AZ63" s="114" t="s">
        <v>1453</v>
      </c>
    </row>
    <row r="64" spans="1:52" s="21" customFormat="1" ht="247.5" x14ac:dyDescent="0.15">
      <c r="A64" s="116">
        <v>55</v>
      </c>
      <c r="B64" s="138">
        <v>43231</v>
      </c>
      <c r="C64" s="139" t="s">
        <v>19</v>
      </c>
      <c r="D64" s="139" t="s">
        <v>310</v>
      </c>
      <c r="E64" s="138">
        <v>43231</v>
      </c>
      <c r="F64" s="140">
        <v>6</v>
      </c>
      <c r="G64" s="131" t="s">
        <v>331</v>
      </c>
      <c r="H64" s="139" t="s">
        <v>76</v>
      </c>
      <c r="I64" s="139" t="s">
        <v>332</v>
      </c>
      <c r="J64" s="139" t="s">
        <v>333</v>
      </c>
      <c r="K64" s="139">
        <v>2</v>
      </c>
      <c r="L64" s="139" t="s">
        <v>21</v>
      </c>
      <c r="M64" s="139" t="s">
        <v>314</v>
      </c>
      <c r="N64" s="139" t="s">
        <v>334</v>
      </c>
      <c r="O64" s="141">
        <v>1</v>
      </c>
      <c r="P64" s="138">
        <v>43252</v>
      </c>
      <c r="Q64" s="138">
        <v>43465</v>
      </c>
      <c r="R64" s="139" t="s">
        <v>32</v>
      </c>
      <c r="S64" s="139" t="s">
        <v>57</v>
      </c>
      <c r="T64" s="139" t="s">
        <v>316</v>
      </c>
      <c r="U64" s="142" t="s">
        <v>110</v>
      </c>
      <c r="V64" s="189">
        <v>43585</v>
      </c>
      <c r="W64" s="203" t="s">
        <v>1115</v>
      </c>
      <c r="X64" s="113">
        <v>0</v>
      </c>
      <c r="Y64" s="113"/>
      <c r="Z64" s="113"/>
      <c r="AA64" s="114" t="s">
        <v>1048</v>
      </c>
      <c r="AB64" s="190" t="s">
        <v>1058</v>
      </c>
      <c r="AC64" s="188">
        <v>43708</v>
      </c>
      <c r="AD64" s="236" t="s">
        <v>1303</v>
      </c>
      <c r="AE64" s="114">
        <v>1</v>
      </c>
      <c r="AF64" s="115">
        <f t="shared" si="28"/>
        <v>0.5</v>
      </c>
      <c r="AG64" s="113">
        <f t="shared" si="29"/>
        <v>0.5</v>
      </c>
      <c r="AH64" s="113" t="str">
        <f t="shared" si="30"/>
        <v>INCUMPLIDA</v>
      </c>
      <c r="AI64" s="113" t="b">
        <f t="shared" si="31"/>
        <v>0</v>
      </c>
      <c r="AJ64" s="114" t="str">
        <f t="shared" si="32"/>
        <v>INCUMPLIDA</v>
      </c>
      <c r="AK64" s="207" t="s">
        <v>1418</v>
      </c>
      <c r="AL64" s="114" t="s">
        <v>1060</v>
      </c>
      <c r="AM64" s="111"/>
      <c r="AN64" s="112"/>
      <c r="AO64" s="114"/>
      <c r="AP64" s="115" t="str">
        <f t="shared" si="18"/>
        <v/>
      </c>
      <c r="AQ64" s="113" t="str">
        <f t="shared" si="19"/>
        <v/>
      </c>
      <c r="AR64" s="113" t="str">
        <f t="shared" si="20"/>
        <v/>
      </c>
      <c r="AS64" s="113" t="str">
        <f t="shared" si="21"/>
        <v/>
      </c>
      <c r="AT64" s="114" t="str">
        <f t="shared" si="22"/>
        <v/>
      </c>
      <c r="AU64" s="112"/>
      <c r="AV64" s="112"/>
      <c r="AW64" s="114" t="str">
        <f t="shared" si="7"/>
        <v>PENDIENTE</v>
      </c>
      <c r="AX64" s="114"/>
      <c r="AY64" s="114"/>
      <c r="AZ64" s="114"/>
    </row>
    <row r="65" spans="1:52" s="21" customFormat="1" ht="303.75" x14ac:dyDescent="0.15">
      <c r="A65" s="116">
        <v>56</v>
      </c>
      <c r="B65" s="138">
        <v>43231</v>
      </c>
      <c r="C65" s="139" t="s">
        <v>19</v>
      </c>
      <c r="D65" s="139" t="s">
        <v>310</v>
      </c>
      <c r="E65" s="138">
        <v>43231</v>
      </c>
      <c r="F65" s="140">
        <v>7</v>
      </c>
      <c r="G65" s="131" t="s">
        <v>335</v>
      </c>
      <c r="H65" s="139" t="s">
        <v>336</v>
      </c>
      <c r="I65" s="139" t="s">
        <v>337</v>
      </c>
      <c r="J65" s="139" t="s">
        <v>338</v>
      </c>
      <c r="K65" s="139">
        <v>3</v>
      </c>
      <c r="L65" s="139" t="s">
        <v>21</v>
      </c>
      <c r="M65" s="139" t="s">
        <v>314</v>
      </c>
      <c r="N65" s="139" t="s">
        <v>339</v>
      </c>
      <c r="O65" s="141">
        <v>1</v>
      </c>
      <c r="P65" s="138">
        <v>43252</v>
      </c>
      <c r="Q65" s="138">
        <v>43465</v>
      </c>
      <c r="R65" s="139" t="s">
        <v>32</v>
      </c>
      <c r="S65" s="139" t="s">
        <v>57</v>
      </c>
      <c r="T65" s="139" t="s">
        <v>316</v>
      </c>
      <c r="U65" s="142" t="s">
        <v>110</v>
      </c>
      <c r="V65" s="189">
        <v>43585</v>
      </c>
      <c r="W65" s="203" t="s">
        <v>1116</v>
      </c>
      <c r="X65" s="113">
        <v>0.33300000000000002</v>
      </c>
      <c r="Y65" s="113"/>
      <c r="Z65" s="113"/>
      <c r="AA65" s="114" t="s">
        <v>1048</v>
      </c>
      <c r="AB65" s="190" t="s">
        <v>1058</v>
      </c>
      <c r="AC65" s="188">
        <v>43708</v>
      </c>
      <c r="AD65" s="236" t="s">
        <v>1304</v>
      </c>
      <c r="AE65" s="114">
        <v>1</v>
      </c>
      <c r="AF65" s="115">
        <f t="shared" si="28"/>
        <v>0.33333333333333331</v>
      </c>
      <c r="AG65" s="113">
        <f t="shared" si="29"/>
        <v>0.33333333333333331</v>
      </c>
      <c r="AH65" s="113" t="str">
        <f t="shared" si="30"/>
        <v>INCUMPLIDA</v>
      </c>
      <c r="AI65" s="113" t="b">
        <f t="shared" si="31"/>
        <v>0</v>
      </c>
      <c r="AJ65" s="114" t="str">
        <f t="shared" si="32"/>
        <v>INCUMPLIDA</v>
      </c>
      <c r="AK65" s="207" t="s">
        <v>1611</v>
      </c>
      <c r="AL65" s="114" t="s">
        <v>1060</v>
      </c>
      <c r="AM65" s="111"/>
      <c r="AN65" s="112"/>
      <c r="AO65" s="114"/>
      <c r="AP65" s="115" t="str">
        <f t="shared" si="18"/>
        <v/>
      </c>
      <c r="AQ65" s="113" t="str">
        <f t="shared" si="19"/>
        <v/>
      </c>
      <c r="AR65" s="113" t="str">
        <f t="shared" si="20"/>
        <v/>
      </c>
      <c r="AS65" s="113" t="str">
        <f t="shared" si="21"/>
        <v/>
      </c>
      <c r="AT65" s="114" t="str">
        <f t="shared" si="22"/>
        <v/>
      </c>
      <c r="AU65" s="112"/>
      <c r="AV65" s="112"/>
      <c r="AW65" s="114" t="str">
        <f t="shared" si="7"/>
        <v>PENDIENTE</v>
      </c>
      <c r="AX65" s="114"/>
      <c r="AY65" s="114"/>
      <c r="AZ65" s="114"/>
    </row>
    <row r="66" spans="1:52" s="21" customFormat="1" ht="236.25" x14ac:dyDescent="0.15">
      <c r="A66" s="116">
        <v>57</v>
      </c>
      <c r="B66" s="138">
        <v>43231</v>
      </c>
      <c r="C66" s="139" t="s">
        <v>19</v>
      </c>
      <c r="D66" s="139" t="s">
        <v>310</v>
      </c>
      <c r="E66" s="138">
        <v>43231</v>
      </c>
      <c r="F66" s="140">
        <v>8</v>
      </c>
      <c r="G66" s="131" t="s">
        <v>340</v>
      </c>
      <c r="H66" s="139" t="s">
        <v>76</v>
      </c>
      <c r="I66" s="139" t="s">
        <v>341</v>
      </c>
      <c r="J66" s="139" t="s">
        <v>342</v>
      </c>
      <c r="K66" s="139">
        <v>2</v>
      </c>
      <c r="L66" s="139" t="s">
        <v>21</v>
      </c>
      <c r="M66" s="139" t="s">
        <v>314</v>
      </c>
      <c r="N66" s="139" t="s">
        <v>343</v>
      </c>
      <c r="O66" s="141">
        <v>1</v>
      </c>
      <c r="P66" s="138">
        <v>43252</v>
      </c>
      <c r="Q66" s="138">
        <v>43465</v>
      </c>
      <c r="R66" s="139" t="s">
        <v>32</v>
      </c>
      <c r="S66" s="139" t="s">
        <v>57</v>
      </c>
      <c r="T66" s="139" t="s">
        <v>316</v>
      </c>
      <c r="U66" s="142" t="s">
        <v>110</v>
      </c>
      <c r="V66" s="189">
        <v>43585</v>
      </c>
      <c r="W66" s="203" t="s">
        <v>1117</v>
      </c>
      <c r="X66" s="113">
        <v>0.5</v>
      </c>
      <c r="Y66" s="113"/>
      <c r="Z66" s="113"/>
      <c r="AA66" s="114" t="s">
        <v>1048</v>
      </c>
      <c r="AB66" s="190" t="s">
        <v>1058</v>
      </c>
      <c r="AC66" s="188">
        <v>43708</v>
      </c>
      <c r="AD66" s="237" t="s">
        <v>1305</v>
      </c>
      <c r="AE66" s="114">
        <v>2</v>
      </c>
      <c r="AF66" s="115">
        <f t="shared" si="28"/>
        <v>1</v>
      </c>
      <c r="AG66" s="113">
        <f t="shared" si="29"/>
        <v>1</v>
      </c>
      <c r="AH66" s="113" t="str">
        <f t="shared" si="30"/>
        <v>TERMINADA EXTEMPORANEA</v>
      </c>
      <c r="AI66" s="113" t="b">
        <f t="shared" si="31"/>
        <v>0</v>
      </c>
      <c r="AJ66" s="114" t="str">
        <f t="shared" si="32"/>
        <v>TERMINADA EXTEMPORANEA</v>
      </c>
      <c r="AK66" s="112" t="s">
        <v>1558</v>
      </c>
      <c r="AL66" s="114" t="s">
        <v>1060</v>
      </c>
      <c r="AM66" s="111"/>
      <c r="AN66" s="112"/>
      <c r="AO66" s="114"/>
      <c r="AP66" s="115" t="str">
        <f t="shared" si="18"/>
        <v/>
      </c>
      <c r="AQ66" s="113" t="str">
        <f t="shared" si="19"/>
        <v/>
      </c>
      <c r="AR66" s="113" t="str">
        <f t="shared" si="20"/>
        <v/>
      </c>
      <c r="AS66" s="113" t="str">
        <f t="shared" si="21"/>
        <v/>
      </c>
      <c r="AT66" s="114" t="str">
        <f t="shared" si="22"/>
        <v/>
      </c>
      <c r="AU66" s="112"/>
      <c r="AV66" s="112"/>
      <c r="AW66" s="114" t="str">
        <f t="shared" si="7"/>
        <v>CUMPLIDA</v>
      </c>
      <c r="AX66" s="114" t="s">
        <v>1510</v>
      </c>
      <c r="AY66" s="114" t="s">
        <v>649</v>
      </c>
      <c r="AZ66" s="114" t="s">
        <v>1453</v>
      </c>
    </row>
    <row r="67" spans="1:52" s="21" customFormat="1" ht="236.25" x14ac:dyDescent="0.15">
      <c r="A67" s="116">
        <v>58</v>
      </c>
      <c r="B67" s="138">
        <v>43231</v>
      </c>
      <c r="C67" s="139" t="s">
        <v>19</v>
      </c>
      <c r="D67" s="139" t="s">
        <v>310</v>
      </c>
      <c r="E67" s="138">
        <v>43231</v>
      </c>
      <c r="F67" s="140">
        <v>9</v>
      </c>
      <c r="G67" s="131" t="s">
        <v>344</v>
      </c>
      <c r="H67" s="139" t="s">
        <v>76</v>
      </c>
      <c r="I67" s="143" t="s">
        <v>345</v>
      </c>
      <c r="J67" s="139" t="s">
        <v>342</v>
      </c>
      <c r="K67" s="139">
        <v>2</v>
      </c>
      <c r="L67" s="139" t="s">
        <v>21</v>
      </c>
      <c r="M67" s="139" t="s">
        <v>314</v>
      </c>
      <c r="N67" s="139" t="s">
        <v>343</v>
      </c>
      <c r="O67" s="141">
        <v>1</v>
      </c>
      <c r="P67" s="138">
        <v>43252</v>
      </c>
      <c r="Q67" s="138">
        <v>43465</v>
      </c>
      <c r="R67" s="139" t="s">
        <v>32</v>
      </c>
      <c r="S67" s="139" t="s">
        <v>57</v>
      </c>
      <c r="T67" s="139" t="s">
        <v>316</v>
      </c>
      <c r="U67" s="142" t="s">
        <v>110</v>
      </c>
      <c r="V67" s="189">
        <v>43585</v>
      </c>
      <c r="W67" s="203" t="s">
        <v>1117</v>
      </c>
      <c r="X67" s="113">
        <v>0.5</v>
      </c>
      <c r="Y67" s="113"/>
      <c r="Z67" s="113"/>
      <c r="AA67" s="114" t="s">
        <v>1048</v>
      </c>
      <c r="AB67" s="190" t="s">
        <v>1058</v>
      </c>
      <c r="AC67" s="188">
        <v>43708</v>
      </c>
      <c r="AD67" s="112" t="s">
        <v>1305</v>
      </c>
      <c r="AE67" s="114">
        <v>2</v>
      </c>
      <c r="AF67" s="115">
        <f t="shared" si="28"/>
        <v>1</v>
      </c>
      <c r="AG67" s="113">
        <f t="shared" si="29"/>
        <v>1</v>
      </c>
      <c r="AH67" s="113" t="str">
        <f t="shared" si="30"/>
        <v>TERMINADA EXTEMPORANEA</v>
      </c>
      <c r="AI67" s="113" t="b">
        <f t="shared" si="31"/>
        <v>0</v>
      </c>
      <c r="AJ67" s="114" t="str">
        <f t="shared" si="32"/>
        <v>TERMINADA EXTEMPORANEA</v>
      </c>
      <c r="AK67" s="112" t="s">
        <v>1558</v>
      </c>
      <c r="AL67" s="114" t="s">
        <v>1060</v>
      </c>
      <c r="AM67" s="111"/>
      <c r="AN67" s="112"/>
      <c r="AO67" s="114"/>
      <c r="AP67" s="115" t="str">
        <f t="shared" si="18"/>
        <v/>
      </c>
      <c r="AQ67" s="113" t="str">
        <f t="shared" si="19"/>
        <v/>
      </c>
      <c r="AR67" s="113" t="str">
        <f t="shared" si="20"/>
        <v/>
      </c>
      <c r="AS67" s="113" t="str">
        <f t="shared" si="21"/>
        <v/>
      </c>
      <c r="AT67" s="114" t="str">
        <f t="shared" si="22"/>
        <v/>
      </c>
      <c r="AU67" s="112"/>
      <c r="AV67" s="112"/>
      <c r="AW67" s="114" t="str">
        <f t="shared" si="7"/>
        <v>CUMPLIDA</v>
      </c>
      <c r="AX67" s="114" t="s">
        <v>1510</v>
      </c>
      <c r="AY67" s="114" t="s">
        <v>649</v>
      </c>
      <c r="AZ67" s="114" t="s">
        <v>1453</v>
      </c>
    </row>
    <row r="68" spans="1:52" s="21" customFormat="1" ht="123.75" x14ac:dyDescent="0.15">
      <c r="A68" s="116">
        <v>59</v>
      </c>
      <c r="B68" s="138">
        <v>43231</v>
      </c>
      <c r="C68" s="139" t="s">
        <v>19</v>
      </c>
      <c r="D68" s="139" t="s">
        <v>310</v>
      </c>
      <c r="E68" s="138">
        <v>43231</v>
      </c>
      <c r="F68" s="140">
        <v>12</v>
      </c>
      <c r="G68" s="131" t="s">
        <v>346</v>
      </c>
      <c r="H68" s="139" t="s">
        <v>79</v>
      </c>
      <c r="I68" s="139" t="s">
        <v>143</v>
      </c>
      <c r="J68" s="139" t="s">
        <v>611</v>
      </c>
      <c r="K68" s="139">
        <v>2</v>
      </c>
      <c r="L68" s="139" t="s">
        <v>21</v>
      </c>
      <c r="M68" s="139" t="s">
        <v>314</v>
      </c>
      <c r="N68" s="139" t="s">
        <v>207</v>
      </c>
      <c r="O68" s="141">
        <v>1</v>
      </c>
      <c r="P68" s="138">
        <v>43252</v>
      </c>
      <c r="Q68" s="138">
        <v>43465</v>
      </c>
      <c r="R68" s="139" t="s">
        <v>347</v>
      </c>
      <c r="S68" s="139" t="s">
        <v>61</v>
      </c>
      <c r="T68" s="139" t="s">
        <v>348</v>
      </c>
      <c r="U68" s="142" t="s">
        <v>110</v>
      </c>
      <c r="V68" s="189">
        <v>43585</v>
      </c>
      <c r="W68" s="112" t="s">
        <v>1118</v>
      </c>
      <c r="X68" s="113">
        <v>0.5</v>
      </c>
      <c r="Y68" s="113"/>
      <c r="Z68" s="113"/>
      <c r="AA68" s="114" t="s">
        <v>1048</v>
      </c>
      <c r="AB68" s="190" t="s">
        <v>1058</v>
      </c>
      <c r="AC68" s="188">
        <v>43708</v>
      </c>
      <c r="AD68" s="112" t="s">
        <v>1292</v>
      </c>
      <c r="AE68" s="114">
        <v>1</v>
      </c>
      <c r="AF68" s="115">
        <f>IF(AE68="","",IF(OR(K68=0,K68="",AC68=""),"",AE68/K68))</f>
        <v>0.5</v>
      </c>
      <c r="AG68" s="113">
        <f>IF(OR(O68="",AF68=""),"",IF(OR(O68=0,AF68=0),0,IF((AF68*100%)/O68&gt;100%,100%,(AF68*100%)/O68)))</f>
        <v>0.5</v>
      </c>
      <c r="AH68" s="113" t="str">
        <f>IF(AE68="","",IF(AC68&gt;=Q68,IF(AG68&lt;100%,"INCUMPLIDA",IF(AG68=100%,"TERMINADA EXTEMPORANEA"))))</f>
        <v>INCUMPLIDA</v>
      </c>
      <c r="AI68" s="113" t="b">
        <f>IF(AE68="","",IF(AC68&lt;=Q68,IF(AG68=0%,"SIN INICIAR",IF(AG68=100%,"TERMINADA",IF(AG68&gt;0%,"EN PROCESO",IF(AG68&lt;0%,"INCUMPLIDA"))))))</f>
        <v>0</v>
      </c>
      <c r="AJ68" s="114" t="str">
        <f>IF(AE68="","",IF(AC68&gt;=Q68,AH68,IF(AC68&lt;Q68,AI68)))</f>
        <v>INCUMPLIDA</v>
      </c>
      <c r="AK68" s="203" t="s">
        <v>1547</v>
      </c>
      <c r="AL68" s="114" t="s">
        <v>1298</v>
      </c>
      <c r="AM68" s="111"/>
      <c r="AN68" s="112"/>
      <c r="AO68" s="114"/>
      <c r="AP68" s="115" t="str">
        <f t="shared" si="18"/>
        <v/>
      </c>
      <c r="AQ68" s="113" t="str">
        <f t="shared" si="19"/>
        <v/>
      </c>
      <c r="AR68" s="113" t="str">
        <f t="shared" si="20"/>
        <v/>
      </c>
      <c r="AS68" s="113" t="str">
        <f t="shared" si="21"/>
        <v/>
      </c>
      <c r="AT68" s="114" t="str">
        <f t="shared" si="22"/>
        <v/>
      </c>
      <c r="AU68" s="112"/>
      <c r="AV68" s="112"/>
      <c r="AW68" s="114" t="str">
        <f t="shared" si="7"/>
        <v>PENDIENTE</v>
      </c>
      <c r="AX68" s="114"/>
      <c r="AY68" s="114"/>
      <c r="AZ68" s="114"/>
    </row>
    <row r="69" spans="1:52" s="21" customFormat="1" ht="67.5" x14ac:dyDescent="0.15">
      <c r="A69" s="116">
        <v>60</v>
      </c>
      <c r="B69" s="138">
        <v>43231</v>
      </c>
      <c r="C69" s="139" t="s">
        <v>19</v>
      </c>
      <c r="D69" s="139" t="s">
        <v>310</v>
      </c>
      <c r="E69" s="138">
        <v>43231</v>
      </c>
      <c r="F69" s="140">
        <v>14</v>
      </c>
      <c r="G69" s="131" t="s">
        <v>349</v>
      </c>
      <c r="H69" s="139" t="s">
        <v>350</v>
      </c>
      <c r="I69" s="139" t="s">
        <v>351</v>
      </c>
      <c r="J69" s="139" t="s">
        <v>352</v>
      </c>
      <c r="K69" s="139">
        <v>3</v>
      </c>
      <c r="L69" s="131" t="s">
        <v>42</v>
      </c>
      <c r="M69" s="139" t="s">
        <v>314</v>
      </c>
      <c r="N69" s="139" t="s">
        <v>353</v>
      </c>
      <c r="O69" s="144">
        <v>1</v>
      </c>
      <c r="P69" s="138">
        <v>43252</v>
      </c>
      <c r="Q69" s="138">
        <v>43465</v>
      </c>
      <c r="R69" s="139" t="s">
        <v>67</v>
      </c>
      <c r="S69" s="139" t="s">
        <v>71</v>
      </c>
      <c r="T69" s="139" t="s">
        <v>49</v>
      </c>
      <c r="U69" s="142" t="s">
        <v>195</v>
      </c>
      <c r="V69" s="189">
        <v>43585</v>
      </c>
      <c r="W69" s="112" t="s">
        <v>1119</v>
      </c>
      <c r="X69" s="113">
        <v>0</v>
      </c>
      <c r="Y69" s="113"/>
      <c r="Z69" s="113"/>
      <c r="AA69" s="114" t="s">
        <v>1048</v>
      </c>
      <c r="AB69" s="190" t="s">
        <v>1057</v>
      </c>
      <c r="AC69" s="188">
        <v>43708</v>
      </c>
      <c r="AD69" s="112" t="s">
        <v>1292</v>
      </c>
      <c r="AE69" s="114">
        <v>0</v>
      </c>
      <c r="AF69" s="115">
        <f t="shared" ref="AF69:AF132" si="33">IF(AE69="","",IF(OR(K69=0,K69="",AC69=""),"",AE69/K69))</f>
        <v>0</v>
      </c>
      <c r="AG69" s="113">
        <f t="shared" ref="AG69:AG132" si="34">IF(OR(O69="",AF69=""),"",IF(OR(O69=0,AF69=0),0,IF((AF69*100%)/O69&gt;100%,100%,(AF69*100%)/O69)))</f>
        <v>0</v>
      </c>
      <c r="AH69" s="113" t="str">
        <f t="shared" ref="AH69:AH132" si="35">IF(AE69="","",IF(AC69&gt;=Q69,IF(AG69&lt;100%,"INCUMPLIDA",IF(AG69=100%,"TERMINADA EXTEMPORANEA"))))</f>
        <v>INCUMPLIDA</v>
      </c>
      <c r="AI69" s="113" t="b">
        <f t="shared" ref="AI69:AI132" si="36">IF(AE69="","",IF(AC69&lt;=Q69,IF(AG69=0%,"SIN INICIAR",IF(AG69=100%,"TERMINADA",IF(AG69&gt;0%,"EN PROCESO",IF(AG69&lt;0%,"INCUMPLIDA"))))))</f>
        <v>0</v>
      </c>
      <c r="AJ69" s="114" t="str">
        <f t="shared" ref="AJ69:AJ132" si="37">IF(AE69="","",IF(AC69&gt;=Q69,AH69,IF(AC69&lt;Q69,AI69)))</f>
        <v>INCUMPLIDA</v>
      </c>
      <c r="AK69" s="112" t="s">
        <v>1588</v>
      </c>
      <c r="AL69" s="114" t="s">
        <v>1057</v>
      </c>
      <c r="AM69" s="111"/>
      <c r="AN69" s="112"/>
      <c r="AO69" s="114"/>
      <c r="AP69" s="115" t="str">
        <f t="shared" si="18"/>
        <v/>
      </c>
      <c r="AQ69" s="113" t="str">
        <f t="shared" si="19"/>
        <v/>
      </c>
      <c r="AR69" s="113" t="str">
        <f t="shared" si="20"/>
        <v/>
      </c>
      <c r="AS69" s="113" t="str">
        <f t="shared" si="21"/>
        <v/>
      </c>
      <c r="AT69" s="114" t="str">
        <f t="shared" si="22"/>
        <v/>
      </c>
      <c r="AU69" s="112"/>
      <c r="AV69" s="112"/>
      <c r="AW69" s="114" t="str">
        <f t="shared" si="7"/>
        <v>PENDIENTE</v>
      </c>
      <c r="AX69" s="114"/>
      <c r="AY69" s="114"/>
      <c r="AZ69" s="114"/>
    </row>
    <row r="70" spans="1:52" s="21" customFormat="1" ht="123.75" x14ac:dyDescent="0.15">
      <c r="A70" s="116">
        <v>61</v>
      </c>
      <c r="B70" s="138">
        <v>43231</v>
      </c>
      <c r="C70" s="139" t="s">
        <v>19</v>
      </c>
      <c r="D70" s="139" t="s">
        <v>310</v>
      </c>
      <c r="E70" s="138">
        <v>43231</v>
      </c>
      <c r="F70" s="140">
        <v>15</v>
      </c>
      <c r="G70" s="131" t="s">
        <v>354</v>
      </c>
      <c r="H70" s="139" t="s">
        <v>76</v>
      </c>
      <c r="I70" s="139" t="s">
        <v>355</v>
      </c>
      <c r="J70" s="139" t="s">
        <v>356</v>
      </c>
      <c r="K70" s="139">
        <v>2</v>
      </c>
      <c r="L70" s="131" t="s">
        <v>42</v>
      </c>
      <c r="M70" s="139" t="s">
        <v>314</v>
      </c>
      <c r="N70" s="139" t="s">
        <v>357</v>
      </c>
      <c r="O70" s="144">
        <v>1</v>
      </c>
      <c r="P70" s="138">
        <v>43252</v>
      </c>
      <c r="Q70" s="138">
        <v>43465</v>
      </c>
      <c r="R70" s="139" t="s">
        <v>32</v>
      </c>
      <c r="S70" s="139" t="s">
        <v>57</v>
      </c>
      <c r="T70" s="139" t="s">
        <v>316</v>
      </c>
      <c r="U70" s="142" t="s">
        <v>110</v>
      </c>
      <c r="V70" s="189">
        <v>43585</v>
      </c>
      <c r="W70" s="112" t="s">
        <v>1120</v>
      </c>
      <c r="X70" s="113">
        <v>0.25</v>
      </c>
      <c r="Y70" s="113"/>
      <c r="Z70" s="113"/>
      <c r="AA70" s="114" t="s">
        <v>1048</v>
      </c>
      <c r="AB70" s="190" t="s">
        <v>1058</v>
      </c>
      <c r="AC70" s="188">
        <v>43708</v>
      </c>
      <c r="AD70" s="112" t="s">
        <v>1306</v>
      </c>
      <c r="AE70" s="114">
        <v>0</v>
      </c>
      <c r="AF70" s="115">
        <f t="shared" si="33"/>
        <v>0</v>
      </c>
      <c r="AG70" s="113">
        <f t="shared" si="34"/>
        <v>0</v>
      </c>
      <c r="AH70" s="113" t="str">
        <f t="shared" si="35"/>
        <v>INCUMPLIDA</v>
      </c>
      <c r="AI70" s="113" t="b">
        <f t="shared" si="36"/>
        <v>0</v>
      </c>
      <c r="AJ70" s="114" t="str">
        <f t="shared" si="37"/>
        <v>INCUMPLIDA</v>
      </c>
      <c r="AK70" s="112" t="s">
        <v>1419</v>
      </c>
      <c r="AL70" s="114" t="s">
        <v>1060</v>
      </c>
      <c r="AM70" s="111"/>
      <c r="AN70" s="112"/>
      <c r="AO70" s="114"/>
      <c r="AP70" s="115" t="str">
        <f t="shared" si="18"/>
        <v/>
      </c>
      <c r="AQ70" s="113" t="str">
        <f t="shared" si="19"/>
        <v/>
      </c>
      <c r="AR70" s="113" t="str">
        <f t="shared" si="20"/>
        <v/>
      </c>
      <c r="AS70" s="113" t="str">
        <f t="shared" si="21"/>
        <v/>
      </c>
      <c r="AT70" s="114" t="str">
        <f t="shared" si="22"/>
        <v/>
      </c>
      <c r="AU70" s="112"/>
      <c r="AV70" s="112"/>
      <c r="AW70" s="114" t="str">
        <f t="shared" si="7"/>
        <v>PENDIENTE</v>
      </c>
      <c r="AX70" s="114"/>
      <c r="AY70" s="114"/>
      <c r="AZ70" s="114"/>
    </row>
    <row r="71" spans="1:52" s="21" customFormat="1" ht="258.75" x14ac:dyDescent="0.15">
      <c r="A71" s="116">
        <v>62</v>
      </c>
      <c r="B71" s="138">
        <v>43231</v>
      </c>
      <c r="C71" s="139" t="s">
        <v>19</v>
      </c>
      <c r="D71" s="139" t="s">
        <v>310</v>
      </c>
      <c r="E71" s="138">
        <v>43231</v>
      </c>
      <c r="F71" s="140">
        <v>16</v>
      </c>
      <c r="G71" s="131" t="s">
        <v>358</v>
      </c>
      <c r="H71" s="139" t="s">
        <v>76</v>
      </c>
      <c r="I71" s="139" t="s">
        <v>359</v>
      </c>
      <c r="J71" s="139" t="s">
        <v>360</v>
      </c>
      <c r="K71" s="139">
        <v>2</v>
      </c>
      <c r="L71" s="131" t="s">
        <v>42</v>
      </c>
      <c r="M71" s="139" t="s">
        <v>314</v>
      </c>
      <c r="N71" s="139" t="s">
        <v>361</v>
      </c>
      <c r="O71" s="144">
        <v>1</v>
      </c>
      <c r="P71" s="138">
        <v>43252</v>
      </c>
      <c r="Q71" s="138">
        <v>43465</v>
      </c>
      <c r="R71" s="139" t="s">
        <v>32</v>
      </c>
      <c r="S71" s="139" t="s">
        <v>57</v>
      </c>
      <c r="T71" s="139" t="s">
        <v>316</v>
      </c>
      <c r="U71" s="142" t="s">
        <v>110</v>
      </c>
      <c r="V71" s="189">
        <v>43585</v>
      </c>
      <c r="W71" s="205" t="s">
        <v>1121</v>
      </c>
      <c r="X71" s="113">
        <v>0.5</v>
      </c>
      <c r="Y71" s="113"/>
      <c r="Z71" s="113"/>
      <c r="AA71" s="114" t="s">
        <v>1048</v>
      </c>
      <c r="AB71" s="190" t="s">
        <v>1058</v>
      </c>
      <c r="AC71" s="188">
        <v>43708</v>
      </c>
      <c r="AD71" s="112" t="s">
        <v>1307</v>
      </c>
      <c r="AE71" s="114">
        <v>1</v>
      </c>
      <c r="AF71" s="115">
        <f t="shared" si="33"/>
        <v>0.5</v>
      </c>
      <c r="AG71" s="113">
        <f t="shared" si="34"/>
        <v>0.5</v>
      </c>
      <c r="AH71" s="113" t="str">
        <f t="shared" si="35"/>
        <v>INCUMPLIDA</v>
      </c>
      <c r="AI71" s="113" t="b">
        <f t="shared" si="36"/>
        <v>0</v>
      </c>
      <c r="AJ71" s="114" t="str">
        <f t="shared" si="37"/>
        <v>INCUMPLIDA</v>
      </c>
      <c r="AK71" s="112" t="s">
        <v>1420</v>
      </c>
      <c r="AL71" s="114" t="s">
        <v>1060</v>
      </c>
      <c r="AM71" s="111"/>
      <c r="AN71" s="112"/>
      <c r="AO71" s="114"/>
      <c r="AP71" s="115" t="str">
        <f t="shared" si="18"/>
        <v/>
      </c>
      <c r="AQ71" s="113" t="str">
        <f t="shared" si="19"/>
        <v/>
      </c>
      <c r="AR71" s="113" t="str">
        <f t="shared" si="20"/>
        <v/>
      </c>
      <c r="AS71" s="113" t="str">
        <f t="shared" si="21"/>
        <v/>
      </c>
      <c r="AT71" s="114" t="str">
        <f t="shared" si="22"/>
        <v/>
      </c>
      <c r="AU71" s="112"/>
      <c r="AV71" s="112"/>
      <c r="AW71" s="114" t="str">
        <f t="shared" si="7"/>
        <v>PENDIENTE</v>
      </c>
      <c r="AX71" s="114"/>
      <c r="AY71" s="114"/>
      <c r="AZ71" s="114"/>
    </row>
    <row r="72" spans="1:52" s="21" customFormat="1" ht="185.25" customHeight="1" x14ac:dyDescent="0.15">
      <c r="A72" s="116">
        <v>63</v>
      </c>
      <c r="B72" s="138">
        <v>43231</v>
      </c>
      <c r="C72" s="139" t="s">
        <v>19</v>
      </c>
      <c r="D72" s="139" t="s">
        <v>310</v>
      </c>
      <c r="E72" s="138">
        <v>43231</v>
      </c>
      <c r="F72" s="140">
        <v>17</v>
      </c>
      <c r="G72" s="145" t="s">
        <v>362</v>
      </c>
      <c r="H72" s="139" t="s">
        <v>76</v>
      </c>
      <c r="I72" s="139" t="s">
        <v>363</v>
      </c>
      <c r="J72" s="139" t="s">
        <v>364</v>
      </c>
      <c r="K72" s="139">
        <v>5</v>
      </c>
      <c r="L72" s="139" t="s">
        <v>21</v>
      </c>
      <c r="M72" s="139" t="s">
        <v>314</v>
      </c>
      <c r="N72" s="139" t="s">
        <v>365</v>
      </c>
      <c r="O72" s="144">
        <v>1</v>
      </c>
      <c r="P72" s="138">
        <v>43252</v>
      </c>
      <c r="Q72" s="138">
        <v>43465</v>
      </c>
      <c r="R72" s="139" t="s">
        <v>32</v>
      </c>
      <c r="S72" s="139" t="s">
        <v>57</v>
      </c>
      <c r="T72" s="139" t="s">
        <v>316</v>
      </c>
      <c r="U72" s="142" t="s">
        <v>110</v>
      </c>
      <c r="V72" s="189">
        <v>43585</v>
      </c>
      <c r="W72" s="112" t="s">
        <v>1122</v>
      </c>
      <c r="X72" s="113">
        <v>0.1</v>
      </c>
      <c r="Y72" s="113"/>
      <c r="Z72" s="113"/>
      <c r="AA72" s="114" t="s">
        <v>1048</v>
      </c>
      <c r="AB72" s="190" t="s">
        <v>1058</v>
      </c>
      <c r="AC72" s="188">
        <v>43708</v>
      </c>
      <c r="AD72" s="237" t="s">
        <v>1308</v>
      </c>
      <c r="AE72" s="114">
        <v>1</v>
      </c>
      <c r="AF72" s="115">
        <f t="shared" si="33"/>
        <v>0.2</v>
      </c>
      <c r="AG72" s="113">
        <f t="shared" si="34"/>
        <v>0.2</v>
      </c>
      <c r="AH72" s="113" t="str">
        <f t="shared" si="35"/>
        <v>INCUMPLIDA</v>
      </c>
      <c r="AI72" s="113" t="b">
        <f t="shared" si="36"/>
        <v>0</v>
      </c>
      <c r="AJ72" s="114" t="str">
        <f t="shared" si="37"/>
        <v>INCUMPLIDA</v>
      </c>
      <c r="AK72" s="207" t="s">
        <v>1421</v>
      </c>
      <c r="AL72" s="114" t="s">
        <v>1060</v>
      </c>
      <c r="AM72" s="111"/>
      <c r="AN72" s="112"/>
      <c r="AO72" s="114"/>
      <c r="AP72" s="115" t="str">
        <f t="shared" si="18"/>
        <v/>
      </c>
      <c r="AQ72" s="113" t="str">
        <f t="shared" si="19"/>
        <v/>
      </c>
      <c r="AR72" s="113" t="str">
        <f t="shared" si="20"/>
        <v/>
      </c>
      <c r="AS72" s="113" t="str">
        <f t="shared" si="21"/>
        <v/>
      </c>
      <c r="AT72" s="114" t="str">
        <f t="shared" si="22"/>
        <v/>
      </c>
      <c r="AU72" s="112"/>
      <c r="AV72" s="112"/>
      <c r="AW72" s="114" t="str">
        <f t="shared" si="7"/>
        <v>PENDIENTE</v>
      </c>
      <c r="AX72" s="114"/>
      <c r="AY72" s="114"/>
      <c r="AZ72" s="114"/>
    </row>
    <row r="73" spans="1:52" s="21" customFormat="1" ht="135" x14ac:dyDescent="0.15">
      <c r="A73" s="116">
        <v>64</v>
      </c>
      <c r="B73" s="146">
        <v>43312</v>
      </c>
      <c r="C73" s="43" t="s">
        <v>19</v>
      </c>
      <c r="D73" s="43" t="s">
        <v>366</v>
      </c>
      <c r="E73" s="146">
        <v>43312</v>
      </c>
      <c r="F73" s="46">
        <v>1</v>
      </c>
      <c r="G73" s="147" t="s">
        <v>367</v>
      </c>
      <c r="H73" s="43" t="s">
        <v>120</v>
      </c>
      <c r="I73" s="116" t="s">
        <v>368</v>
      </c>
      <c r="J73" s="116" t="s">
        <v>369</v>
      </c>
      <c r="K73" s="116">
        <v>3</v>
      </c>
      <c r="L73" s="100" t="s">
        <v>20</v>
      </c>
      <c r="M73" s="116" t="s">
        <v>136</v>
      </c>
      <c r="N73" s="41">
        <v>1</v>
      </c>
      <c r="O73" s="42">
        <v>1</v>
      </c>
      <c r="P73" s="148">
        <v>43344</v>
      </c>
      <c r="Q73" s="148">
        <v>43677</v>
      </c>
      <c r="R73" s="116" t="s">
        <v>68</v>
      </c>
      <c r="S73" s="116" t="s">
        <v>71</v>
      </c>
      <c r="T73" s="116" t="s">
        <v>49</v>
      </c>
      <c r="U73" s="142" t="s">
        <v>110</v>
      </c>
      <c r="V73" s="189">
        <v>43585</v>
      </c>
      <c r="W73" s="112" t="s">
        <v>1123</v>
      </c>
      <c r="X73" s="113">
        <v>0.66700000000000004</v>
      </c>
      <c r="Y73" s="113"/>
      <c r="Z73" s="113"/>
      <c r="AA73" s="114" t="s">
        <v>1045</v>
      </c>
      <c r="AB73" s="190" t="s">
        <v>1057</v>
      </c>
      <c r="AC73" s="188">
        <v>43708</v>
      </c>
      <c r="AD73" s="239" t="s">
        <v>1332</v>
      </c>
      <c r="AE73" s="114">
        <v>2</v>
      </c>
      <c r="AF73" s="115">
        <f t="shared" si="33"/>
        <v>0.66666666666666663</v>
      </c>
      <c r="AG73" s="113">
        <f t="shared" si="34"/>
        <v>0.66666666666666663</v>
      </c>
      <c r="AH73" s="113" t="str">
        <f t="shared" si="35"/>
        <v>INCUMPLIDA</v>
      </c>
      <c r="AI73" s="113" t="b">
        <f t="shared" si="36"/>
        <v>0</v>
      </c>
      <c r="AJ73" s="114" t="str">
        <f t="shared" si="37"/>
        <v>INCUMPLIDA</v>
      </c>
      <c r="AK73" s="112" t="s">
        <v>1595</v>
      </c>
      <c r="AL73" s="114" t="s">
        <v>1057</v>
      </c>
      <c r="AM73" s="111"/>
      <c r="AN73" s="112"/>
      <c r="AO73" s="114"/>
      <c r="AP73" s="115" t="str">
        <f t="shared" si="18"/>
        <v/>
      </c>
      <c r="AQ73" s="113" t="str">
        <f t="shared" si="19"/>
        <v/>
      </c>
      <c r="AR73" s="113" t="str">
        <f t="shared" si="20"/>
        <v/>
      </c>
      <c r="AS73" s="113" t="str">
        <f t="shared" si="21"/>
        <v/>
      </c>
      <c r="AT73" s="114" t="str">
        <f t="shared" si="22"/>
        <v/>
      </c>
      <c r="AU73" s="112"/>
      <c r="AV73" s="112"/>
      <c r="AW73" s="114" t="str">
        <f t="shared" si="7"/>
        <v>PENDIENTE</v>
      </c>
      <c r="AX73" s="114"/>
      <c r="AY73" s="114"/>
      <c r="AZ73" s="114"/>
    </row>
    <row r="74" spans="1:52" s="21" customFormat="1" ht="143.25" customHeight="1" x14ac:dyDescent="0.15">
      <c r="A74" s="116">
        <v>65</v>
      </c>
      <c r="B74" s="146">
        <v>43312</v>
      </c>
      <c r="C74" s="43" t="s">
        <v>19</v>
      </c>
      <c r="D74" s="43" t="s">
        <v>366</v>
      </c>
      <c r="E74" s="146">
        <v>43312</v>
      </c>
      <c r="F74" s="46">
        <v>2</v>
      </c>
      <c r="G74" s="147" t="s">
        <v>370</v>
      </c>
      <c r="H74" s="43" t="s">
        <v>120</v>
      </c>
      <c r="I74" s="116" t="s">
        <v>368</v>
      </c>
      <c r="J74" s="116" t="s">
        <v>369</v>
      </c>
      <c r="K74" s="116">
        <v>3</v>
      </c>
      <c r="L74" s="100" t="s">
        <v>20</v>
      </c>
      <c r="M74" s="116" t="s">
        <v>136</v>
      </c>
      <c r="N74" s="149">
        <v>1</v>
      </c>
      <c r="O74" s="150">
        <v>1</v>
      </c>
      <c r="P74" s="148">
        <v>43344</v>
      </c>
      <c r="Q74" s="148">
        <v>43677</v>
      </c>
      <c r="R74" s="116" t="s">
        <v>68</v>
      </c>
      <c r="S74" s="116" t="s">
        <v>71</v>
      </c>
      <c r="T74" s="116" t="s">
        <v>49</v>
      </c>
      <c r="U74" s="142" t="s">
        <v>110</v>
      </c>
      <c r="V74" s="189">
        <v>43585</v>
      </c>
      <c r="W74" s="112" t="s">
        <v>1124</v>
      </c>
      <c r="X74" s="113">
        <v>0.66700000000000004</v>
      </c>
      <c r="Y74" s="113"/>
      <c r="Z74" s="113"/>
      <c r="AA74" s="114" t="s">
        <v>1045</v>
      </c>
      <c r="AB74" s="190" t="s">
        <v>1057</v>
      </c>
      <c r="AC74" s="188">
        <v>43708</v>
      </c>
      <c r="AD74" s="239" t="s">
        <v>1332</v>
      </c>
      <c r="AE74" s="114">
        <v>2</v>
      </c>
      <c r="AF74" s="115">
        <f t="shared" si="33"/>
        <v>0.66666666666666663</v>
      </c>
      <c r="AG74" s="113">
        <f t="shared" si="34"/>
        <v>0.66666666666666663</v>
      </c>
      <c r="AH74" s="113" t="str">
        <f>IF(AE74="","",IF(AC74&gt;=Q74,IF(AG74&lt;100%,"INCUMPLIDA",IF(AG74=100%,"TERMINADA EXTEMPORANEA"))))</f>
        <v>INCUMPLIDA</v>
      </c>
      <c r="AI74" s="113" t="b">
        <f>IF(AE74="","",IF(AC74&lt;=Q74,IF(AG74=0%,"SIN INICIAR",IF(AG74=100%,"TERMINADA",IF(AG74&gt;0%,"EN PROCESO",IF(AG74&lt;0%,"INCUMPLIDA"))))))</f>
        <v>0</v>
      </c>
      <c r="AJ74" s="114" t="str">
        <f>IF(AE74="","",IF(AC74&gt;=Q74,AH74,IF(AC74&lt;Q74,AI74)))</f>
        <v>INCUMPLIDA</v>
      </c>
      <c r="AK74" s="112" t="s">
        <v>1596</v>
      </c>
      <c r="AL74" s="114" t="s">
        <v>1057</v>
      </c>
      <c r="AM74" s="111"/>
      <c r="AN74" s="112"/>
      <c r="AO74" s="114"/>
      <c r="AP74" s="115" t="str">
        <f t="shared" ref="AP74:AP105" si="38">IF(AO74="","",IF(OR(K74=0,K74="",AM74=""),"",AO74/K74))</f>
        <v/>
      </c>
      <c r="AQ74" s="113" t="str">
        <f t="shared" ref="AQ74:AQ105" si="39">IF(OR(O74="",AO74=""),"",IF(OR(O74=0,AO74=0),0,IF((AO74*100%)/O74&gt;100%,100%,(AO74*100%)/O74)))</f>
        <v/>
      </c>
      <c r="AR74" s="113" t="str">
        <f t="shared" ref="AR74:AR105" si="40">IF(AO74="","",IF(AM74&gt;Q74,IF(AQ74&lt;100%,"INCUMPLIDA",IF(AQ74=100%,"TERMINADA EXTEMPORANEA"))))</f>
        <v/>
      </c>
      <c r="AS74" s="113" t="str">
        <f t="shared" ref="AS74:AS105" si="41">IF(AO74="","",IF(AM74&gt;=Q74,IF(AQ74=0%,"SIN INICIAR",IF(AQ74=100%,"TERMINADA",IF(AQ74&gt;0%,"EN PROCESO",IF(AQ74&lt;0%,"INCUMPLIDA"))))))</f>
        <v/>
      </c>
      <c r="AT74" s="114" t="str">
        <f t="shared" ref="AT74:AT105" si="42">IF(AO74="","",IF(AM74&lt;Q74,AS74,IF(AM74&gt;=Q74,AR74)))</f>
        <v/>
      </c>
      <c r="AU74" s="112"/>
      <c r="AV74" s="112"/>
      <c r="AW74" s="114" t="str">
        <f t="shared" si="7"/>
        <v>PENDIENTE</v>
      </c>
      <c r="AX74" s="114"/>
      <c r="AY74" s="114"/>
      <c r="AZ74" s="114"/>
    </row>
    <row r="75" spans="1:52" s="21" customFormat="1" ht="112.5" x14ac:dyDescent="0.15">
      <c r="A75" s="116">
        <v>66</v>
      </c>
      <c r="B75" s="146">
        <v>43312</v>
      </c>
      <c r="C75" s="43" t="s">
        <v>19</v>
      </c>
      <c r="D75" s="43" t="s">
        <v>366</v>
      </c>
      <c r="E75" s="146">
        <v>43312</v>
      </c>
      <c r="F75" s="46">
        <v>3</v>
      </c>
      <c r="G75" s="147" t="s">
        <v>371</v>
      </c>
      <c r="H75" s="43" t="s">
        <v>120</v>
      </c>
      <c r="I75" s="116" t="s">
        <v>372</v>
      </c>
      <c r="J75" s="116" t="s">
        <v>373</v>
      </c>
      <c r="K75" s="116">
        <v>1</v>
      </c>
      <c r="L75" s="100" t="s">
        <v>20</v>
      </c>
      <c r="M75" s="116" t="s">
        <v>136</v>
      </c>
      <c r="N75" s="149">
        <v>1</v>
      </c>
      <c r="O75" s="150">
        <v>1</v>
      </c>
      <c r="P75" s="148">
        <v>43344</v>
      </c>
      <c r="Q75" s="148">
        <v>43646</v>
      </c>
      <c r="R75" s="116" t="s">
        <v>68</v>
      </c>
      <c r="S75" s="116" t="s">
        <v>71</v>
      </c>
      <c r="T75" s="116" t="s">
        <v>49</v>
      </c>
      <c r="U75" s="142" t="s">
        <v>110</v>
      </c>
      <c r="V75" s="189">
        <v>43585</v>
      </c>
      <c r="W75" s="112" t="s">
        <v>1125</v>
      </c>
      <c r="X75" s="113">
        <v>0.5</v>
      </c>
      <c r="Y75" s="113"/>
      <c r="Z75" s="113"/>
      <c r="AA75" s="114" t="s">
        <v>1045</v>
      </c>
      <c r="AB75" s="190" t="s">
        <v>1057</v>
      </c>
      <c r="AC75" s="188">
        <v>43708</v>
      </c>
      <c r="AD75" s="239" t="s">
        <v>1530</v>
      </c>
      <c r="AE75" s="114">
        <v>1</v>
      </c>
      <c r="AF75" s="115">
        <f t="shared" si="33"/>
        <v>1</v>
      </c>
      <c r="AG75" s="113">
        <f t="shared" si="34"/>
        <v>1</v>
      </c>
      <c r="AH75" s="113" t="str">
        <f t="shared" si="35"/>
        <v>TERMINADA EXTEMPORANEA</v>
      </c>
      <c r="AI75" s="113" t="b">
        <f t="shared" si="36"/>
        <v>0</v>
      </c>
      <c r="AJ75" s="114" t="str">
        <f t="shared" si="37"/>
        <v>TERMINADA EXTEMPORANEA</v>
      </c>
      <c r="AK75" s="112" t="s">
        <v>1597</v>
      </c>
      <c r="AL75" s="114" t="s">
        <v>1057</v>
      </c>
      <c r="AM75" s="111"/>
      <c r="AN75" s="112"/>
      <c r="AO75" s="114"/>
      <c r="AP75" s="115" t="str">
        <f t="shared" si="38"/>
        <v/>
      </c>
      <c r="AQ75" s="113" t="str">
        <f t="shared" si="39"/>
        <v/>
      </c>
      <c r="AR75" s="113" t="str">
        <f t="shared" si="40"/>
        <v/>
      </c>
      <c r="AS75" s="113" t="str">
        <f t="shared" si="41"/>
        <v/>
      </c>
      <c r="AT75" s="114" t="str">
        <f t="shared" si="42"/>
        <v/>
      </c>
      <c r="AU75" s="112"/>
      <c r="AV75" s="112"/>
      <c r="AW75" s="114" t="str">
        <f t="shared" ref="AW75:AW138" si="43">IF(AG75="","",IF(OR(AG75=100%),"CUMPLIDA","PENDIENTE"))</f>
        <v>CUMPLIDA</v>
      </c>
      <c r="AX75" s="114" t="s">
        <v>1534</v>
      </c>
      <c r="AY75" s="114" t="s">
        <v>649</v>
      </c>
      <c r="AZ75" s="114"/>
    </row>
    <row r="76" spans="1:52" s="21" customFormat="1" ht="225" x14ac:dyDescent="0.15">
      <c r="A76" s="116">
        <v>67</v>
      </c>
      <c r="B76" s="146">
        <v>43312</v>
      </c>
      <c r="C76" s="43" t="s">
        <v>19</v>
      </c>
      <c r="D76" s="43" t="s">
        <v>366</v>
      </c>
      <c r="E76" s="146">
        <v>43312</v>
      </c>
      <c r="F76" s="46">
        <v>4</v>
      </c>
      <c r="G76" s="147" t="s">
        <v>374</v>
      </c>
      <c r="H76" s="43" t="s">
        <v>375</v>
      </c>
      <c r="I76" s="116" t="s">
        <v>376</v>
      </c>
      <c r="J76" s="116" t="s">
        <v>377</v>
      </c>
      <c r="K76" s="116">
        <v>4</v>
      </c>
      <c r="L76" s="100" t="s">
        <v>20</v>
      </c>
      <c r="M76" s="116" t="s">
        <v>136</v>
      </c>
      <c r="N76" s="149">
        <v>1</v>
      </c>
      <c r="O76" s="150">
        <v>1</v>
      </c>
      <c r="P76" s="148">
        <v>43344</v>
      </c>
      <c r="Q76" s="148">
        <v>43465</v>
      </c>
      <c r="R76" s="116" t="s">
        <v>68</v>
      </c>
      <c r="S76" s="116" t="s">
        <v>71</v>
      </c>
      <c r="T76" s="116" t="s">
        <v>49</v>
      </c>
      <c r="U76" s="142" t="s">
        <v>110</v>
      </c>
      <c r="V76" s="189">
        <v>43585</v>
      </c>
      <c r="W76" s="112" t="s">
        <v>1126</v>
      </c>
      <c r="X76" s="113">
        <v>0</v>
      </c>
      <c r="Y76" s="113"/>
      <c r="Z76" s="113"/>
      <c r="AA76" s="114" t="s">
        <v>1048</v>
      </c>
      <c r="AB76" s="190" t="s">
        <v>1057</v>
      </c>
      <c r="AC76" s="188">
        <v>43708</v>
      </c>
      <c r="AD76" s="239" t="s">
        <v>1422</v>
      </c>
      <c r="AE76" s="114">
        <v>4</v>
      </c>
      <c r="AF76" s="115">
        <f t="shared" si="33"/>
        <v>1</v>
      </c>
      <c r="AG76" s="113">
        <f t="shared" si="34"/>
        <v>1</v>
      </c>
      <c r="AH76" s="113" t="str">
        <f t="shared" si="35"/>
        <v>TERMINADA EXTEMPORANEA</v>
      </c>
      <c r="AI76" s="113" t="b">
        <f t="shared" si="36"/>
        <v>0</v>
      </c>
      <c r="AJ76" s="114" t="str">
        <f t="shared" si="37"/>
        <v>TERMINADA EXTEMPORANEA</v>
      </c>
      <c r="AK76" s="112" t="s">
        <v>1559</v>
      </c>
      <c r="AL76" s="114" t="s">
        <v>1057</v>
      </c>
      <c r="AM76" s="111"/>
      <c r="AN76" s="112"/>
      <c r="AO76" s="114"/>
      <c r="AP76" s="115" t="str">
        <f t="shared" si="38"/>
        <v/>
      </c>
      <c r="AQ76" s="113" t="str">
        <f t="shared" si="39"/>
        <v/>
      </c>
      <c r="AR76" s="113" t="str">
        <f t="shared" si="40"/>
        <v/>
      </c>
      <c r="AS76" s="113" t="str">
        <f t="shared" si="41"/>
        <v/>
      </c>
      <c r="AT76" s="114" t="str">
        <f t="shared" si="42"/>
        <v/>
      </c>
      <c r="AU76" s="112"/>
      <c r="AV76" s="112"/>
      <c r="AW76" s="114" t="str">
        <f t="shared" si="43"/>
        <v>CUMPLIDA</v>
      </c>
      <c r="AX76" s="114" t="s">
        <v>1452</v>
      </c>
      <c r="AY76" s="114" t="s">
        <v>649</v>
      </c>
      <c r="AZ76" s="114" t="s">
        <v>1453</v>
      </c>
    </row>
    <row r="77" spans="1:52" s="21" customFormat="1" ht="225" x14ac:dyDescent="0.15">
      <c r="A77" s="116">
        <v>68</v>
      </c>
      <c r="B77" s="146">
        <v>43312</v>
      </c>
      <c r="C77" s="43" t="s">
        <v>19</v>
      </c>
      <c r="D77" s="43" t="s">
        <v>366</v>
      </c>
      <c r="E77" s="146">
        <v>43312</v>
      </c>
      <c r="F77" s="46">
        <v>5</v>
      </c>
      <c r="G77" s="147" t="s">
        <v>378</v>
      </c>
      <c r="H77" s="43" t="s">
        <v>375</v>
      </c>
      <c r="I77" s="116" t="s">
        <v>376</v>
      </c>
      <c r="J77" s="116" t="s">
        <v>377</v>
      </c>
      <c r="K77" s="116">
        <v>4</v>
      </c>
      <c r="L77" s="100" t="s">
        <v>20</v>
      </c>
      <c r="M77" s="116" t="s">
        <v>136</v>
      </c>
      <c r="N77" s="149">
        <v>1</v>
      </c>
      <c r="O77" s="150">
        <v>1</v>
      </c>
      <c r="P77" s="148">
        <v>43344</v>
      </c>
      <c r="Q77" s="148">
        <v>43465</v>
      </c>
      <c r="R77" s="116" t="s">
        <v>68</v>
      </c>
      <c r="S77" s="116" t="s">
        <v>71</v>
      </c>
      <c r="T77" s="116" t="s">
        <v>49</v>
      </c>
      <c r="U77" s="142" t="s">
        <v>110</v>
      </c>
      <c r="V77" s="189">
        <v>43585</v>
      </c>
      <c r="W77" s="112" t="s">
        <v>1127</v>
      </c>
      <c r="X77" s="113">
        <v>0</v>
      </c>
      <c r="Y77" s="113"/>
      <c r="Z77" s="113"/>
      <c r="AA77" s="114" t="s">
        <v>1048</v>
      </c>
      <c r="AB77" s="190" t="s">
        <v>1057</v>
      </c>
      <c r="AC77" s="188">
        <v>43708</v>
      </c>
      <c r="AD77" s="239" t="s">
        <v>1423</v>
      </c>
      <c r="AE77" s="114">
        <v>4</v>
      </c>
      <c r="AF77" s="115">
        <f t="shared" si="33"/>
        <v>1</v>
      </c>
      <c r="AG77" s="113">
        <f t="shared" si="34"/>
        <v>1</v>
      </c>
      <c r="AH77" s="113" t="str">
        <f t="shared" si="35"/>
        <v>TERMINADA EXTEMPORANEA</v>
      </c>
      <c r="AI77" s="113" t="b">
        <f t="shared" si="36"/>
        <v>0</v>
      </c>
      <c r="AJ77" s="114" t="str">
        <f t="shared" si="37"/>
        <v>TERMINADA EXTEMPORANEA</v>
      </c>
      <c r="AK77" s="112" t="s">
        <v>1560</v>
      </c>
      <c r="AL77" s="114" t="s">
        <v>1057</v>
      </c>
      <c r="AM77" s="111"/>
      <c r="AN77" s="112"/>
      <c r="AO77" s="114"/>
      <c r="AP77" s="115" t="str">
        <f t="shared" si="38"/>
        <v/>
      </c>
      <c r="AQ77" s="113" t="str">
        <f t="shared" si="39"/>
        <v/>
      </c>
      <c r="AR77" s="113" t="str">
        <f t="shared" si="40"/>
        <v/>
      </c>
      <c r="AS77" s="113" t="str">
        <f t="shared" si="41"/>
        <v/>
      </c>
      <c r="AT77" s="114" t="str">
        <f t="shared" si="42"/>
        <v/>
      </c>
      <c r="AU77" s="112"/>
      <c r="AV77" s="112"/>
      <c r="AW77" s="114" t="str">
        <f t="shared" si="43"/>
        <v>CUMPLIDA</v>
      </c>
      <c r="AX77" s="114" t="s">
        <v>1452</v>
      </c>
      <c r="AY77" s="114" t="s">
        <v>649</v>
      </c>
      <c r="AZ77" s="114" t="s">
        <v>1453</v>
      </c>
    </row>
    <row r="78" spans="1:52" s="21" customFormat="1" ht="180" x14ac:dyDescent="0.15">
      <c r="A78" s="116">
        <v>69</v>
      </c>
      <c r="B78" s="146">
        <v>43312</v>
      </c>
      <c r="C78" s="43" t="s">
        <v>19</v>
      </c>
      <c r="D78" s="43" t="s">
        <v>366</v>
      </c>
      <c r="E78" s="146">
        <v>43312</v>
      </c>
      <c r="F78" s="46">
        <v>6</v>
      </c>
      <c r="G78" s="147" t="s">
        <v>379</v>
      </c>
      <c r="H78" s="43" t="s">
        <v>120</v>
      </c>
      <c r="I78" s="116" t="s">
        <v>380</v>
      </c>
      <c r="J78" s="116" t="s">
        <v>381</v>
      </c>
      <c r="K78" s="116">
        <v>2</v>
      </c>
      <c r="L78" s="100" t="s">
        <v>20</v>
      </c>
      <c r="M78" s="116" t="s">
        <v>136</v>
      </c>
      <c r="N78" s="149">
        <v>1</v>
      </c>
      <c r="O78" s="150">
        <v>1</v>
      </c>
      <c r="P78" s="148">
        <v>43344</v>
      </c>
      <c r="Q78" s="148">
        <v>43677</v>
      </c>
      <c r="R78" s="116" t="s">
        <v>68</v>
      </c>
      <c r="S78" s="116" t="s">
        <v>71</v>
      </c>
      <c r="T78" s="116" t="s">
        <v>49</v>
      </c>
      <c r="U78" s="142" t="s">
        <v>110</v>
      </c>
      <c r="V78" s="189">
        <v>43585</v>
      </c>
      <c r="W78" s="112" t="s">
        <v>1128</v>
      </c>
      <c r="X78" s="113">
        <v>0</v>
      </c>
      <c r="Y78" s="113"/>
      <c r="Z78" s="113"/>
      <c r="AA78" s="114" t="s">
        <v>1048</v>
      </c>
      <c r="AB78" s="190" t="s">
        <v>1057</v>
      </c>
      <c r="AC78" s="188">
        <v>43708</v>
      </c>
      <c r="AD78" s="239" t="s">
        <v>1333</v>
      </c>
      <c r="AE78" s="114">
        <v>1</v>
      </c>
      <c r="AF78" s="115">
        <f t="shared" si="33"/>
        <v>0.5</v>
      </c>
      <c r="AG78" s="113">
        <f t="shared" si="34"/>
        <v>0.5</v>
      </c>
      <c r="AH78" s="113" t="str">
        <f t="shared" si="35"/>
        <v>INCUMPLIDA</v>
      </c>
      <c r="AI78" s="113" t="b">
        <f t="shared" si="36"/>
        <v>0</v>
      </c>
      <c r="AJ78" s="114" t="str">
        <f t="shared" si="37"/>
        <v>INCUMPLIDA</v>
      </c>
      <c r="AK78" s="112" t="s">
        <v>1598</v>
      </c>
      <c r="AL78" s="114" t="s">
        <v>1057</v>
      </c>
      <c r="AM78" s="111"/>
      <c r="AN78" s="112"/>
      <c r="AO78" s="114"/>
      <c r="AP78" s="115" t="str">
        <f t="shared" si="38"/>
        <v/>
      </c>
      <c r="AQ78" s="113" t="str">
        <f t="shared" si="39"/>
        <v/>
      </c>
      <c r="AR78" s="113" t="str">
        <f t="shared" si="40"/>
        <v/>
      </c>
      <c r="AS78" s="113" t="str">
        <f t="shared" si="41"/>
        <v/>
      </c>
      <c r="AT78" s="114" t="str">
        <f t="shared" si="42"/>
        <v/>
      </c>
      <c r="AU78" s="112"/>
      <c r="AV78" s="112"/>
      <c r="AW78" s="114" t="str">
        <f t="shared" si="43"/>
        <v>PENDIENTE</v>
      </c>
      <c r="AX78" s="114"/>
      <c r="AY78" s="114" t="s">
        <v>649</v>
      </c>
      <c r="AZ78" s="250" t="s">
        <v>1453</v>
      </c>
    </row>
    <row r="79" spans="1:52" s="21" customFormat="1" ht="112.5" x14ac:dyDescent="0.15">
      <c r="A79" s="116">
        <v>70</v>
      </c>
      <c r="B79" s="146">
        <v>43312</v>
      </c>
      <c r="C79" s="43" t="s">
        <v>19</v>
      </c>
      <c r="D79" s="43" t="s">
        <v>366</v>
      </c>
      <c r="E79" s="146">
        <v>43312</v>
      </c>
      <c r="F79" s="46">
        <v>7</v>
      </c>
      <c r="G79" s="147" t="s">
        <v>382</v>
      </c>
      <c r="H79" s="43" t="s">
        <v>120</v>
      </c>
      <c r="I79" s="116" t="s">
        <v>383</v>
      </c>
      <c r="J79" s="116" t="s">
        <v>384</v>
      </c>
      <c r="K79" s="116">
        <v>4</v>
      </c>
      <c r="L79" s="100" t="s">
        <v>20</v>
      </c>
      <c r="M79" s="116" t="s">
        <v>136</v>
      </c>
      <c r="N79" s="149">
        <v>1</v>
      </c>
      <c r="O79" s="150">
        <v>1</v>
      </c>
      <c r="P79" s="148">
        <v>43344</v>
      </c>
      <c r="Q79" s="148">
        <v>43465</v>
      </c>
      <c r="R79" s="116" t="s">
        <v>68</v>
      </c>
      <c r="S79" s="116" t="s">
        <v>71</v>
      </c>
      <c r="T79" s="116" t="s">
        <v>49</v>
      </c>
      <c r="U79" s="142" t="s">
        <v>110</v>
      </c>
      <c r="V79" s="189">
        <v>43585</v>
      </c>
      <c r="W79" s="112" t="s">
        <v>1129</v>
      </c>
      <c r="X79" s="113">
        <v>1</v>
      </c>
      <c r="Y79" s="113"/>
      <c r="Z79" s="113"/>
      <c r="AA79" s="114" t="s">
        <v>1056</v>
      </c>
      <c r="AB79" s="190" t="s">
        <v>1057</v>
      </c>
      <c r="AC79" s="188">
        <v>43708</v>
      </c>
      <c r="AD79" s="239" t="s">
        <v>1424</v>
      </c>
      <c r="AE79" s="114">
        <v>4</v>
      </c>
      <c r="AF79" s="115">
        <f t="shared" si="33"/>
        <v>1</v>
      </c>
      <c r="AG79" s="113">
        <f t="shared" si="34"/>
        <v>1</v>
      </c>
      <c r="AH79" s="113" t="str">
        <f t="shared" si="35"/>
        <v>TERMINADA EXTEMPORANEA</v>
      </c>
      <c r="AI79" s="113" t="b">
        <f t="shared" si="36"/>
        <v>0</v>
      </c>
      <c r="AJ79" s="114" t="str">
        <f t="shared" si="37"/>
        <v>TERMINADA EXTEMPORANEA</v>
      </c>
      <c r="AK79" s="112" t="s">
        <v>1561</v>
      </c>
      <c r="AL79" s="114" t="s">
        <v>1057</v>
      </c>
      <c r="AM79" s="111"/>
      <c r="AN79" s="112"/>
      <c r="AO79" s="114"/>
      <c r="AP79" s="115" t="str">
        <f t="shared" si="38"/>
        <v/>
      </c>
      <c r="AQ79" s="113" t="str">
        <f t="shared" si="39"/>
        <v/>
      </c>
      <c r="AR79" s="113" t="str">
        <f t="shared" si="40"/>
        <v/>
      </c>
      <c r="AS79" s="113" t="str">
        <f t="shared" si="41"/>
        <v/>
      </c>
      <c r="AT79" s="114" t="str">
        <f t="shared" si="42"/>
        <v/>
      </c>
      <c r="AU79" s="112"/>
      <c r="AV79" s="112"/>
      <c r="AW79" s="114" t="str">
        <f t="shared" si="43"/>
        <v>CUMPLIDA</v>
      </c>
      <c r="AX79" s="114" t="s">
        <v>1452</v>
      </c>
      <c r="AY79" s="114" t="s">
        <v>649</v>
      </c>
      <c r="AZ79" s="114" t="s">
        <v>1453</v>
      </c>
    </row>
    <row r="80" spans="1:52" s="21" customFormat="1" ht="101.25" x14ac:dyDescent="0.15">
      <c r="A80" s="116">
        <v>71</v>
      </c>
      <c r="B80" s="146">
        <v>43312</v>
      </c>
      <c r="C80" s="43" t="s">
        <v>19</v>
      </c>
      <c r="D80" s="43" t="s">
        <v>366</v>
      </c>
      <c r="E80" s="146">
        <v>43312</v>
      </c>
      <c r="F80" s="46">
        <v>8</v>
      </c>
      <c r="G80" s="147" t="s">
        <v>385</v>
      </c>
      <c r="H80" s="43" t="s">
        <v>120</v>
      </c>
      <c r="I80" s="116" t="s">
        <v>383</v>
      </c>
      <c r="J80" s="116" t="s">
        <v>386</v>
      </c>
      <c r="K80" s="116">
        <v>4</v>
      </c>
      <c r="L80" s="100" t="s">
        <v>20</v>
      </c>
      <c r="M80" s="116" t="s">
        <v>136</v>
      </c>
      <c r="N80" s="149">
        <v>1</v>
      </c>
      <c r="O80" s="150">
        <v>1</v>
      </c>
      <c r="P80" s="148">
        <v>43344</v>
      </c>
      <c r="Q80" s="148">
        <v>43465</v>
      </c>
      <c r="R80" s="116" t="s">
        <v>68</v>
      </c>
      <c r="S80" s="116" t="s">
        <v>71</v>
      </c>
      <c r="T80" s="116" t="s">
        <v>49</v>
      </c>
      <c r="U80" s="142" t="s">
        <v>110</v>
      </c>
      <c r="V80" s="189">
        <v>43585</v>
      </c>
      <c r="W80" s="112" t="s">
        <v>1130</v>
      </c>
      <c r="X80" s="113">
        <v>1</v>
      </c>
      <c r="Y80" s="113"/>
      <c r="Z80" s="113"/>
      <c r="AA80" s="114" t="s">
        <v>1056</v>
      </c>
      <c r="AB80" s="190" t="s">
        <v>1057</v>
      </c>
      <c r="AC80" s="188">
        <v>43708</v>
      </c>
      <c r="AD80" s="239" t="s">
        <v>1424</v>
      </c>
      <c r="AE80" s="114">
        <v>4</v>
      </c>
      <c r="AF80" s="115">
        <f t="shared" si="33"/>
        <v>1</v>
      </c>
      <c r="AG80" s="113">
        <f t="shared" si="34"/>
        <v>1</v>
      </c>
      <c r="AH80" s="113" t="str">
        <f t="shared" si="35"/>
        <v>TERMINADA EXTEMPORANEA</v>
      </c>
      <c r="AI80" s="113" t="b">
        <f t="shared" si="36"/>
        <v>0</v>
      </c>
      <c r="AJ80" s="114" t="str">
        <f t="shared" si="37"/>
        <v>TERMINADA EXTEMPORANEA</v>
      </c>
      <c r="AK80" s="112" t="s">
        <v>1562</v>
      </c>
      <c r="AL80" s="114" t="s">
        <v>1057</v>
      </c>
      <c r="AM80" s="111"/>
      <c r="AN80" s="112"/>
      <c r="AO80" s="114"/>
      <c r="AP80" s="115" t="str">
        <f t="shared" si="38"/>
        <v/>
      </c>
      <c r="AQ80" s="113" t="str">
        <f t="shared" si="39"/>
        <v/>
      </c>
      <c r="AR80" s="113" t="str">
        <f t="shared" si="40"/>
        <v/>
      </c>
      <c r="AS80" s="113" t="str">
        <f t="shared" si="41"/>
        <v/>
      </c>
      <c r="AT80" s="114" t="str">
        <f t="shared" si="42"/>
        <v/>
      </c>
      <c r="AU80" s="112"/>
      <c r="AV80" s="112"/>
      <c r="AW80" s="114" t="str">
        <f t="shared" si="43"/>
        <v>CUMPLIDA</v>
      </c>
      <c r="AX80" s="114" t="s">
        <v>1452</v>
      </c>
      <c r="AY80" s="114" t="s">
        <v>649</v>
      </c>
      <c r="AZ80" s="114" t="s">
        <v>1453</v>
      </c>
    </row>
    <row r="81" spans="1:52" s="21" customFormat="1" ht="236.25" x14ac:dyDescent="0.15">
      <c r="A81" s="116">
        <v>72</v>
      </c>
      <c r="B81" s="146">
        <v>43312</v>
      </c>
      <c r="C81" s="43" t="s">
        <v>19</v>
      </c>
      <c r="D81" s="43" t="s">
        <v>366</v>
      </c>
      <c r="E81" s="146">
        <v>43312</v>
      </c>
      <c r="F81" s="46">
        <v>10</v>
      </c>
      <c r="G81" s="147" t="s">
        <v>387</v>
      </c>
      <c r="H81" s="43" t="s">
        <v>375</v>
      </c>
      <c r="I81" s="116" t="s">
        <v>388</v>
      </c>
      <c r="J81" s="116" t="s">
        <v>389</v>
      </c>
      <c r="K81" s="116">
        <v>4</v>
      </c>
      <c r="L81" s="100" t="s">
        <v>20</v>
      </c>
      <c r="M81" s="116" t="s">
        <v>136</v>
      </c>
      <c r="N81" s="149">
        <v>1</v>
      </c>
      <c r="O81" s="150">
        <v>1</v>
      </c>
      <c r="P81" s="148">
        <v>43344</v>
      </c>
      <c r="Q81" s="148">
        <v>43677</v>
      </c>
      <c r="R81" s="116" t="s">
        <v>68</v>
      </c>
      <c r="S81" s="116" t="s">
        <v>71</v>
      </c>
      <c r="T81" s="116" t="s">
        <v>49</v>
      </c>
      <c r="U81" s="142" t="s">
        <v>110</v>
      </c>
      <c r="V81" s="189">
        <v>43585</v>
      </c>
      <c r="W81" s="112" t="s">
        <v>1131</v>
      </c>
      <c r="X81" s="113">
        <v>0.5</v>
      </c>
      <c r="Y81" s="113"/>
      <c r="Z81" s="113"/>
      <c r="AA81" s="114" t="s">
        <v>1045</v>
      </c>
      <c r="AB81" s="190" t="s">
        <v>1057</v>
      </c>
      <c r="AC81" s="188">
        <v>43708</v>
      </c>
      <c r="AD81" s="239" t="s">
        <v>1423</v>
      </c>
      <c r="AE81" s="114">
        <v>4</v>
      </c>
      <c r="AF81" s="115">
        <f t="shared" si="33"/>
        <v>1</v>
      </c>
      <c r="AG81" s="113">
        <f t="shared" si="34"/>
        <v>1</v>
      </c>
      <c r="AH81" s="113" t="str">
        <f t="shared" si="35"/>
        <v>TERMINADA EXTEMPORANEA</v>
      </c>
      <c r="AI81" s="113" t="b">
        <f t="shared" si="36"/>
        <v>0</v>
      </c>
      <c r="AJ81" s="114" t="str">
        <f t="shared" si="37"/>
        <v>TERMINADA EXTEMPORANEA</v>
      </c>
      <c r="AK81" s="112" t="s">
        <v>1563</v>
      </c>
      <c r="AL81" s="114" t="s">
        <v>1057</v>
      </c>
      <c r="AM81" s="111"/>
      <c r="AN81" s="112"/>
      <c r="AO81" s="114"/>
      <c r="AP81" s="115" t="str">
        <f t="shared" si="38"/>
        <v/>
      </c>
      <c r="AQ81" s="113" t="str">
        <f t="shared" si="39"/>
        <v/>
      </c>
      <c r="AR81" s="113" t="str">
        <f t="shared" si="40"/>
        <v/>
      </c>
      <c r="AS81" s="113" t="str">
        <f t="shared" si="41"/>
        <v/>
      </c>
      <c r="AT81" s="114" t="str">
        <f t="shared" si="42"/>
        <v/>
      </c>
      <c r="AU81" s="112"/>
      <c r="AV81" s="112"/>
      <c r="AW81" s="114" t="str">
        <f t="shared" si="43"/>
        <v>CUMPLIDA</v>
      </c>
      <c r="AX81" s="114" t="s">
        <v>1452</v>
      </c>
      <c r="AY81" s="114" t="s">
        <v>649</v>
      </c>
      <c r="AZ81" s="114" t="s">
        <v>1453</v>
      </c>
    </row>
    <row r="82" spans="1:52" s="21" customFormat="1" ht="258.75" x14ac:dyDescent="0.15">
      <c r="A82" s="116">
        <v>73</v>
      </c>
      <c r="B82" s="146">
        <v>43312</v>
      </c>
      <c r="C82" s="43" t="s">
        <v>19</v>
      </c>
      <c r="D82" s="43" t="s">
        <v>366</v>
      </c>
      <c r="E82" s="146">
        <v>43312</v>
      </c>
      <c r="F82" s="46">
        <v>11</v>
      </c>
      <c r="G82" s="147" t="s">
        <v>390</v>
      </c>
      <c r="H82" s="43" t="s">
        <v>375</v>
      </c>
      <c r="I82" s="116" t="s">
        <v>388</v>
      </c>
      <c r="J82" s="116" t="s">
        <v>389</v>
      </c>
      <c r="K82" s="116">
        <v>4</v>
      </c>
      <c r="L82" s="100" t="s">
        <v>20</v>
      </c>
      <c r="M82" s="116" t="s">
        <v>136</v>
      </c>
      <c r="N82" s="149">
        <v>1</v>
      </c>
      <c r="O82" s="150">
        <v>1</v>
      </c>
      <c r="P82" s="148">
        <v>43344</v>
      </c>
      <c r="Q82" s="148">
        <v>43677</v>
      </c>
      <c r="R82" s="116" t="s">
        <v>68</v>
      </c>
      <c r="S82" s="116" t="s">
        <v>71</v>
      </c>
      <c r="T82" s="116" t="s">
        <v>49</v>
      </c>
      <c r="U82" s="142" t="s">
        <v>110</v>
      </c>
      <c r="V82" s="189">
        <v>43585</v>
      </c>
      <c r="W82" s="112" t="s">
        <v>1132</v>
      </c>
      <c r="X82" s="113">
        <v>0.5</v>
      </c>
      <c r="Y82" s="113"/>
      <c r="Z82" s="113"/>
      <c r="AA82" s="114" t="s">
        <v>1045</v>
      </c>
      <c r="AB82" s="190" t="s">
        <v>1057</v>
      </c>
      <c r="AC82" s="188">
        <v>43708</v>
      </c>
      <c r="AD82" s="239" t="s">
        <v>1423</v>
      </c>
      <c r="AE82" s="114">
        <v>4</v>
      </c>
      <c r="AF82" s="115">
        <f t="shared" si="33"/>
        <v>1</v>
      </c>
      <c r="AG82" s="113">
        <f t="shared" si="34"/>
        <v>1</v>
      </c>
      <c r="AH82" s="113" t="str">
        <f t="shared" si="35"/>
        <v>TERMINADA EXTEMPORANEA</v>
      </c>
      <c r="AI82" s="113" t="b">
        <f t="shared" si="36"/>
        <v>0</v>
      </c>
      <c r="AJ82" s="114" t="str">
        <f t="shared" si="37"/>
        <v>TERMINADA EXTEMPORANEA</v>
      </c>
      <c r="AK82" s="112" t="s">
        <v>1564</v>
      </c>
      <c r="AL82" s="114" t="s">
        <v>1057</v>
      </c>
      <c r="AM82" s="111"/>
      <c r="AN82" s="112"/>
      <c r="AO82" s="114"/>
      <c r="AP82" s="115" t="str">
        <f t="shared" si="38"/>
        <v/>
      </c>
      <c r="AQ82" s="113" t="str">
        <f t="shared" si="39"/>
        <v/>
      </c>
      <c r="AR82" s="113" t="str">
        <f t="shared" si="40"/>
        <v/>
      </c>
      <c r="AS82" s="113" t="str">
        <f t="shared" si="41"/>
        <v/>
      </c>
      <c r="AT82" s="114" t="str">
        <f t="shared" si="42"/>
        <v/>
      </c>
      <c r="AU82" s="112"/>
      <c r="AV82" s="112"/>
      <c r="AW82" s="114" t="str">
        <f t="shared" si="43"/>
        <v>CUMPLIDA</v>
      </c>
      <c r="AX82" s="114" t="s">
        <v>1452</v>
      </c>
      <c r="AY82" s="114" t="s">
        <v>649</v>
      </c>
      <c r="AZ82" s="114" t="s">
        <v>1453</v>
      </c>
    </row>
    <row r="83" spans="1:52" s="21" customFormat="1" ht="157.5" x14ac:dyDescent="0.15">
      <c r="A83" s="116">
        <v>74</v>
      </c>
      <c r="B83" s="146">
        <v>43312</v>
      </c>
      <c r="C83" s="43" t="s">
        <v>19</v>
      </c>
      <c r="D83" s="43" t="s">
        <v>366</v>
      </c>
      <c r="E83" s="146">
        <v>43312</v>
      </c>
      <c r="F83" s="46">
        <v>12</v>
      </c>
      <c r="G83" s="147" t="s">
        <v>391</v>
      </c>
      <c r="H83" s="43" t="s">
        <v>120</v>
      </c>
      <c r="I83" s="116" t="s">
        <v>392</v>
      </c>
      <c r="J83" s="116" t="s">
        <v>393</v>
      </c>
      <c r="K83" s="116">
        <v>2</v>
      </c>
      <c r="L83" s="100" t="s">
        <v>20</v>
      </c>
      <c r="M83" s="116" t="s">
        <v>136</v>
      </c>
      <c r="N83" s="149">
        <v>1</v>
      </c>
      <c r="O83" s="150">
        <v>1</v>
      </c>
      <c r="P83" s="148">
        <v>43344</v>
      </c>
      <c r="Q83" s="148">
        <v>43677</v>
      </c>
      <c r="R83" s="116" t="s">
        <v>68</v>
      </c>
      <c r="S83" s="116" t="s">
        <v>71</v>
      </c>
      <c r="T83" s="116" t="s">
        <v>49</v>
      </c>
      <c r="U83" s="142" t="s">
        <v>110</v>
      </c>
      <c r="V83" s="189">
        <v>43585</v>
      </c>
      <c r="W83" s="112" t="s">
        <v>1133</v>
      </c>
      <c r="X83" s="113">
        <v>0</v>
      </c>
      <c r="Y83" s="113"/>
      <c r="Z83" s="113"/>
      <c r="AA83" s="114" t="s">
        <v>1047</v>
      </c>
      <c r="AB83" s="190" t="s">
        <v>1057</v>
      </c>
      <c r="AC83" s="188">
        <v>43708</v>
      </c>
      <c r="AD83" s="112" t="s">
        <v>1532</v>
      </c>
      <c r="AE83" s="114">
        <v>2</v>
      </c>
      <c r="AF83" s="115">
        <f t="shared" si="33"/>
        <v>1</v>
      </c>
      <c r="AG83" s="113">
        <f t="shared" si="34"/>
        <v>1</v>
      </c>
      <c r="AH83" s="113" t="str">
        <f t="shared" si="35"/>
        <v>TERMINADA EXTEMPORANEA</v>
      </c>
      <c r="AI83" s="113" t="b">
        <f t="shared" si="36"/>
        <v>0</v>
      </c>
      <c r="AJ83" s="114" t="str">
        <f t="shared" si="37"/>
        <v>TERMINADA EXTEMPORANEA</v>
      </c>
      <c r="AK83" s="112" t="s">
        <v>1599</v>
      </c>
      <c r="AL83" s="114" t="s">
        <v>1057</v>
      </c>
      <c r="AM83" s="111"/>
      <c r="AN83" s="112"/>
      <c r="AO83" s="114"/>
      <c r="AP83" s="115" t="str">
        <f t="shared" si="38"/>
        <v/>
      </c>
      <c r="AQ83" s="113" t="str">
        <f t="shared" si="39"/>
        <v/>
      </c>
      <c r="AR83" s="113" t="str">
        <f t="shared" si="40"/>
        <v/>
      </c>
      <c r="AS83" s="113" t="str">
        <f t="shared" si="41"/>
        <v/>
      </c>
      <c r="AT83" s="114" t="str">
        <f t="shared" si="42"/>
        <v/>
      </c>
      <c r="AU83" s="112"/>
      <c r="AV83" s="112"/>
      <c r="AW83" s="114" t="str">
        <f t="shared" si="43"/>
        <v>CUMPLIDA</v>
      </c>
      <c r="AX83" s="114" t="s">
        <v>1534</v>
      </c>
      <c r="AY83" s="114" t="s">
        <v>649</v>
      </c>
      <c r="AZ83" s="114" t="s">
        <v>1453</v>
      </c>
    </row>
    <row r="84" spans="1:52" s="21" customFormat="1" ht="180" x14ac:dyDescent="0.15">
      <c r="A84" s="116">
        <v>75</v>
      </c>
      <c r="B84" s="146">
        <v>43312</v>
      </c>
      <c r="C84" s="43" t="s">
        <v>19</v>
      </c>
      <c r="D84" s="43" t="s">
        <v>366</v>
      </c>
      <c r="E84" s="146">
        <v>43312</v>
      </c>
      <c r="F84" s="46">
        <v>13</v>
      </c>
      <c r="G84" s="147" t="s">
        <v>394</v>
      </c>
      <c r="H84" s="43" t="s">
        <v>120</v>
      </c>
      <c r="I84" s="116" t="s">
        <v>395</v>
      </c>
      <c r="J84" s="116" t="s">
        <v>396</v>
      </c>
      <c r="K84" s="116">
        <v>6</v>
      </c>
      <c r="L84" s="100" t="s">
        <v>20</v>
      </c>
      <c r="M84" s="116" t="s">
        <v>136</v>
      </c>
      <c r="N84" s="149">
        <v>1</v>
      </c>
      <c r="O84" s="150">
        <v>1</v>
      </c>
      <c r="P84" s="148">
        <v>43344</v>
      </c>
      <c r="Q84" s="148">
        <v>43677</v>
      </c>
      <c r="R84" s="116" t="s">
        <v>68</v>
      </c>
      <c r="S84" s="116" t="s">
        <v>71</v>
      </c>
      <c r="T84" s="116" t="s">
        <v>49</v>
      </c>
      <c r="U84" s="142" t="s">
        <v>110</v>
      </c>
      <c r="V84" s="189">
        <v>43585</v>
      </c>
      <c r="W84" s="112" t="s">
        <v>1134</v>
      </c>
      <c r="X84" s="113">
        <v>0.83299999999999996</v>
      </c>
      <c r="Y84" s="113"/>
      <c r="Z84" s="113"/>
      <c r="AA84" s="114" t="s">
        <v>1045</v>
      </c>
      <c r="AB84" s="190" t="s">
        <v>1057</v>
      </c>
      <c r="AC84" s="188">
        <v>43708</v>
      </c>
      <c r="AD84" s="239" t="s">
        <v>1425</v>
      </c>
      <c r="AE84" s="114">
        <v>6</v>
      </c>
      <c r="AF84" s="115">
        <f t="shared" si="33"/>
        <v>1</v>
      </c>
      <c r="AG84" s="113">
        <f t="shared" si="34"/>
        <v>1</v>
      </c>
      <c r="AH84" s="113" t="str">
        <f t="shared" si="35"/>
        <v>TERMINADA EXTEMPORANEA</v>
      </c>
      <c r="AI84" s="113" t="b">
        <f t="shared" si="36"/>
        <v>0</v>
      </c>
      <c r="AJ84" s="114" t="str">
        <f t="shared" si="37"/>
        <v>TERMINADA EXTEMPORANEA</v>
      </c>
      <c r="AK84" s="112" t="s">
        <v>1565</v>
      </c>
      <c r="AL84" s="114" t="s">
        <v>1057</v>
      </c>
      <c r="AM84" s="111"/>
      <c r="AN84" s="112"/>
      <c r="AO84" s="114"/>
      <c r="AP84" s="115" t="str">
        <f t="shared" si="38"/>
        <v/>
      </c>
      <c r="AQ84" s="113" t="str">
        <f t="shared" si="39"/>
        <v/>
      </c>
      <c r="AR84" s="113" t="str">
        <f t="shared" si="40"/>
        <v/>
      </c>
      <c r="AS84" s="113" t="str">
        <f t="shared" si="41"/>
        <v/>
      </c>
      <c r="AT84" s="114" t="str">
        <f t="shared" si="42"/>
        <v/>
      </c>
      <c r="AU84" s="112"/>
      <c r="AV84" s="112"/>
      <c r="AW84" s="114" t="str">
        <f t="shared" si="43"/>
        <v>CUMPLIDA</v>
      </c>
      <c r="AX84" s="114" t="s">
        <v>1472</v>
      </c>
      <c r="AY84" s="114" t="s">
        <v>647</v>
      </c>
      <c r="AZ84" s="114" t="s">
        <v>1453</v>
      </c>
    </row>
    <row r="85" spans="1:52" s="21" customFormat="1" ht="258.75" x14ac:dyDescent="0.15">
      <c r="A85" s="116">
        <v>76</v>
      </c>
      <c r="B85" s="146">
        <v>43312</v>
      </c>
      <c r="C85" s="43" t="s">
        <v>19</v>
      </c>
      <c r="D85" s="43" t="s">
        <v>366</v>
      </c>
      <c r="E85" s="146">
        <v>43312</v>
      </c>
      <c r="F85" s="46">
        <v>14</v>
      </c>
      <c r="G85" s="147" t="s">
        <v>629</v>
      </c>
      <c r="H85" s="43" t="s">
        <v>120</v>
      </c>
      <c r="I85" s="116" t="s">
        <v>397</v>
      </c>
      <c r="J85" s="116" t="s">
        <v>398</v>
      </c>
      <c r="K85" s="116">
        <v>4</v>
      </c>
      <c r="L85" s="100" t="s">
        <v>20</v>
      </c>
      <c r="M85" s="116" t="s">
        <v>136</v>
      </c>
      <c r="N85" s="149">
        <v>1</v>
      </c>
      <c r="O85" s="150">
        <v>1</v>
      </c>
      <c r="P85" s="148">
        <v>43344</v>
      </c>
      <c r="Q85" s="148">
        <v>43677</v>
      </c>
      <c r="R85" s="116" t="s">
        <v>68</v>
      </c>
      <c r="S85" s="116" t="s">
        <v>71</v>
      </c>
      <c r="T85" s="116" t="s">
        <v>49</v>
      </c>
      <c r="U85" s="142" t="s">
        <v>110</v>
      </c>
      <c r="V85" s="189">
        <v>43585</v>
      </c>
      <c r="W85" s="112" t="s">
        <v>1135</v>
      </c>
      <c r="X85" s="113">
        <v>0</v>
      </c>
      <c r="Y85" s="113"/>
      <c r="Z85" s="113"/>
      <c r="AA85" s="114" t="s">
        <v>1047</v>
      </c>
      <c r="AB85" s="190" t="s">
        <v>1057</v>
      </c>
      <c r="AC85" s="188">
        <v>43708</v>
      </c>
      <c r="AD85" s="239" t="s">
        <v>1423</v>
      </c>
      <c r="AE85" s="114">
        <v>4</v>
      </c>
      <c r="AF85" s="115">
        <f t="shared" si="33"/>
        <v>1</v>
      </c>
      <c r="AG85" s="113">
        <f t="shared" si="34"/>
        <v>1</v>
      </c>
      <c r="AH85" s="113" t="str">
        <f t="shared" si="35"/>
        <v>TERMINADA EXTEMPORANEA</v>
      </c>
      <c r="AI85" s="113" t="b">
        <f t="shared" si="36"/>
        <v>0</v>
      </c>
      <c r="AJ85" s="114" t="str">
        <f t="shared" si="37"/>
        <v>TERMINADA EXTEMPORANEA</v>
      </c>
      <c r="AK85" s="112" t="s">
        <v>1566</v>
      </c>
      <c r="AL85" s="114" t="s">
        <v>1057</v>
      </c>
      <c r="AM85" s="111"/>
      <c r="AN85" s="112"/>
      <c r="AO85" s="114"/>
      <c r="AP85" s="115" t="str">
        <f t="shared" si="38"/>
        <v/>
      </c>
      <c r="AQ85" s="113" t="str">
        <f t="shared" si="39"/>
        <v/>
      </c>
      <c r="AR85" s="113" t="str">
        <f t="shared" si="40"/>
        <v/>
      </c>
      <c r="AS85" s="113" t="str">
        <f t="shared" si="41"/>
        <v/>
      </c>
      <c r="AT85" s="114" t="str">
        <f t="shared" si="42"/>
        <v/>
      </c>
      <c r="AU85" s="112"/>
      <c r="AV85" s="112"/>
      <c r="AW85" s="114" t="str">
        <f t="shared" si="43"/>
        <v>CUMPLIDA</v>
      </c>
      <c r="AX85" s="114" t="s">
        <v>1452</v>
      </c>
      <c r="AY85" s="114" t="s">
        <v>649</v>
      </c>
      <c r="AZ85" s="114" t="s">
        <v>1453</v>
      </c>
    </row>
    <row r="86" spans="1:52" s="21" customFormat="1" ht="168.75" x14ac:dyDescent="0.15">
      <c r="A86" s="116">
        <v>77</v>
      </c>
      <c r="B86" s="146">
        <v>43312</v>
      </c>
      <c r="C86" s="43" t="s">
        <v>19</v>
      </c>
      <c r="D86" s="43" t="s">
        <v>366</v>
      </c>
      <c r="E86" s="146">
        <v>43312</v>
      </c>
      <c r="F86" s="46">
        <v>15</v>
      </c>
      <c r="G86" s="147" t="s">
        <v>399</v>
      </c>
      <c r="H86" s="43" t="s">
        <v>120</v>
      </c>
      <c r="I86" s="116" t="s">
        <v>392</v>
      </c>
      <c r="J86" s="116" t="s">
        <v>400</v>
      </c>
      <c r="K86" s="116">
        <v>2</v>
      </c>
      <c r="L86" s="100" t="s">
        <v>20</v>
      </c>
      <c r="M86" s="116" t="s">
        <v>136</v>
      </c>
      <c r="N86" s="149">
        <v>1</v>
      </c>
      <c r="O86" s="150">
        <v>1</v>
      </c>
      <c r="P86" s="148">
        <v>43344</v>
      </c>
      <c r="Q86" s="148">
        <v>43677</v>
      </c>
      <c r="R86" s="116" t="s">
        <v>68</v>
      </c>
      <c r="S86" s="116" t="s">
        <v>71</v>
      </c>
      <c r="T86" s="116" t="s">
        <v>49</v>
      </c>
      <c r="U86" s="142" t="s">
        <v>110</v>
      </c>
      <c r="V86" s="189">
        <v>43585</v>
      </c>
      <c r="W86" s="112" t="s">
        <v>1136</v>
      </c>
      <c r="X86" s="113">
        <v>0</v>
      </c>
      <c r="Y86" s="113"/>
      <c r="Z86" s="113"/>
      <c r="AA86" s="114" t="s">
        <v>1047</v>
      </c>
      <c r="AB86" s="190" t="s">
        <v>1057</v>
      </c>
      <c r="AC86" s="188">
        <v>43708</v>
      </c>
      <c r="AD86" s="239" t="s">
        <v>1531</v>
      </c>
      <c r="AE86" s="114">
        <v>2</v>
      </c>
      <c r="AF86" s="115">
        <f t="shared" si="33"/>
        <v>1</v>
      </c>
      <c r="AG86" s="113">
        <f t="shared" si="34"/>
        <v>1</v>
      </c>
      <c r="AH86" s="113" t="str">
        <f t="shared" si="35"/>
        <v>TERMINADA EXTEMPORANEA</v>
      </c>
      <c r="AI86" s="113" t="b">
        <f t="shared" si="36"/>
        <v>0</v>
      </c>
      <c r="AJ86" s="114" t="str">
        <f t="shared" si="37"/>
        <v>TERMINADA EXTEMPORANEA</v>
      </c>
      <c r="AK86" s="112" t="s">
        <v>1612</v>
      </c>
      <c r="AL86" s="114" t="s">
        <v>1057</v>
      </c>
      <c r="AM86" s="111"/>
      <c r="AN86" s="112"/>
      <c r="AO86" s="114"/>
      <c r="AP86" s="115" t="str">
        <f t="shared" si="38"/>
        <v/>
      </c>
      <c r="AQ86" s="113" t="str">
        <f t="shared" si="39"/>
        <v/>
      </c>
      <c r="AR86" s="113" t="str">
        <f t="shared" si="40"/>
        <v/>
      </c>
      <c r="AS86" s="113" t="str">
        <f t="shared" si="41"/>
        <v/>
      </c>
      <c r="AT86" s="114" t="str">
        <f t="shared" si="42"/>
        <v/>
      </c>
      <c r="AU86" s="112"/>
      <c r="AV86" s="112"/>
      <c r="AW86" s="114" t="str">
        <f t="shared" si="43"/>
        <v>CUMPLIDA</v>
      </c>
      <c r="AX86" s="114" t="s">
        <v>1590</v>
      </c>
      <c r="AY86" s="114" t="s">
        <v>647</v>
      </c>
      <c r="AZ86" s="114" t="s">
        <v>1453</v>
      </c>
    </row>
    <row r="87" spans="1:52" s="21" customFormat="1" ht="123.75" x14ac:dyDescent="0.15">
      <c r="A87" s="116">
        <v>78</v>
      </c>
      <c r="B87" s="148">
        <v>43375</v>
      </c>
      <c r="C87" s="100" t="s">
        <v>19</v>
      </c>
      <c r="D87" s="100" t="s">
        <v>401</v>
      </c>
      <c r="E87" s="148">
        <v>43375</v>
      </c>
      <c r="F87" s="100">
        <v>12</v>
      </c>
      <c r="G87" s="151" t="s">
        <v>404</v>
      </c>
      <c r="H87" s="100" t="s">
        <v>80</v>
      </c>
      <c r="I87" s="100" t="s">
        <v>405</v>
      </c>
      <c r="J87" s="100" t="s">
        <v>406</v>
      </c>
      <c r="K87" s="100">
        <v>3</v>
      </c>
      <c r="L87" s="100" t="s">
        <v>221</v>
      </c>
      <c r="M87" s="100" t="s">
        <v>402</v>
      </c>
      <c r="N87" s="100" t="s">
        <v>407</v>
      </c>
      <c r="O87" s="152">
        <v>1</v>
      </c>
      <c r="P87" s="148">
        <v>43403</v>
      </c>
      <c r="Q87" s="148">
        <v>43769</v>
      </c>
      <c r="R87" s="100" t="s">
        <v>33</v>
      </c>
      <c r="S87" s="100" t="s">
        <v>403</v>
      </c>
      <c r="T87" s="100" t="s">
        <v>403</v>
      </c>
      <c r="U87" s="142" t="s">
        <v>110</v>
      </c>
      <c r="V87" s="189">
        <v>43585</v>
      </c>
      <c r="W87" s="112" t="s">
        <v>1137</v>
      </c>
      <c r="X87" s="113">
        <v>0.33300000000000002</v>
      </c>
      <c r="Y87" s="113"/>
      <c r="Z87" s="113"/>
      <c r="AA87" s="114" t="s">
        <v>1045</v>
      </c>
      <c r="AB87" s="190" t="s">
        <v>1057</v>
      </c>
      <c r="AC87" s="188">
        <v>43708</v>
      </c>
      <c r="AD87" s="112" t="s">
        <v>1523</v>
      </c>
      <c r="AE87" s="114">
        <v>3</v>
      </c>
      <c r="AF87" s="115">
        <f t="shared" si="33"/>
        <v>1</v>
      </c>
      <c r="AG87" s="113">
        <f t="shared" si="34"/>
        <v>1</v>
      </c>
      <c r="AH87" s="113" t="b">
        <f t="shared" si="35"/>
        <v>0</v>
      </c>
      <c r="AI87" s="113" t="str">
        <f t="shared" si="36"/>
        <v>TERMINADA</v>
      </c>
      <c r="AJ87" s="114" t="str">
        <f t="shared" si="37"/>
        <v>TERMINADA</v>
      </c>
      <c r="AK87" s="203" t="s">
        <v>1567</v>
      </c>
      <c r="AL87" s="114" t="s">
        <v>1057</v>
      </c>
      <c r="AM87" s="111"/>
      <c r="AN87" s="112"/>
      <c r="AO87" s="114"/>
      <c r="AP87" s="115" t="str">
        <f t="shared" si="38"/>
        <v/>
      </c>
      <c r="AQ87" s="113" t="str">
        <f t="shared" si="39"/>
        <v/>
      </c>
      <c r="AR87" s="113" t="str">
        <f t="shared" si="40"/>
        <v/>
      </c>
      <c r="AS87" s="113" t="str">
        <f t="shared" si="41"/>
        <v/>
      </c>
      <c r="AT87" s="114" t="str">
        <f t="shared" si="42"/>
        <v/>
      </c>
      <c r="AU87" s="112"/>
      <c r="AV87" s="112"/>
      <c r="AW87" s="114" t="str">
        <f t="shared" si="43"/>
        <v>CUMPLIDA</v>
      </c>
      <c r="AX87" s="114" t="s">
        <v>1534</v>
      </c>
      <c r="AY87" s="114" t="s">
        <v>649</v>
      </c>
      <c r="AZ87" s="114"/>
    </row>
    <row r="88" spans="1:52" s="21" customFormat="1" ht="146.25" x14ac:dyDescent="0.15">
      <c r="A88" s="116">
        <v>79</v>
      </c>
      <c r="B88" s="148">
        <v>43375</v>
      </c>
      <c r="C88" s="100" t="s">
        <v>19</v>
      </c>
      <c r="D88" s="100" t="s">
        <v>401</v>
      </c>
      <c r="E88" s="148">
        <v>43375</v>
      </c>
      <c r="F88" s="100">
        <v>14</v>
      </c>
      <c r="G88" s="151" t="s">
        <v>408</v>
      </c>
      <c r="H88" s="100" t="s">
        <v>80</v>
      </c>
      <c r="I88" s="100" t="s">
        <v>409</v>
      </c>
      <c r="J88" s="100" t="s">
        <v>410</v>
      </c>
      <c r="K88" s="100">
        <v>1</v>
      </c>
      <c r="L88" s="100" t="s">
        <v>21</v>
      </c>
      <c r="M88" s="100" t="s">
        <v>402</v>
      </c>
      <c r="N88" s="100" t="s">
        <v>411</v>
      </c>
      <c r="O88" s="152">
        <v>1</v>
      </c>
      <c r="P88" s="148">
        <v>43403</v>
      </c>
      <c r="Q88" s="148">
        <v>43524</v>
      </c>
      <c r="R88" s="100" t="s">
        <v>33</v>
      </c>
      <c r="S88" s="100" t="s">
        <v>403</v>
      </c>
      <c r="T88" s="100" t="s">
        <v>403</v>
      </c>
      <c r="U88" s="142" t="s">
        <v>110</v>
      </c>
      <c r="V88" s="189">
        <v>43585</v>
      </c>
      <c r="W88" s="112" t="s">
        <v>1138</v>
      </c>
      <c r="X88" s="113">
        <v>0.5</v>
      </c>
      <c r="Y88" s="113"/>
      <c r="Z88" s="113"/>
      <c r="AA88" s="114" t="s">
        <v>1048</v>
      </c>
      <c r="AB88" s="190" t="s">
        <v>1057</v>
      </c>
      <c r="AC88" s="188">
        <v>43708</v>
      </c>
      <c r="AD88" s="112" t="s">
        <v>1522</v>
      </c>
      <c r="AE88" s="114">
        <v>3</v>
      </c>
      <c r="AF88" s="115">
        <f t="shared" si="33"/>
        <v>3</v>
      </c>
      <c r="AG88" s="113">
        <f t="shared" si="34"/>
        <v>1</v>
      </c>
      <c r="AH88" s="113" t="str">
        <f t="shared" si="35"/>
        <v>TERMINADA EXTEMPORANEA</v>
      </c>
      <c r="AI88" s="113" t="b">
        <f t="shared" si="36"/>
        <v>0</v>
      </c>
      <c r="AJ88" s="114" t="str">
        <f t="shared" si="37"/>
        <v>TERMINADA EXTEMPORANEA</v>
      </c>
      <c r="AK88" s="203" t="s">
        <v>1613</v>
      </c>
      <c r="AL88" s="114" t="s">
        <v>1057</v>
      </c>
      <c r="AM88" s="111"/>
      <c r="AN88" s="112"/>
      <c r="AO88" s="114"/>
      <c r="AP88" s="115" t="str">
        <f t="shared" si="38"/>
        <v/>
      </c>
      <c r="AQ88" s="113" t="str">
        <f t="shared" si="39"/>
        <v/>
      </c>
      <c r="AR88" s="113" t="str">
        <f t="shared" si="40"/>
        <v/>
      </c>
      <c r="AS88" s="113" t="str">
        <f t="shared" si="41"/>
        <v/>
      </c>
      <c r="AT88" s="114" t="str">
        <f t="shared" si="42"/>
        <v/>
      </c>
      <c r="AU88" s="112"/>
      <c r="AV88" s="112"/>
      <c r="AW88" s="114" t="str">
        <f t="shared" si="43"/>
        <v>CUMPLIDA</v>
      </c>
      <c r="AX88" s="114" t="s">
        <v>1534</v>
      </c>
      <c r="AY88" s="114" t="s">
        <v>649</v>
      </c>
      <c r="AZ88" s="114"/>
    </row>
    <row r="89" spans="1:52" s="21" customFormat="1" ht="101.25" x14ac:dyDescent="0.15">
      <c r="A89" s="116">
        <v>80</v>
      </c>
      <c r="B89" s="148">
        <v>43375</v>
      </c>
      <c r="C89" s="100" t="s">
        <v>19</v>
      </c>
      <c r="D89" s="100" t="s">
        <v>401</v>
      </c>
      <c r="E89" s="148">
        <v>43375</v>
      </c>
      <c r="F89" s="100">
        <v>15</v>
      </c>
      <c r="G89" s="151" t="s">
        <v>412</v>
      </c>
      <c r="H89" s="100" t="s">
        <v>80</v>
      </c>
      <c r="I89" s="100" t="s">
        <v>413</v>
      </c>
      <c r="J89" s="100" t="s">
        <v>414</v>
      </c>
      <c r="K89" s="100">
        <v>2</v>
      </c>
      <c r="L89" s="100" t="s">
        <v>21</v>
      </c>
      <c r="M89" s="100" t="s">
        <v>402</v>
      </c>
      <c r="N89" s="100" t="s">
        <v>415</v>
      </c>
      <c r="O89" s="152">
        <v>1</v>
      </c>
      <c r="P89" s="148">
        <v>43403</v>
      </c>
      <c r="Q89" s="148">
        <v>43465</v>
      </c>
      <c r="R89" s="100" t="s">
        <v>33</v>
      </c>
      <c r="S89" s="100" t="s">
        <v>403</v>
      </c>
      <c r="T89" s="100" t="s">
        <v>403</v>
      </c>
      <c r="U89" s="142" t="s">
        <v>110</v>
      </c>
      <c r="V89" s="189">
        <v>43585</v>
      </c>
      <c r="W89" s="112" t="s">
        <v>1139</v>
      </c>
      <c r="X89" s="113">
        <v>1</v>
      </c>
      <c r="Y89" s="113"/>
      <c r="Z89" s="113"/>
      <c r="AA89" s="114" t="s">
        <v>1056</v>
      </c>
      <c r="AB89" s="190" t="s">
        <v>1057</v>
      </c>
      <c r="AC89" s="188">
        <v>43708</v>
      </c>
      <c r="AD89" s="112" t="s">
        <v>1292</v>
      </c>
      <c r="AE89" s="114">
        <v>2</v>
      </c>
      <c r="AF89" s="115">
        <f t="shared" si="33"/>
        <v>1</v>
      </c>
      <c r="AG89" s="113">
        <f t="shared" si="34"/>
        <v>1</v>
      </c>
      <c r="AH89" s="113" t="str">
        <f t="shared" si="35"/>
        <v>TERMINADA EXTEMPORANEA</v>
      </c>
      <c r="AI89" s="113" t="b">
        <f t="shared" si="36"/>
        <v>0</v>
      </c>
      <c r="AJ89" s="114" t="str">
        <f t="shared" si="37"/>
        <v>TERMINADA EXTEMPORANEA</v>
      </c>
      <c r="AK89" s="203" t="s">
        <v>1614</v>
      </c>
      <c r="AL89" s="114" t="s">
        <v>1057</v>
      </c>
      <c r="AM89" s="111"/>
      <c r="AN89" s="112"/>
      <c r="AO89" s="114"/>
      <c r="AP89" s="115" t="str">
        <f t="shared" si="38"/>
        <v/>
      </c>
      <c r="AQ89" s="113" t="str">
        <f t="shared" si="39"/>
        <v/>
      </c>
      <c r="AR89" s="113" t="str">
        <f t="shared" si="40"/>
        <v/>
      </c>
      <c r="AS89" s="113" t="str">
        <f t="shared" si="41"/>
        <v/>
      </c>
      <c r="AT89" s="114" t="str">
        <f t="shared" si="42"/>
        <v/>
      </c>
      <c r="AU89" s="112"/>
      <c r="AV89" s="112"/>
      <c r="AW89" s="114" t="str">
        <f t="shared" si="43"/>
        <v>CUMPLIDA</v>
      </c>
      <c r="AX89" s="114" t="s">
        <v>1511</v>
      </c>
      <c r="AY89" s="114" t="s">
        <v>649</v>
      </c>
      <c r="AZ89" s="114" t="s">
        <v>1453</v>
      </c>
    </row>
    <row r="90" spans="1:52" s="21" customFormat="1" ht="146.25" x14ac:dyDescent="0.15">
      <c r="A90" s="116">
        <v>81</v>
      </c>
      <c r="B90" s="148">
        <v>43375</v>
      </c>
      <c r="C90" s="100" t="s">
        <v>19</v>
      </c>
      <c r="D90" s="100" t="s">
        <v>401</v>
      </c>
      <c r="E90" s="148">
        <v>43375</v>
      </c>
      <c r="F90" s="100">
        <v>17</v>
      </c>
      <c r="G90" s="151" t="s">
        <v>416</v>
      </c>
      <c r="H90" s="100" t="s">
        <v>80</v>
      </c>
      <c r="I90" s="100" t="s">
        <v>417</v>
      </c>
      <c r="J90" s="153" t="s">
        <v>418</v>
      </c>
      <c r="K90" s="100">
        <v>3</v>
      </c>
      <c r="L90" s="100" t="s">
        <v>221</v>
      </c>
      <c r="M90" s="100" t="s">
        <v>402</v>
      </c>
      <c r="N90" s="100" t="s">
        <v>419</v>
      </c>
      <c r="O90" s="152">
        <v>1</v>
      </c>
      <c r="P90" s="148">
        <v>43403</v>
      </c>
      <c r="Q90" s="148">
        <v>43769</v>
      </c>
      <c r="R90" s="100" t="s">
        <v>33</v>
      </c>
      <c r="S90" s="100" t="s">
        <v>403</v>
      </c>
      <c r="T90" s="100" t="s">
        <v>403</v>
      </c>
      <c r="U90" s="142" t="s">
        <v>110</v>
      </c>
      <c r="V90" s="189">
        <v>43585</v>
      </c>
      <c r="W90" s="112" t="s">
        <v>1140</v>
      </c>
      <c r="X90" s="113">
        <v>0.66700000000000004</v>
      </c>
      <c r="Y90" s="113"/>
      <c r="Z90" s="113"/>
      <c r="AA90" s="114" t="s">
        <v>1045</v>
      </c>
      <c r="AB90" s="190" t="s">
        <v>1057</v>
      </c>
      <c r="AC90" s="188">
        <v>43708</v>
      </c>
      <c r="AD90" s="112" t="s">
        <v>1521</v>
      </c>
      <c r="AE90" s="114">
        <v>3</v>
      </c>
      <c r="AF90" s="115">
        <f t="shared" si="33"/>
        <v>1</v>
      </c>
      <c r="AG90" s="113">
        <f t="shared" si="34"/>
        <v>1</v>
      </c>
      <c r="AH90" s="113" t="b">
        <f t="shared" si="35"/>
        <v>0</v>
      </c>
      <c r="AI90" s="113" t="str">
        <f t="shared" si="36"/>
        <v>TERMINADA</v>
      </c>
      <c r="AJ90" s="114" t="str">
        <f t="shared" si="37"/>
        <v>TERMINADA</v>
      </c>
      <c r="AK90" s="203" t="s">
        <v>1615</v>
      </c>
      <c r="AL90" s="114" t="s">
        <v>1057</v>
      </c>
      <c r="AM90" s="111"/>
      <c r="AN90" s="112"/>
      <c r="AO90" s="114"/>
      <c r="AP90" s="115" t="str">
        <f t="shared" si="38"/>
        <v/>
      </c>
      <c r="AQ90" s="113" t="str">
        <f t="shared" si="39"/>
        <v/>
      </c>
      <c r="AR90" s="113" t="str">
        <f t="shared" si="40"/>
        <v/>
      </c>
      <c r="AS90" s="113" t="str">
        <f t="shared" si="41"/>
        <v/>
      </c>
      <c r="AT90" s="114" t="str">
        <f t="shared" si="42"/>
        <v/>
      </c>
      <c r="AU90" s="112"/>
      <c r="AV90" s="112"/>
      <c r="AW90" s="114" t="str">
        <f t="shared" si="43"/>
        <v>CUMPLIDA</v>
      </c>
      <c r="AX90" s="114" t="s">
        <v>1600</v>
      </c>
      <c r="AY90" s="114" t="s">
        <v>647</v>
      </c>
      <c r="AZ90" s="114" t="s">
        <v>1453</v>
      </c>
    </row>
    <row r="91" spans="1:52" s="21" customFormat="1" ht="123.75" x14ac:dyDescent="0.15">
      <c r="A91" s="116">
        <v>82</v>
      </c>
      <c r="B91" s="148">
        <v>43375</v>
      </c>
      <c r="C91" s="100" t="s">
        <v>19</v>
      </c>
      <c r="D91" s="100" t="s">
        <v>401</v>
      </c>
      <c r="E91" s="148">
        <v>43375</v>
      </c>
      <c r="F91" s="100">
        <v>21</v>
      </c>
      <c r="G91" s="151" t="s">
        <v>420</v>
      </c>
      <c r="H91" s="100" t="s">
        <v>80</v>
      </c>
      <c r="I91" s="100" t="s">
        <v>421</v>
      </c>
      <c r="J91" s="100" t="s">
        <v>422</v>
      </c>
      <c r="K91" s="100">
        <v>8</v>
      </c>
      <c r="L91" s="100" t="s">
        <v>221</v>
      </c>
      <c r="M91" s="100" t="s">
        <v>402</v>
      </c>
      <c r="N91" s="100" t="s">
        <v>423</v>
      </c>
      <c r="O91" s="152">
        <v>1</v>
      </c>
      <c r="P91" s="148">
        <v>43403</v>
      </c>
      <c r="Q91" s="148">
        <v>43769</v>
      </c>
      <c r="R91" s="100" t="s">
        <v>33</v>
      </c>
      <c r="S91" s="100" t="s">
        <v>403</v>
      </c>
      <c r="T91" s="100" t="s">
        <v>403</v>
      </c>
      <c r="U91" s="142" t="s">
        <v>110</v>
      </c>
      <c r="V91" s="189">
        <v>43585</v>
      </c>
      <c r="W91" s="112" t="s">
        <v>1141</v>
      </c>
      <c r="X91" s="113">
        <v>0.25</v>
      </c>
      <c r="Y91" s="113"/>
      <c r="Z91" s="113"/>
      <c r="AA91" s="114" t="s">
        <v>1045</v>
      </c>
      <c r="AB91" s="190" t="s">
        <v>1057</v>
      </c>
      <c r="AC91" s="188">
        <v>43708</v>
      </c>
      <c r="AD91" s="112" t="s">
        <v>1520</v>
      </c>
      <c r="AE91" s="114">
        <v>8</v>
      </c>
      <c r="AF91" s="115">
        <f t="shared" si="33"/>
        <v>1</v>
      </c>
      <c r="AG91" s="113">
        <f t="shared" si="34"/>
        <v>1</v>
      </c>
      <c r="AH91" s="113" t="b">
        <f t="shared" si="35"/>
        <v>0</v>
      </c>
      <c r="AI91" s="113" t="str">
        <f t="shared" si="36"/>
        <v>TERMINADA</v>
      </c>
      <c r="AJ91" s="114" t="str">
        <f t="shared" si="37"/>
        <v>TERMINADA</v>
      </c>
      <c r="AK91" s="203" t="s">
        <v>1619</v>
      </c>
      <c r="AL91" s="114" t="s">
        <v>1057</v>
      </c>
      <c r="AM91" s="111"/>
      <c r="AN91" s="112"/>
      <c r="AO91" s="114"/>
      <c r="AP91" s="115" t="str">
        <f t="shared" si="38"/>
        <v/>
      </c>
      <c r="AQ91" s="113" t="str">
        <f t="shared" si="39"/>
        <v/>
      </c>
      <c r="AR91" s="113" t="str">
        <f t="shared" si="40"/>
        <v/>
      </c>
      <c r="AS91" s="113" t="str">
        <f t="shared" si="41"/>
        <v/>
      </c>
      <c r="AT91" s="114" t="str">
        <f t="shared" si="42"/>
        <v/>
      </c>
      <c r="AU91" s="112"/>
      <c r="AV91" s="112"/>
      <c r="AW91" s="114" t="str">
        <f t="shared" si="43"/>
        <v>CUMPLIDA</v>
      </c>
      <c r="AX91" s="114" t="s">
        <v>1589</v>
      </c>
      <c r="AY91" s="114" t="s">
        <v>649</v>
      </c>
      <c r="AZ91" s="114" t="s">
        <v>1453</v>
      </c>
    </row>
    <row r="92" spans="1:52" s="21" customFormat="1" ht="112.5" x14ac:dyDescent="0.15">
      <c r="A92" s="116">
        <v>83</v>
      </c>
      <c r="B92" s="148">
        <v>43375</v>
      </c>
      <c r="C92" s="100" t="s">
        <v>19</v>
      </c>
      <c r="D92" s="100" t="s">
        <v>401</v>
      </c>
      <c r="E92" s="148">
        <v>43375</v>
      </c>
      <c r="F92" s="100">
        <v>22</v>
      </c>
      <c r="G92" s="151" t="s">
        <v>424</v>
      </c>
      <c r="H92" s="100" t="s">
        <v>80</v>
      </c>
      <c r="I92" s="100" t="s">
        <v>425</v>
      </c>
      <c r="J92" s="100" t="s">
        <v>426</v>
      </c>
      <c r="K92" s="100">
        <v>7</v>
      </c>
      <c r="L92" s="100" t="s">
        <v>20</v>
      </c>
      <c r="M92" s="100" t="s">
        <v>402</v>
      </c>
      <c r="N92" s="100" t="s">
        <v>427</v>
      </c>
      <c r="O92" s="152">
        <v>1</v>
      </c>
      <c r="P92" s="148">
        <v>43403</v>
      </c>
      <c r="Q92" s="148">
        <v>43768</v>
      </c>
      <c r="R92" s="100" t="s">
        <v>33</v>
      </c>
      <c r="S92" s="100" t="s">
        <v>403</v>
      </c>
      <c r="T92" s="100" t="s">
        <v>403</v>
      </c>
      <c r="U92" s="142" t="s">
        <v>110</v>
      </c>
      <c r="V92" s="189">
        <v>43585</v>
      </c>
      <c r="W92" s="112" t="s">
        <v>1142</v>
      </c>
      <c r="X92" s="113">
        <v>0.71399999999999997</v>
      </c>
      <c r="Y92" s="113"/>
      <c r="Z92" s="113"/>
      <c r="AA92" s="114" t="s">
        <v>1045</v>
      </c>
      <c r="AB92" s="190" t="s">
        <v>1057</v>
      </c>
      <c r="AC92" s="188">
        <v>43708</v>
      </c>
      <c r="AD92" s="112" t="s">
        <v>1524</v>
      </c>
      <c r="AE92" s="114">
        <v>7</v>
      </c>
      <c r="AF92" s="115">
        <f t="shared" si="33"/>
        <v>1</v>
      </c>
      <c r="AG92" s="113">
        <f t="shared" si="34"/>
        <v>1</v>
      </c>
      <c r="AH92" s="113" t="b">
        <f t="shared" si="35"/>
        <v>0</v>
      </c>
      <c r="AI92" s="113" t="str">
        <f t="shared" si="36"/>
        <v>TERMINADA</v>
      </c>
      <c r="AJ92" s="114" t="str">
        <f t="shared" si="37"/>
        <v>TERMINADA</v>
      </c>
      <c r="AK92" s="203" t="s">
        <v>1620</v>
      </c>
      <c r="AL92" s="114" t="s">
        <v>1057</v>
      </c>
      <c r="AM92" s="111"/>
      <c r="AN92" s="112"/>
      <c r="AO92" s="114"/>
      <c r="AP92" s="115" t="str">
        <f t="shared" si="38"/>
        <v/>
      </c>
      <c r="AQ92" s="113" t="str">
        <f t="shared" si="39"/>
        <v/>
      </c>
      <c r="AR92" s="113" t="str">
        <f t="shared" si="40"/>
        <v/>
      </c>
      <c r="AS92" s="113" t="str">
        <f t="shared" si="41"/>
        <v/>
      </c>
      <c r="AT92" s="114" t="str">
        <f t="shared" si="42"/>
        <v/>
      </c>
      <c r="AU92" s="112"/>
      <c r="AV92" s="112"/>
      <c r="AW92" s="114" t="str">
        <f t="shared" si="43"/>
        <v>CUMPLIDA</v>
      </c>
      <c r="AX92" s="114" t="s">
        <v>1589</v>
      </c>
      <c r="AY92" s="114" t="s">
        <v>649</v>
      </c>
      <c r="AZ92" s="114" t="s">
        <v>1453</v>
      </c>
    </row>
    <row r="93" spans="1:52" s="21" customFormat="1" ht="123.75" x14ac:dyDescent="0.15">
      <c r="A93" s="116">
        <v>84</v>
      </c>
      <c r="B93" s="148">
        <v>43375</v>
      </c>
      <c r="C93" s="100" t="s">
        <v>19</v>
      </c>
      <c r="D93" s="100" t="s">
        <v>401</v>
      </c>
      <c r="E93" s="148">
        <v>43375</v>
      </c>
      <c r="F93" s="100">
        <v>23</v>
      </c>
      <c r="G93" s="151" t="s">
        <v>428</v>
      </c>
      <c r="H93" s="100" t="s">
        <v>80</v>
      </c>
      <c r="I93" s="100" t="s">
        <v>429</v>
      </c>
      <c r="J93" s="100" t="s">
        <v>430</v>
      </c>
      <c r="K93" s="100">
        <v>5</v>
      </c>
      <c r="L93" s="100" t="s">
        <v>20</v>
      </c>
      <c r="M93" s="100" t="s">
        <v>402</v>
      </c>
      <c r="N93" s="100" t="s">
        <v>431</v>
      </c>
      <c r="O93" s="152">
        <v>1</v>
      </c>
      <c r="P93" s="148">
        <v>43403</v>
      </c>
      <c r="Q93" s="148">
        <v>43768</v>
      </c>
      <c r="R93" s="100" t="s">
        <v>33</v>
      </c>
      <c r="S93" s="100" t="s">
        <v>403</v>
      </c>
      <c r="T93" s="100" t="s">
        <v>403</v>
      </c>
      <c r="U93" s="142" t="s">
        <v>110</v>
      </c>
      <c r="V93" s="189">
        <v>43585</v>
      </c>
      <c r="W93" s="112" t="s">
        <v>1143</v>
      </c>
      <c r="X93" s="113">
        <v>0.8</v>
      </c>
      <c r="Y93" s="113"/>
      <c r="Z93" s="113"/>
      <c r="AA93" s="114" t="s">
        <v>1045</v>
      </c>
      <c r="AB93" s="190" t="s">
        <v>1057</v>
      </c>
      <c r="AC93" s="188">
        <v>43708</v>
      </c>
      <c r="AD93" s="112" t="s">
        <v>1525</v>
      </c>
      <c r="AE93" s="114">
        <v>4</v>
      </c>
      <c r="AF93" s="115">
        <f t="shared" si="33"/>
        <v>0.8</v>
      </c>
      <c r="AG93" s="113">
        <f t="shared" si="34"/>
        <v>0.8</v>
      </c>
      <c r="AH93" s="113" t="b">
        <f t="shared" si="35"/>
        <v>0</v>
      </c>
      <c r="AI93" s="113" t="str">
        <f t="shared" si="36"/>
        <v>EN PROCESO</v>
      </c>
      <c r="AJ93" s="114" t="str">
        <f t="shared" si="37"/>
        <v>EN PROCESO</v>
      </c>
      <c r="AK93" s="203" t="s">
        <v>1601</v>
      </c>
      <c r="AL93" s="114" t="s">
        <v>1057</v>
      </c>
      <c r="AM93" s="111"/>
      <c r="AN93" s="112"/>
      <c r="AO93" s="114"/>
      <c r="AP93" s="115" t="str">
        <f t="shared" si="38"/>
        <v/>
      </c>
      <c r="AQ93" s="113" t="str">
        <f t="shared" si="39"/>
        <v/>
      </c>
      <c r="AR93" s="113" t="str">
        <f t="shared" si="40"/>
        <v/>
      </c>
      <c r="AS93" s="113" t="str">
        <f t="shared" si="41"/>
        <v/>
      </c>
      <c r="AT93" s="114" t="str">
        <f t="shared" si="42"/>
        <v/>
      </c>
      <c r="AU93" s="112"/>
      <c r="AV93" s="112"/>
      <c r="AW93" s="114" t="str">
        <f t="shared" si="43"/>
        <v>PENDIENTE</v>
      </c>
      <c r="AX93" s="114"/>
      <c r="AY93" s="114"/>
      <c r="AZ93" s="114"/>
    </row>
    <row r="94" spans="1:52" s="21" customFormat="1" ht="90" x14ac:dyDescent="0.15">
      <c r="A94" s="116">
        <v>85</v>
      </c>
      <c r="B94" s="148">
        <v>43375</v>
      </c>
      <c r="C94" s="100" t="s">
        <v>19</v>
      </c>
      <c r="D94" s="100" t="s">
        <v>401</v>
      </c>
      <c r="E94" s="148">
        <v>43375</v>
      </c>
      <c r="F94" s="100">
        <v>25</v>
      </c>
      <c r="G94" s="151" t="s">
        <v>432</v>
      </c>
      <c r="H94" s="100" t="s">
        <v>80</v>
      </c>
      <c r="I94" s="100" t="s">
        <v>433</v>
      </c>
      <c r="J94" s="100" t="s">
        <v>434</v>
      </c>
      <c r="K94" s="100">
        <v>2</v>
      </c>
      <c r="L94" s="100" t="s">
        <v>20</v>
      </c>
      <c r="M94" s="100" t="s">
        <v>402</v>
      </c>
      <c r="N94" s="100" t="s">
        <v>435</v>
      </c>
      <c r="O94" s="152">
        <v>1</v>
      </c>
      <c r="P94" s="148">
        <v>43403</v>
      </c>
      <c r="Q94" s="148">
        <v>43768</v>
      </c>
      <c r="R94" s="100" t="s">
        <v>33</v>
      </c>
      <c r="S94" s="100" t="s">
        <v>403</v>
      </c>
      <c r="T94" s="100" t="s">
        <v>403</v>
      </c>
      <c r="U94" s="142" t="s">
        <v>110</v>
      </c>
      <c r="V94" s="189">
        <v>43585</v>
      </c>
      <c r="W94" s="112" t="s">
        <v>1144</v>
      </c>
      <c r="X94" s="113">
        <v>1</v>
      </c>
      <c r="Y94" s="113"/>
      <c r="Z94" s="113"/>
      <c r="AA94" s="114" t="s">
        <v>1046</v>
      </c>
      <c r="AB94" s="190" t="s">
        <v>1057</v>
      </c>
      <c r="AC94" s="188">
        <v>43708</v>
      </c>
      <c r="AD94" s="112" t="s">
        <v>1292</v>
      </c>
      <c r="AE94" s="114">
        <v>2</v>
      </c>
      <c r="AF94" s="115">
        <f t="shared" si="33"/>
        <v>1</v>
      </c>
      <c r="AG94" s="113">
        <f t="shared" si="34"/>
        <v>1</v>
      </c>
      <c r="AH94" s="113" t="b">
        <f t="shared" si="35"/>
        <v>0</v>
      </c>
      <c r="AI94" s="113" t="str">
        <f t="shared" si="36"/>
        <v>TERMINADA</v>
      </c>
      <c r="AJ94" s="114" t="str">
        <f t="shared" si="37"/>
        <v>TERMINADA</v>
      </c>
      <c r="AK94" s="203" t="s">
        <v>1568</v>
      </c>
      <c r="AL94" s="114" t="s">
        <v>1057</v>
      </c>
      <c r="AM94" s="111"/>
      <c r="AN94" s="112"/>
      <c r="AO94" s="114"/>
      <c r="AP94" s="115" t="str">
        <f t="shared" si="38"/>
        <v/>
      </c>
      <c r="AQ94" s="113" t="str">
        <f t="shared" si="39"/>
        <v/>
      </c>
      <c r="AR94" s="113" t="str">
        <f t="shared" si="40"/>
        <v/>
      </c>
      <c r="AS94" s="113" t="str">
        <f t="shared" si="41"/>
        <v/>
      </c>
      <c r="AT94" s="114" t="str">
        <f t="shared" si="42"/>
        <v/>
      </c>
      <c r="AU94" s="112"/>
      <c r="AV94" s="112"/>
      <c r="AW94" s="114" t="str">
        <f t="shared" si="43"/>
        <v>CUMPLIDA</v>
      </c>
      <c r="AX94" s="114" t="s">
        <v>1501</v>
      </c>
      <c r="AY94" s="114" t="s">
        <v>649</v>
      </c>
      <c r="AZ94" s="114" t="s">
        <v>1453</v>
      </c>
    </row>
    <row r="95" spans="1:52" s="21" customFormat="1" ht="292.5" x14ac:dyDescent="0.15">
      <c r="A95" s="116">
        <v>86</v>
      </c>
      <c r="B95" s="148">
        <v>43375</v>
      </c>
      <c r="C95" s="100" t="s">
        <v>19</v>
      </c>
      <c r="D95" s="100" t="s">
        <v>401</v>
      </c>
      <c r="E95" s="148">
        <v>43375</v>
      </c>
      <c r="F95" s="100">
        <v>29</v>
      </c>
      <c r="G95" s="151" t="s">
        <v>436</v>
      </c>
      <c r="H95" s="100" t="s">
        <v>80</v>
      </c>
      <c r="I95" s="100" t="s">
        <v>437</v>
      </c>
      <c r="J95" s="100" t="s">
        <v>438</v>
      </c>
      <c r="K95" s="100">
        <v>3</v>
      </c>
      <c r="L95" s="100" t="s">
        <v>21</v>
      </c>
      <c r="M95" s="100" t="s">
        <v>402</v>
      </c>
      <c r="N95" s="100" t="s">
        <v>439</v>
      </c>
      <c r="O95" s="152">
        <v>0.9</v>
      </c>
      <c r="P95" s="148">
        <v>43403</v>
      </c>
      <c r="Q95" s="148">
        <v>43768</v>
      </c>
      <c r="R95" s="100" t="s">
        <v>33</v>
      </c>
      <c r="S95" s="100" t="s">
        <v>403</v>
      </c>
      <c r="T95" s="100" t="s">
        <v>403</v>
      </c>
      <c r="U95" s="142" t="s">
        <v>110</v>
      </c>
      <c r="V95" s="189">
        <v>43585</v>
      </c>
      <c r="W95" s="112" t="s">
        <v>1145</v>
      </c>
      <c r="X95" s="113">
        <v>0.74099999999999999</v>
      </c>
      <c r="Y95" s="113"/>
      <c r="Z95" s="113"/>
      <c r="AA95" s="114" t="s">
        <v>1045</v>
      </c>
      <c r="AB95" s="190" t="s">
        <v>1057</v>
      </c>
      <c r="AC95" s="188">
        <v>43708</v>
      </c>
      <c r="AD95" s="112" t="s">
        <v>1526</v>
      </c>
      <c r="AE95" s="114">
        <v>3</v>
      </c>
      <c r="AF95" s="115">
        <f t="shared" si="33"/>
        <v>1</v>
      </c>
      <c r="AG95" s="113">
        <f t="shared" si="34"/>
        <v>1</v>
      </c>
      <c r="AH95" s="113" t="b">
        <f t="shared" si="35"/>
        <v>0</v>
      </c>
      <c r="AI95" s="113" t="str">
        <f t="shared" si="36"/>
        <v>TERMINADA</v>
      </c>
      <c r="AJ95" s="114" t="str">
        <f t="shared" si="37"/>
        <v>TERMINADA</v>
      </c>
      <c r="AK95" s="203" t="s">
        <v>1621</v>
      </c>
      <c r="AL95" s="114" t="s">
        <v>1057</v>
      </c>
      <c r="AM95" s="111"/>
      <c r="AN95" s="112"/>
      <c r="AO95" s="114"/>
      <c r="AP95" s="115" t="str">
        <f t="shared" si="38"/>
        <v/>
      </c>
      <c r="AQ95" s="113" t="str">
        <f t="shared" si="39"/>
        <v/>
      </c>
      <c r="AR95" s="113" t="str">
        <f t="shared" si="40"/>
        <v/>
      </c>
      <c r="AS95" s="113" t="str">
        <f t="shared" si="41"/>
        <v/>
      </c>
      <c r="AT95" s="114" t="str">
        <f t="shared" si="42"/>
        <v/>
      </c>
      <c r="AU95" s="112"/>
      <c r="AV95" s="112"/>
      <c r="AW95" s="114" t="str">
        <f t="shared" si="43"/>
        <v>CUMPLIDA</v>
      </c>
      <c r="AX95" s="114" t="s">
        <v>1600</v>
      </c>
      <c r="AY95" s="114" t="s">
        <v>647</v>
      </c>
      <c r="AZ95" s="114" t="s">
        <v>1453</v>
      </c>
    </row>
    <row r="96" spans="1:52" s="21" customFormat="1" ht="78.75" x14ac:dyDescent="0.15">
      <c r="A96" s="116">
        <v>87</v>
      </c>
      <c r="B96" s="148">
        <v>43375</v>
      </c>
      <c r="C96" s="100" t="s">
        <v>19</v>
      </c>
      <c r="D96" s="100" t="s">
        <v>401</v>
      </c>
      <c r="E96" s="148">
        <v>43375</v>
      </c>
      <c r="F96" s="100">
        <v>31</v>
      </c>
      <c r="G96" s="151" t="s">
        <v>440</v>
      </c>
      <c r="H96" s="100" t="s">
        <v>80</v>
      </c>
      <c r="I96" s="100" t="s">
        <v>441</v>
      </c>
      <c r="J96" s="100" t="s">
        <v>442</v>
      </c>
      <c r="K96" s="100">
        <v>1</v>
      </c>
      <c r="L96" s="100" t="s">
        <v>21</v>
      </c>
      <c r="M96" s="100" t="s">
        <v>402</v>
      </c>
      <c r="N96" s="100" t="s">
        <v>443</v>
      </c>
      <c r="O96" s="152">
        <v>1</v>
      </c>
      <c r="P96" s="148">
        <v>43403</v>
      </c>
      <c r="Q96" s="148">
        <v>43465</v>
      </c>
      <c r="R96" s="100" t="s">
        <v>33</v>
      </c>
      <c r="S96" s="100" t="s">
        <v>403</v>
      </c>
      <c r="T96" s="100" t="s">
        <v>403</v>
      </c>
      <c r="U96" s="142" t="s">
        <v>110</v>
      </c>
      <c r="V96" s="189">
        <v>43585</v>
      </c>
      <c r="W96" s="112" t="s">
        <v>1146</v>
      </c>
      <c r="X96" s="113">
        <v>1</v>
      </c>
      <c r="Y96" s="113"/>
      <c r="Z96" s="113"/>
      <c r="AA96" s="114" t="s">
        <v>1056</v>
      </c>
      <c r="AB96" s="190" t="s">
        <v>1057</v>
      </c>
      <c r="AC96" s="188">
        <v>43708</v>
      </c>
      <c r="AD96" s="112" t="s">
        <v>1292</v>
      </c>
      <c r="AE96" s="114">
        <v>1</v>
      </c>
      <c r="AF96" s="115">
        <f t="shared" si="33"/>
        <v>1</v>
      </c>
      <c r="AG96" s="113">
        <f t="shared" si="34"/>
        <v>1</v>
      </c>
      <c r="AH96" s="113" t="str">
        <f t="shared" si="35"/>
        <v>TERMINADA EXTEMPORANEA</v>
      </c>
      <c r="AI96" s="113" t="b">
        <f t="shared" si="36"/>
        <v>0</v>
      </c>
      <c r="AJ96" s="114" t="str">
        <f t="shared" si="37"/>
        <v>TERMINADA EXTEMPORANEA</v>
      </c>
      <c r="AK96" s="203" t="s">
        <v>1569</v>
      </c>
      <c r="AL96" s="114" t="s">
        <v>1057</v>
      </c>
      <c r="AM96" s="111"/>
      <c r="AN96" s="112"/>
      <c r="AO96" s="114"/>
      <c r="AP96" s="115" t="str">
        <f t="shared" si="38"/>
        <v/>
      </c>
      <c r="AQ96" s="113" t="str">
        <f t="shared" si="39"/>
        <v/>
      </c>
      <c r="AR96" s="113" t="str">
        <f t="shared" si="40"/>
        <v/>
      </c>
      <c r="AS96" s="113" t="str">
        <f t="shared" si="41"/>
        <v/>
      </c>
      <c r="AT96" s="114" t="str">
        <f t="shared" si="42"/>
        <v/>
      </c>
      <c r="AU96" s="112"/>
      <c r="AV96" s="112"/>
      <c r="AW96" s="114" t="str">
        <f t="shared" si="43"/>
        <v>CUMPLIDA</v>
      </c>
      <c r="AX96" s="247" t="s">
        <v>1320</v>
      </c>
      <c r="AY96" s="114" t="s">
        <v>647</v>
      </c>
      <c r="AZ96" s="114"/>
    </row>
    <row r="97" spans="1:52" s="21" customFormat="1" ht="157.5" x14ac:dyDescent="0.15">
      <c r="A97" s="116">
        <v>88</v>
      </c>
      <c r="B97" s="148">
        <v>43375</v>
      </c>
      <c r="C97" s="100" t="s">
        <v>19</v>
      </c>
      <c r="D97" s="100" t="s">
        <v>401</v>
      </c>
      <c r="E97" s="148">
        <v>43375</v>
      </c>
      <c r="F97" s="100">
        <v>32</v>
      </c>
      <c r="G97" s="151" t="s">
        <v>444</v>
      </c>
      <c r="H97" s="100" t="s">
        <v>80</v>
      </c>
      <c r="I97" s="100" t="s">
        <v>445</v>
      </c>
      <c r="J97" s="100" t="s">
        <v>446</v>
      </c>
      <c r="K97" s="100">
        <v>1</v>
      </c>
      <c r="L97" s="100" t="s">
        <v>221</v>
      </c>
      <c r="M97" s="100" t="s">
        <v>402</v>
      </c>
      <c r="N97" s="100" t="s">
        <v>447</v>
      </c>
      <c r="O97" s="152">
        <v>1</v>
      </c>
      <c r="P97" s="148">
        <v>43403</v>
      </c>
      <c r="Q97" s="148">
        <v>43524</v>
      </c>
      <c r="R97" s="100" t="s">
        <v>33</v>
      </c>
      <c r="S97" s="100" t="s">
        <v>403</v>
      </c>
      <c r="T97" s="100" t="s">
        <v>403</v>
      </c>
      <c r="U97" s="142" t="s">
        <v>110</v>
      </c>
      <c r="V97" s="189">
        <v>43585</v>
      </c>
      <c r="W97" s="112" t="s">
        <v>1147</v>
      </c>
      <c r="X97" s="113">
        <v>0.5</v>
      </c>
      <c r="Y97" s="113"/>
      <c r="Z97" s="113"/>
      <c r="AA97" s="114" t="s">
        <v>1048</v>
      </c>
      <c r="AB97" s="190" t="s">
        <v>1057</v>
      </c>
      <c r="AC97" s="188">
        <v>43708</v>
      </c>
      <c r="AD97" s="112" t="s">
        <v>1527</v>
      </c>
      <c r="AE97" s="114">
        <v>2</v>
      </c>
      <c r="AF97" s="115">
        <f t="shared" si="33"/>
        <v>2</v>
      </c>
      <c r="AG97" s="113">
        <f t="shared" si="34"/>
        <v>1</v>
      </c>
      <c r="AH97" s="113" t="str">
        <f t="shared" si="35"/>
        <v>TERMINADA EXTEMPORANEA</v>
      </c>
      <c r="AI97" s="113" t="b">
        <f t="shared" si="36"/>
        <v>0</v>
      </c>
      <c r="AJ97" s="114" t="str">
        <f t="shared" si="37"/>
        <v>TERMINADA EXTEMPORANEA</v>
      </c>
      <c r="AK97" s="203" t="s">
        <v>1602</v>
      </c>
      <c r="AL97" s="114" t="s">
        <v>1057</v>
      </c>
      <c r="AM97" s="111"/>
      <c r="AN97" s="112"/>
      <c r="AO97" s="114"/>
      <c r="AP97" s="115" t="str">
        <f t="shared" si="38"/>
        <v/>
      </c>
      <c r="AQ97" s="113" t="str">
        <f t="shared" si="39"/>
        <v/>
      </c>
      <c r="AR97" s="113" t="str">
        <f t="shared" si="40"/>
        <v/>
      </c>
      <c r="AS97" s="113" t="str">
        <f t="shared" si="41"/>
        <v/>
      </c>
      <c r="AT97" s="114" t="str">
        <f t="shared" si="42"/>
        <v/>
      </c>
      <c r="AU97" s="112"/>
      <c r="AV97" s="112"/>
      <c r="AW97" s="114" t="str">
        <f t="shared" si="43"/>
        <v>CUMPLIDA</v>
      </c>
      <c r="AX97" s="114" t="s">
        <v>1535</v>
      </c>
      <c r="AY97" s="114" t="s">
        <v>647</v>
      </c>
      <c r="AZ97" s="114"/>
    </row>
    <row r="98" spans="1:52" s="21" customFormat="1" ht="157.5" x14ac:dyDescent="0.15">
      <c r="A98" s="116">
        <v>89</v>
      </c>
      <c r="B98" s="148">
        <v>43375</v>
      </c>
      <c r="C98" s="100" t="s">
        <v>19</v>
      </c>
      <c r="D98" s="100" t="s">
        <v>401</v>
      </c>
      <c r="E98" s="148">
        <v>43375</v>
      </c>
      <c r="F98" s="100">
        <v>34</v>
      </c>
      <c r="G98" s="151" t="s">
        <v>448</v>
      </c>
      <c r="H98" s="100" t="s">
        <v>80</v>
      </c>
      <c r="I98" s="100" t="s">
        <v>449</v>
      </c>
      <c r="J98" s="100" t="s">
        <v>450</v>
      </c>
      <c r="K98" s="100">
        <v>2</v>
      </c>
      <c r="L98" s="100" t="s">
        <v>21</v>
      </c>
      <c r="M98" s="100" t="s">
        <v>402</v>
      </c>
      <c r="N98" s="100" t="s">
        <v>451</v>
      </c>
      <c r="O98" s="152">
        <v>1</v>
      </c>
      <c r="P98" s="148">
        <v>43403</v>
      </c>
      <c r="Q98" s="148">
        <v>43768</v>
      </c>
      <c r="R98" s="100" t="s">
        <v>33</v>
      </c>
      <c r="S98" s="100" t="s">
        <v>403</v>
      </c>
      <c r="T98" s="100" t="s">
        <v>403</v>
      </c>
      <c r="U98" s="142" t="s">
        <v>110</v>
      </c>
      <c r="V98" s="189">
        <v>43585</v>
      </c>
      <c r="W98" s="112" t="s">
        <v>1148</v>
      </c>
      <c r="X98" s="113">
        <v>0.5</v>
      </c>
      <c r="Y98" s="113"/>
      <c r="Z98" s="113"/>
      <c r="AA98" s="114" t="s">
        <v>1048</v>
      </c>
      <c r="AB98" s="190" t="s">
        <v>1057</v>
      </c>
      <c r="AC98" s="188">
        <v>43708</v>
      </c>
      <c r="AD98" s="112" t="s">
        <v>1528</v>
      </c>
      <c r="AE98" s="114">
        <v>1</v>
      </c>
      <c r="AF98" s="115">
        <f t="shared" si="33"/>
        <v>0.5</v>
      </c>
      <c r="AG98" s="113">
        <f t="shared" si="34"/>
        <v>0.5</v>
      </c>
      <c r="AH98" s="113" t="b">
        <f t="shared" si="35"/>
        <v>0</v>
      </c>
      <c r="AI98" s="113" t="str">
        <f t="shared" si="36"/>
        <v>EN PROCESO</v>
      </c>
      <c r="AJ98" s="114" t="str">
        <f t="shared" si="37"/>
        <v>EN PROCESO</v>
      </c>
      <c r="AK98" s="203" t="s">
        <v>1622</v>
      </c>
      <c r="AL98" s="114" t="s">
        <v>1057</v>
      </c>
      <c r="AM98" s="111"/>
      <c r="AN98" s="112"/>
      <c r="AO98" s="114"/>
      <c r="AP98" s="115" t="str">
        <f t="shared" si="38"/>
        <v/>
      </c>
      <c r="AQ98" s="113" t="str">
        <f t="shared" si="39"/>
        <v/>
      </c>
      <c r="AR98" s="113" t="str">
        <f t="shared" si="40"/>
        <v/>
      </c>
      <c r="AS98" s="113" t="str">
        <f t="shared" si="41"/>
        <v/>
      </c>
      <c r="AT98" s="114" t="str">
        <f t="shared" si="42"/>
        <v/>
      </c>
      <c r="AU98" s="112"/>
      <c r="AV98" s="112"/>
      <c r="AW98" s="114" t="str">
        <f t="shared" si="43"/>
        <v>PENDIENTE</v>
      </c>
      <c r="AX98" s="114"/>
      <c r="AY98" s="114"/>
      <c r="AZ98" s="114"/>
    </row>
    <row r="99" spans="1:52" s="21" customFormat="1" ht="168.75" x14ac:dyDescent="0.15">
      <c r="A99" s="116">
        <v>90</v>
      </c>
      <c r="B99" s="37">
        <v>43296</v>
      </c>
      <c r="C99" s="38" t="s">
        <v>19</v>
      </c>
      <c r="D99" s="38" t="s">
        <v>452</v>
      </c>
      <c r="E99" s="37">
        <v>43300</v>
      </c>
      <c r="F99" s="38">
        <v>1</v>
      </c>
      <c r="G99" s="39" t="s">
        <v>453</v>
      </c>
      <c r="H99" s="38" t="s">
        <v>78</v>
      </c>
      <c r="I99" s="38" t="s">
        <v>454</v>
      </c>
      <c r="J99" s="40" t="s">
        <v>455</v>
      </c>
      <c r="K99" s="116">
        <v>1</v>
      </c>
      <c r="L99" s="100" t="s">
        <v>21</v>
      </c>
      <c r="M99" s="116" t="s">
        <v>456</v>
      </c>
      <c r="N99" s="133">
        <v>1</v>
      </c>
      <c r="O99" s="152">
        <v>1</v>
      </c>
      <c r="P99" s="148">
        <v>43396</v>
      </c>
      <c r="Q99" s="148">
        <v>43677</v>
      </c>
      <c r="R99" s="116" t="s">
        <v>65</v>
      </c>
      <c r="S99" s="116" t="s">
        <v>45</v>
      </c>
      <c r="T99" s="116" t="s">
        <v>457</v>
      </c>
      <c r="U99" s="142" t="s">
        <v>110</v>
      </c>
      <c r="V99" s="189">
        <v>43585</v>
      </c>
      <c r="W99" s="112" t="s">
        <v>1149</v>
      </c>
      <c r="X99" s="113">
        <v>0</v>
      </c>
      <c r="Y99" s="113"/>
      <c r="Z99" s="113"/>
      <c r="AA99" s="114" t="s">
        <v>1047</v>
      </c>
      <c r="AB99" s="190" t="s">
        <v>1058</v>
      </c>
      <c r="AC99" s="188">
        <v>43708</v>
      </c>
      <c r="AD99" s="112" t="s">
        <v>1384</v>
      </c>
      <c r="AE99" s="114">
        <v>0</v>
      </c>
      <c r="AF99" s="115">
        <f t="shared" si="33"/>
        <v>0</v>
      </c>
      <c r="AG99" s="113">
        <f t="shared" si="34"/>
        <v>0</v>
      </c>
      <c r="AH99" s="113" t="str">
        <f t="shared" si="35"/>
        <v>INCUMPLIDA</v>
      </c>
      <c r="AI99" s="113" t="b">
        <f t="shared" si="36"/>
        <v>0</v>
      </c>
      <c r="AJ99" s="114" t="str">
        <f t="shared" si="37"/>
        <v>INCUMPLIDA</v>
      </c>
      <c r="AK99" s="203" t="s">
        <v>1383</v>
      </c>
      <c r="AL99" s="114" t="s">
        <v>1059</v>
      </c>
      <c r="AM99" s="111"/>
      <c r="AN99" s="112"/>
      <c r="AO99" s="114"/>
      <c r="AP99" s="115" t="str">
        <f t="shared" si="38"/>
        <v/>
      </c>
      <c r="AQ99" s="113" t="str">
        <f t="shared" si="39"/>
        <v/>
      </c>
      <c r="AR99" s="113" t="str">
        <f t="shared" si="40"/>
        <v/>
      </c>
      <c r="AS99" s="113" t="str">
        <f t="shared" si="41"/>
        <v/>
      </c>
      <c r="AT99" s="114" t="str">
        <f t="shared" si="42"/>
        <v/>
      </c>
      <c r="AU99" s="112"/>
      <c r="AV99" s="112"/>
      <c r="AW99" s="114" t="str">
        <f t="shared" si="43"/>
        <v>PENDIENTE</v>
      </c>
      <c r="AX99" s="114"/>
      <c r="AY99" s="114"/>
      <c r="AZ99" s="114"/>
    </row>
    <row r="100" spans="1:52" s="21" customFormat="1" ht="180" x14ac:dyDescent="0.15">
      <c r="A100" s="116">
        <v>91</v>
      </c>
      <c r="B100" s="37">
        <v>43296</v>
      </c>
      <c r="C100" s="38" t="s">
        <v>19</v>
      </c>
      <c r="D100" s="38" t="s">
        <v>452</v>
      </c>
      <c r="E100" s="37">
        <v>43300</v>
      </c>
      <c r="F100" s="38">
        <v>2</v>
      </c>
      <c r="G100" s="39" t="s">
        <v>630</v>
      </c>
      <c r="H100" s="38" t="s">
        <v>78</v>
      </c>
      <c r="I100" s="38" t="s">
        <v>458</v>
      </c>
      <c r="J100" s="40" t="s">
        <v>459</v>
      </c>
      <c r="K100" s="116">
        <v>1</v>
      </c>
      <c r="L100" s="100" t="s">
        <v>42</v>
      </c>
      <c r="M100" s="116" t="s">
        <v>456</v>
      </c>
      <c r="N100" s="133">
        <v>1</v>
      </c>
      <c r="O100" s="152">
        <v>1</v>
      </c>
      <c r="P100" s="148">
        <v>43396</v>
      </c>
      <c r="Q100" s="148">
        <v>43677</v>
      </c>
      <c r="R100" s="116" t="s">
        <v>65</v>
      </c>
      <c r="S100" s="116" t="s">
        <v>45</v>
      </c>
      <c r="T100" s="116" t="s">
        <v>457</v>
      </c>
      <c r="U100" s="142" t="s">
        <v>110</v>
      </c>
      <c r="V100" s="189">
        <v>43585</v>
      </c>
      <c r="W100" s="112" t="s">
        <v>1149</v>
      </c>
      <c r="X100" s="113">
        <v>0</v>
      </c>
      <c r="Y100" s="113"/>
      <c r="Z100" s="113"/>
      <c r="AA100" s="114" t="s">
        <v>1047</v>
      </c>
      <c r="AB100" s="190" t="s">
        <v>1058</v>
      </c>
      <c r="AC100" s="188">
        <v>43708</v>
      </c>
      <c r="AD100" s="112" t="s">
        <v>1385</v>
      </c>
      <c r="AE100" s="114">
        <v>1</v>
      </c>
      <c r="AF100" s="115">
        <f t="shared" si="33"/>
        <v>1</v>
      </c>
      <c r="AG100" s="113">
        <f t="shared" si="34"/>
        <v>1</v>
      </c>
      <c r="AH100" s="113" t="b">
        <f>IF(AE100="","",IF(AC100&lt;=Q100,IF(AG100&lt;100%,"INCUMPLIDA",IF(AG100=100%,"TERMINADA EXTEMPORANEA"))))</f>
        <v>0</v>
      </c>
      <c r="AI100" s="113" t="str">
        <f>IF(AE100="","",IF(AC100&gt;=Q100,IF(AG100=0%,"SIN INICIAR",IF(AG100=100%,"TERMINADA",IF(AG100&gt;0%,"EN PROCESO",IF(AG100&lt;0%,"INCUMPLIDA"))))))</f>
        <v>TERMINADA</v>
      </c>
      <c r="AJ100" s="114" t="str">
        <f>IF(AE100="","",IF(AC100&lt;=Q100,AH100,IF(AC100&gt;Q100,AI100)))</f>
        <v>TERMINADA</v>
      </c>
      <c r="AK100" s="203" t="s">
        <v>1387</v>
      </c>
      <c r="AL100" s="114" t="s">
        <v>1059</v>
      </c>
      <c r="AM100" s="111"/>
      <c r="AN100" s="112"/>
      <c r="AO100" s="114"/>
      <c r="AP100" s="115" t="str">
        <f t="shared" si="38"/>
        <v/>
      </c>
      <c r="AQ100" s="113" t="str">
        <f t="shared" si="39"/>
        <v/>
      </c>
      <c r="AR100" s="113" t="str">
        <f t="shared" si="40"/>
        <v/>
      </c>
      <c r="AS100" s="113" t="str">
        <f t="shared" si="41"/>
        <v/>
      </c>
      <c r="AT100" s="114" t="str">
        <f t="shared" si="42"/>
        <v/>
      </c>
      <c r="AU100" s="112"/>
      <c r="AV100" s="112"/>
      <c r="AW100" s="114" t="str">
        <f t="shared" si="43"/>
        <v>CUMPLIDA</v>
      </c>
      <c r="AX100" s="114" t="s">
        <v>1386</v>
      </c>
      <c r="AY100" s="114" t="s">
        <v>649</v>
      </c>
      <c r="AZ100" s="114" t="s">
        <v>1453</v>
      </c>
    </row>
    <row r="101" spans="1:52" s="21" customFormat="1" ht="135" x14ac:dyDescent="0.15">
      <c r="A101" s="116">
        <v>92</v>
      </c>
      <c r="B101" s="37">
        <v>43296</v>
      </c>
      <c r="C101" s="38" t="s">
        <v>19</v>
      </c>
      <c r="D101" s="38" t="s">
        <v>452</v>
      </c>
      <c r="E101" s="37">
        <v>43300</v>
      </c>
      <c r="F101" s="38">
        <v>3</v>
      </c>
      <c r="G101" s="39" t="s">
        <v>460</v>
      </c>
      <c r="H101" s="38" t="s">
        <v>78</v>
      </c>
      <c r="I101" s="38" t="s">
        <v>461</v>
      </c>
      <c r="J101" s="116" t="s">
        <v>462</v>
      </c>
      <c r="K101" s="116">
        <v>2</v>
      </c>
      <c r="L101" s="100" t="s">
        <v>42</v>
      </c>
      <c r="M101" s="116" t="s">
        <v>463</v>
      </c>
      <c r="N101" s="116" t="s">
        <v>463</v>
      </c>
      <c r="O101" s="152">
        <v>1</v>
      </c>
      <c r="P101" s="148">
        <v>43396</v>
      </c>
      <c r="Q101" s="148">
        <v>43677</v>
      </c>
      <c r="R101" s="116" t="s">
        <v>65</v>
      </c>
      <c r="S101" s="116" t="s">
        <v>45</v>
      </c>
      <c r="T101" s="116" t="s">
        <v>457</v>
      </c>
      <c r="U101" s="142" t="s">
        <v>110</v>
      </c>
      <c r="V101" s="189">
        <v>43585</v>
      </c>
      <c r="W101" s="112" t="s">
        <v>1149</v>
      </c>
      <c r="X101" s="113">
        <v>0</v>
      </c>
      <c r="Y101" s="113"/>
      <c r="Z101" s="113"/>
      <c r="AA101" s="114" t="s">
        <v>1047</v>
      </c>
      <c r="AB101" s="190" t="s">
        <v>1058</v>
      </c>
      <c r="AC101" s="188">
        <v>43708</v>
      </c>
      <c r="AD101" s="112" t="s">
        <v>1388</v>
      </c>
      <c r="AE101" s="114">
        <v>0.5</v>
      </c>
      <c r="AF101" s="115">
        <f t="shared" si="33"/>
        <v>0.25</v>
      </c>
      <c r="AG101" s="113">
        <f t="shared" si="34"/>
        <v>0.25</v>
      </c>
      <c r="AH101" s="113" t="str">
        <f t="shared" si="35"/>
        <v>INCUMPLIDA</v>
      </c>
      <c r="AI101" s="113" t="b">
        <f t="shared" si="36"/>
        <v>0</v>
      </c>
      <c r="AJ101" s="114" t="str">
        <f t="shared" si="37"/>
        <v>INCUMPLIDA</v>
      </c>
      <c r="AK101" s="203" t="s">
        <v>1426</v>
      </c>
      <c r="AL101" s="114" t="s">
        <v>1059</v>
      </c>
      <c r="AM101" s="111"/>
      <c r="AN101" s="112"/>
      <c r="AO101" s="114"/>
      <c r="AP101" s="115" t="str">
        <f t="shared" si="38"/>
        <v/>
      </c>
      <c r="AQ101" s="113" t="str">
        <f t="shared" si="39"/>
        <v/>
      </c>
      <c r="AR101" s="113" t="str">
        <f t="shared" si="40"/>
        <v/>
      </c>
      <c r="AS101" s="113" t="str">
        <f t="shared" si="41"/>
        <v/>
      </c>
      <c r="AT101" s="114" t="str">
        <f t="shared" si="42"/>
        <v/>
      </c>
      <c r="AU101" s="112"/>
      <c r="AV101" s="112"/>
      <c r="AW101" s="114" t="str">
        <f t="shared" si="43"/>
        <v>PENDIENTE</v>
      </c>
      <c r="AX101" s="114"/>
      <c r="AY101" s="114"/>
      <c r="AZ101" s="114"/>
    </row>
    <row r="102" spans="1:52" s="21" customFormat="1" ht="148.5" customHeight="1" x14ac:dyDescent="0.15">
      <c r="A102" s="116">
        <v>93</v>
      </c>
      <c r="B102" s="37">
        <v>43296</v>
      </c>
      <c r="C102" s="38" t="s">
        <v>19</v>
      </c>
      <c r="D102" s="38" t="s">
        <v>452</v>
      </c>
      <c r="E102" s="37">
        <v>43300</v>
      </c>
      <c r="F102" s="38">
        <v>4</v>
      </c>
      <c r="G102" s="39" t="s">
        <v>464</v>
      </c>
      <c r="H102" s="38" t="s">
        <v>78</v>
      </c>
      <c r="I102" s="38" t="s">
        <v>465</v>
      </c>
      <c r="J102" s="116" t="s">
        <v>466</v>
      </c>
      <c r="K102" s="116">
        <v>1</v>
      </c>
      <c r="L102" s="100" t="s">
        <v>42</v>
      </c>
      <c r="M102" s="116" t="s">
        <v>467</v>
      </c>
      <c r="N102" s="116" t="s">
        <v>468</v>
      </c>
      <c r="O102" s="152">
        <v>1</v>
      </c>
      <c r="P102" s="148">
        <v>43396</v>
      </c>
      <c r="Q102" s="148">
        <v>43677</v>
      </c>
      <c r="R102" s="116" t="s">
        <v>65</v>
      </c>
      <c r="S102" s="116" t="s">
        <v>45</v>
      </c>
      <c r="T102" s="116" t="s">
        <v>457</v>
      </c>
      <c r="U102" s="142" t="s">
        <v>110</v>
      </c>
      <c r="V102" s="189">
        <v>43585</v>
      </c>
      <c r="W102" s="112" t="s">
        <v>1149</v>
      </c>
      <c r="X102" s="113">
        <v>0</v>
      </c>
      <c r="Y102" s="113"/>
      <c r="Z102" s="113"/>
      <c r="AA102" s="114" t="s">
        <v>1047</v>
      </c>
      <c r="AB102" s="190" t="s">
        <v>1058</v>
      </c>
      <c r="AC102" s="188">
        <v>43708</v>
      </c>
      <c r="AD102" s="112" t="s">
        <v>1389</v>
      </c>
      <c r="AE102" s="114">
        <v>0.5</v>
      </c>
      <c r="AF102" s="115">
        <f t="shared" si="33"/>
        <v>0.5</v>
      </c>
      <c r="AG102" s="113">
        <f t="shared" si="34"/>
        <v>0.5</v>
      </c>
      <c r="AH102" s="113" t="str">
        <f t="shared" si="35"/>
        <v>INCUMPLIDA</v>
      </c>
      <c r="AI102" s="113" t="b">
        <f t="shared" si="36"/>
        <v>0</v>
      </c>
      <c r="AJ102" s="114" t="str">
        <f t="shared" si="37"/>
        <v>INCUMPLIDA</v>
      </c>
      <c r="AK102" s="203" t="s">
        <v>1390</v>
      </c>
      <c r="AL102" s="114" t="s">
        <v>1059</v>
      </c>
      <c r="AM102" s="111"/>
      <c r="AN102" s="112"/>
      <c r="AO102" s="114"/>
      <c r="AP102" s="115" t="str">
        <f t="shared" si="38"/>
        <v/>
      </c>
      <c r="AQ102" s="113" t="str">
        <f t="shared" si="39"/>
        <v/>
      </c>
      <c r="AR102" s="113" t="str">
        <f t="shared" si="40"/>
        <v/>
      </c>
      <c r="AS102" s="113" t="str">
        <f t="shared" si="41"/>
        <v/>
      </c>
      <c r="AT102" s="114" t="str">
        <f t="shared" si="42"/>
        <v/>
      </c>
      <c r="AU102" s="112"/>
      <c r="AV102" s="112"/>
      <c r="AW102" s="114" t="str">
        <f t="shared" si="43"/>
        <v>PENDIENTE</v>
      </c>
      <c r="AX102" s="114"/>
      <c r="AY102" s="114"/>
      <c r="AZ102" s="114"/>
    </row>
    <row r="103" spans="1:52" s="21" customFormat="1" ht="123.75" x14ac:dyDescent="0.15">
      <c r="A103" s="116">
        <v>94</v>
      </c>
      <c r="B103" s="37">
        <v>43296</v>
      </c>
      <c r="C103" s="38" t="s">
        <v>19</v>
      </c>
      <c r="D103" s="38" t="s">
        <v>452</v>
      </c>
      <c r="E103" s="37">
        <v>43300</v>
      </c>
      <c r="F103" s="38">
        <v>5</v>
      </c>
      <c r="G103" s="39" t="s">
        <v>612</v>
      </c>
      <c r="H103" s="38" t="s">
        <v>78</v>
      </c>
      <c r="I103" s="38" t="s">
        <v>469</v>
      </c>
      <c r="J103" s="116" t="s">
        <v>470</v>
      </c>
      <c r="K103" s="116">
        <v>1</v>
      </c>
      <c r="L103" s="100" t="s">
        <v>42</v>
      </c>
      <c r="M103" s="116" t="s">
        <v>471</v>
      </c>
      <c r="N103" s="116" t="s">
        <v>471</v>
      </c>
      <c r="O103" s="152">
        <v>1</v>
      </c>
      <c r="P103" s="148">
        <v>43396</v>
      </c>
      <c r="Q103" s="148">
        <v>43677</v>
      </c>
      <c r="R103" s="116" t="s">
        <v>65</v>
      </c>
      <c r="S103" s="116" t="s">
        <v>45</v>
      </c>
      <c r="T103" s="116" t="s">
        <v>457</v>
      </c>
      <c r="U103" s="142" t="s">
        <v>110</v>
      </c>
      <c r="V103" s="189">
        <v>43585</v>
      </c>
      <c r="W103" s="112" t="s">
        <v>1149</v>
      </c>
      <c r="X103" s="113">
        <v>0</v>
      </c>
      <c r="Y103" s="113"/>
      <c r="Z103" s="113"/>
      <c r="AA103" s="114" t="s">
        <v>1047</v>
      </c>
      <c r="AB103" s="190" t="s">
        <v>1058</v>
      </c>
      <c r="AC103" s="188">
        <v>43708</v>
      </c>
      <c r="AD103" s="112" t="s">
        <v>1391</v>
      </c>
      <c r="AE103" s="114">
        <v>0</v>
      </c>
      <c r="AF103" s="115">
        <f t="shared" si="33"/>
        <v>0</v>
      </c>
      <c r="AG103" s="113">
        <f t="shared" si="34"/>
        <v>0</v>
      </c>
      <c r="AH103" s="113" t="str">
        <f t="shared" si="35"/>
        <v>INCUMPLIDA</v>
      </c>
      <c r="AI103" s="113" t="b">
        <f t="shared" si="36"/>
        <v>0</v>
      </c>
      <c r="AJ103" s="114" t="str">
        <f t="shared" si="37"/>
        <v>INCUMPLIDA</v>
      </c>
      <c r="AK103" s="203" t="s">
        <v>1427</v>
      </c>
      <c r="AL103" s="114" t="s">
        <v>1059</v>
      </c>
      <c r="AM103" s="111"/>
      <c r="AN103" s="112"/>
      <c r="AO103" s="114"/>
      <c r="AP103" s="115" t="str">
        <f t="shared" si="38"/>
        <v/>
      </c>
      <c r="AQ103" s="113" t="str">
        <f t="shared" si="39"/>
        <v/>
      </c>
      <c r="AR103" s="113" t="str">
        <f t="shared" si="40"/>
        <v/>
      </c>
      <c r="AS103" s="113" t="str">
        <f t="shared" si="41"/>
        <v/>
      </c>
      <c r="AT103" s="114" t="str">
        <f t="shared" si="42"/>
        <v/>
      </c>
      <c r="AU103" s="112"/>
      <c r="AV103" s="112"/>
      <c r="AW103" s="114" t="str">
        <f t="shared" si="43"/>
        <v>PENDIENTE</v>
      </c>
      <c r="AX103" s="114"/>
      <c r="AY103" s="114"/>
      <c r="AZ103" s="114"/>
    </row>
    <row r="104" spans="1:52" s="21" customFormat="1" ht="112.5" x14ac:dyDescent="0.15">
      <c r="A104" s="116">
        <v>95</v>
      </c>
      <c r="B104" s="37">
        <v>43296</v>
      </c>
      <c r="C104" s="38" t="s">
        <v>19</v>
      </c>
      <c r="D104" s="38" t="s">
        <v>452</v>
      </c>
      <c r="E104" s="37">
        <v>43300</v>
      </c>
      <c r="F104" s="38">
        <v>6</v>
      </c>
      <c r="G104" s="39" t="s">
        <v>472</v>
      </c>
      <c r="H104" s="38" t="s">
        <v>78</v>
      </c>
      <c r="I104" s="38" t="s">
        <v>473</v>
      </c>
      <c r="J104" s="116" t="s">
        <v>474</v>
      </c>
      <c r="K104" s="116">
        <v>1</v>
      </c>
      <c r="L104" s="100" t="s">
        <v>42</v>
      </c>
      <c r="M104" s="116" t="s">
        <v>475</v>
      </c>
      <c r="N104" s="116" t="s">
        <v>476</v>
      </c>
      <c r="O104" s="152">
        <v>1</v>
      </c>
      <c r="P104" s="148">
        <v>43396</v>
      </c>
      <c r="Q104" s="148">
        <v>43677</v>
      </c>
      <c r="R104" s="116" t="s">
        <v>65</v>
      </c>
      <c r="S104" s="116" t="s">
        <v>45</v>
      </c>
      <c r="T104" s="116" t="s">
        <v>457</v>
      </c>
      <c r="U104" s="142" t="s">
        <v>110</v>
      </c>
      <c r="V104" s="189">
        <v>43585</v>
      </c>
      <c r="W104" s="112" t="s">
        <v>1149</v>
      </c>
      <c r="X104" s="113">
        <v>0</v>
      </c>
      <c r="Y104" s="113"/>
      <c r="Z104" s="113"/>
      <c r="AA104" s="114" t="s">
        <v>1047</v>
      </c>
      <c r="AB104" s="190" t="s">
        <v>1058</v>
      </c>
      <c r="AC104" s="188">
        <v>43708</v>
      </c>
      <c r="AD104" s="112" t="s">
        <v>1392</v>
      </c>
      <c r="AE104" s="114">
        <v>0.5</v>
      </c>
      <c r="AF104" s="115">
        <f t="shared" si="33"/>
        <v>0.5</v>
      </c>
      <c r="AG104" s="113">
        <f t="shared" si="34"/>
        <v>0.5</v>
      </c>
      <c r="AH104" s="113" t="str">
        <f t="shared" si="35"/>
        <v>INCUMPLIDA</v>
      </c>
      <c r="AI104" s="113" t="b">
        <f t="shared" si="36"/>
        <v>0</v>
      </c>
      <c r="AJ104" s="114" t="str">
        <f t="shared" si="37"/>
        <v>INCUMPLIDA</v>
      </c>
      <c r="AK104" s="203" t="s">
        <v>1428</v>
      </c>
      <c r="AL104" s="114" t="s">
        <v>1059</v>
      </c>
      <c r="AM104" s="111"/>
      <c r="AN104" s="112"/>
      <c r="AO104" s="114"/>
      <c r="AP104" s="115" t="str">
        <f t="shared" si="38"/>
        <v/>
      </c>
      <c r="AQ104" s="113" t="str">
        <f t="shared" si="39"/>
        <v/>
      </c>
      <c r="AR104" s="113" t="str">
        <f t="shared" si="40"/>
        <v/>
      </c>
      <c r="AS104" s="113" t="str">
        <f t="shared" si="41"/>
        <v/>
      </c>
      <c r="AT104" s="114" t="str">
        <f t="shared" si="42"/>
        <v/>
      </c>
      <c r="AU104" s="112"/>
      <c r="AV104" s="112"/>
      <c r="AW104" s="114" t="str">
        <f t="shared" si="43"/>
        <v>PENDIENTE</v>
      </c>
      <c r="AX104" s="114"/>
      <c r="AY104" s="114"/>
      <c r="AZ104" s="114"/>
    </row>
    <row r="105" spans="1:52" s="21" customFormat="1" ht="138.75" customHeight="1" x14ac:dyDescent="0.15">
      <c r="A105" s="116">
        <v>96</v>
      </c>
      <c r="B105" s="37">
        <v>43296</v>
      </c>
      <c r="C105" s="38" t="s">
        <v>19</v>
      </c>
      <c r="D105" s="38" t="s">
        <v>452</v>
      </c>
      <c r="E105" s="37">
        <v>43300</v>
      </c>
      <c r="F105" s="38">
        <v>7</v>
      </c>
      <c r="G105" s="39" t="s">
        <v>477</v>
      </c>
      <c r="H105" s="38" t="s">
        <v>78</v>
      </c>
      <c r="I105" s="38" t="s">
        <v>478</v>
      </c>
      <c r="J105" s="116" t="s">
        <v>479</v>
      </c>
      <c r="K105" s="116">
        <v>1</v>
      </c>
      <c r="L105" s="100" t="s">
        <v>42</v>
      </c>
      <c r="M105" s="116" t="s">
        <v>471</v>
      </c>
      <c r="N105" s="116" t="s">
        <v>471</v>
      </c>
      <c r="O105" s="152">
        <v>1</v>
      </c>
      <c r="P105" s="148">
        <v>43396</v>
      </c>
      <c r="Q105" s="148">
        <v>43677</v>
      </c>
      <c r="R105" s="116" t="s">
        <v>65</v>
      </c>
      <c r="S105" s="116" t="s">
        <v>45</v>
      </c>
      <c r="T105" s="116" t="s">
        <v>457</v>
      </c>
      <c r="U105" s="142" t="s">
        <v>110</v>
      </c>
      <c r="V105" s="189">
        <v>43585</v>
      </c>
      <c r="W105" s="112" t="s">
        <v>1149</v>
      </c>
      <c r="X105" s="113">
        <v>0</v>
      </c>
      <c r="Y105" s="113"/>
      <c r="Z105" s="113"/>
      <c r="AA105" s="114" t="s">
        <v>1047</v>
      </c>
      <c r="AB105" s="190" t="s">
        <v>1058</v>
      </c>
      <c r="AC105" s="188">
        <v>43708</v>
      </c>
      <c r="AD105" s="112" t="s">
        <v>1391</v>
      </c>
      <c r="AE105" s="114">
        <v>0.5</v>
      </c>
      <c r="AF105" s="115">
        <f t="shared" si="33"/>
        <v>0.5</v>
      </c>
      <c r="AG105" s="113">
        <f t="shared" si="34"/>
        <v>0.5</v>
      </c>
      <c r="AH105" s="113" t="str">
        <f t="shared" si="35"/>
        <v>INCUMPLIDA</v>
      </c>
      <c r="AI105" s="113" t="b">
        <f t="shared" si="36"/>
        <v>0</v>
      </c>
      <c r="AJ105" s="114" t="str">
        <f t="shared" si="37"/>
        <v>INCUMPLIDA</v>
      </c>
      <c r="AK105" s="203" t="s">
        <v>1393</v>
      </c>
      <c r="AL105" s="114" t="s">
        <v>1059</v>
      </c>
      <c r="AM105" s="111"/>
      <c r="AN105" s="112"/>
      <c r="AO105" s="114"/>
      <c r="AP105" s="115" t="str">
        <f t="shared" si="38"/>
        <v/>
      </c>
      <c r="AQ105" s="113" t="str">
        <f t="shared" si="39"/>
        <v/>
      </c>
      <c r="AR105" s="113" t="str">
        <f t="shared" si="40"/>
        <v/>
      </c>
      <c r="AS105" s="113" t="str">
        <f t="shared" si="41"/>
        <v/>
      </c>
      <c r="AT105" s="114" t="str">
        <f t="shared" si="42"/>
        <v/>
      </c>
      <c r="AU105" s="112"/>
      <c r="AV105" s="112"/>
      <c r="AW105" s="114" t="str">
        <f t="shared" si="43"/>
        <v>PENDIENTE</v>
      </c>
      <c r="AX105" s="114"/>
      <c r="AY105" s="114"/>
      <c r="AZ105" s="114"/>
    </row>
    <row r="106" spans="1:52" s="21" customFormat="1" ht="213.75" x14ac:dyDescent="0.15">
      <c r="A106" s="116">
        <v>97</v>
      </c>
      <c r="B106" s="37">
        <v>43296</v>
      </c>
      <c r="C106" s="38" t="s">
        <v>19</v>
      </c>
      <c r="D106" s="38" t="s">
        <v>452</v>
      </c>
      <c r="E106" s="37">
        <v>43300</v>
      </c>
      <c r="F106" s="38">
        <v>8</v>
      </c>
      <c r="G106" s="39" t="s">
        <v>480</v>
      </c>
      <c r="H106" s="38" t="s">
        <v>78</v>
      </c>
      <c r="I106" s="38" t="s">
        <v>481</v>
      </c>
      <c r="J106" s="116" t="s">
        <v>482</v>
      </c>
      <c r="K106" s="116">
        <v>1</v>
      </c>
      <c r="L106" s="100" t="s">
        <v>22</v>
      </c>
      <c r="M106" s="116" t="s">
        <v>483</v>
      </c>
      <c r="N106" s="116" t="s">
        <v>484</v>
      </c>
      <c r="O106" s="152">
        <v>1</v>
      </c>
      <c r="P106" s="148">
        <v>43396</v>
      </c>
      <c r="Q106" s="148">
        <v>43677</v>
      </c>
      <c r="R106" s="116" t="s">
        <v>65</v>
      </c>
      <c r="S106" s="116" t="s">
        <v>45</v>
      </c>
      <c r="T106" s="116" t="s">
        <v>457</v>
      </c>
      <c r="U106" s="142" t="s">
        <v>110</v>
      </c>
      <c r="V106" s="189">
        <v>43585</v>
      </c>
      <c r="W106" s="112" t="s">
        <v>1149</v>
      </c>
      <c r="X106" s="113">
        <v>0</v>
      </c>
      <c r="Y106" s="113"/>
      <c r="Z106" s="113"/>
      <c r="AA106" s="114" t="s">
        <v>1047</v>
      </c>
      <c r="AB106" s="190" t="s">
        <v>1058</v>
      </c>
      <c r="AC106" s="188">
        <v>43708</v>
      </c>
      <c r="AD106" s="112" t="s">
        <v>1429</v>
      </c>
      <c r="AE106" s="114">
        <v>0.5</v>
      </c>
      <c r="AF106" s="115">
        <f t="shared" si="33"/>
        <v>0.5</v>
      </c>
      <c r="AG106" s="113">
        <f t="shared" si="34"/>
        <v>0.5</v>
      </c>
      <c r="AH106" s="113" t="str">
        <f t="shared" si="35"/>
        <v>INCUMPLIDA</v>
      </c>
      <c r="AI106" s="113" t="b">
        <f t="shared" si="36"/>
        <v>0</v>
      </c>
      <c r="AJ106" s="114" t="str">
        <f t="shared" si="37"/>
        <v>INCUMPLIDA</v>
      </c>
      <c r="AK106" s="203" t="s">
        <v>1499</v>
      </c>
      <c r="AL106" s="114" t="s">
        <v>1059</v>
      </c>
      <c r="AM106" s="111"/>
      <c r="AN106" s="112"/>
      <c r="AO106" s="114"/>
      <c r="AP106" s="115" t="str">
        <f t="shared" ref="AP106:AP132" si="44">IF(AO106="","",IF(OR(K106=0,K106="",AM106=""),"",AO106/K106))</f>
        <v/>
      </c>
      <c r="AQ106" s="113" t="str">
        <f t="shared" ref="AQ106:AQ132" si="45">IF(OR(O106="",AO106=""),"",IF(OR(O106=0,AO106=0),0,IF((AO106*100%)/O106&gt;100%,100%,(AO106*100%)/O106)))</f>
        <v/>
      </c>
      <c r="AR106" s="113" t="str">
        <f t="shared" ref="AR106:AR132" si="46">IF(AO106="","",IF(AM106&gt;Q106,IF(AQ106&lt;100%,"INCUMPLIDA",IF(AQ106=100%,"TERMINADA EXTEMPORANEA"))))</f>
        <v/>
      </c>
      <c r="AS106" s="113" t="str">
        <f t="shared" ref="AS106:AS132" si="47">IF(AO106="","",IF(AM106&gt;=Q106,IF(AQ106=0%,"SIN INICIAR",IF(AQ106=100%,"TERMINADA",IF(AQ106&gt;0%,"EN PROCESO",IF(AQ106&lt;0%,"INCUMPLIDA"))))))</f>
        <v/>
      </c>
      <c r="AT106" s="114" t="str">
        <f t="shared" ref="AT106:AT132" si="48">IF(AO106="","",IF(AM106&lt;Q106,AS106,IF(AM106&gt;=Q106,AR106)))</f>
        <v/>
      </c>
      <c r="AU106" s="112"/>
      <c r="AV106" s="112"/>
      <c r="AW106" s="114" t="str">
        <f t="shared" si="43"/>
        <v>PENDIENTE</v>
      </c>
      <c r="AX106" s="114"/>
      <c r="AY106" s="114"/>
      <c r="AZ106" s="114"/>
    </row>
    <row r="107" spans="1:52" s="21" customFormat="1" ht="123.75" x14ac:dyDescent="0.15">
      <c r="A107" s="116">
        <v>98</v>
      </c>
      <c r="B107" s="37">
        <v>43296</v>
      </c>
      <c r="C107" s="38" t="s">
        <v>19</v>
      </c>
      <c r="D107" s="38" t="s">
        <v>452</v>
      </c>
      <c r="E107" s="37">
        <v>43300</v>
      </c>
      <c r="F107" s="38">
        <v>9</v>
      </c>
      <c r="G107" s="39" t="s">
        <v>485</v>
      </c>
      <c r="H107" s="38" t="s">
        <v>78</v>
      </c>
      <c r="I107" s="38" t="s">
        <v>486</v>
      </c>
      <c r="J107" s="40" t="s">
        <v>487</v>
      </c>
      <c r="K107" s="116">
        <v>1</v>
      </c>
      <c r="L107" s="100" t="s">
        <v>42</v>
      </c>
      <c r="M107" s="116" t="s">
        <v>488</v>
      </c>
      <c r="N107" s="116" t="s">
        <v>489</v>
      </c>
      <c r="O107" s="152">
        <v>1</v>
      </c>
      <c r="P107" s="148">
        <v>43396</v>
      </c>
      <c r="Q107" s="148">
        <v>43677</v>
      </c>
      <c r="R107" s="116" t="s">
        <v>65</v>
      </c>
      <c r="S107" s="116" t="s">
        <v>45</v>
      </c>
      <c r="T107" s="116" t="s">
        <v>457</v>
      </c>
      <c r="U107" s="142" t="s">
        <v>110</v>
      </c>
      <c r="V107" s="189">
        <v>43585</v>
      </c>
      <c r="W107" s="112" t="s">
        <v>1149</v>
      </c>
      <c r="X107" s="113">
        <v>0</v>
      </c>
      <c r="Y107" s="113"/>
      <c r="Z107" s="113"/>
      <c r="AA107" s="114" t="s">
        <v>1047</v>
      </c>
      <c r="AB107" s="190" t="s">
        <v>1058</v>
      </c>
      <c r="AC107" s="188">
        <v>43708</v>
      </c>
      <c r="AD107" s="112" t="s">
        <v>1430</v>
      </c>
      <c r="AE107" s="114">
        <v>0.5</v>
      </c>
      <c r="AF107" s="115">
        <f t="shared" si="33"/>
        <v>0.5</v>
      </c>
      <c r="AG107" s="113">
        <f t="shared" si="34"/>
        <v>0.5</v>
      </c>
      <c r="AH107" s="113" t="str">
        <f t="shared" si="35"/>
        <v>INCUMPLIDA</v>
      </c>
      <c r="AI107" s="113" t="b">
        <f t="shared" si="36"/>
        <v>0</v>
      </c>
      <c r="AJ107" s="114" t="str">
        <f t="shared" si="37"/>
        <v>INCUMPLIDA</v>
      </c>
      <c r="AK107" s="203" t="s">
        <v>1484</v>
      </c>
      <c r="AL107" s="114" t="s">
        <v>1059</v>
      </c>
      <c r="AM107" s="111"/>
      <c r="AN107" s="112"/>
      <c r="AO107" s="114"/>
      <c r="AP107" s="115" t="str">
        <f t="shared" si="44"/>
        <v/>
      </c>
      <c r="AQ107" s="113" t="str">
        <f t="shared" si="45"/>
        <v/>
      </c>
      <c r="AR107" s="113" t="str">
        <f t="shared" si="46"/>
        <v/>
      </c>
      <c r="AS107" s="113" t="str">
        <f t="shared" si="47"/>
        <v/>
      </c>
      <c r="AT107" s="114" t="str">
        <f t="shared" si="48"/>
        <v/>
      </c>
      <c r="AU107" s="112"/>
      <c r="AV107" s="112"/>
      <c r="AW107" s="114" t="str">
        <f t="shared" si="43"/>
        <v>PENDIENTE</v>
      </c>
      <c r="AX107" s="114"/>
      <c r="AY107" s="114"/>
      <c r="AZ107" s="114"/>
    </row>
    <row r="108" spans="1:52" s="21" customFormat="1" ht="67.5" x14ac:dyDescent="0.15">
      <c r="A108" s="116">
        <v>99</v>
      </c>
      <c r="B108" s="37">
        <v>43296</v>
      </c>
      <c r="C108" s="38" t="s">
        <v>19</v>
      </c>
      <c r="D108" s="38" t="s">
        <v>452</v>
      </c>
      <c r="E108" s="37">
        <v>43300</v>
      </c>
      <c r="F108" s="38">
        <v>10</v>
      </c>
      <c r="G108" s="39" t="s">
        <v>490</v>
      </c>
      <c r="H108" s="38" t="s">
        <v>78</v>
      </c>
      <c r="I108" s="38" t="s">
        <v>491</v>
      </c>
      <c r="J108" s="40" t="s">
        <v>492</v>
      </c>
      <c r="K108" s="116">
        <v>1</v>
      </c>
      <c r="L108" s="100" t="s">
        <v>21</v>
      </c>
      <c r="M108" s="116" t="s">
        <v>493</v>
      </c>
      <c r="N108" s="116" t="s">
        <v>494</v>
      </c>
      <c r="O108" s="152">
        <v>1</v>
      </c>
      <c r="P108" s="148">
        <v>43396</v>
      </c>
      <c r="Q108" s="148">
        <v>43677</v>
      </c>
      <c r="R108" s="116" t="s">
        <v>65</v>
      </c>
      <c r="S108" s="116" t="s">
        <v>45</v>
      </c>
      <c r="T108" s="116" t="s">
        <v>457</v>
      </c>
      <c r="U108" s="142" t="s">
        <v>110</v>
      </c>
      <c r="V108" s="189">
        <v>43585</v>
      </c>
      <c r="W108" s="112" t="s">
        <v>1149</v>
      </c>
      <c r="X108" s="113">
        <v>0</v>
      </c>
      <c r="Y108" s="113"/>
      <c r="Z108" s="113"/>
      <c r="AA108" s="114" t="s">
        <v>1047</v>
      </c>
      <c r="AB108" s="190" t="s">
        <v>1058</v>
      </c>
      <c r="AC108" s="188">
        <v>43708</v>
      </c>
      <c r="AD108" s="112" t="s">
        <v>1292</v>
      </c>
      <c r="AE108" s="114">
        <v>0</v>
      </c>
      <c r="AF108" s="115">
        <f t="shared" si="33"/>
        <v>0</v>
      </c>
      <c r="AG108" s="113">
        <f t="shared" si="34"/>
        <v>0</v>
      </c>
      <c r="AH108" s="113" t="str">
        <f t="shared" si="35"/>
        <v>INCUMPLIDA</v>
      </c>
      <c r="AI108" s="113" t="b">
        <f t="shared" si="36"/>
        <v>0</v>
      </c>
      <c r="AJ108" s="114" t="str">
        <f t="shared" si="37"/>
        <v>INCUMPLIDA</v>
      </c>
      <c r="AK108" s="203" t="s">
        <v>1482</v>
      </c>
      <c r="AL108" s="114" t="s">
        <v>1059</v>
      </c>
      <c r="AM108" s="111"/>
      <c r="AN108" s="112"/>
      <c r="AO108" s="114"/>
      <c r="AP108" s="115" t="str">
        <f t="shared" si="44"/>
        <v/>
      </c>
      <c r="AQ108" s="113" t="str">
        <f t="shared" si="45"/>
        <v/>
      </c>
      <c r="AR108" s="113" t="str">
        <f t="shared" si="46"/>
        <v/>
      </c>
      <c r="AS108" s="113" t="str">
        <f t="shared" si="47"/>
        <v/>
      </c>
      <c r="AT108" s="114" t="str">
        <f t="shared" si="48"/>
        <v/>
      </c>
      <c r="AU108" s="112"/>
      <c r="AV108" s="112"/>
      <c r="AW108" s="114" t="str">
        <f t="shared" si="43"/>
        <v>PENDIENTE</v>
      </c>
      <c r="AX108" s="114"/>
      <c r="AY108" s="114"/>
      <c r="AZ108" s="114"/>
    </row>
    <row r="109" spans="1:52" s="21" customFormat="1" ht="112.5" x14ac:dyDescent="0.15">
      <c r="A109" s="116">
        <v>100</v>
      </c>
      <c r="B109" s="37">
        <v>43296</v>
      </c>
      <c r="C109" s="38" t="s">
        <v>19</v>
      </c>
      <c r="D109" s="38" t="s">
        <v>452</v>
      </c>
      <c r="E109" s="37">
        <v>43300</v>
      </c>
      <c r="F109" s="38">
        <v>11</v>
      </c>
      <c r="G109" s="39" t="s">
        <v>495</v>
      </c>
      <c r="H109" s="38" t="s">
        <v>78</v>
      </c>
      <c r="I109" s="38" t="s">
        <v>496</v>
      </c>
      <c r="J109" s="40" t="s">
        <v>474</v>
      </c>
      <c r="K109" s="116">
        <v>1</v>
      </c>
      <c r="L109" s="100" t="s">
        <v>42</v>
      </c>
      <c r="M109" s="116" t="s">
        <v>497</v>
      </c>
      <c r="N109" s="116" t="s">
        <v>476</v>
      </c>
      <c r="O109" s="152">
        <v>1</v>
      </c>
      <c r="P109" s="148">
        <v>43396</v>
      </c>
      <c r="Q109" s="148">
        <v>43677</v>
      </c>
      <c r="R109" s="116" t="s">
        <v>65</v>
      </c>
      <c r="S109" s="116" t="s">
        <v>45</v>
      </c>
      <c r="T109" s="116" t="s">
        <v>457</v>
      </c>
      <c r="U109" s="142" t="s">
        <v>110</v>
      </c>
      <c r="V109" s="189">
        <v>43585</v>
      </c>
      <c r="W109" s="112" t="s">
        <v>1149</v>
      </c>
      <c r="X109" s="113">
        <v>0</v>
      </c>
      <c r="Y109" s="113"/>
      <c r="Z109" s="113"/>
      <c r="AA109" s="114" t="s">
        <v>1047</v>
      </c>
      <c r="AB109" s="190" t="s">
        <v>1058</v>
      </c>
      <c r="AC109" s="188">
        <v>43708</v>
      </c>
      <c r="AD109" s="112" t="s">
        <v>1392</v>
      </c>
      <c r="AE109" s="114">
        <v>0.5</v>
      </c>
      <c r="AF109" s="115">
        <f t="shared" si="33"/>
        <v>0.5</v>
      </c>
      <c r="AG109" s="113">
        <f t="shared" si="34"/>
        <v>0.5</v>
      </c>
      <c r="AH109" s="113" t="str">
        <f t="shared" si="35"/>
        <v>INCUMPLIDA</v>
      </c>
      <c r="AI109" s="113" t="b">
        <f t="shared" si="36"/>
        <v>0</v>
      </c>
      <c r="AJ109" s="114" t="str">
        <f t="shared" si="37"/>
        <v>INCUMPLIDA</v>
      </c>
      <c r="AK109" s="203" t="s">
        <v>1428</v>
      </c>
      <c r="AL109" s="114" t="s">
        <v>1059</v>
      </c>
      <c r="AM109" s="111"/>
      <c r="AN109" s="112"/>
      <c r="AO109" s="114"/>
      <c r="AP109" s="115" t="str">
        <f t="shared" si="44"/>
        <v/>
      </c>
      <c r="AQ109" s="113" t="str">
        <f t="shared" si="45"/>
        <v/>
      </c>
      <c r="AR109" s="113" t="str">
        <f t="shared" si="46"/>
        <v/>
      </c>
      <c r="AS109" s="113" t="str">
        <f t="shared" si="47"/>
        <v/>
      </c>
      <c r="AT109" s="114" t="str">
        <f t="shared" si="48"/>
        <v/>
      </c>
      <c r="AU109" s="112"/>
      <c r="AV109" s="112"/>
      <c r="AW109" s="114" t="str">
        <f t="shared" si="43"/>
        <v>PENDIENTE</v>
      </c>
      <c r="AX109" s="114"/>
      <c r="AY109" s="114"/>
      <c r="AZ109" s="114"/>
    </row>
    <row r="110" spans="1:52" s="21" customFormat="1" ht="112.5" x14ac:dyDescent="0.15">
      <c r="A110" s="116">
        <v>101</v>
      </c>
      <c r="B110" s="37">
        <v>43296</v>
      </c>
      <c r="C110" s="38" t="s">
        <v>19</v>
      </c>
      <c r="D110" s="38" t="s">
        <v>452</v>
      </c>
      <c r="E110" s="37">
        <v>43300</v>
      </c>
      <c r="F110" s="38">
        <v>12</v>
      </c>
      <c r="G110" s="39" t="s">
        <v>498</v>
      </c>
      <c r="H110" s="38" t="s">
        <v>78</v>
      </c>
      <c r="I110" s="38" t="s">
        <v>496</v>
      </c>
      <c r="J110" s="40" t="s">
        <v>474</v>
      </c>
      <c r="K110" s="116">
        <v>1</v>
      </c>
      <c r="L110" s="100" t="s">
        <v>42</v>
      </c>
      <c r="M110" s="116" t="s">
        <v>497</v>
      </c>
      <c r="N110" s="116" t="s">
        <v>476</v>
      </c>
      <c r="O110" s="152">
        <v>1</v>
      </c>
      <c r="P110" s="148">
        <v>43396</v>
      </c>
      <c r="Q110" s="148">
        <v>43677</v>
      </c>
      <c r="R110" s="116" t="s">
        <v>65</v>
      </c>
      <c r="S110" s="116" t="s">
        <v>45</v>
      </c>
      <c r="T110" s="116" t="s">
        <v>457</v>
      </c>
      <c r="U110" s="142" t="s">
        <v>110</v>
      </c>
      <c r="V110" s="189">
        <v>43585</v>
      </c>
      <c r="W110" s="112" t="s">
        <v>1149</v>
      </c>
      <c r="X110" s="113">
        <v>0</v>
      </c>
      <c r="Y110" s="113"/>
      <c r="Z110" s="113"/>
      <c r="AA110" s="114" t="s">
        <v>1047</v>
      </c>
      <c r="AB110" s="190" t="s">
        <v>1058</v>
      </c>
      <c r="AC110" s="188">
        <v>43708</v>
      </c>
      <c r="AD110" s="112" t="s">
        <v>1392</v>
      </c>
      <c r="AE110" s="114">
        <v>0.5</v>
      </c>
      <c r="AF110" s="115">
        <f t="shared" si="33"/>
        <v>0.5</v>
      </c>
      <c r="AG110" s="113">
        <f t="shared" si="34"/>
        <v>0.5</v>
      </c>
      <c r="AH110" s="113" t="str">
        <f t="shared" si="35"/>
        <v>INCUMPLIDA</v>
      </c>
      <c r="AI110" s="113" t="b">
        <f t="shared" si="36"/>
        <v>0</v>
      </c>
      <c r="AJ110" s="114" t="str">
        <f t="shared" si="37"/>
        <v>INCUMPLIDA</v>
      </c>
      <c r="AK110" s="203" t="s">
        <v>1428</v>
      </c>
      <c r="AL110" s="114" t="s">
        <v>1059</v>
      </c>
      <c r="AM110" s="111"/>
      <c r="AN110" s="112"/>
      <c r="AO110" s="114"/>
      <c r="AP110" s="115" t="str">
        <f t="shared" si="44"/>
        <v/>
      </c>
      <c r="AQ110" s="113" t="str">
        <f t="shared" si="45"/>
        <v/>
      </c>
      <c r="AR110" s="113" t="str">
        <f t="shared" si="46"/>
        <v/>
      </c>
      <c r="AS110" s="113" t="str">
        <f t="shared" si="47"/>
        <v/>
      </c>
      <c r="AT110" s="114" t="str">
        <f t="shared" si="48"/>
        <v/>
      </c>
      <c r="AU110" s="112"/>
      <c r="AV110" s="112"/>
      <c r="AW110" s="114" t="str">
        <f t="shared" si="43"/>
        <v>PENDIENTE</v>
      </c>
      <c r="AX110" s="114"/>
      <c r="AY110" s="114"/>
      <c r="AZ110" s="114"/>
    </row>
    <row r="111" spans="1:52" s="21" customFormat="1" ht="146.25" x14ac:dyDescent="0.15">
      <c r="A111" s="116">
        <v>102</v>
      </c>
      <c r="B111" s="37">
        <v>43447</v>
      </c>
      <c r="C111" s="38" t="s">
        <v>19</v>
      </c>
      <c r="D111" s="38" t="s">
        <v>499</v>
      </c>
      <c r="E111" s="37">
        <v>43447</v>
      </c>
      <c r="F111" s="38">
        <v>1</v>
      </c>
      <c r="G111" s="39" t="s">
        <v>500</v>
      </c>
      <c r="H111" s="38" t="s">
        <v>76</v>
      </c>
      <c r="I111" s="39" t="s">
        <v>501</v>
      </c>
      <c r="J111" s="39" t="s">
        <v>502</v>
      </c>
      <c r="K111" s="38">
        <v>2</v>
      </c>
      <c r="L111" s="38" t="s">
        <v>21</v>
      </c>
      <c r="M111" s="40" t="s">
        <v>503</v>
      </c>
      <c r="N111" s="44" t="s">
        <v>504</v>
      </c>
      <c r="O111" s="42">
        <v>1</v>
      </c>
      <c r="P111" s="37">
        <v>43467</v>
      </c>
      <c r="Q111" s="84">
        <v>43769</v>
      </c>
      <c r="R111" s="38" t="s">
        <v>32</v>
      </c>
      <c r="S111" s="46" t="s">
        <v>505</v>
      </c>
      <c r="T111" s="46" t="s">
        <v>505</v>
      </c>
      <c r="U111" s="154" t="s">
        <v>110</v>
      </c>
      <c r="V111" s="189">
        <v>43585</v>
      </c>
      <c r="W111" s="112" t="s">
        <v>1150</v>
      </c>
      <c r="X111" s="113">
        <v>0.25</v>
      </c>
      <c r="Y111" s="113"/>
      <c r="Z111" s="113"/>
      <c r="AA111" s="114" t="s">
        <v>1045</v>
      </c>
      <c r="AB111" s="190" t="s">
        <v>1058</v>
      </c>
      <c r="AC111" s="188">
        <v>43708</v>
      </c>
      <c r="AD111" s="237" t="s">
        <v>1309</v>
      </c>
      <c r="AE111" s="114">
        <v>0.5</v>
      </c>
      <c r="AF111" s="115">
        <f t="shared" si="33"/>
        <v>0.25</v>
      </c>
      <c r="AG111" s="113">
        <f t="shared" si="34"/>
        <v>0.25</v>
      </c>
      <c r="AH111" s="113" t="b">
        <f t="shared" si="35"/>
        <v>0</v>
      </c>
      <c r="AI111" s="113" t="str">
        <f t="shared" si="36"/>
        <v>EN PROCESO</v>
      </c>
      <c r="AJ111" s="114" t="str">
        <f t="shared" si="37"/>
        <v>EN PROCESO</v>
      </c>
      <c r="AK111" s="207" t="s">
        <v>1488</v>
      </c>
      <c r="AL111" s="114" t="s">
        <v>1060</v>
      </c>
      <c r="AM111" s="111"/>
      <c r="AN111" s="112"/>
      <c r="AO111" s="114"/>
      <c r="AP111" s="115" t="str">
        <f t="shared" si="44"/>
        <v/>
      </c>
      <c r="AQ111" s="113" t="str">
        <f t="shared" si="45"/>
        <v/>
      </c>
      <c r="AR111" s="113" t="str">
        <f t="shared" si="46"/>
        <v/>
      </c>
      <c r="AS111" s="113" t="str">
        <f t="shared" si="47"/>
        <v/>
      </c>
      <c r="AT111" s="114" t="str">
        <f t="shared" si="48"/>
        <v/>
      </c>
      <c r="AU111" s="112"/>
      <c r="AV111" s="112"/>
      <c r="AW111" s="114" t="str">
        <f t="shared" si="43"/>
        <v>PENDIENTE</v>
      </c>
      <c r="AX111" s="114"/>
      <c r="AY111" s="114"/>
      <c r="AZ111" s="114"/>
    </row>
    <row r="112" spans="1:52" s="21" customFormat="1" ht="146.25" x14ac:dyDescent="0.15">
      <c r="A112" s="116">
        <v>103</v>
      </c>
      <c r="B112" s="37">
        <v>43447</v>
      </c>
      <c r="C112" s="38" t="s">
        <v>19</v>
      </c>
      <c r="D112" s="38" t="s">
        <v>499</v>
      </c>
      <c r="E112" s="37">
        <v>43447</v>
      </c>
      <c r="F112" s="38">
        <v>2</v>
      </c>
      <c r="G112" s="39" t="s">
        <v>506</v>
      </c>
      <c r="H112" s="38" t="s">
        <v>76</v>
      </c>
      <c r="I112" s="39" t="s">
        <v>501</v>
      </c>
      <c r="J112" s="39" t="s">
        <v>502</v>
      </c>
      <c r="K112" s="38">
        <v>2</v>
      </c>
      <c r="L112" s="38" t="s">
        <v>21</v>
      </c>
      <c r="M112" s="40" t="s">
        <v>503</v>
      </c>
      <c r="N112" s="44" t="s">
        <v>504</v>
      </c>
      <c r="O112" s="42">
        <v>1</v>
      </c>
      <c r="P112" s="37">
        <v>43467</v>
      </c>
      <c r="Q112" s="84">
        <v>43769</v>
      </c>
      <c r="R112" s="38" t="s">
        <v>32</v>
      </c>
      <c r="S112" s="46" t="s">
        <v>505</v>
      </c>
      <c r="T112" s="46" t="s">
        <v>505</v>
      </c>
      <c r="U112" s="154" t="s">
        <v>110</v>
      </c>
      <c r="V112" s="189">
        <v>43585</v>
      </c>
      <c r="W112" s="112" t="s">
        <v>1151</v>
      </c>
      <c r="X112" s="113">
        <v>0.25</v>
      </c>
      <c r="Y112" s="113"/>
      <c r="Z112" s="113"/>
      <c r="AA112" s="114" t="s">
        <v>1045</v>
      </c>
      <c r="AB112" s="190" t="s">
        <v>1058</v>
      </c>
      <c r="AC112" s="188">
        <v>43708</v>
      </c>
      <c r="AD112" s="237" t="s">
        <v>1309</v>
      </c>
      <c r="AE112" s="114">
        <v>0.5</v>
      </c>
      <c r="AF112" s="115">
        <f t="shared" si="33"/>
        <v>0.25</v>
      </c>
      <c r="AG112" s="113">
        <f t="shared" si="34"/>
        <v>0.25</v>
      </c>
      <c r="AH112" s="113" t="b">
        <f t="shared" si="35"/>
        <v>0</v>
      </c>
      <c r="AI112" s="113" t="str">
        <f t="shared" si="36"/>
        <v>EN PROCESO</v>
      </c>
      <c r="AJ112" s="114" t="str">
        <f t="shared" si="37"/>
        <v>EN PROCESO</v>
      </c>
      <c r="AK112" s="207" t="s">
        <v>1489</v>
      </c>
      <c r="AL112" s="114" t="s">
        <v>1060</v>
      </c>
      <c r="AM112" s="111"/>
      <c r="AN112" s="112"/>
      <c r="AO112" s="114"/>
      <c r="AP112" s="115" t="str">
        <f t="shared" si="44"/>
        <v/>
      </c>
      <c r="AQ112" s="113" t="str">
        <f t="shared" si="45"/>
        <v/>
      </c>
      <c r="AR112" s="113" t="str">
        <f t="shared" si="46"/>
        <v/>
      </c>
      <c r="AS112" s="113" t="str">
        <f t="shared" si="47"/>
        <v/>
      </c>
      <c r="AT112" s="114" t="str">
        <f t="shared" si="48"/>
        <v/>
      </c>
      <c r="AU112" s="112"/>
      <c r="AV112" s="112"/>
      <c r="AW112" s="114" t="str">
        <f t="shared" si="43"/>
        <v>PENDIENTE</v>
      </c>
      <c r="AX112" s="114"/>
      <c r="AY112" s="114"/>
      <c r="AZ112" s="114"/>
    </row>
    <row r="113" spans="1:52" s="21" customFormat="1" ht="146.25" x14ac:dyDescent="0.15">
      <c r="A113" s="116">
        <v>104</v>
      </c>
      <c r="B113" s="37">
        <v>43447</v>
      </c>
      <c r="C113" s="38" t="s">
        <v>19</v>
      </c>
      <c r="D113" s="38" t="s">
        <v>499</v>
      </c>
      <c r="E113" s="37">
        <v>43447</v>
      </c>
      <c r="F113" s="38">
        <v>3</v>
      </c>
      <c r="G113" s="39" t="s">
        <v>507</v>
      </c>
      <c r="H113" s="38" t="s">
        <v>76</v>
      </c>
      <c r="I113" s="39" t="s">
        <v>501</v>
      </c>
      <c r="J113" s="39" t="s">
        <v>502</v>
      </c>
      <c r="K113" s="38">
        <v>2</v>
      </c>
      <c r="L113" s="38" t="s">
        <v>21</v>
      </c>
      <c r="M113" s="40" t="s">
        <v>503</v>
      </c>
      <c r="N113" s="44" t="s">
        <v>504</v>
      </c>
      <c r="O113" s="42">
        <v>1</v>
      </c>
      <c r="P113" s="37">
        <v>43467</v>
      </c>
      <c r="Q113" s="84">
        <v>43769</v>
      </c>
      <c r="R113" s="38" t="s">
        <v>32</v>
      </c>
      <c r="S113" s="46" t="s">
        <v>505</v>
      </c>
      <c r="T113" s="46" t="s">
        <v>505</v>
      </c>
      <c r="U113" s="154" t="s">
        <v>110</v>
      </c>
      <c r="V113" s="189">
        <v>43585</v>
      </c>
      <c r="W113" s="112" t="s">
        <v>1151</v>
      </c>
      <c r="X113" s="113">
        <v>0.25</v>
      </c>
      <c r="Y113" s="113"/>
      <c r="Z113" s="113"/>
      <c r="AA113" s="114" t="s">
        <v>1045</v>
      </c>
      <c r="AB113" s="190" t="s">
        <v>1058</v>
      </c>
      <c r="AC113" s="188">
        <v>43708</v>
      </c>
      <c r="AD113" s="237" t="s">
        <v>1309</v>
      </c>
      <c r="AE113" s="114">
        <v>0.5</v>
      </c>
      <c r="AF113" s="115">
        <f t="shared" si="33"/>
        <v>0.25</v>
      </c>
      <c r="AG113" s="113">
        <f t="shared" si="34"/>
        <v>0.25</v>
      </c>
      <c r="AH113" s="113" t="b">
        <f t="shared" si="35"/>
        <v>0</v>
      </c>
      <c r="AI113" s="113" t="str">
        <f t="shared" si="36"/>
        <v>EN PROCESO</v>
      </c>
      <c r="AJ113" s="114" t="str">
        <f t="shared" si="37"/>
        <v>EN PROCESO</v>
      </c>
      <c r="AK113" s="207" t="s">
        <v>1489</v>
      </c>
      <c r="AL113" s="114" t="s">
        <v>1060</v>
      </c>
      <c r="AM113" s="111"/>
      <c r="AN113" s="112"/>
      <c r="AO113" s="114"/>
      <c r="AP113" s="115" t="str">
        <f t="shared" si="44"/>
        <v/>
      </c>
      <c r="AQ113" s="113" t="str">
        <f t="shared" si="45"/>
        <v/>
      </c>
      <c r="AR113" s="113" t="str">
        <f t="shared" si="46"/>
        <v/>
      </c>
      <c r="AS113" s="113" t="str">
        <f t="shared" si="47"/>
        <v/>
      </c>
      <c r="AT113" s="114" t="str">
        <f t="shared" si="48"/>
        <v/>
      </c>
      <c r="AU113" s="112"/>
      <c r="AV113" s="112"/>
      <c r="AW113" s="114" t="str">
        <f t="shared" si="43"/>
        <v>PENDIENTE</v>
      </c>
      <c r="AX113" s="114"/>
      <c r="AY113" s="114"/>
      <c r="AZ113" s="114"/>
    </row>
    <row r="114" spans="1:52" s="21" customFormat="1" ht="146.25" x14ac:dyDescent="0.15">
      <c r="A114" s="116">
        <v>105</v>
      </c>
      <c r="B114" s="37">
        <v>43447</v>
      </c>
      <c r="C114" s="38" t="s">
        <v>19</v>
      </c>
      <c r="D114" s="38" t="s">
        <v>499</v>
      </c>
      <c r="E114" s="37">
        <v>43447</v>
      </c>
      <c r="F114" s="38">
        <v>4</v>
      </c>
      <c r="G114" s="49" t="s">
        <v>508</v>
      </c>
      <c r="H114" s="40" t="s">
        <v>76</v>
      </c>
      <c r="I114" s="39" t="s">
        <v>501</v>
      </c>
      <c r="J114" s="39" t="s">
        <v>502</v>
      </c>
      <c r="K114" s="38">
        <v>2</v>
      </c>
      <c r="L114" s="38" t="s">
        <v>21</v>
      </c>
      <c r="M114" s="40" t="s">
        <v>503</v>
      </c>
      <c r="N114" s="44" t="s">
        <v>504</v>
      </c>
      <c r="O114" s="42">
        <v>1</v>
      </c>
      <c r="P114" s="37">
        <v>43467</v>
      </c>
      <c r="Q114" s="84">
        <v>43769</v>
      </c>
      <c r="R114" s="38" t="s">
        <v>32</v>
      </c>
      <c r="S114" s="46" t="s">
        <v>505</v>
      </c>
      <c r="T114" s="46" t="s">
        <v>505</v>
      </c>
      <c r="U114" s="154" t="s">
        <v>110</v>
      </c>
      <c r="V114" s="189">
        <v>43585</v>
      </c>
      <c r="W114" s="112" t="s">
        <v>1151</v>
      </c>
      <c r="X114" s="113">
        <v>0.25</v>
      </c>
      <c r="Y114" s="113"/>
      <c r="Z114" s="113"/>
      <c r="AA114" s="114" t="s">
        <v>1045</v>
      </c>
      <c r="AB114" s="190" t="s">
        <v>1058</v>
      </c>
      <c r="AC114" s="188">
        <v>43708</v>
      </c>
      <c r="AD114" s="237" t="s">
        <v>1309</v>
      </c>
      <c r="AE114" s="114">
        <v>0.5</v>
      </c>
      <c r="AF114" s="115">
        <f t="shared" si="33"/>
        <v>0.25</v>
      </c>
      <c r="AG114" s="113">
        <f t="shared" si="34"/>
        <v>0.25</v>
      </c>
      <c r="AH114" s="113" t="b">
        <f t="shared" si="35"/>
        <v>0</v>
      </c>
      <c r="AI114" s="113" t="str">
        <f t="shared" si="36"/>
        <v>EN PROCESO</v>
      </c>
      <c r="AJ114" s="114" t="str">
        <f t="shared" si="37"/>
        <v>EN PROCESO</v>
      </c>
      <c r="AK114" s="207" t="s">
        <v>1489</v>
      </c>
      <c r="AL114" s="114" t="s">
        <v>1060</v>
      </c>
      <c r="AM114" s="111"/>
      <c r="AN114" s="112"/>
      <c r="AO114" s="114"/>
      <c r="AP114" s="115" t="str">
        <f t="shared" si="44"/>
        <v/>
      </c>
      <c r="AQ114" s="113" t="str">
        <f t="shared" si="45"/>
        <v/>
      </c>
      <c r="AR114" s="113" t="str">
        <f t="shared" si="46"/>
        <v/>
      </c>
      <c r="AS114" s="113" t="str">
        <f t="shared" si="47"/>
        <v/>
      </c>
      <c r="AT114" s="114" t="str">
        <f t="shared" si="48"/>
        <v/>
      </c>
      <c r="AU114" s="112"/>
      <c r="AV114" s="112"/>
      <c r="AW114" s="114" t="str">
        <f t="shared" si="43"/>
        <v>PENDIENTE</v>
      </c>
      <c r="AX114" s="114"/>
      <c r="AY114" s="114"/>
      <c r="AZ114" s="114"/>
    </row>
    <row r="115" spans="1:52" s="21" customFormat="1" ht="123.75" x14ac:dyDescent="0.15">
      <c r="A115" s="116">
        <v>106</v>
      </c>
      <c r="B115" s="37">
        <v>43447</v>
      </c>
      <c r="C115" s="38" t="s">
        <v>19</v>
      </c>
      <c r="D115" s="38" t="s">
        <v>499</v>
      </c>
      <c r="E115" s="37">
        <v>43447</v>
      </c>
      <c r="F115" s="38">
        <v>5</v>
      </c>
      <c r="G115" s="49" t="s">
        <v>509</v>
      </c>
      <c r="H115" s="40" t="s">
        <v>77</v>
      </c>
      <c r="I115" s="39" t="s">
        <v>510</v>
      </c>
      <c r="J115" s="39" t="s">
        <v>511</v>
      </c>
      <c r="K115" s="38">
        <v>3</v>
      </c>
      <c r="L115" s="38" t="s">
        <v>21</v>
      </c>
      <c r="M115" s="40" t="s">
        <v>512</v>
      </c>
      <c r="N115" s="40" t="s">
        <v>513</v>
      </c>
      <c r="O115" s="47">
        <v>1</v>
      </c>
      <c r="P115" s="37">
        <v>43467</v>
      </c>
      <c r="Q115" s="84">
        <v>43644</v>
      </c>
      <c r="R115" s="38" t="s">
        <v>59</v>
      </c>
      <c r="S115" s="46" t="s">
        <v>514</v>
      </c>
      <c r="T115" s="46" t="s">
        <v>515</v>
      </c>
      <c r="U115" s="154" t="s">
        <v>110</v>
      </c>
      <c r="V115" s="189">
        <v>43585</v>
      </c>
      <c r="W115" s="112" t="s">
        <v>1152</v>
      </c>
      <c r="X115" s="113">
        <v>0.66700000000000004</v>
      </c>
      <c r="Y115" s="113"/>
      <c r="Z115" s="113"/>
      <c r="AA115" s="114" t="s">
        <v>1045</v>
      </c>
      <c r="AB115" s="190" t="s">
        <v>1058</v>
      </c>
      <c r="AC115" s="188">
        <v>43708</v>
      </c>
      <c r="AD115" s="112" t="s">
        <v>1368</v>
      </c>
      <c r="AE115" s="114">
        <v>3</v>
      </c>
      <c r="AF115" s="115">
        <f t="shared" si="33"/>
        <v>1</v>
      </c>
      <c r="AG115" s="113">
        <f t="shared" si="34"/>
        <v>1</v>
      </c>
      <c r="AH115" s="113" t="str">
        <f t="shared" si="35"/>
        <v>TERMINADA EXTEMPORANEA</v>
      </c>
      <c r="AI115" s="113" t="b">
        <f t="shared" si="36"/>
        <v>0</v>
      </c>
      <c r="AJ115" s="114" t="str">
        <f t="shared" si="37"/>
        <v>TERMINADA EXTEMPORANEA</v>
      </c>
      <c r="AK115" s="203" t="s">
        <v>1369</v>
      </c>
      <c r="AL115" s="114" t="s">
        <v>1059</v>
      </c>
      <c r="AM115" s="111"/>
      <c r="AN115" s="112"/>
      <c r="AO115" s="114"/>
      <c r="AP115" s="115" t="str">
        <f t="shared" si="44"/>
        <v/>
      </c>
      <c r="AQ115" s="113" t="str">
        <f t="shared" si="45"/>
        <v/>
      </c>
      <c r="AR115" s="113" t="str">
        <f t="shared" si="46"/>
        <v/>
      </c>
      <c r="AS115" s="113" t="str">
        <f t="shared" si="47"/>
        <v/>
      </c>
      <c r="AT115" s="114" t="str">
        <f t="shared" si="48"/>
        <v/>
      </c>
      <c r="AU115" s="112"/>
      <c r="AV115" s="112"/>
      <c r="AW115" s="114" t="str">
        <f t="shared" si="43"/>
        <v>CUMPLIDA</v>
      </c>
      <c r="AX115" s="114" t="s">
        <v>1431</v>
      </c>
      <c r="AY115" s="114" t="s">
        <v>649</v>
      </c>
      <c r="AZ115" s="114" t="s">
        <v>1453</v>
      </c>
    </row>
    <row r="116" spans="1:52" s="21" customFormat="1" ht="236.25" x14ac:dyDescent="0.15">
      <c r="A116" s="116">
        <v>107</v>
      </c>
      <c r="B116" s="37">
        <v>43447</v>
      </c>
      <c r="C116" s="38" t="s">
        <v>19</v>
      </c>
      <c r="D116" s="38" t="s">
        <v>499</v>
      </c>
      <c r="E116" s="37">
        <v>43447</v>
      </c>
      <c r="F116" s="38">
        <v>6</v>
      </c>
      <c r="G116" s="49" t="s">
        <v>516</v>
      </c>
      <c r="H116" s="40" t="s">
        <v>80</v>
      </c>
      <c r="I116" s="49" t="s">
        <v>517</v>
      </c>
      <c r="J116" s="49" t="s">
        <v>989</v>
      </c>
      <c r="K116" s="40">
        <v>2</v>
      </c>
      <c r="L116" s="40" t="s">
        <v>221</v>
      </c>
      <c r="M116" s="40" t="s">
        <v>518</v>
      </c>
      <c r="N116" s="40" t="s">
        <v>519</v>
      </c>
      <c r="O116" s="50">
        <v>1</v>
      </c>
      <c r="P116" s="45">
        <v>43466</v>
      </c>
      <c r="Q116" s="84">
        <v>43830</v>
      </c>
      <c r="R116" s="40" t="s">
        <v>31</v>
      </c>
      <c r="S116" s="46" t="str">
        <f>IF(R116="","",VLOOKUP(R116,[3]Datos.!$G$28:$H$50,2,FALSE))</f>
        <v xml:space="preserve">Subdirector Administrativo </v>
      </c>
      <c r="T116" s="46" t="str">
        <f>IF(R116="","",VLOOKUP(R116,[3]Datos.!$J$28:$K$50,2,FALSE))</f>
        <v>Profesional Universitario de Sistemas</v>
      </c>
      <c r="U116" s="96" t="s">
        <v>110</v>
      </c>
      <c r="V116" s="189">
        <v>43585</v>
      </c>
      <c r="W116" s="112" t="s">
        <v>1153</v>
      </c>
      <c r="X116" s="113">
        <v>0.5</v>
      </c>
      <c r="Y116" s="113"/>
      <c r="Z116" s="113"/>
      <c r="AA116" s="114" t="s">
        <v>1045</v>
      </c>
      <c r="AB116" s="190" t="s">
        <v>1057</v>
      </c>
      <c r="AC116" s="188">
        <v>43708</v>
      </c>
      <c r="AD116" s="245" t="s">
        <v>1329</v>
      </c>
      <c r="AE116" s="114">
        <v>1</v>
      </c>
      <c r="AF116" s="115">
        <f t="shared" si="33"/>
        <v>0.5</v>
      </c>
      <c r="AG116" s="113">
        <f t="shared" si="34"/>
        <v>0.5</v>
      </c>
      <c r="AH116" s="113" t="b">
        <f t="shared" si="35"/>
        <v>0</v>
      </c>
      <c r="AI116" s="113" t="str">
        <f t="shared" si="36"/>
        <v>EN PROCESO</v>
      </c>
      <c r="AJ116" s="114" t="str">
        <f t="shared" si="37"/>
        <v>EN PROCESO</v>
      </c>
      <c r="AK116" s="203" t="s">
        <v>1552</v>
      </c>
      <c r="AL116" s="114" t="s">
        <v>1057</v>
      </c>
      <c r="AM116" s="111"/>
      <c r="AN116" s="112"/>
      <c r="AO116" s="114"/>
      <c r="AP116" s="115" t="str">
        <f t="shared" si="44"/>
        <v/>
      </c>
      <c r="AQ116" s="113" t="str">
        <f t="shared" si="45"/>
        <v/>
      </c>
      <c r="AR116" s="113" t="str">
        <f t="shared" si="46"/>
        <v/>
      </c>
      <c r="AS116" s="113" t="str">
        <f t="shared" si="47"/>
        <v/>
      </c>
      <c r="AT116" s="114" t="str">
        <f t="shared" si="48"/>
        <v/>
      </c>
      <c r="AU116" s="112"/>
      <c r="AV116" s="112"/>
      <c r="AW116" s="114" t="str">
        <f t="shared" si="43"/>
        <v>PENDIENTE</v>
      </c>
      <c r="AX116" s="114"/>
      <c r="AY116" s="114"/>
      <c r="AZ116" s="114"/>
    </row>
    <row r="117" spans="1:52" s="21" customFormat="1" ht="213.75" x14ac:dyDescent="0.15">
      <c r="A117" s="116">
        <v>108</v>
      </c>
      <c r="B117" s="37">
        <v>43447</v>
      </c>
      <c r="C117" s="38" t="s">
        <v>19</v>
      </c>
      <c r="D117" s="38" t="s">
        <v>499</v>
      </c>
      <c r="E117" s="37">
        <v>43447</v>
      </c>
      <c r="F117" s="38">
        <v>7</v>
      </c>
      <c r="G117" s="49" t="s">
        <v>520</v>
      </c>
      <c r="H117" s="40" t="s">
        <v>159</v>
      </c>
      <c r="I117" s="39" t="s">
        <v>521</v>
      </c>
      <c r="J117" s="62" t="s">
        <v>522</v>
      </c>
      <c r="K117" s="38">
        <v>2</v>
      </c>
      <c r="L117" s="38" t="s">
        <v>21</v>
      </c>
      <c r="M117" s="40" t="s">
        <v>523</v>
      </c>
      <c r="N117" s="40" t="s">
        <v>524</v>
      </c>
      <c r="O117" s="42">
        <v>1</v>
      </c>
      <c r="P117" s="37">
        <v>43467</v>
      </c>
      <c r="Q117" s="84">
        <v>43646</v>
      </c>
      <c r="R117" s="38" t="s">
        <v>83</v>
      </c>
      <c r="S117" s="46" t="s">
        <v>525</v>
      </c>
      <c r="T117" s="43" t="s">
        <v>526</v>
      </c>
      <c r="U117" s="154" t="s">
        <v>527</v>
      </c>
      <c r="V117" s="189">
        <v>43585</v>
      </c>
      <c r="W117" s="203" t="s">
        <v>1154</v>
      </c>
      <c r="X117" s="113">
        <v>0</v>
      </c>
      <c r="Y117" s="113"/>
      <c r="Z117" s="113"/>
      <c r="AA117" s="114" t="s">
        <v>1047</v>
      </c>
      <c r="AB117" s="190" t="s">
        <v>1059</v>
      </c>
      <c r="AC117" s="188">
        <v>43708</v>
      </c>
      <c r="AD117" s="112" t="s">
        <v>1337</v>
      </c>
      <c r="AE117" s="114">
        <v>1</v>
      </c>
      <c r="AF117" s="115">
        <f t="shared" si="33"/>
        <v>0.5</v>
      </c>
      <c r="AG117" s="113">
        <f t="shared" si="34"/>
        <v>0.5</v>
      </c>
      <c r="AH117" s="113" t="str">
        <f t="shared" si="35"/>
        <v>INCUMPLIDA</v>
      </c>
      <c r="AI117" s="113" t="b">
        <f t="shared" si="36"/>
        <v>0</v>
      </c>
      <c r="AJ117" s="114" t="str">
        <f t="shared" si="37"/>
        <v>INCUMPLIDA</v>
      </c>
      <c r="AK117" s="203" t="s">
        <v>1538</v>
      </c>
      <c r="AL117" s="114" t="s">
        <v>1059</v>
      </c>
      <c r="AM117" s="111"/>
      <c r="AN117" s="112"/>
      <c r="AO117" s="114"/>
      <c r="AP117" s="115" t="str">
        <f t="shared" si="44"/>
        <v/>
      </c>
      <c r="AQ117" s="113" t="str">
        <f t="shared" si="45"/>
        <v/>
      </c>
      <c r="AR117" s="113" t="str">
        <f t="shared" si="46"/>
        <v/>
      </c>
      <c r="AS117" s="113" t="str">
        <f t="shared" si="47"/>
        <v/>
      </c>
      <c r="AT117" s="114" t="str">
        <f t="shared" si="48"/>
        <v/>
      </c>
      <c r="AU117" s="112"/>
      <c r="AV117" s="112"/>
      <c r="AW117" s="114" t="str">
        <f t="shared" si="43"/>
        <v>PENDIENTE</v>
      </c>
      <c r="AX117" s="114"/>
      <c r="AY117" s="114"/>
      <c r="AZ117" s="114"/>
    </row>
    <row r="118" spans="1:52" s="21" customFormat="1" ht="157.5" customHeight="1" x14ac:dyDescent="0.15">
      <c r="A118" s="116">
        <v>109</v>
      </c>
      <c r="B118" s="37">
        <v>43447</v>
      </c>
      <c r="C118" s="38" t="s">
        <v>19</v>
      </c>
      <c r="D118" s="38" t="s">
        <v>499</v>
      </c>
      <c r="E118" s="37">
        <v>43447</v>
      </c>
      <c r="F118" s="38">
        <v>8</v>
      </c>
      <c r="G118" s="49" t="s">
        <v>528</v>
      </c>
      <c r="H118" s="40" t="s">
        <v>76</v>
      </c>
      <c r="I118" s="49" t="s">
        <v>529</v>
      </c>
      <c r="J118" s="39" t="s">
        <v>530</v>
      </c>
      <c r="K118" s="38">
        <v>1</v>
      </c>
      <c r="L118" s="38" t="s">
        <v>21</v>
      </c>
      <c r="M118" s="40" t="s">
        <v>531</v>
      </c>
      <c r="N118" s="44" t="s">
        <v>532</v>
      </c>
      <c r="O118" s="42">
        <v>1</v>
      </c>
      <c r="P118" s="37">
        <v>43467</v>
      </c>
      <c r="Q118" s="84">
        <v>43677</v>
      </c>
      <c r="R118" s="38" t="s">
        <v>32</v>
      </c>
      <c r="S118" s="46" t="s">
        <v>505</v>
      </c>
      <c r="T118" s="46" t="s">
        <v>505</v>
      </c>
      <c r="U118" s="154" t="s">
        <v>110</v>
      </c>
      <c r="V118" s="189">
        <v>43585</v>
      </c>
      <c r="W118" s="203" t="s">
        <v>1155</v>
      </c>
      <c r="X118" s="113">
        <v>0.5</v>
      </c>
      <c r="Y118" s="113"/>
      <c r="Z118" s="113"/>
      <c r="AA118" s="114" t="s">
        <v>1045</v>
      </c>
      <c r="AB118" s="190" t="s">
        <v>1058</v>
      </c>
      <c r="AC118" s="188">
        <v>43708</v>
      </c>
      <c r="AD118" s="236" t="s">
        <v>1310</v>
      </c>
      <c r="AE118" s="114">
        <v>0.5</v>
      </c>
      <c r="AF118" s="115">
        <f t="shared" si="33"/>
        <v>0.5</v>
      </c>
      <c r="AG118" s="113">
        <f t="shared" si="34"/>
        <v>0.5</v>
      </c>
      <c r="AH118" s="113" t="str">
        <f t="shared" si="35"/>
        <v>INCUMPLIDA</v>
      </c>
      <c r="AI118" s="113" t="b">
        <f t="shared" si="36"/>
        <v>0</v>
      </c>
      <c r="AJ118" s="114" t="str">
        <f t="shared" si="37"/>
        <v>INCUMPLIDA</v>
      </c>
      <c r="AK118" s="207" t="s">
        <v>1432</v>
      </c>
      <c r="AL118" s="114" t="s">
        <v>1060</v>
      </c>
      <c r="AM118" s="111"/>
      <c r="AN118" s="112"/>
      <c r="AO118" s="114"/>
      <c r="AP118" s="115" t="str">
        <f t="shared" si="44"/>
        <v/>
      </c>
      <c r="AQ118" s="113" t="str">
        <f t="shared" si="45"/>
        <v/>
      </c>
      <c r="AR118" s="113" t="str">
        <f t="shared" si="46"/>
        <v/>
      </c>
      <c r="AS118" s="113" t="str">
        <f t="shared" si="47"/>
        <v/>
      </c>
      <c r="AT118" s="114" t="str">
        <f t="shared" si="48"/>
        <v/>
      </c>
      <c r="AU118" s="112"/>
      <c r="AV118" s="112"/>
      <c r="AW118" s="114" t="str">
        <f t="shared" si="43"/>
        <v>PENDIENTE</v>
      </c>
      <c r="AX118" s="114"/>
      <c r="AY118" s="114"/>
      <c r="AZ118" s="114"/>
    </row>
    <row r="119" spans="1:52" s="21" customFormat="1" ht="67.5" customHeight="1" x14ac:dyDescent="0.15">
      <c r="A119" s="116">
        <v>110</v>
      </c>
      <c r="B119" s="37">
        <v>43447</v>
      </c>
      <c r="C119" s="38" t="s">
        <v>19</v>
      </c>
      <c r="D119" s="38" t="s">
        <v>499</v>
      </c>
      <c r="E119" s="37">
        <v>43447</v>
      </c>
      <c r="F119" s="38">
        <v>10</v>
      </c>
      <c r="G119" s="39" t="s">
        <v>533</v>
      </c>
      <c r="H119" s="38" t="s">
        <v>76</v>
      </c>
      <c r="I119" s="49" t="s">
        <v>534</v>
      </c>
      <c r="J119" s="39" t="s">
        <v>535</v>
      </c>
      <c r="K119" s="38">
        <v>2</v>
      </c>
      <c r="L119" s="38" t="s">
        <v>21</v>
      </c>
      <c r="M119" s="40" t="s">
        <v>536</v>
      </c>
      <c r="N119" s="44" t="s">
        <v>537</v>
      </c>
      <c r="O119" s="42">
        <v>1</v>
      </c>
      <c r="P119" s="37">
        <v>43467</v>
      </c>
      <c r="Q119" s="37">
        <v>43769</v>
      </c>
      <c r="R119" s="38" t="s">
        <v>32</v>
      </c>
      <c r="S119" s="46" t="s">
        <v>505</v>
      </c>
      <c r="T119" s="46" t="s">
        <v>505</v>
      </c>
      <c r="U119" s="154" t="s">
        <v>110</v>
      </c>
      <c r="V119" s="189">
        <v>43585</v>
      </c>
      <c r="W119" s="203" t="s">
        <v>1156</v>
      </c>
      <c r="X119" s="113">
        <v>0</v>
      </c>
      <c r="Y119" s="113"/>
      <c r="Z119" s="113"/>
      <c r="AA119" s="114" t="s">
        <v>1047</v>
      </c>
      <c r="AB119" s="190" t="s">
        <v>1058</v>
      </c>
      <c r="AC119" s="188">
        <v>43708</v>
      </c>
      <c r="AD119" s="112" t="s">
        <v>1292</v>
      </c>
      <c r="AE119" s="114">
        <v>0</v>
      </c>
      <c r="AF119" s="115">
        <f t="shared" si="33"/>
        <v>0</v>
      </c>
      <c r="AG119" s="113">
        <f t="shared" si="34"/>
        <v>0</v>
      </c>
      <c r="AH119" s="113" t="b">
        <f t="shared" si="35"/>
        <v>0</v>
      </c>
      <c r="AI119" s="113" t="str">
        <f t="shared" si="36"/>
        <v>SIN INICIAR</v>
      </c>
      <c r="AJ119" s="114" t="str">
        <f t="shared" si="37"/>
        <v>SIN INICIAR</v>
      </c>
      <c r="AK119" s="207" t="s">
        <v>1433</v>
      </c>
      <c r="AL119" s="114" t="s">
        <v>1060</v>
      </c>
      <c r="AM119" s="111"/>
      <c r="AN119" s="112"/>
      <c r="AO119" s="114"/>
      <c r="AP119" s="115" t="str">
        <f t="shared" si="44"/>
        <v/>
      </c>
      <c r="AQ119" s="113" t="str">
        <f t="shared" si="45"/>
        <v/>
      </c>
      <c r="AR119" s="113" t="str">
        <f t="shared" si="46"/>
        <v/>
      </c>
      <c r="AS119" s="113" t="str">
        <f t="shared" si="47"/>
        <v/>
      </c>
      <c r="AT119" s="114" t="str">
        <f t="shared" si="48"/>
        <v/>
      </c>
      <c r="AU119" s="112"/>
      <c r="AV119" s="112"/>
      <c r="AW119" s="114" t="str">
        <f t="shared" si="43"/>
        <v>PENDIENTE</v>
      </c>
      <c r="AX119" s="114"/>
      <c r="AY119" s="114"/>
      <c r="AZ119" s="114"/>
    </row>
    <row r="120" spans="1:52" s="21" customFormat="1" ht="112.5" x14ac:dyDescent="0.15">
      <c r="A120" s="116">
        <v>111</v>
      </c>
      <c r="B120" s="37">
        <v>43452</v>
      </c>
      <c r="C120" s="38" t="s">
        <v>19</v>
      </c>
      <c r="D120" s="38" t="s">
        <v>538</v>
      </c>
      <c r="E120" s="37">
        <v>43452</v>
      </c>
      <c r="F120" s="38">
        <v>1</v>
      </c>
      <c r="G120" s="39" t="s">
        <v>539</v>
      </c>
      <c r="H120" s="38" t="s">
        <v>540</v>
      </c>
      <c r="I120" s="155" t="s">
        <v>541</v>
      </c>
      <c r="J120" s="155" t="s">
        <v>542</v>
      </c>
      <c r="K120" s="156">
        <v>2</v>
      </c>
      <c r="L120" s="156" t="s">
        <v>21</v>
      </c>
      <c r="M120" s="156" t="s">
        <v>543</v>
      </c>
      <c r="N120" s="156">
        <v>100</v>
      </c>
      <c r="O120" s="157">
        <v>1</v>
      </c>
      <c r="P120" s="84">
        <v>43497</v>
      </c>
      <c r="Q120" s="158">
        <v>43830</v>
      </c>
      <c r="R120" s="38" t="s">
        <v>83</v>
      </c>
      <c r="S120" s="46" t="s">
        <v>50</v>
      </c>
      <c r="T120" s="43" t="s">
        <v>75</v>
      </c>
      <c r="U120" s="154" t="s">
        <v>110</v>
      </c>
      <c r="V120" s="189">
        <v>43585</v>
      </c>
      <c r="W120" s="203" t="s">
        <v>1154</v>
      </c>
      <c r="X120" s="113">
        <v>0</v>
      </c>
      <c r="Y120" s="113"/>
      <c r="Z120" s="113"/>
      <c r="AA120" s="114" t="s">
        <v>1047</v>
      </c>
      <c r="AB120" s="190" t="s">
        <v>1059</v>
      </c>
      <c r="AC120" s="188">
        <v>43708</v>
      </c>
      <c r="AD120" s="112" t="s">
        <v>1338</v>
      </c>
      <c r="AE120" s="114">
        <v>2</v>
      </c>
      <c r="AF120" s="115">
        <f t="shared" si="33"/>
        <v>1</v>
      </c>
      <c r="AG120" s="113">
        <f t="shared" si="34"/>
        <v>1</v>
      </c>
      <c r="AH120" s="113" t="b">
        <f t="shared" si="35"/>
        <v>0</v>
      </c>
      <c r="AI120" s="113" t="str">
        <f t="shared" si="36"/>
        <v>TERMINADA</v>
      </c>
      <c r="AJ120" s="114" t="str">
        <f t="shared" si="37"/>
        <v>TERMINADA</v>
      </c>
      <c r="AK120" s="203" t="s">
        <v>1570</v>
      </c>
      <c r="AL120" s="114" t="s">
        <v>1059</v>
      </c>
      <c r="AM120" s="111"/>
      <c r="AN120" s="112"/>
      <c r="AO120" s="114"/>
      <c r="AP120" s="115" t="str">
        <f t="shared" si="44"/>
        <v/>
      </c>
      <c r="AQ120" s="113" t="str">
        <f t="shared" si="45"/>
        <v/>
      </c>
      <c r="AR120" s="113" t="str">
        <f t="shared" si="46"/>
        <v/>
      </c>
      <c r="AS120" s="113" t="str">
        <f t="shared" si="47"/>
        <v/>
      </c>
      <c r="AT120" s="114" t="str">
        <f t="shared" si="48"/>
        <v/>
      </c>
      <c r="AU120" s="112"/>
      <c r="AV120" s="112"/>
      <c r="AW120" s="114" t="str">
        <f t="shared" si="43"/>
        <v>CUMPLIDA</v>
      </c>
      <c r="AX120" s="114" t="s">
        <v>1339</v>
      </c>
      <c r="AY120" s="114" t="s">
        <v>649</v>
      </c>
      <c r="AZ120" s="114" t="s">
        <v>1453</v>
      </c>
    </row>
    <row r="121" spans="1:52" s="21" customFormat="1" ht="123.75" x14ac:dyDescent="0.15">
      <c r="A121" s="116">
        <v>112</v>
      </c>
      <c r="B121" s="37">
        <v>43452</v>
      </c>
      <c r="C121" s="38" t="s">
        <v>19</v>
      </c>
      <c r="D121" s="38" t="s">
        <v>538</v>
      </c>
      <c r="E121" s="37">
        <v>43452</v>
      </c>
      <c r="F121" s="51" t="s">
        <v>544</v>
      </c>
      <c r="G121" s="39" t="s">
        <v>1050</v>
      </c>
      <c r="H121" s="38" t="s">
        <v>540</v>
      </c>
      <c r="I121" s="155" t="s">
        <v>545</v>
      </c>
      <c r="J121" s="159" t="s">
        <v>546</v>
      </c>
      <c r="K121" s="38">
        <v>2</v>
      </c>
      <c r="L121" s="38" t="s">
        <v>21</v>
      </c>
      <c r="M121" s="156" t="s">
        <v>543</v>
      </c>
      <c r="N121" s="40">
        <v>100</v>
      </c>
      <c r="O121" s="42">
        <v>1</v>
      </c>
      <c r="P121" s="45">
        <v>43497</v>
      </c>
      <c r="Q121" s="158">
        <v>43830</v>
      </c>
      <c r="R121" s="38" t="s">
        <v>83</v>
      </c>
      <c r="S121" s="46" t="s">
        <v>50</v>
      </c>
      <c r="T121" s="43" t="s">
        <v>75</v>
      </c>
      <c r="U121" s="154" t="s">
        <v>110</v>
      </c>
      <c r="V121" s="189">
        <v>43585</v>
      </c>
      <c r="W121" s="203" t="s">
        <v>1157</v>
      </c>
      <c r="X121" s="113">
        <v>0.25</v>
      </c>
      <c r="Y121" s="113"/>
      <c r="Z121" s="113"/>
      <c r="AA121" s="114" t="s">
        <v>1045</v>
      </c>
      <c r="AB121" s="190" t="s">
        <v>1059</v>
      </c>
      <c r="AC121" s="188">
        <v>43708</v>
      </c>
      <c r="AD121" s="112" t="s">
        <v>1340</v>
      </c>
      <c r="AE121" s="114">
        <v>2</v>
      </c>
      <c r="AF121" s="115">
        <f t="shared" si="33"/>
        <v>1</v>
      </c>
      <c r="AG121" s="113">
        <f t="shared" si="34"/>
        <v>1</v>
      </c>
      <c r="AH121" s="113" t="b">
        <f t="shared" si="35"/>
        <v>0</v>
      </c>
      <c r="AI121" s="113" t="str">
        <f t="shared" si="36"/>
        <v>TERMINADA</v>
      </c>
      <c r="AJ121" s="114" t="str">
        <f t="shared" si="37"/>
        <v>TERMINADA</v>
      </c>
      <c r="AK121" s="203" t="s">
        <v>1571</v>
      </c>
      <c r="AL121" s="114" t="s">
        <v>1059</v>
      </c>
      <c r="AM121" s="111"/>
      <c r="AN121" s="112"/>
      <c r="AO121" s="114"/>
      <c r="AP121" s="115" t="str">
        <f t="shared" si="44"/>
        <v/>
      </c>
      <c r="AQ121" s="113" t="str">
        <f t="shared" si="45"/>
        <v/>
      </c>
      <c r="AR121" s="113" t="str">
        <f t="shared" si="46"/>
        <v/>
      </c>
      <c r="AS121" s="113" t="str">
        <f t="shared" si="47"/>
        <v/>
      </c>
      <c r="AT121" s="114" t="str">
        <f t="shared" si="48"/>
        <v/>
      </c>
      <c r="AU121" s="112"/>
      <c r="AV121" s="112"/>
      <c r="AW121" s="114" t="str">
        <f t="shared" si="43"/>
        <v>CUMPLIDA</v>
      </c>
      <c r="AX121" s="114" t="s">
        <v>1341</v>
      </c>
      <c r="AY121" s="114" t="s">
        <v>649</v>
      </c>
      <c r="AZ121" s="114" t="s">
        <v>1453</v>
      </c>
    </row>
    <row r="122" spans="1:52" s="21" customFormat="1" ht="112.5" x14ac:dyDescent="0.15">
      <c r="A122" s="116">
        <v>113</v>
      </c>
      <c r="B122" s="37">
        <v>43452</v>
      </c>
      <c r="C122" s="38" t="s">
        <v>19</v>
      </c>
      <c r="D122" s="38" t="s">
        <v>538</v>
      </c>
      <c r="E122" s="37">
        <v>43452</v>
      </c>
      <c r="F122" s="51" t="s">
        <v>547</v>
      </c>
      <c r="G122" s="39" t="s">
        <v>1051</v>
      </c>
      <c r="H122" s="38" t="s">
        <v>540</v>
      </c>
      <c r="I122" s="39" t="s">
        <v>548</v>
      </c>
      <c r="J122" s="62" t="s">
        <v>549</v>
      </c>
      <c r="K122" s="38">
        <v>1</v>
      </c>
      <c r="L122" s="38" t="s">
        <v>21</v>
      </c>
      <c r="M122" s="156" t="s">
        <v>550</v>
      </c>
      <c r="N122" s="40">
        <v>100</v>
      </c>
      <c r="O122" s="42">
        <v>1</v>
      </c>
      <c r="P122" s="45">
        <v>43497</v>
      </c>
      <c r="Q122" s="158">
        <v>43830</v>
      </c>
      <c r="R122" s="38" t="s">
        <v>83</v>
      </c>
      <c r="S122" s="46" t="s">
        <v>50</v>
      </c>
      <c r="T122" s="43" t="s">
        <v>75</v>
      </c>
      <c r="U122" s="154" t="s">
        <v>110</v>
      </c>
      <c r="V122" s="189">
        <v>43585</v>
      </c>
      <c r="W122" s="203" t="s">
        <v>1158</v>
      </c>
      <c r="X122" s="113">
        <v>0.5</v>
      </c>
      <c r="Y122" s="113"/>
      <c r="Z122" s="113"/>
      <c r="AA122" s="114" t="s">
        <v>1045</v>
      </c>
      <c r="AB122" s="190" t="s">
        <v>1059</v>
      </c>
      <c r="AC122" s="188">
        <v>43708</v>
      </c>
      <c r="AD122" s="112" t="s">
        <v>1344</v>
      </c>
      <c r="AE122" s="114">
        <v>1</v>
      </c>
      <c r="AF122" s="115">
        <f t="shared" si="33"/>
        <v>1</v>
      </c>
      <c r="AG122" s="113">
        <f t="shared" si="34"/>
        <v>1</v>
      </c>
      <c r="AH122" s="113" t="b">
        <f t="shared" si="35"/>
        <v>0</v>
      </c>
      <c r="AI122" s="113" t="str">
        <f t="shared" si="36"/>
        <v>TERMINADA</v>
      </c>
      <c r="AJ122" s="114" t="str">
        <f t="shared" si="37"/>
        <v>TERMINADA</v>
      </c>
      <c r="AK122" s="203" t="s">
        <v>1475</v>
      </c>
      <c r="AL122" s="114" t="s">
        <v>1059</v>
      </c>
      <c r="AM122" s="111"/>
      <c r="AN122" s="112"/>
      <c r="AO122" s="114"/>
      <c r="AP122" s="115" t="str">
        <f t="shared" si="44"/>
        <v/>
      </c>
      <c r="AQ122" s="113" t="str">
        <f t="shared" si="45"/>
        <v/>
      </c>
      <c r="AR122" s="113" t="str">
        <f t="shared" si="46"/>
        <v/>
      </c>
      <c r="AS122" s="113" t="str">
        <f t="shared" si="47"/>
        <v/>
      </c>
      <c r="AT122" s="114" t="str">
        <f t="shared" si="48"/>
        <v/>
      </c>
      <c r="AU122" s="112"/>
      <c r="AV122" s="112"/>
      <c r="AW122" s="114" t="str">
        <f t="shared" si="43"/>
        <v>CUMPLIDA</v>
      </c>
      <c r="AX122" s="114" t="s">
        <v>1341</v>
      </c>
      <c r="AY122" s="114" t="s">
        <v>649</v>
      </c>
      <c r="AZ122" s="114" t="s">
        <v>1453</v>
      </c>
    </row>
    <row r="123" spans="1:52" s="21" customFormat="1" ht="247.5" x14ac:dyDescent="0.15">
      <c r="A123" s="116">
        <v>114</v>
      </c>
      <c r="B123" s="37">
        <v>43452</v>
      </c>
      <c r="C123" s="38" t="s">
        <v>19</v>
      </c>
      <c r="D123" s="38" t="s">
        <v>538</v>
      </c>
      <c r="E123" s="37">
        <v>43452</v>
      </c>
      <c r="F123" s="51" t="s">
        <v>551</v>
      </c>
      <c r="G123" s="39" t="s">
        <v>1052</v>
      </c>
      <c r="H123" s="38" t="s">
        <v>540</v>
      </c>
      <c r="I123" s="155" t="s">
        <v>552</v>
      </c>
      <c r="J123" s="49" t="s">
        <v>1200</v>
      </c>
      <c r="K123" s="38">
        <v>3</v>
      </c>
      <c r="L123" s="156" t="s">
        <v>21</v>
      </c>
      <c r="M123" s="156" t="s">
        <v>553</v>
      </c>
      <c r="N123" s="40">
        <v>100</v>
      </c>
      <c r="O123" s="42">
        <v>1</v>
      </c>
      <c r="P123" s="45">
        <v>43497</v>
      </c>
      <c r="Q123" s="158">
        <v>43830</v>
      </c>
      <c r="R123" s="38" t="s">
        <v>83</v>
      </c>
      <c r="S123" s="46" t="s">
        <v>50</v>
      </c>
      <c r="T123" s="43" t="s">
        <v>75</v>
      </c>
      <c r="U123" s="154" t="s">
        <v>110</v>
      </c>
      <c r="V123" s="189">
        <v>43585</v>
      </c>
      <c r="W123" s="203" t="s">
        <v>1159</v>
      </c>
      <c r="X123" s="113">
        <v>0.16700000000000001</v>
      </c>
      <c r="Y123" s="113"/>
      <c r="Z123" s="113"/>
      <c r="AA123" s="114" t="s">
        <v>1045</v>
      </c>
      <c r="AB123" s="190" t="s">
        <v>1059</v>
      </c>
      <c r="AC123" s="188">
        <v>43708</v>
      </c>
      <c r="AD123" s="112" t="s">
        <v>1340</v>
      </c>
      <c r="AE123" s="114">
        <v>2</v>
      </c>
      <c r="AF123" s="115">
        <f t="shared" si="33"/>
        <v>0.66666666666666663</v>
      </c>
      <c r="AG123" s="113">
        <f t="shared" si="34"/>
        <v>0.66666666666666663</v>
      </c>
      <c r="AH123" s="113" t="b">
        <f t="shared" si="35"/>
        <v>0</v>
      </c>
      <c r="AI123" s="113" t="str">
        <f t="shared" si="36"/>
        <v>EN PROCESO</v>
      </c>
      <c r="AJ123" s="114" t="str">
        <f t="shared" si="37"/>
        <v>EN PROCESO</v>
      </c>
      <c r="AK123" s="203" t="s">
        <v>1518</v>
      </c>
      <c r="AL123" s="114" t="s">
        <v>1059</v>
      </c>
      <c r="AM123" s="111"/>
      <c r="AN123" s="112"/>
      <c r="AO123" s="114"/>
      <c r="AP123" s="115" t="str">
        <f t="shared" si="44"/>
        <v/>
      </c>
      <c r="AQ123" s="113" t="str">
        <f t="shared" si="45"/>
        <v/>
      </c>
      <c r="AR123" s="113" t="str">
        <f t="shared" si="46"/>
        <v/>
      </c>
      <c r="AS123" s="113" t="str">
        <f t="shared" si="47"/>
        <v/>
      </c>
      <c r="AT123" s="114" t="str">
        <f t="shared" si="48"/>
        <v/>
      </c>
      <c r="AU123" s="112"/>
      <c r="AV123" s="112"/>
      <c r="AW123" s="114" t="str">
        <f t="shared" si="43"/>
        <v>PENDIENTE</v>
      </c>
      <c r="AX123" s="114"/>
      <c r="AY123" s="114"/>
      <c r="AZ123" s="114"/>
    </row>
    <row r="124" spans="1:52" s="21" customFormat="1" ht="236.25" x14ac:dyDescent="0.15">
      <c r="A124" s="116">
        <v>115</v>
      </c>
      <c r="B124" s="37">
        <v>43452</v>
      </c>
      <c r="C124" s="38" t="s">
        <v>19</v>
      </c>
      <c r="D124" s="38" t="s">
        <v>538</v>
      </c>
      <c r="E124" s="37">
        <v>43452</v>
      </c>
      <c r="F124" s="51" t="s">
        <v>554</v>
      </c>
      <c r="G124" s="39" t="s">
        <v>1053</v>
      </c>
      <c r="H124" s="38" t="s">
        <v>540</v>
      </c>
      <c r="I124" s="155" t="s">
        <v>555</v>
      </c>
      <c r="J124" s="39" t="s">
        <v>1201</v>
      </c>
      <c r="K124" s="38">
        <v>5</v>
      </c>
      <c r="L124" s="156" t="s">
        <v>21</v>
      </c>
      <c r="M124" s="156" t="s">
        <v>553</v>
      </c>
      <c r="N124" s="40">
        <v>100</v>
      </c>
      <c r="O124" s="42">
        <v>1</v>
      </c>
      <c r="P124" s="45">
        <v>43497</v>
      </c>
      <c r="Q124" s="158">
        <v>43830</v>
      </c>
      <c r="R124" s="38" t="s">
        <v>83</v>
      </c>
      <c r="S124" s="46" t="s">
        <v>50</v>
      </c>
      <c r="T124" s="43" t="s">
        <v>75</v>
      </c>
      <c r="U124" s="154" t="s">
        <v>110</v>
      </c>
      <c r="V124" s="189">
        <v>43585</v>
      </c>
      <c r="W124" s="203" t="s">
        <v>1343</v>
      </c>
      <c r="X124" s="113">
        <v>0.25</v>
      </c>
      <c r="Y124" s="113"/>
      <c r="Z124" s="113"/>
      <c r="AA124" s="114" t="s">
        <v>1045</v>
      </c>
      <c r="AB124" s="190" t="s">
        <v>1059</v>
      </c>
      <c r="AC124" s="188">
        <v>43708</v>
      </c>
      <c r="AD124" s="112" t="s">
        <v>1342</v>
      </c>
      <c r="AE124" s="114">
        <v>3</v>
      </c>
      <c r="AF124" s="115">
        <f t="shared" si="33"/>
        <v>0.6</v>
      </c>
      <c r="AG124" s="113">
        <f t="shared" si="34"/>
        <v>0.6</v>
      </c>
      <c r="AH124" s="113" t="b">
        <f t="shared" si="35"/>
        <v>0</v>
      </c>
      <c r="AI124" s="113" t="str">
        <f t="shared" si="36"/>
        <v>EN PROCESO</v>
      </c>
      <c r="AJ124" s="114" t="str">
        <f t="shared" si="37"/>
        <v>EN PROCESO</v>
      </c>
      <c r="AK124" s="203" t="s">
        <v>1451</v>
      </c>
      <c r="AL124" s="114" t="s">
        <v>1059</v>
      </c>
      <c r="AM124" s="111"/>
      <c r="AN124" s="112"/>
      <c r="AO124" s="114"/>
      <c r="AP124" s="115" t="str">
        <f t="shared" si="44"/>
        <v/>
      </c>
      <c r="AQ124" s="113" t="str">
        <f t="shared" si="45"/>
        <v/>
      </c>
      <c r="AR124" s="113" t="str">
        <f t="shared" si="46"/>
        <v/>
      </c>
      <c r="AS124" s="113" t="str">
        <f t="shared" si="47"/>
        <v/>
      </c>
      <c r="AT124" s="114" t="str">
        <f t="shared" si="48"/>
        <v/>
      </c>
      <c r="AU124" s="112"/>
      <c r="AV124" s="112"/>
      <c r="AW124" s="114" t="str">
        <f t="shared" si="43"/>
        <v>PENDIENTE</v>
      </c>
      <c r="AX124" s="114"/>
      <c r="AY124" s="114"/>
      <c r="AZ124" s="114"/>
    </row>
    <row r="125" spans="1:52" s="21" customFormat="1" ht="157.5" x14ac:dyDescent="0.15">
      <c r="A125" s="116">
        <v>116</v>
      </c>
      <c r="B125" s="37">
        <v>43452</v>
      </c>
      <c r="C125" s="38" t="s">
        <v>19</v>
      </c>
      <c r="D125" s="38" t="s">
        <v>538</v>
      </c>
      <c r="E125" s="37">
        <v>43452</v>
      </c>
      <c r="F125" s="48">
        <v>3</v>
      </c>
      <c r="G125" s="49" t="s">
        <v>556</v>
      </c>
      <c r="H125" s="38" t="s">
        <v>540</v>
      </c>
      <c r="I125" s="155" t="s">
        <v>557</v>
      </c>
      <c r="J125" s="39" t="s">
        <v>558</v>
      </c>
      <c r="K125" s="38">
        <v>1</v>
      </c>
      <c r="L125" s="156" t="s">
        <v>21</v>
      </c>
      <c r="M125" s="156" t="s">
        <v>559</v>
      </c>
      <c r="N125" s="40">
        <v>100</v>
      </c>
      <c r="O125" s="42">
        <v>1</v>
      </c>
      <c r="P125" s="45">
        <v>43497</v>
      </c>
      <c r="Q125" s="158">
        <v>43646</v>
      </c>
      <c r="R125" s="38" t="s">
        <v>83</v>
      </c>
      <c r="S125" s="46" t="s">
        <v>50</v>
      </c>
      <c r="T125" s="43" t="s">
        <v>75</v>
      </c>
      <c r="U125" s="154" t="s">
        <v>110</v>
      </c>
      <c r="V125" s="189">
        <v>43585</v>
      </c>
      <c r="W125" s="203" t="s">
        <v>1160</v>
      </c>
      <c r="X125" s="113">
        <v>0.5</v>
      </c>
      <c r="Y125" s="113"/>
      <c r="Z125" s="113"/>
      <c r="AA125" s="114" t="s">
        <v>1045</v>
      </c>
      <c r="AB125" s="190" t="s">
        <v>1059</v>
      </c>
      <c r="AC125" s="188">
        <v>43708</v>
      </c>
      <c r="AD125" s="112" t="s">
        <v>1345</v>
      </c>
      <c r="AE125" s="114">
        <v>1</v>
      </c>
      <c r="AF125" s="115">
        <f t="shared" si="33"/>
        <v>1</v>
      </c>
      <c r="AG125" s="113">
        <f t="shared" si="34"/>
        <v>1</v>
      </c>
      <c r="AH125" s="113" t="b">
        <f>IF(AE125="","",IF(AC125&lt;=Q125,IF(AG125&lt;100%,"INCUMPLIDA",IF(AG125=100%,"TERMINADA EXTEMPORANEA"))))</f>
        <v>0</v>
      </c>
      <c r="AI125" s="113" t="str">
        <f>IF(AE125="","",IF(AC125&gt;=Q125,IF(AG125=0%,"SIN INICIAR",IF(AG125=100%,"TERMINADA",IF(AG125&gt;0%,"EN PROCESO",IF(AG125&lt;0%,"INCUMPLIDA"))))))</f>
        <v>TERMINADA</v>
      </c>
      <c r="AJ125" s="114" t="str">
        <f>IF(AE125="","",IF(AC125&lt;=Q125,AH125,IF(AC125&gt;Q125,AI125)))</f>
        <v>TERMINADA</v>
      </c>
      <c r="AK125" s="203" t="s">
        <v>1572</v>
      </c>
      <c r="AL125" s="114" t="s">
        <v>1059</v>
      </c>
      <c r="AM125" s="111"/>
      <c r="AN125" s="112"/>
      <c r="AO125" s="114"/>
      <c r="AP125" s="115" t="str">
        <f t="shared" si="44"/>
        <v/>
      </c>
      <c r="AQ125" s="113" t="str">
        <f t="shared" si="45"/>
        <v/>
      </c>
      <c r="AR125" s="113" t="str">
        <f t="shared" si="46"/>
        <v/>
      </c>
      <c r="AS125" s="113" t="str">
        <f t="shared" si="47"/>
        <v/>
      </c>
      <c r="AT125" s="114" t="str">
        <f t="shared" si="48"/>
        <v/>
      </c>
      <c r="AU125" s="112"/>
      <c r="AV125" s="112"/>
      <c r="AW125" s="114" t="str">
        <f t="shared" si="43"/>
        <v>CUMPLIDA</v>
      </c>
      <c r="AX125" s="114" t="s">
        <v>1460</v>
      </c>
      <c r="AY125" s="114" t="s">
        <v>647</v>
      </c>
      <c r="AZ125" s="114" t="s">
        <v>1453</v>
      </c>
    </row>
    <row r="126" spans="1:52" s="21" customFormat="1" ht="62.25" customHeight="1" x14ac:dyDescent="0.15">
      <c r="A126" s="116">
        <v>117</v>
      </c>
      <c r="B126" s="37">
        <v>43452</v>
      </c>
      <c r="C126" s="38" t="s">
        <v>19</v>
      </c>
      <c r="D126" s="38" t="s">
        <v>538</v>
      </c>
      <c r="E126" s="37">
        <v>43452</v>
      </c>
      <c r="F126" s="48">
        <v>4</v>
      </c>
      <c r="G126" s="49" t="s">
        <v>560</v>
      </c>
      <c r="H126" s="38" t="s">
        <v>540</v>
      </c>
      <c r="I126" s="155" t="s">
        <v>561</v>
      </c>
      <c r="J126" s="62" t="s">
        <v>562</v>
      </c>
      <c r="K126" s="38">
        <v>1</v>
      </c>
      <c r="L126" s="38" t="s">
        <v>21</v>
      </c>
      <c r="M126" s="156" t="s">
        <v>543</v>
      </c>
      <c r="N126" s="40">
        <v>100</v>
      </c>
      <c r="O126" s="42">
        <v>1</v>
      </c>
      <c r="P126" s="45">
        <v>43497</v>
      </c>
      <c r="Q126" s="37">
        <v>43830</v>
      </c>
      <c r="R126" s="38" t="s">
        <v>83</v>
      </c>
      <c r="S126" s="46" t="s">
        <v>50</v>
      </c>
      <c r="T126" s="43" t="s">
        <v>75</v>
      </c>
      <c r="U126" s="154" t="s">
        <v>110</v>
      </c>
      <c r="V126" s="189">
        <v>43585</v>
      </c>
      <c r="W126" s="203" t="s">
        <v>1154</v>
      </c>
      <c r="X126" s="113">
        <v>0</v>
      </c>
      <c r="Y126" s="113"/>
      <c r="Z126" s="113"/>
      <c r="AA126" s="114" t="s">
        <v>1047</v>
      </c>
      <c r="AB126" s="190" t="s">
        <v>1059</v>
      </c>
      <c r="AC126" s="188">
        <v>43708</v>
      </c>
      <c r="AD126" s="112" t="s">
        <v>1292</v>
      </c>
      <c r="AE126" s="114">
        <v>0</v>
      </c>
      <c r="AF126" s="115">
        <f t="shared" si="33"/>
        <v>0</v>
      </c>
      <c r="AG126" s="113">
        <f t="shared" si="34"/>
        <v>0</v>
      </c>
      <c r="AH126" s="113" t="b">
        <f t="shared" si="35"/>
        <v>0</v>
      </c>
      <c r="AI126" s="113" t="str">
        <f t="shared" si="36"/>
        <v>SIN INICIAR</v>
      </c>
      <c r="AJ126" s="114" t="str">
        <f t="shared" si="37"/>
        <v>SIN INICIAR</v>
      </c>
      <c r="AK126" s="203" t="s">
        <v>1346</v>
      </c>
      <c r="AL126" s="114" t="s">
        <v>1059</v>
      </c>
      <c r="AM126" s="111"/>
      <c r="AN126" s="112"/>
      <c r="AO126" s="114"/>
      <c r="AP126" s="115" t="str">
        <f t="shared" si="44"/>
        <v/>
      </c>
      <c r="AQ126" s="113" t="str">
        <f t="shared" si="45"/>
        <v/>
      </c>
      <c r="AR126" s="113" t="str">
        <f t="shared" si="46"/>
        <v/>
      </c>
      <c r="AS126" s="113" t="str">
        <f t="shared" si="47"/>
        <v/>
      </c>
      <c r="AT126" s="114" t="str">
        <f t="shared" si="48"/>
        <v/>
      </c>
      <c r="AU126" s="112"/>
      <c r="AV126" s="112"/>
      <c r="AW126" s="114" t="str">
        <f t="shared" si="43"/>
        <v>PENDIENTE</v>
      </c>
      <c r="AX126" s="114"/>
      <c r="AY126" s="114"/>
      <c r="AZ126" s="114"/>
    </row>
    <row r="127" spans="1:52" s="21" customFormat="1" ht="157.5" x14ac:dyDescent="0.15">
      <c r="A127" s="116">
        <v>118</v>
      </c>
      <c r="B127" s="37">
        <v>43452</v>
      </c>
      <c r="C127" s="38" t="s">
        <v>19</v>
      </c>
      <c r="D127" s="38" t="s">
        <v>538</v>
      </c>
      <c r="E127" s="37">
        <v>43452</v>
      </c>
      <c r="F127" s="48">
        <v>5</v>
      </c>
      <c r="G127" s="49" t="s">
        <v>563</v>
      </c>
      <c r="H127" s="38" t="s">
        <v>540</v>
      </c>
      <c r="I127" s="155" t="s">
        <v>564</v>
      </c>
      <c r="J127" s="155" t="s">
        <v>565</v>
      </c>
      <c r="K127" s="38">
        <v>2</v>
      </c>
      <c r="L127" s="156" t="s">
        <v>21</v>
      </c>
      <c r="M127" s="156" t="s">
        <v>543</v>
      </c>
      <c r="N127" s="40">
        <v>100</v>
      </c>
      <c r="O127" s="42">
        <v>1</v>
      </c>
      <c r="P127" s="45">
        <v>43497</v>
      </c>
      <c r="Q127" s="37">
        <v>43830</v>
      </c>
      <c r="R127" s="38" t="s">
        <v>83</v>
      </c>
      <c r="S127" s="46" t="s">
        <v>50</v>
      </c>
      <c r="T127" s="43" t="s">
        <v>75</v>
      </c>
      <c r="U127" s="154" t="s">
        <v>110</v>
      </c>
      <c r="V127" s="189">
        <v>43585</v>
      </c>
      <c r="W127" s="203" t="s">
        <v>1161</v>
      </c>
      <c r="X127" s="113">
        <v>0.5</v>
      </c>
      <c r="Y127" s="113"/>
      <c r="Z127" s="113"/>
      <c r="AA127" s="114" t="s">
        <v>1045</v>
      </c>
      <c r="AB127" s="190" t="s">
        <v>1059</v>
      </c>
      <c r="AC127" s="188">
        <v>43708</v>
      </c>
      <c r="AD127" s="112" t="s">
        <v>1347</v>
      </c>
      <c r="AE127" s="114">
        <v>2</v>
      </c>
      <c r="AF127" s="115">
        <f t="shared" si="33"/>
        <v>1</v>
      </c>
      <c r="AG127" s="113">
        <f t="shared" si="34"/>
        <v>1</v>
      </c>
      <c r="AH127" s="113" t="b">
        <f t="shared" si="35"/>
        <v>0</v>
      </c>
      <c r="AI127" s="113" t="str">
        <f t="shared" si="36"/>
        <v>TERMINADA</v>
      </c>
      <c r="AJ127" s="114" t="str">
        <f t="shared" si="37"/>
        <v>TERMINADA</v>
      </c>
      <c r="AK127" s="203" t="s">
        <v>1349</v>
      </c>
      <c r="AL127" s="114" t="s">
        <v>1059</v>
      </c>
      <c r="AM127" s="111"/>
      <c r="AN127" s="112"/>
      <c r="AO127" s="114"/>
      <c r="AP127" s="115" t="str">
        <f t="shared" si="44"/>
        <v/>
      </c>
      <c r="AQ127" s="113" t="str">
        <f t="shared" si="45"/>
        <v/>
      </c>
      <c r="AR127" s="113" t="str">
        <f t="shared" si="46"/>
        <v/>
      </c>
      <c r="AS127" s="113" t="str">
        <f t="shared" si="47"/>
        <v/>
      </c>
      <c r="AT127" s="114" t="str">
        <f t="shared" si="48"/>
        <v/>
      </c>
      <c r="AU127" s="112"/>
      <c r="AV127" s="112"/>
      <c r="AW127" s="114" t="str">
        <f t="shared" si="43"/>
        <v>CUMPLIDA</v>
      </c>
      <c r="AX127" s="114" t="s">
        <v>1348</v>
      </c>
      <c r="AY127" s="114" t="s">
        <v>649</v>
      </c>
      <c r="AZ127" s="114" t="s">
        <v>1453</v>
      </c>
    </row>
    <row r="128" spans="1:52" s="21" customFormat="1" ht="247.5" x14ac:dyDescent="0.15">
      <c r="A128" s="116">
        <v>119</v>
      </c>
      <c r="B128" s="37">
        <v>43452</v>
      </c>
      <c r="C128" s="38" t="s">
        <v>19</v>
      </c>
      <c r="D128" s="38" t="s">
        <v>538</v>
      </c>
      <c r="E128" s="37">
        <v>43452</v>
      </c>
      <c r="F128" s="48">
        <v>6</v>
      </c>
      <c r="G128" s="39" t="s">
        <v>566</v>
      </c>
      <c r="H128" s="38" t="s">
        <v>540</v>
      </c>
      <c r="I128" s="155" t="s">
        <v>567</v>
      </c>
      <c r="J128" s="155" t="s">
        <v>1434</v>
      </c>
      <c r="K128" s="156">
        <v>11</v>
      </c>
      <c r="L128" s="156" t="s">
        <v>21</v>
      </c>
      <c r="M128" s="156" t="s">
        <v>568</v>
      </c>
      <c r="N128" s="156">
        <v>100</v>
      </c>
      <c r="O128" s="42">
        <v>1</v>
      </c>
      <c r="P128" s="45">
        <v>43497</v>
      </c>
      <c r="Q128" s="37">
        <v>43830</v>
      </c>
      <c r="R128" s="38" t="s">
        <v>83</v>
      </c>
      <c r="S128" s="46" t="s">
        <v>50</v>
      </c>
      <c r="T128" s="43" t="s">
        <v>75</v>
      </c>
      <c r="U128" s="154" t="s">
        <v>110</v>
      </c>
      <c r="V128" s="189">
        <v>43585</v>
      </c>
      <c r="W128" s="203" t="s">
        <v>1162</v>
      </c>
      <c r="X128" s="113">
        <v>0</v>
      </c>
      <c r="Y128" s="113"/>
      <c r="Z128" s="113"/>
      <c r="AA128" s="114" t="s">
        <v>1047</v>
      </c>
      <c r="AB128" s="190" t="s">
        <v>1059</v>
      </c>
      <c r="AC128" s="188">
        <v>43708</v>
      </c>
      <c r="AD128" s="112" t="s">
        <v>1350</v>
      </c>
      <c r="AE128" s="114">
        <v>7</v>
      </c>
      <c r="AF128" s="115">
        <f t="shared" si="33"/>
        <v>0.63636363636363635</v>
      </c>
      <c r="AG128" s="113">
        <f t="shared" si="34"/>
        <v>0.63636363636363635</v>
      </c>
      <c r="AH128" s="113" t="b">
        <f t="shared" si="35"/>
        <v>0</v>
      </c>
      <c r="AI128" s="113" t="str">
        <f t="shared" si="36"/>
        <v>EN PROCESO</v>
      </c>
      <c r="AJ128" s="114" t="str">
        <f t="shared" si="37"/>
        <v>EN PROCESO</v>
      </c>
      <c r="AK128" s="112" t="s">
        <v>1435</v>
      </c>
      <c r="AL128" s="114" t="s">
        <v>1059</v>
      </c>
      <c r="AM128" s="111"/>
      <c r="AN128" s="112"/>
      <c r="AO128" s="114"/>
      <c r="AP128" s="115" t="str">
        <f t="shared" si="44"/>
        <v/>
      </c>
      <c r="AQ128" s="113" t="str">
        <f t="shared" si="45"/>
        <v/>
      </c>
      <c r="AR128" s="113" t="str">
        <f t="shared" si="46"/>
        <v/>
      </c>
      <c r="AS128" s="113" t="str">
        <f t="shared" si="47"/>
        <v/>
      </c>
      <c r="AT128" s="114" t="str">
        <f t="shared" si="48"/>
        <v/>
      </c>
      <c r="AU128" s="112"/>
      <c r="AV128" s="112"/>
      <c r="AW128" s="114" t="str">
        <f t="shared" si="43"/>
        <v>PENDIENTE</v>
      </c>
      <c r="AX128" s="114"/>
      <c r="AY128" s="114"/>
      <c r="AZ128" s="114"/>
    </row>
    <row r="129" spans="1:52" s="21" customFormat="1" ht="247.5" x14ac:dyDescent="0.15">
      <c r="A129" s="116">
        <v>120</v>
      </c>
      <c r="B129" s="37">
        <v>43452</v>
      </c>
      <c r="C129" s="38" t="s">
        <v>19</v>
      </c>
      <c r="D129" s="38" t="s">
        <v>538</v>
      </c>
      <c r="E129" s="37">
        <v>43452</v>
      </c>
      <c r="F129" s="51" t="s">
        <v>569</v>
      </c>
      <c r="G129" s="39" t="s">
        <v>570</v>
      </c>
      <c r="H129" s="38" t="s">
        <v>540</v>
      </c>
      <c r="I129" s="160" t="s">
        <v>571</v>
      </c>
      <c r="J129" s="62" t="s">
        <v>1202</v>
      </c>
      <c r="K129" s="70">
        <v>1</v>
      </c>
      <c r="L129" s="70" t="s">
        <v>221</v>
      </c>
      <c r="M129" s="70" t="s">
        <v>572</v>
      </c>
      <c r="N129" s="70">
        <v>100</v>
      </c>
      <c r="O129" s="161">
        <v>1</v>
      </c>
      <c r="P129" s="45">
        <v>43497</v>
      </c>
      <c r="Q129" s="37">
        <v>43830</v>
      </c>
      <c r="R129" s="38" t="s">
        <v>83</v>
      </c>
      <c r="S129" s="46" t="s">
        <v>50</v>
      </c>
      <c r="T129" s="43" t="s">
        <v>75</v>
      </c>
      <c r="U129" s="154" t="s">
        <v>110</v>
      </c>
      <c r="V129" s="189">
        <v>43585</v>
      </c>
      <c r="W129" s="203" t="s">
        <v>1163</v>
      </c>
      <c r="X129" s="113">
        <v>0.25</v>
      </c>
      <c r="Y129" s="113"/>
      <c r="Z129" s="113"/>
      <c r="AA129" s="114" t="s">
        <v>1045</v>
      </c>
      <c r="AB129" s="190" t="s">
        <v>1059</v>
      </c>
      <c r="AC129" s="188">
        <v>43708</v>
      </c>
      <c r="AD129" s="112" t="s">
        <v>1351</v>
      </c>
      <c r="AE129" s="114">
        <v>1</v>
      </c>
      <c r="AF129" s="115">
        <f t="shared" si="33"/>
        <v>1</v>
      </c>
      <c r="AG129" s="113">
        <f t="shared" si="34"/>
        <v>1</v>
      </c>
      <c r="AH129" s="113" t="b">
        <f t="shared" si="35"/>
        <v>0</v>
      </c>
      <c r="AI129" s="113" t="str">
        <f t="shared" si="36"/>
        <v>TERMINADA</v>
      </c>
      <c r="AJ129" s="114" t="str">
        <f t="shared" si="37"/>
        <v>TERMINADA</v>
      </c>
      <c r="AK129" s="203" t="s">
        <v>1477</v>
      </c>
      <c r="AL129" s="114" t="s">
        <v>1059</v>
      </c>
      <c r="AM129" s="111"/>
      <c r="AN129" s="112"/>
      <c r="AO129" s="114"/>
      <c r="AP129" s="115" t="str">
        <f t="shared" si="44"/>
        <v/>
      </c>
      <c r="AQ129" s="113" t="str">
        <f t="shared" si="45"/>
        <v/>
      </c>
      <c r="AR129" s="113" t="str">
        <f t="shared" si="46"/>
        <v/>
      </c>
      <c r="AS129" s="113" t="str">
        <f t="shared" si="47"/>
        <v/>
      </c>
      <c r="AT129" s="114" t="str">
        <f t="shared" si="48"/>
        <v/>
      </c>
      <c r="AU129" s="112"/>
      <c r="AV129" s="112"/>
      <c r="AW129" s="114" t="str">
        <f t="shared" si="43"/>
        <v>CUMPLIDA</v>
      </c>
      <c r="AX129" s="114" t="s">
        <v>1476</v>
      </c>
      <c r="AY129" s="114" t="s">
        <v>649</v>
      </c>
      <c r="AZ129" s="114" t="s">
        <v>1453</v>
      </c>
    </row>
    <row r="130" spans="1:52" s="21" customFormat="1" ht="135" x14ac:dyDescent="0.15">
      <c r="A130" s="116">
        <v>121</v>
      </c>
      <c r="B130" s="37">
        <v>43452</v>
      </c>
      <c r="C130" s="38" t="s">
        <v>19</v>
      </c>
      <c r="D130" s="38" t="s">
        <v>538</v>
      </c>
      <c r="E130" s="37">
        <v>43452</v>
      </c>
      <c r="F130" s="48">
        <v>7</v>
      </c>
      <c r="G130" s="39" t="s">
        <v>573</v>
      </c>
      <c r="H130" s="38" t="s">
        <v>540</v>
      </c>
      <c r="I130" s="160" t="s">
        <v>574</v>
      </c>
      <c r="J130" s="160" t="s">
        <v>1203</v>
      </c>
      <c r="K130" s="70">
        <v>1</v>
      </c>
      <c r="L130" s="70" t="s">
        <v>21</v>
      </c>
      <c r="M130" s="70" t="s">
        <v>572</v>
      </c>
      <c r="N130" s="70">
        <v>100</v>
      </c>
      <c r="O130" s="161">
        <v>1</v>
      </c>
      <c r="P130" s="71">
        <v>43497</v>
      </c>
      <c r="Q130" s="71">
        <v>43646</v>
      </c>
      <c r="R130" s="38" t="s">
        <v>83</v>
      </c>
      <c r="S130" s="46" t="s">
        <v>50</v>
      </c>
      <c r="T130" s="43" t="s">
        <v>75</v>
      </c>
      <c r="U130" s="154" t="s">
        <v>110</v>
      </c>
      <c r="V130" s="189">
        <v>43585</v>
      </c>
      <c r="W130" s="203" t="s">
        <v>1164</v>
      </c>
      <c r="X130" s="113">
        <v>0</v>
      </c>
      <c r="Y130" s="113"/>
      <c r="Z130" s="113"/>
      <c r="AA130" s="114" t="s">
        <v>1047</v>
      </c>
      <c r="AB130" s="190" t="s">
        <v>1059</v>
      </c>
      <c r="AC130" s="188">
        <v>43708</v>
      </c>
      <c r="AD130" s="112" t="s">
        <v>1354</v>
      </c>
      <c r="AE130" s="114">
        <v>1</v>
      </c>
      <c r="AF130" s="115">
        <f t="shared" si="33"/>
        <v>1</v>
      </c>
      <c r="AG130" s="113">
        <f t="shared" si="34"/>
        <v>1</v>
      </c>
      <c r="AH130" s="113" t="b">
        <f>IF(AE130="","",IF(AC130&lt;=Q130,IF(AG130&lt;100%,"INCUMPLIDA",IF(AG130=100%,"TERMINADA EXTEMPORANEA"))))</f>
        <v>0</v>
      </c>
      <c r="AI130" s="113" t="str">
        <f>IF(AE130="","",IF(AC130&gt;=Q130,IF(AG130=0%,"SIN INICIAR",IF(AG130=100%,"TERMINADA",IF(AG130&gt;0%,"EN PROCESO",IF(AG130&lt;0%,"INCUMPLIDA"))))))</f>
        <v>TERMINADA</v>
      </c>
      <c r="AJ130" s="114" t="str">
        <f>IF(AE130="","",IF(AC130&lt;=Q130,AH130,IF(AC130&gt;Q130,AI130)))</f>
        <v>TERMINADA</v>
      </c>
      <c r="AK130" s="112" t="s">
        <v>1573</v>
      </c>
      <c r="AL130" s="114" t="s">
        <v>1059</v>
      </c>
      <c r="AM130" s="111"/>
      <c r="AN130" s="112"/>
      <c r="AO130" s="114"/>
      <c r="AP130" s="115" t="str">
        <f t="shared" si="44"/>
        <v/>
      </c>
      <c r="AQ130" s="113" t="str">
        <f t="shared" si="45"/>
        <v/>
      </c>
      <c r="AR130" s="113" t="str">
        <f t="shared" si="46"/>
        <v/>
      </c>
      <c r="AS130" s="113" t="str">
        <f t="shared" si="47"/>
        <v/>
      </c>
      <c r="AT130" s="114" t="str">
        <f t="shared" si="48"/>
        <v/>
      </c>
      <c r="AU130" s="112"/>
      <c r="AV130" s="112"/>
      <c r="AW130" s="114" t="str">
        <f t="shared" si="43"/>
        <v>CUMPLIDA</v>
      </c>
      <c r="AX130" s="114" t="s">
        <v>1353</v>
      </c>
      <c r="AY130" s="114" t="s">
        <v>649</v>
      </c>
      <c r="AZ130" s="114" t="s">
        <v>1453</v>
      </c>
    </row>
    <row r="131" spans="1:52" s="21" customFormat="1" ht="191.25" x14ac:dyDescent="0.15">
      <c r="A131" s="116">
        <v>122</v>
      </c>
      <c r="B131" s="37">
        <v>43452</v>
      </c>
      <c r="C131" s="38" t="s">
        <v>19</v>
      </c>
      <c r="D131" s="38" t="s">
        <v>538</v>
      </c>
      <c r="E131" s="37">
        <v>43452</v>
      </c>
      <c r="F131" s="51" t="s">
        <v>575</v>
      </c>
      <c r="G131" s="39" t="s">
        <v>1054</v>
      </c>
      <c r="H131" s="38" t="s">
        <v>576</v>
      </c>
      <c r="I131" s="39" t="s">
        <v>577</v>
      </c>
      <c r="J131" s="39" t="s">
        <v>990</v>
      </c>
      <c r="K131" s="38">
        <v>1</v>
      </c>
      <c r="L131" s="38" t="s">
        <v>221</v>
      </c>
      <c r="M131" s="38" t="s">
        <v>991</v>
      </c>
      <c r="N131" s="41">
        <v>1</v>
      </c>
      <c r="O131" s="42">
        <v>1</v>
      </c>
      <c r="P131" s="37">
        <v>43486</v>
      </c>
      <c r="Q131" s="37">
        <v>43546</v>
      </c>
      <c r="R131" s="38" t="s">
        <v>60</v>
      </c>
      <c r="S131" s="46" t="s">
        <v>45</v>
      </c>
      <c r="T131" s="43" t="s">
        <v>578</v>
      </c>
      <c r="U131" s="154" t="s">
        <v>195</v>
      </c>
      <c r="V131" s="189">
        <v>43585</v>
      </c>
      <c r="W131" s="203" t="s">
        <v>1165</v>
      </c>
      <c r="X131" s="113">
        <v>1</v>
      </c>
      <c r="Y131" s="113"/>
      <c r="Z131" s="113"/>
      <c r="AA131" s="114" t="s">
        <v>1046</v>
      </c>
      <c r="AB131" s="190" t="s">
        <v>1059</v>
      </c>
      <c r="AC131" s="188">
        <v>43708</v>
      </c>
      <c r="AD131" s="112" t="s">
        <v>1357</v>
      </c>
      <c r="AE131" s="114">
        <v>1</v>
      </c>
      <c r="AF131" s="115">
        <f t="shared" si="33"/>
        <v>1</v>
      </c>
      <c r="AG131" s="113">
        <f t="shared" si="34"/>
        <v>1</v>
      </c>
      <c r="AH131" s="113" t="b">
        <f>IF(AE131="","",IF(AC131&lt;=Q131,IF(AG131&lt;100%,"INCUMPLIDA",IF(AG131=100%,"TERMINADA EXTEMPORANEA"))))</f>
        <v>0</v>
      </c>
      <c r="AI131" s="113" t="str">
        <f>IF(AE131="","",IF(AC131&gt;=Q131,IF(AG131=0%,"SIN INICIAR",IF(AG131=100%,"TERMINADA",IF(AG131&gt;0%,"EN PROCESO",IF(AG131&lt;0%,"INCUMPLIDA"))))))</f>
        <v>TERMINADA</v>
      </c>
      <c r="AJ131" s="114" t="str">
        <f>IF(AE131="","",IF(AC131&lt;=Q131,AH131,IF(AC131&gt;Q131,AI131)))</f>
        <v>TERMINADA</v>
      </c>
      <c r="AK131" s="203" t="s">
        <v>1436</v>
      </c>
      <c r="AL131" s="114" t="s">
        <v>1059</v>
      </c>
      <c r="AM131" s="111"/>
      <c r="AN131" s="112"/>
      <c r="AO131" s="114"/>
      <c r="AP131" s="115" t="str">
        <f t="shared" si="44"/>
        <v/>
      </c>
      <c r="AQ131" s="113" t="str">
        <f t="shared" si="45"/>
        <v/>
      </c>
      <c r="AR131" s="113" t="str">
        <f t="shared" si="46"/>
        <v/>
      </c>
      <c r="AS131" s="113" t="str">
        <f t="shared" si="47"/>
        <v/>
      </c>
      <c r="AT131" s="114" t="str">
        <f t="shared" si="48"/>
        <v/>
      </c>
      <c r="AU131" s="112"/>
      <c r="AV131" s="112"/>
      <c r="AW131" s="114" t="str">
        <f t="shared" si="43"/>
        <v>CUMPLIDA</v>
      </c>
      <c r="AX131" s="114" t="s">
        <v>1356</v>
      </c>
      <c r="AY131" s="114" t="s">
        <v>649</v>
      </c>
      <c r="AZ131" s="114" t="s">
        <v>1453</v>
      </c>
    </row>
    <row r="132" spans="1:52" s="21" customFormat="1" ht="146.25" x14ac:dyDescent="0.15">
      <c r="A132" s="116">
        <v>123</v>
      </c>
      <c r="B132" s="37">
        <v>43452</v>
      </c>
      <c r="C132" s="38" t="s">
        <v>19</v>
      </c>
      <c r="D132" s="38" t="s">
        <v>538</v>
      </c>
      <c r="E132" s="37">
        <v>43452</v>
      </c>
      <c r="F132" s="51" t="s">
        <v>582</v>
      </c>
      <c r="G132" s="39" t="s">
        <v>1055</v>
      </c>
      <c r="H132" s="38" t="s">
        <v>576</v>
      </c>
      <c r="I132" s="39" t="s">
        <v>580</v>
      </c>
      <c r="J132" s="39" t="s">
        <v>583</v>
      </c>
      <c r="K132" s="38">
        <v>1</v>
      </c>
      <c r="L132" s="38" t="s">
        <v>21</v>
      </c>
      <c r="M132" s="38" t="s">
        <v>992</v>
      </c>
      <c r="N132" s="38">
        <v>100</v>
      </c>
      <c r="O132" s="42">
        <v>1</v>
      </c>
      <c r="P132" s="37">
        <v>43466</v>
      </c>
      <c r="Q132" s="37">
        <v>43555</v>
      </c>
      <c r="R132" s="38" t="s">
        <v>63</v>
      </c>
      <c r="S132" s="46" t="s">
        <v>584</v>
      </c>
      <c r="T132" s="43" t="s">
        <v>578</v>
      </c>
      <c r="U132" s="154" t="s">
        <v>110</v>
      </c>
      <c r="V132" s="189">
        <v>43585</v>
      </c>
      <c r="W132" s="203" t="s">
        <v>1166</v>
      </c>
      <c r="X132" s="113">
        <v>0.5</v>
      </c>
      <c r="Y132" s="113"/>
      <c r="Z132" s="113"/>
      <c r="AA132" s="114" t="s">
        <v>1045</v>
      </c>
      <c r="AB132" s="190" t="s">
        <v>1059</v>
      </c>
      <c r="AC132" s="188">
        <v>43708</v>
      </c>
      <c r="AD132" s="112" t="s">
        <v>1437</v>
      </c>
      <c r="AE132" s="114">
        <v>1</v>
      </c>
      <c r="AF132" s="115">
        <f t="shared" si="33"/>
        <v>1</v>
      </c>
      <c r="AG132" s="113">
        <f t="shared" si="34"/>
        <v>1</v>
      </c>
      <c r="AH132" s="113" t="str">
        <f t="shared" si="35"/>
        <v>TERMINADA EXTEMPORANEA</v>
      </c>
      <c r="AI132" s="113" t="b">
        <f t="shared" si="36"/>
        <v>0</v>
      </c>
      <c r="AJ132" s="114" t="str">
        <f t="shared" si="37"/>
        <v>TERMINADA EXTEMPORANEA</v>
      </c>
      <c r="AK132" s="203" t="s">
        <v>1438</v>
      </c>
      <c r="AL132" s="114" t="s">
        <v>1059</v>
      </c>
      <c r="AM132" s="111"/>
      <c r="AN132" s="112"/>
      <c r="AO132" s="114"/>
      <c r="AP132" s="115" t="str">
        <f t="shared" si="44"/>
        <v/>
      </c>
      <c r="AQ132" s="113" t="str">
        <f t="shared" si="45"/>
        <v/>
      </c>
      <c r="AR132" s="113" t="str">
        <f t="shared" si="46"/>
        <v/>
      </c>
      <c r="AS132" s="113" t="str">
        <f t="shared" si="47"/>
        <v/>
      </c>
      <c r="AT132" s="114" t="str">
        <f t="shared" si="48"/>
        <v/>
      </c>
      <c r="AU132" s="112"/>
      <c r="AV132" s="112"/>
      <c r="AW132" s="114" t="str">
        <f t="shared" si="43"/>
        <v>CUMPLIDA</v>
      </c>
      <c r="AX132" s="114" t="s">
        <v>1358</v>
      </c>
      <c r="AY132" s="114" t="s">
        <v>649</v>
      </c>
      <c r="AZ132" s="114" t="s">
        <v>1453</v>
      </c>
    </row>
    <row r="133" spans="1:52" s="163" customFormat="1" ht="135" x14ac:dyDescent="0.15">
      <c r="A133" s="116">
        <v>124</v>
      </c>
      <c r="B133" s="37">
        <v>43454</v>
      </c>
      <c r="C133" s="38" t="s">
        <v>19</v>
      </c>
      <c r="D133" s="51" t="s">
        <v>796</v>
      </c>
      <c r="E133" s="37">
        <v>43458</v>
      </c>
      <c r="F133" s="38">
        <v>1</v>
      </c>
      <c r="G133" s="38" t="s">
        <v>797</v>
      </c>
      <c r="H133" s="38" t="s">
        <v>798</v>
      </c>
      <c r="I133" s="38" t="s">
        <v>799</v>
      </c>
      <c r="J133" s="70" t="s">
        <v>898</v>
      </c>
      <c r="K133" s="38">
        <v>3</v>
      </c>
      <c r="L133" s="40" t="s">
        <v>20</v>
      </c>
      <c r="M133" s="40" t="s">
        <v>899</v>
      </c>
      <c r="N133" s="44" t="s">
        <v>900</v>
      </c>
      <c r="O133" s="50">
        <v>1</v>
      </c>
      <c r="P133" s="71">
        <v>43497</v>
      </c>
      <c r="Q133" s="71">
        <v>43830</v>
      </c>
      <c r="R133" s="38" t="s">
        <v>60</v>
      </c>
      <c r="S133" s="46" t="s">
        <v>800</v>
      </c>
      <c r="T133" s="46" t="s">
        <v>669</v>
      </c>
      <c r="U133" s="154" t="s">
        <v>110</v>
      </c>
      <c r="V133" s="189">
        <v>43585</v>
      </c>
      <c r="W133" s="206" t="s">
        <v>1370</v>
      </c>
      <c r="X133" s="198">
        <v>0</v>
      </c>
      <c r="Y133" s="162"/>
      <c r="Z133" s="162"/>
      <c r="AA133" s="180" t="s">
        <v>1047</v>
      </c>
      <c r="AB133" s="192" t="s">
        <v>1059</v>
      </c>
      <c r="AC133" s="188">
        <v>43708</v>
      </c>
      <c r="AD133" s="235" t="s">
        <v>1292</v>
      </c>
      <c r="AE133" s="114">
        <v>0</v>
      </c>
      <c r="AF133" s="115">
        <f t="shared" ref="AF133:AF151" si="49">IF(AE133="","",IF(OR(K133=0,K133="",AC133=""),"",AE133/K133))</f>
        <v>0</v>
      </c>
      <c r="AG133" s="113">
        <f t="shared" ref="AG133:AG151" si="50">IF(OR(O133="",AF133=""),"",IF(OR(O133=0,AF133=0),0,IF((AF133*100%)/O133&gt;100%,100%,(AF133*100%)/O133)))</f>
        <v>0</v>
      </c>
      <c r="AH133" s="113" t="b">
        <f t="shared" ref="AH133:AH151" si="51">IF(AE133="","",IF(AC133&gt;=Q133,IF(AG133&lt;100%,"INCUMPLIDA",IF(AG133=100%,"TERMINADA EXTEMPORANEA"))))</f>
        <v>0</v>
      </c>
      <c r="AI133" s="113" t="str">
        <f t="shared" ref="AI133:AI151" si="52">IF(AE133="","",IF(AC133&lt;=Q133,IF(AG133=0%,"SIN INICIAR",IF(AG133=100%,"TERMINADA",IF(AG133&gt;0%,"EN PROCESO",IF(AG133&lt;0%,"INCUMPLIDA"))))))</f>
        <v>SIN INICIAR</v>
      </c>
      <c r="AJ133" s="114" t="str">
        <f t="shared" ref="AJ133:AJ151" si="53">IF(AE133="","",IF(AC133&gt;=Q133,AH133,IF(AC133&lt;Q133,AI133)))</f>
        <v>SIN INICIAR</v>
      </c>
      <c r="AK133" s="206" t="s">
        <v>1371</v>
      </c>
      <c r="AL133" s="180" t="s">
        <v>1059</v>
      </c>
      <c r="AM133" s="162"/>
      <c r="AN133" s="162"/>
      <c r="AO133" s="162"/>
      <c r="AP133" s="162"/>
      <c r="AQ133" s="162"/>
      <c r="AR133" s="162"/>
      <c r="AS133" s="162"/>
      <c r="AT133" s="162"/>
      <c r="AU133" s="162"/>
      <c r="AV133" s="162"/>
      <c r="AW133" s="114" t="str">
        <f t="shared" si="43"/>
        <v>PENDIENTE</v>
      </c>
      <c r="AX133" s="114"/>
      <c r="AY133" s="114"/>
      <c r="AZ133" s="114"/>
    </row>
    <row r="134" spans="1:52" s="163" customFormat="1" ht="168.75" x14ac:dyDescent="0.15">
      <c r="A134" s="116">
        <v>125</v>
      </c>
      <c r="B134" s="37">
        <v>43454</v>
      </c>
      <c r="C134" s="38" t="s">
        <v>19</v>
      </c>
      <c r="D134" s="51" t="s">
        <v>796</v>
      </c>
      <c r="E134" s="37">
        <v>43458</v>
      </c>
      <c r="F134" s="38">
        <v>2</v>
      </c>
      <c r="G134" s="38" t="s">
        <v>801</v>
      </c>
      <c r="H134" s="38" t="s">
        <v>798</v>
      </c>
      <c r="I134" s="38" t="s">
        <v>993</v>
      </c>
      <c r="J134" s="70" t="s">
        <v>802</v>
      </c>
      <c r="K134" s="38">
        <v>4</v>
      </c>
      <c r="L134" s="38" t="s">
        <v>221</v>
      </c>
      <c r="M134" s="51" t="s">
        <v>994</v>
      </c>
      <c r="N134" s="41" t="s">
        <v>995</v>
      </c>
      <c r="O134" s="42">
        <v>1</v>
      </c>
      <c r="P134" s="71">
        <v>43497</v>
      </c>
      <c r="Q134" s="71">
        <v>43830</v>
      </c>
      <c r="R134" s="70" t="s">
        <v>60</v>
      </c>
      <c r="S134" s="46" t="s">
        <v>800</v>
      </c>
      <c r="T134" s="46" t="s">
        <v>669</v>
      </c>
      <c r="U134" s="154" t="s">
        <v>110</v>
      </c>
      <c r="V134" s="189">
        <v>43585</v>
      </c>
      <c r="W134" s="207" t="s">
        <v>1167</v>
      </c>
      <c r="X134" s="198">
        <v>0.125</v>
      </c>
      <c r="Y134" s="162"/>
      <c r="Z134" s="162"/>
      <c r="AA134" s="180" t="s">
        <v>1045</v>
      </c>
      <c r="AB134" s="192" t="s">
        <v>1059</v>
      </c>
      <c r="AC134" s="188">
        <v>43708</v>
      </c>
      <c r="AD134" s="240" t="s">
        <v>1372</v>
      </c>
      <c r="AE134" s="114">
        <v>2</v>
      </c>
      <c r="AF134" s="115">
        <f t="shared" si="49"/>
        <v>0.5</v>
      </c>
      <c r="AG134" s="113">
        <f t="shared" si="50"/>
        <v>0.5</v>
      </c>
      <c r="AH134" s="113" t="b">
        <f t="shared" si="51"/>
        <v>0</v>
      </c>
      <c r="AI134" s="113" t="str">
        <f t="shared" si="52"/>
        <v>EN PROCESO</v>
      </c>
      <c r="AJ134" s="114" t="str">
        <f t="shared" si="53"/>
        <v>EN PROCESO</v>
      </c>
      <c r="AK134" s="206" t="s">
        <v>1439</v>
      </c>
      <c r="AL134" s="180" t="s">
        <v>1059</v>
      </c>
      <c r="AM134" s="162"/>
      <c r="AN134" s="162"/>
      <c r="AO134" s="162"/>
      <c r="AP134" s="162"/>
      <c r="AQ134" s="162"/>
      <c r="AR134" s="162"/>
      <c r="AS134" s="162"/>
      <c r="AT134" s="162"/>
      <c r="AU134" s="162"/>
      <c r="AV134" s="162"/>
      <c r="AW134" s="114" t="str">
        <f t="shared" si="43"/>
        <v>PENDIENTE</v>
      </c>
      <c r="AX134" s="114"/>
      <c r="AY134" s="114"/>
      <c r="AZ134" s="114"/>
    </row>
    <row r="135" spans="1:52" s="163" customFormat="1" ht="258.75" x14ac:dyDescent="0.15">
      <c r="A135" s="116">
        <v>126</v>
      </c>
      <c r="B135" s="37">
        <v>43454</v>
      </c>
      <c r="C135" s="38" t="s">
        <v>19</v>
      </c>
      <c r="D135" s="51" t="s">
        <v>796</v>
      </c>
      <c r="E135" s="37">
        <v>43458</v>
      </c>
      <c r="F135" s="38">
        <v>3</v>
      </c>
      <c r="G135" s="38" t="s">
        <v>803</v>
      </c>
      <c r="H135" s="38" t="s">
        <v>798</v>
      </c>
      <c r="I135" s="38" t="s">
        <v>804</v>
      </c>
      <c r="J135" s="70" t="s">
        <v>996</v>
      </c>
      <c r="K135" s="40">
        <v>4</v>
      </c>
      <c r="L135" s="38" t="s">
        <v>221</v>
      </c>
      <c r="M135" s="38" t="s">
        <v>997</v>
      </c>
      <c r="N135" s="38" t="s">
        <v>998</v>
      </c>
      <c r="O135" s="42">
        <v>1</v>
      </c>
      <c r="P135" s="71">
        <v>43497</v>
      </c>
      <c r="Q135" s="71">
        <v>43646</v>
      </c>
      <c r="R135" s="70" t="s">
        <v>60</v>
      </c>
      <c r="S135" s="46" t="s">
        <v>800</v>
      </c>
      <c r="T135" s="46" t="s">
        <v>669</v>
      </c>
      <c r="U135" s="154" t="s">
        <v>110</v>
      </c>
      <c r="V135" s="189">
        <v>43585</v>
      </c>
      <c r="W135" s="206" t="s">
        <v>1168</v>
      </c>
      <c r="X135" s="198">
        <v>0.125</v>
      </c>
      <c r="Y135" s="162"/>
      <c r="Z135" s="162"/>
      <c r="AA135" s="180" t="s">
        <v>1045</v>
      </c>
      <c r="AB135" s="192" t="s">
        <v>1059</v>
      </c>
      <c r="AC135" s="188">
        <v>43708</v>
      </c>
      <c r="AD135" s="240" t="s">
        <v>1440</v>
      </c>
      <c r="AE135" s="114">
        <v>3</v>
      </c>
      <c r="AF135" s="115">
        <f t="shared" si="49"/>
        <v>0.75</v>
      </c>
      <c r="AG135" s="113">
        <f t="shared" si="50"/>
        <v>0.75</v>
      </c>
      <c r="AH135" s="113" t="str">
        <f t="shared" si="51"/>
        <v>INCUMPLIDA</v>
      </c>
      <c r="AI135" s="113" t="b">
        <f t="shared" si="52"/>
        <v>0</v>
      </c>
      <c r="AJ135" s="114" t="str">
        <f t="shared" si="53"/>
        <v>INCUMPLIDA</v>
      </c>
      <c r="AK135" s="206" t="s">
        <v>1483</v>
      </c>
      <c r="AL135" s="180" t="s">
        <v>1059</v>
      </c>
      <c r="AM135" s="162"/>
      <c r="AN135" s="162"/>
      <c r="AO135" s="162"/>
      <c r="AP135" s="162"/>
      <c r="AQ135" s="162"/>
      <c r="AR135" s="162"/>
      <c r="AS135" s="162"/>
      <c r="AT135" s="162"/>
      <c r="AU135" s="162"/>
      <c r="AV135" s="162"/>
      <c r="AW135" s="114" t="str">
        <f t="shared" si="43"/>
        <v>PENDIENTE</v>
      </c>
      <c r="AX135" s="114"/>
      <c r="AY135" s="114"/>
      <c r="AZ135" s="114"/>
    </row>
    <row r="136" spans="1:52" s="163" customFormat="1" ht="146.25" x14ac:dyDescent="0.15">
      <c r="A136" s="116">
        <v>127</v>
      </c>
      <c r="B136" s="37">
        <v>43454</v>
      </c>
      <c r="C136" s="38" t="s">
        <v>19</v>
      </c>
      <c r="D136" s="51" t="s">
        <v>796</v>
      </c>
      <c r="E136" s="37">
        <v>43458</v>
      </c>
      <c r="F136" s="38">
        <v>4</v>
      </c>
      <c r="G136" s="38" t="s">
        <v>805</v>
      </c>
      <c r="H136" s="38" t="s">
        <v>798</v>
      </c>
      <c r="I136" s="38" t="s">
        <v>999</v>
      </c>
      <c r="J136" s="70" t="s">
        <v>806</v>
      </c>
      <c r="K136" s="38">
        <v>1</v>
      </c>
      <c r="L136" s="38" t="s">
        <v>221</v>
      </c>
      <c r="M136" s="70" t="s">
        <v>807</v>
      </c>
      <c r="N136" s="38" t="s">
        <v>808</v>
      </c>
      <c r="O136" s="42">
        <v>1</v>
      </c>
      <c r="P136" s="71">
        <v>43497</v>
      </c>
      <c r="Q136" s="71">
        <v>43827</v>
      </c>
      <c r="R136" s="70" t="s">
        <v>60</v>
      </c>
      <c r="S136" s="46" t="s">
        <v>800</v>
      </c>
      <c r="T136" s="46" t="s">
        <v>669</v>
      </c>
      <c r="U136" s="154" t="s">
        <v>110</v>
      </c>
      <c r="V136" s="189">
        <v>43585</v>
      </c>
      <c r="W136" s="206" t="s">
        <v>1169</v>
      </c>
      <c r="X136" s="198">
        <v>0</v>
      </c>
      <c r="Y136" s="162"/>
      <c r="Z136" s="162"/>
      <c r="AA136" s="180" t="s">
        <v>1047</v>
      </c>
      <c r="AB136" s="192" t="s">
        <v>1059</v>
      </c>
      <c r="AC136" s="188">
        <v>43708</v>
      </c>
      <c r="AD136" s="235" t="s">
        <v>1373</v>
      </c>
      <c r="AE136" s="114">
        <v>0.5</v>
      </c>
      <c r="AF136" s="115">
        <f t="shared" si="49"/>
        <v>0.5</v>
      </c>
      <c r="AG136" s="113">
        <f t="shared" si="50"/>
        <v>0.5</v>
      </c>
      <c r="AH136" s="113" t="b">
        <f t="shared" si="51"/>
        <v>0</v>
      </c>
      <c r="AI136" s="113" t="str">
        <f t="shared" si="52"/>
        <v>EN PROCESO</v>
      </c>
      <c r="AJ136" s="114" t="str">
        <f t="shared" si="53"/>
        <v>EN PROCESO</v>
      </c>
      <c r="AK136" s="206" t="s">
        <v>1374</v>
      </c>
      <c r="AL136" s="180" t="s">
        <v>1059</v>
      </c>
      <c r="AM136" s="162"/>
      <c r="AN136" s="162"/>
      <c r="AO136" s="162"/>
      <c r="AP136" s="162"/>
      <c r="AQ136" s="162"/>
      <c r="AR136" s="162"/>
      <c r="AS136" s="162"/>
      <c r="AT136" s="162"/>
      <c r="AU136" s="162"/>
      <c r="AV136" s="162"/>
      <c r="AW136" s="114" t="str">
        <f t="shared" si="43"/>
        <v>PENDIENTE</v>
      </c>
      <c r="AX136" s="114"/>
      <c r="AY136" s="114"/>
      <c r="AZ136" s="114"/>
    </row>
    <row r="137" spans="1:52" s="163" customFormat="1" ht="228.75" customHeight="1" x14ac:dyDescent="0.15">
      <c r="A137" s="116">
        <v>128</v>
      </c>
      <c r="B137" s="37">
        <v>43454</v>
      </c>
      <c r="C137" s="38" t="s">
        <v>19</v>
      </c>
      <c r="D137" s="51" t="s">
        <v>796</v>
      </c>
      <c r="E137" s="37">
        <v>43458</v>
      </c>
      <c r="F137" s="38">
        <v>5</v>
      </c>
      <c r="G137" s="38" t="s">
        <v>809</v>
      </c>
      <c r="H137" s="38" t="s">
        <v>798</v>
      </c>
      <c r="I137" s="38" t="s">
        <v>1000</v>
      </c>
      <c r="J137" s="70" t="s">
        <v>1001</v>
      </c>
      <c r="K137" s="38">
        <v>2</v>
      </c>
      <c r="L137" s="38" t="s">
        <v>221</v>
      </c>
      <c r="M137" s="38" t="s">
        <v>1002</v>
      </c>
      <c r="N137" s="38" t="s">
        <v>1003</v>
      </c>
      <c r="O137" s="42">
        <v>1</v>
      </c>
      <c r="P137" s="71">
        <v>43497</v>
      </c>
      <c r="Q137" s="71">
        <v>43646</v>
      </c>
      <c r="R137" s="70" t="s">
        <v>60</v>
      </c>
      <c r="S137" s="46" t="s">
        <v>800</v>
      </c>
      <c r="T137" s="46" t="s">
        <v>669</v>
      </c>
      <c r="U137" s="154" t="s">
        <v>110</v>
      </c>
      <c r="V137" s="189">
        <v>43585</v>
      </c>
      <c r="W137" s="206" t="s">
        <v>1169</v>
      </c>
      <c r="X137" s="198">
        <v>0</v>
      </c>
      <c r="Y137" s="162"/>
      <c r="Z137" s="162"/>
      <c r="AA137" s="180" t="s">
        <v>1047</v>
      </c>
      <c r="AB137" s="192" t="s">
        <v>1059</v>
      </c>
      <c r="AC137" s="188">
        <v>43708</v>
      </c>
      <c r="AD137" s="240" t="s">
        <v>1375</v>
      </c>
      <c r="AE137" s="114">
        <v>0</v>
      </c>
      <c r="AF137" s="115">
        <f t="shared" si="49"/>
        <v>0</v>
      </c>
      <c r="AG137" s="113">
        <f t="shared" si="50"/>
        <v>0</v>
      </c>
      <c r="AH137" s="113" t="str">
        <f t="shared" si="51"/>
        <v>INCUMPLIDA</v>
      </c>
      <c r="AI137" s="113" t="b">
        <f t="shared" si="52"/>
        <v>0</v>
      </c>
      <c r="AJ137" s="114" t="str">
        <f t="shared" si="53"/>
        <v>INCUMPLIDA</v>
      </c>
      <c r="AK137" s="206" t="s">
        <v>1481</v>
      </c>
      <c r="AL137" s="180" t="s">
        <v>1059</v>
      </c>
      <c r="AM137" s="162"/>
      <c r="AN137" s="162"/>
      <c r="AO137" s="162"/>
      <c r="AP137" s="162"/>
      <c r="AQ137" s="162"/>
      <c r="AR137" s="162"/>
      <c r="AS137" s="162"/>
      <c r="AT137" s="162"/>
      <c r="AU137" s="162"/>
      <c r="AV137" s="162"/>
      <c r="AW137" s="114" t="str">
        <f t="shared" si="43"/>
        <v>PENDIENTE</v>
      </c>
      <c r="AX137" s="114"/>
      <c r="AY137" s="114"/>
      <c r="AZ137" s="114"/>
    </row>
    <row r="138" spans="1:52" s="163" customFormat="1" ht="247.5" x14ac:dyDescent="0.15">
      <c r="A138" s="116">
        <v>129</v>
      </c>
      <c r="B138" s="37">
        <v>43454</v>
      </c>
      <c r="C138" s="38" t="s">
        <v>19</v>
      </c>
      <c r="D138" s="51" t="s">
        <v>796</v>
      </c>
      <c r="E138" s="37">
        <v>43458</v>
      </c>
      <c r="F138" s="38">
        <v>6</v>
      </c>
      <c r="G138" s="38" t="s">
        <v>810</v>
      </c>
      <c r="H138" s="38" t="s">
        <v>798</v>
      </c>
      <c r="I138" s="38" t="s">
        <v>1004</v>
      </c>
      <c r="J138" s="70" t="s">
        <v>1005</v>
      </c>
      <c r="K138" s="38">
        <v>2</v>
      </c>
      <c r="L138" s="38" t="s">
        <v>221</v>
      </c>
      <c r="M138" s="38" t="s">
        <v>1006</v>
      </c>
      <c r="N138" s="38" t="s">
        <v>811</v>
      </c>
      <c r="O138" s="42">
        <v>1</v>
      </c>
      <c r="P138" s="71">
        <v>43497</v>
      </c>
      <c r="Q138" s="71">
        <v>43646</v>
      </c>
      <c r="R138" s="70" t="s">
        <v>1478</v>
      </c>
      <c r="S138" s="46" t="s">
        <v>1479</v>
      </c>
      <c r="T138" s="46" t="s">
        <v>1480</v>
      </c>
      <c r="U138" s="154" t="s">
        <v>110</v>
      </c>
      <c r="V138" s="189">
        <v>43585</v>
      </c>
      <c r="W138" s="206" t="s">
        <v>1170</v>
      </c>
      <c r="X138" s="198">
        <v>0.25</v>
      </c>
      <c r="Y138" s="162"/>
      <c r="Z138" s="162"/>
      <c r="AA138" s="180" t="s">
        <v>1045</v>
      </c>
      <c r="AB138" s="192" t="s">
        <v>1059</v>
      </c>
      <c r="AC138" s="188">
        <v>43708</v>
      </c>
      <c r="AD138" s="235" t="s">
        <v>1376</v>
      </c>
      <c r="AE138" s="114">
        <v>2</v>
      </c>
      <c r="AF138" s="115">
        <f t="shared" si="49"/>
        <v>1</v>
      </c>
      <c r="AG138" s="113">
        <f t="shared" si="50"/>
        <v>1</v>
      </c>
      <c r="AH138" s="113" t="b">
        <f>IF(AE138="","",IF(AC138&lt;=Q138,IF(AG138&lt;100%,"INCUMPLIDA",IF(AG138=100%,"TERMINADA EXTEMPORANEA"))))</f>
        <v>0</v>
      </c>
      <c r="AI138" s="113" t="str">
        <f>IF(AE138="","",IF(AC138&gt;=Q138,IF(AG138=0%,"SIN INICIAR",IF(AG138=100%,"TERMINADA",IF(AG138&gt;0%,"EN PROCESO",IF(AG138&lt;0%,"INCUMPLIDA"))))))</f>
        <v>TERMINADA</v>
      </c>
      <c r="AJ138" s="114" t="str">
        <f>IF(AE138="","",IF(AC138&lt;=Q138,AH138,IF(AC138&gt;Q138,AI138)))</f>
        <v>TERMINADA</v>
      </c>
      <c r="AK138" s="206" t="s">
        <v>1539</v>
      </c>
      <c r="AL138" s="180" t="s">
        <v>1059</v>
      </c>
      <c r="AM138" s="162"/>
      <c r="AN138" s="162"/>
      <c r="AO138" s="162"/>
      <c r="AP138" s="162"/>
      <c r="AQ138" s="162"/>
      <c r="AR138" s="162"/>
      <c r="AS138" s="162"/>
      <c r="AT138" s="162"/>
      <c r="AU138" s="162"/>
      <c r="AV138" s="162"/>
      <c r="AW138" s="114" t="str">
        <f t="shared" si="43"/>
        <v>CUMPLIDA</v>
      </c>
      <c r="AX138" s="114" t="s">
        <v>1519</v>
      </c>
      <c r="AY138" s="114" t="s">
        <v>649</v>
      </c>
      <c r="AZ138" s="114" t="s">
        <v>1453</v>
      </c>
    </row>
    <row r="139" spans="1:52" s="163" customFormat="1" ht="202.5" x14ac:dyDescent="0.15">
      <c r="A139" s="116">
        <v>130</v>
      </c>
      <c r="B139" s="37">
        <v>43454</v>
      </c>
      <c r="C139" s="38" t="s">
        <v>19</v>
      </c>
      <c r="D139" s="51" t="s">
        <v>796</v>
      </c>
      <c r="E139" s="37">
        <v>43458</v>
      </c>
      <c r="F139" s="38">
        <v>7</v>
      </c>
      <c r="G139" s="38" t="s">
        <v>812</v>
      </c>
      <c r="H139" s="38" t="s">
        <v>798</v>
      </c>
      <c r="I139" s="38" t="s">
        <v>813</v>
      </c>
      <c r="J139" s="70" t="s">
        <v>814</v>
      </c>
      <c r="K139" s="38">
        <v>1</v>
      </c>
      <c r="L139" s="38" t="s">
        <v>221</v>
      </c>
      <c r="M139" s="38" t="s">
        <v>815</v>
      </c>
      <c r="N139" s="38" t="s">
        <v>816</v>
      </c>
      <c r="O139" s="42">
        <v>1</v>
      </c>
      <c r="P139" s="71">
        <v>43497</v>
      </c>
      <c r="Q139" s="71">
        <v>43830</v>
      </c>
      <c r="R139" s="70" t="s">
        <v>60</v>
      </c>
      <c r="S139" s="46" t="s">
        <v>800</v>
      </c>
      <c r="T139" s="46" t="s">
        <v>817</v>
      </c>
      <c r="U139" s="154" t="s">
        <v>110</v>
      </c>
      <c r="V139" s="189">
        <v>43585</v>
      </c>
      <c r="W139" s="206" t="s">
        <v>1171</v>
      </c>
      <c r="X139" s="198">
        <v>0.5</v>
      </c>
      <c r="Y139" s="162"/>
      <c r="Z139" s="162"/>
      <c r="AA139" s="180" t="s">
        <v>1045</v>
      </c>
      <c r="AB139" s="192" t="s">
        <v>1059</v>
      </c>
      <c r="AC139" s="188">
        <v>43708</v>
      </c>
      <c r="AD139" s="235" t="s">
        <v>1292</v>
      </c>
      <c r="AE139" s="114">
        <v>0.5</v>
      </c>
      <c r="AF139" s="115">
        <f t="shared" si="49"/>
        <v>0.5</v>
      </c>
      <c r="AG139" s="113">
        <f t="shared" si="50"/>
        <v>0.5</v>
      </c>
      <c r="AH139" s="113" t="b">
        <f t="shared" si="51"/>
        <v>0</v>
      </c>
      <c r="AI139" s="113" t="str">
        <f t="shared" si="52"/>
        <v>EN PROCESO</v>
      </c>
      <c r="AJ139" s="114" t="str">
        <f t="shared" si="53"/>
        <v>EN PROCESO</v>
      </c>
      <c r="AK139" s="206" t="s">
        <v>1466</v>
      </c>
      <c r="AL139" s="180" t="s">
        <v>1059</v>
      </c>
      <c r="AM139" s="162"/>
      <c r="AN139" s="162"/>
      <c r="AO139" s="162"/>
      <c r="AP139" s="162"/>
      <c r="AQ139" s="162"/>
      <c r="AR139" s="162"/>
      <c r="AS139" s="162"/>
      <c r="AT139" s="162"/>
      <c r="AU139" s="162"/>
      <c r="AV139" s="162"/>
      <c r="AW139" s="114" t="str">
        <f t="shared" ref="AW139:AW202" si="54">IF(AG139="","",IF(OR(AG139=100%),"CUMPLIDA","PENDIENTE"))</f>
        <v>PENDIENTE</v>
      </c>
      <c r="AX139" s="114"/>
      <c r="AY139" s="114"/>
      <c r="AZ139" s="114"/>
    </row>
    <row r="140" spans="1:52" s="163" customFormat="1" ht="146.25" x14ac:dyDescent="0.15">
      <c r="A140" s="116">
        <v>131</v>
      </c>
      <c r="B140" s="37">
        <v>43454</v>
      </c>
      <c r="C140" s="38" t="s">
        <v>19</v>
      </c>
      <c r="D140" s="51" t="s">
        <v>796</v>
      </c>
      <c r="E140" s="37">
        <v>43458</v>
      </c>
      <c r="F140" s="38">
        <v>8</v>
      </c>
      <c r="G140" s="38" t="s">
        <v>818</v>
      </c>
      <c r="H140" s="38" t="s">
        <v>798</v>
      </c>
      <c r="I140" s="38" t="s">
        <v>1007</v>
      </c>
      <c r="J140" s="70" t="s">
        <v>1008</v>
      </c>
      <c r="K140" s="38">
        <v>1</v>
      </c>
      <c r="L140" s="38" t="s">
        <v>221</v>
      </c>
      <c r="M140" s="70" t="s">
        <v>819</v>
      </c>
      <c r="N140" s="70" t="s">
        <v>1009</v>
      </c>
      <c r="O140" s="42">
        <v>1</v>
      </c>
      <c r="P140" s="71">
        <v>43497</v>
      </c>
      <c r="Q140" s="71">
        <v>43830</v>
      </c>
      <c r="R140" s="70" t="s">
        <v>60</v>
      </c>
      <c r="S140" s="46" t="s">
        <v>800</v>
      </c>
      <c r="T140" s="46" t="s">
        <v>817</v>
      </c>
      <c r="U140" s="154" t="s">
        <v>110</v>
      </c>
      <c r="V140" s="189">
        <v>43585</v>
      </c>
      <c r="W140" s="206" t="s">
        <v>1169</v>
      </c>
      <c r="X140" s="198">
        <v>0</v>
      </c>
      <c r="Y140" s="162"/>
      <c r="Z140" s="162"/>
      <c r="AA140" s="180" t="s">
        <v>1047</v>
      </c>
      <c r="AB140" s="192" t="s">
        <v>1059</v>
      </c>
      <c r="AC140" s="188">
        <v>43708</v>
      </c>
      <c r="AD140" s="235" t="s">
        <v>1292</v>
      </c>
      <c r="AE140" s="114">
        <v>0</v>
      </c>
      <c r="AF140" s="115">
        <f t="shared" si="49"/>
        <v>0</v>
      </c>
      <c r="AG140" s="113">
        <f t="shared" si="50"/>
        <v>0</v>
      </c>
      <c r="AH140" s="113" t="b">
        <f t="shared" si="51"/>
        <v>0</v>
      </c>
      <c r="AI140" s="113" t="str">
        <f t="shared" si="52"/>
        <v>SIN INICIAR</v>
      </c>
      <c r="AJ140" s="114" t="str">
        <f t="shared" si="53"/>
        <v>SIN INICIAR</v>
      </c>
      <c r="AK140" s="207" t="s">
        <v>1467</v>
      </c>
      <c r="AL140" s="180" t="s">
        <v>1059</v>
      </c>
      <c r="AM140" s="162"/>
      <c r="AN140" s="162"/>
      <c r="AO140" s="162"/>
      <c r="AP140" s="162"/>
      <c r="AQ140" s="162"/>
      <c r="AR140" s="162"/>
      <c r="AS140" s="162"/>
      <c r="AT140" s="162"/>
      <c r="AU140" s="162"/>
      <c r="AV140" s="162"/>
      <c r="AW140" s="114" t="str">
        <f t="shared" si="54"/>
        <v>PENDIENTE</v>
      </c>
      <c r="AX140" s="114"/>
      <c r="AY140" s="114"/>
      <c r="AZ140" s="114"/>
    </row>
    <row r="141" spans="1:52" s="163" customFormat="1" ht="191.25" x14ac:dyDescent="0.15">
      <c r="A141" s="116">
        <v>132</v>
      </c>
      <c r="B141" s="37">
        <v>43454</v>
      </c>
      <c r="C141" s="38" t="s">
        <v>19</v>
      </c>
      <c r="D141" s="51" t="s">
        <v>796</v>
      </c>
      <c r="E141" s="37">
        <v>43458</v>
      </c>
      <c r="F141" s="38">
        <v>9</v>
      </c>
      <c r="G141" s="38" t="s">
        <v>901</v>
      </c>
      <c r="H141" s="38" t="s">
        <v>798</v>
      </c>
      <c r="I141" s="38" t="s">
        <v>1010</v>
      </c>
      <c r="J141" s="70" t="s">
        <v>902</v>
      </c>
      <c r="K141" s="38">
        <v>2</v>
      </c>
      <c r="L141" s="38" t="s">
        <v>221</v>
      </c>
      <c r="M141" s="70" t="s">
        <v>903</v>
      </c>
      <c r="N141" s="70" t="s">
        <v>904</v>
      </c>
      <c r="O141" s="42">
        <v>1</v>
      </c>
      <c r="P141" s="71">
        <v>43497</v>
      </c>
      <c r="Q141" s="71">
        <v>43676</v>
      </c>
      <c r="R141" s="70" t="s">
        <v>60</v>
      </c>
      <c r="S141" s="46" t="s">
        <v>800</v>
      </c>
      <c r="T141" s="46" t="s">
        <v>905</v>
      </c>
      <c r="U141" s="154" t="s">
        <v>110</v>
      </c>
      <c r="V141" s="189"/>
      <c r="W141" s="206"/>
      <c r="X141" s="198"/>
      <c r="Y141" s="162"/>
      <c r="Z141" s="162"/>
      <c r="AA141" s="180"/>
      <c r="AB141" s="192"/>
      <c r="AC141" s="188">
        <v>43708</v>
      </c>
      <c r="AD141" s="235" t="s">
        <v>1292</v>
      </c>
      <c r="AE141" s="114">
        <v>0</v>
      </c>
      <c r="AF141" s="115">
        <f t="shared" si="49"/>
        <v>0</v>
      </c>
      <c r="AG141" s="113">
        <f t="shared" si="50"/>
        <v>0</v>
      </c>
      <c r="AH141" s="113" t="str">
        <f t="shared" si="51"/>
        <v>INCUMPLIDA</v>
      </c>
      <c r="AI141" s="113" t="b">
        <f t="shared" si="52"/>
        <v>0</v>
      </c>
      <c r="AJ141" s="114" t="str">
        <f t="shared" si="53"/>
        <v>INCUMPLIDA</v>
      </c>
      <c r="AK141" s="206" t="s">
        <v>1540</v>
      </c>
      <c r="AL141" s="180" t="s">
        <v>1059</v>
      </c>
      <c r="AM141" s="162"/>
      <c r="AN141" s="162"/>
      <c r="AO141" s="162"/>
      <c r="AP141" s="162"/>
      <c r="AQ141" s="162"/>
      <c r="AR141" s="162"/>
      <c r="AS141" s="162"/>
      <c r="AT141" s="162"/>
      <c r="AU141" s="162"/>
      <c r="AV141" s="162"/>
      <c r="AW141" s="114" t="str">
        <f t="shared" si="54"/>
        <v>PENDIENTE</v>
      </c>
      <c r="AX141" s="114"/>
      <c r="AY141" s="114"/>
      <c r="AZ141" s="114"/>
    </row>
    <row r="142" spans="1:52" s="163" customFormat="1" ht="101.25" x14ac:dyDescent="0.15">
      <c r="A142" s="116">
        <v>133</v>
      </c>
      <c r="B142" s="37">
        <v>43454</v>
      </c>
      <c r="C142" s="38" t="s">
        <v>19</v>
      </c>
      <c r="D142" s="51" t="s">
        <v>796</v>
      </c>
      <c r="E142" s="37">
        <v>43458</v>
      </c>
      <c r="F142" s="38">
        <v>10</v>
      </c>
      <c r="G142" s="38" t="s">
        <v>820</v>
      </c>
      <c r="H142" s="38" t="s">
        <v>798</v>
      </c>
      <c r="I142" s="38" t="s">
        <v>821</v>
      </c>
      <c r="J142" s="70" t="s">
        <v>1011</v>
      </c>
      <c r="K142" s="38">
        <v>2</v>
      </c>
      <c r="L142" s="38" t="s">
        <v>221</v>
      </c>
      <c r="M142" s="40" t="s">
        <v>1012</v>
      </c>
      <c r="N142" s="40" t="s">
        <v>822</v>
      </c>
      <c r="O142" s="42">
        <v>1</v>
      </c>
      <c r="P142" s="71">
        <v>43497</v>
      </c>
      <c r="Q142" s="71">
        <v>43827</v>
      </c>
      <c r="R142" s="70" t="s">
        <v>60</v>
      </c>
      <c r="S142" s="46" t="s">
        <v>800</v>
      </c>
      <c r="T142" s="46" t="s">
        <v>817</v>
      </c>
      <c r="U142" s="154" t="s">
        <v>110</v>
      </c>
      <c r="V142" s="189">
        <v>43585</v>
      </c>
      <c r="W142" s="206" t="s">
        <v>1169</v>
      </c>
      <c r="X142" s="198">
        <v>0</v>
      </c>
      <c r="Y142" s="180" t="s">
        <v>1047</v>
      </c>
      <c r="Z142" s="192" t="s">
        <v>1059</v>
      </c>
      <c r="AA142" s="180" t="s">
        <v>1047</v>
      </c>
      <c r="AB142" s="192" t="s">
        <v>1059</v>
      </c>
      <c r="AC142" s="188">
        <v>43708</v>
      </c>
      <c r="AD142" s="235" t="s">
        <v>1292</v>
      </c>
      <c r="AE142" s="114">
        <v>0</v>
      </c>
      <c r="AF142" s="115">
        <f t="shared" si="49"/>
        <v>0</v>
      </c>
      <c r="AG142" s="113">
        <f t="shared" si="50"/>
        <v>0</v>
      </c>
      <c r="AH142" s="113" t="b">
        <f t="shared" si="51"/>
        <v>0</v>
      </c>
      <c r="AI142" s="113" t="str">
        <f t="shared" si="52"/>
        <v>SIN INICIAR</v>
      </c>
      <c r="AJ142" s="114" t="str">
        <f t="shared" si="53"/>
        <v>SIN INICIAR</v>
      </c>
      <c r="AK142" s="206" t="s">
        <v>1377</v>
      </c>
      <c r="AL142" s="180" t="s">
        <v>1059</v>
      </c>
      <c r="AM142" s="162"/>
      <c r="AN142" s="162"/>
      <c r="AO142" s="162"/>
      <c r="AP142" s="162"/>
      <c r="AQ142" s="162"/>
      <c r="AR142" s="162"/>
      <c r="AS142" s="162"/>
      <c r="AT142" s="162"/>
      <c r="AU142" s="162"/>
      <c r="AV142" s="162"/>
      <c r="AW142" s="114" t="str">
        <f t="shared" si="54"/>
        <v>PENDIENTE</v>
      </c>
      <c r="AX142" s="114"/>
      <c r="AY142" s="114"/>
      <c r="AZ142" s="114"/>
    </row>
    <row r="143" spans="1:52" s="163" customFormat="1" ht="135" x14ac:dyDescent="0.15">
      <c r="A143" s="116">
        <v>134</v>
      </c>
      <c r="B143" s="37">
        <v>43454</v>
      </c>
      <c r="C143" s="38" t="s">
        <v>19</v>
      </c>
      <c r="D143" s="51" t="s">
        <v>796</v>
      </c>
      <c r="E143" s="37">
        <v>43458</v>
      </c>
      <c r="F143" s="38">
        <v>11</v>
      </c>
      <c r="G143" s="38" t="s">
        <v>823</v>
      </c>
      <c r="H143" s="38" t="s">
        <v>798</v>
      </c>
      <c r="I143" s="38" t="s">
        <v>824</v>
      </c>
      <c r="J143" s="40" t="s">
        <v>1013</v>
      </c>
      <c r="K143" s="70">
        <v>9</v>
      </c>
      <c r="L143" s="38" t="s">
        <v>20</v>
      </c>
      <c r="M143" s="70" t="s">
        <v>825</v>
      </c>
      <c r="N143" s="70" t="s">
        <v>826</v>
      </c>
      <c r="O143" s="42">
        <v>1</v>
      </c>
      <c r="P143" s="71">
        <v>43497</v>
      </c>
      <c r="Q143" s="71">
        <v>43827</v>
      </c>
      <c r="R143" s="70" t="s">
        <v>60</v>
      </c>
      <c r="S143" s="46" t="s">
        <v>800</v>
      </c>
      <c r="T143" s="46" t="s">
        <v>817</v>
      </c>
      <c r="U143" s="154" t="s">
        <v>110</v>
      </c>
      <c r="V143" s="189">
        <v>43585</v>
      </c>
      <c r="W143" s="206" t="s">
        <v>1172</v>
      </c>
      <c r="X143" s="198">
        <v>0.222</v>
      </c>
      <c r="Y143" s="162"/>
      <c r="Z143" s="162"/>
      <c r="AA143" s="180" t="s">
        <v>1045</v>
      </c>
      <c r="AB143" s="192" t="s">
        <v>1059</v>
      </c>
      <c r="AC143" s="188">
        <v>43708</v>
      </c>
      <c r="AD143" s="240" t="s">
        <v>1378</v>
      </c>
      <c r="AE143" s="114">
        <v>4</v>
      </c>
      <c r="AF143" s="115">
        <f t="shared" si="49"/>
        <v>0.44444444444444442</v>
      </c>
      <c r="AG143" s="113">
        <f t="shared" si="50"/>
        <v>0.44444444444444442</v>
      </c>
      <c r="AH143" s="113" t="b">
        <f t="shared" si="51"/>
        <v>0</v>
      </c>
      <c r="AI143" s="113" t="str">
        <f t="shared" si="52"/>
        <v>EN PROCESO</v>
      </c>
      <c r="AJ143" s="114" t="str">
        <f t="shared" si="53"/>
        <v>EN PROCESO</v>
      </c>
      <c r="AK143" s="206" t="s">
        <v>1379</v>
      </c>
      <c r="AL143" s="180" t="s">
        <v>1059</v>
      </c>
      <c r="AM143" s="162"/>
      <c r="AN143" s="162"/>
      <c r="AO143" s="162"/>
      <c r="AP143" s="162"/>
      <c r="AQ143" s="162"/>
      <c r="AR143" s="162"/>
      <c r="AS143" s="162"/>
      <c r="AT143" s="162"/>
      <c r="AU143" s="162"/>
      <c r="AV143" s="162"/>
      <c r="AW143" s="114" t="str">
        <f t="shared" si="54"/>
        <v>PENDIENTE</v>
      </c>
      <c r="AX143" s="114"/>
      <c r="AY143" s="114"/>
      <c r="AZ143" s="114"/>
    </row>
    <row r="144" spans="1:52" s="163" customFormat="1" ht="168.75" x14ac:dyDescent="0.15">
      <c r="A144" s="116">
        <v>135</v>
      </c>
      <c r="B144" s="37">
        <v>43454</v>
      </c>
      <c r="C144" s="38" t="s">
        <v>19</v>
      </c>
      <c r="D144" s="51" t="s">
        <v>796</v>
      </c>
      <c r="E144" s="37">
        <v>43458</v>
      </c>
      <c r="F144" s="38">
        <v>12</v>
      </c>
      <c r="G144" s="38" t="s">
        <v>827</v>
      </c>
      <c r="H144" s="38" t="s">
        <v>798</v>
      </c>
      <c r="I144" s="38" t="s">
        <v>1014</v>
      </c>
      <c r="J144" s="70" t="s">
        <v>828</v>
      </c>
      <c r="K144" s="70">
        <v>1</v>
      </c>
      <c r="L144" s="38" t="s">
        <v>20</v>
      </c>
      <c r="M144" s="70" t="s">
        <v>829</v>
      </c>
      <c r="N144" s="70" t="s">
        <v>830</v>
      </c>
      <c r="O144" s="42">
        <v>1</v>
      </c>
      <c r="P144" s="71">
        <v>43497</v>
      </c>
      <c r="Q144" s="71">
        <v>43827</v>
      </c>
      <c r="R144" s="70" t="s">
        <v>60</v>
      </c>
      <c r="S144" s="46" t="s">
        <v>800</v>
      </c>
      <c r="T144" s="46" t="s">
        <v>831</v>
      </c>
      <c r="U144" s="154" t="s">
        <v>110</v>
      </c>
      <c r="V144" s="189">
        <v>43585</v>
      </c>
      <c r="W144" s="206" t="s">
        <v>1173</v>
      </c>
      <c r="X144" s="198">
        <v>0</v>
      </c>
      <c r="Y144" s="162"/>
      <c r="Z144" s="162"/>
      <c r="AA144" s="180" t="s">
        <v>1047</v>
      </c>
      <c r="AB144" s="192" t="s">
        <v>1059</v>
      </c>
      <c r="AC144" s="188">
        <v>43708</v>
      </c>
      <c r="AD144" s="235" t="s">
        <v>1380</v>
      </c>
      <c r="AE144" s="114">
        <v>0.5</v>
      </c>
      <c r="AF144" s="115">
        <f t="shared" si="49"/>
        <v>0.5</v>
      </c>
      <c r="AG144" s="113">
        <f t="shared" si="50"/>
        <v>0.5</v>
      </c>
      <c r="AH144" s="113" t="b">
        <f t="shared" si="51"/>
        <v>0</v>
      </c>
      <c r="AI144" s="113" t="str">
        <f t="shared" si="52"/>
        <v>EN PROCESO</v>
      </c>
      <c r="AJ144" s="114" t="str">
        <f t="shared" si="53"/>
        <v>EN PROCESO</v>
      </c>
      <c r="AK144" s="206" t="s">
        <v>1502</v>
      </c>
      <c r="AL144" s="180" t="s">
        <v>1059</v>
      </c>
      <c r="AM144" s="162"/>
      <c r="AN144" s="162"/>
      <c r="AO144" s="162"/>
      <c r="AP144" s="162"/>
      <c r="AQ144" s="162"/>
      <c r="AR144" s="162"/>
      <c r="AS144" s="162"/>
      <c r="AT144" s="162"/>
      <c r="AU144" s="162"/>
      <c r="AV144" s="162"/>
      <c r="AW144" s="114" t="str">
        <f t="shared" si="54"/>
        <v>PENDIENTE</v>
      </c>
      <c r="AX144" s="114"/>
      <c r="AY144" s="114"/>
      <c r="AZ144" s="114"/>
    </row>
    <row r="145" spans="1:52" s="163" customFormat="1" ht="123.75" x14ac:dyDescent="0.15">
      <c r="A145" s="116">
        <v>136</v>
      </c>
      <c r="B145" s="37">
        <v>43454</v>
      </c>
      <c r="C145" s="38" t="s">
        <v>19</v>
      </c>
      <c r="D145" s="51" t="s">
        <v>796</v>
      </c>
      <c r="E145" s="37">
        <v>43458</v>
      </c>
      <c r="F145" s="38">
        <v>13</v>
      </c>
      <c r="G145" s="38" t="s">
        <v>832</v>
      </c>
      <c r="H145" s="38" t="s">
        <v>798</v>
      </c>
      <c r="I145" s="38" t="s">
        <v>833</v>
      </c>
      <c r="J145" s="70" t="s">
        <v>834</v>
      </c>
      <c r="K145" s="70">
        <v>1</v>
      </c>
      <c r="L145" s="38" t="s">
        <v>221</v>
      </c>
      <c r="M145" s="70" t="s">
        <v>835</v>
      </c>
      <c r="N145" s="70" t="s">
        <v>836</v>
      </c>
      <c r="O145" s="42">
        <v>1</v>
      </c>
      <c r="P145" s="71">
        <v>43497</v>
      </c>
      <c r="Q145" s="71">
        <v>43738</v>
      </c>
      <c r="R145" s="38" t="s">
        <v>60</v>
      </c>
      <c r="S145" s="46" t="s">
        <v>800</v>
      </c>
      <c r="T145" s="46" t="s">
        <v>669</v>
      </c>
      <c r="U145" s="154" t="s">
        <v>110</v>
      </c>
      <c r="V145" s="189">
        <v>43585</v>
      </c>
      <c r="W145" s="206" t="s">
        <v>1174</v>
      </c>
      <c r="X145" s="198">
        <v>0.5</v>
      </c>
      <c r="Y145" s="162"/>
      <c r="Z145" s="162"/>
      <c r="AA145" s="180" t="s">
        <v>1045</v>
      </c>
      <c r="AB145" s="192" t="s">
        <v>1059</v>
      </c>
      <c r="AC145" s="188">
        <v>43708</v>
      </c>
      <c r="AD145" s="235" t="s">
        <v>1292</v>
      </c>
      <c r="AE145" s="114">
        <v>0.5</v>
      </c>
      <c r="AF145" s="115">
        <f t="shared" si="49"/>
        <v>0.5</v>
      </c>
      <c r="AG145" s="113">
        <f t="shared" si="50"/>
        <v>0.5</v>
      </c>
      <c r="AH145" s="113" t="b">
        <f t="shared" si="51"/>
        <v>0</v>
      </c>
      <c r="AI145" s="113" t="str">
        <f t="shared" si="52"/>
        <v>EN PROCESO</v>
      </c>
      <c r="AJ145" s="114" t="str">
        <f t="shared" si="53"/>
        <v>EN PROCESO</v>
      </c>
      <c r="AK145" s="206" t="s">
        <v>1441</v>
      </c>
      <c r="AL145" s="180" t="s">
        <v>1059</v>
      </c>
      <c r="AM145" s="162"/>
      <c r="AN145" s="162"/>
      <c r="AO145" s="162"/>
      <c r="AP145" s="162"/>
      <c r="AQ145" s="162"/>
      <c r="AR145" s="162"/>
      <c r="AS145" s="162"/>
      <c r="AT145" s="162"/>
      <c r="AU145" s="162"/>
      <c r="AV145" s="162"/>
      <c r="AW145" s="114" t="str">
        <f t="shared" si="54"/>
        <v>PENDIENTE</v>
      </c>
      <c r="AX145" s="114"/>
      <c r="AY145" s="114"/>
      <c r="AZ145" s="114"/>
    </row>
    <row r="146" spans="1:52" s="163" customFormat="1" ht="90" x14ac:dyDescent="0.15">
      <c r="A146" s="116">
        <v>137</v>
      </c>
      <c r="B146" s="37">
        <v>43454</v>
      </c>
      <c r="C146" s="38" t="s">
        <v>19</v>
      </c>
      <c r="D146" s="51" t="s">
        <v>796</v>
      </c>
      <c r="E146" s="37">
        <v>43458</v>
      </c>
      <c r="F146" s="38">
        <v>14</v>
      </c>
      <c r="G146" s="38" t="s">
        <v>837</v>
      </c>
      <c r="H146" s="38" t="s">
        <v>798</v>
      </c>
      <c r="I146" s="38" t="s">
        <v>838</v>
      </c>
      <c r="J146" s="70" t="s">
        <v>839</v>
      </c>
      <c r="K146" s="70">
        <v>2</v>
      </c>
      <c r="L146" s="38" t="s">
        <v>20</v>
      </c>
      <c r="M146" s="70" t="s">
        <v>825</v>
      </c>
      <c r="N146" s="70" t="s">
        <v>840</v>
      </c>
      <c r="O146" s="42">
        <v>1</v>
      </c>
      <c r="P146" s="71">
        <v>43497</v>
      </c>
      <c r="Q146" s="71">
        <v>43738</v>
      </c>
      <c r="R146" s="70" t="s">
        <v>60</v>
      </c>
      <c r="S146" s="46" t="s">
        <v>800</v>
      </c>
      <c r="T146" s="46" t="s">
        <v>841</v>
      </c>
      <c r="U146" s="154" t="s">
        <v>110</v>
      </c>
      <c r="V146" s="189">
        <v>43585</v>
      </c>
      <c r="W146" s="206" t="s">
        <v>1169</v>
      </c>
      <c r="X146" s="198">
        <v>0</v>
      </c>
      <c r="Y146" s="162"/>
      <c r="Z146" s="162"/>
      <c r="AA146" s="180" t="s">
        <v>1047</v>
      </c>
      <c r="AB146" s="192" t="s">
        <v>1059</v>
      </c>
      <c r="AC146" s="188">
        <v>43708</v>
      </c>
      <c r="AD146" s="240" t="s">
        <v>1381</v>
      </c>
      <c r="AE146" s="114">
        <v>0</v>
      </c>
      <c r="AF146" s="115">
        <f t="shared" si="49"/>
        <v>0</v>
      </c>
      <c r="AG146" s="113">
        <f t="shared" si="50"/>
        <v>0</v>
      </c>
      <c r="AH146" s="113" t="b">
        <f t="shared" si="51"/>
        <v>0</v>
      </c>
      <c r="AI146" s="113" t="str">
        <f t="shared" si="52"/>
        <v>SIN INICIAR</v>
      </c>
      <c r="AJ146" s="114" t="str">
        <f t="shared" si="53"/>
        <v>SIN INICIAR</v>
      </c>
      <c r="AK146" s="206" t="s">
        <v>1382</v>
      </c>
      <c r="AL146" s="180" t="s">
        <v>1059</v>
      </c>
      <c r="AM146" s="162"/>
      <c r="AN146" s="162"/>
      <c r="AO146" s="162"/>
      <c r="AP146" s="162"/>
      <c r="AQ146" s="162"/>
      <c r="AR146" s="162"/>
      <c r="AS146" s="162"/>
      <c r="AT146" s="162"/>
      <c r="AU146" s="162"/>
      <c r="AV146" s="162"/>
      <c r="AW146" s="114" t="str">
        <f t="shared" si="54"/>
        <v>PENDIENTE</v>
      </c>
      <c r="AX146" s="114"/>
      <c r="AY146" s="114"/>
      <c r="AZ146" s="114"/>
    </row>
    <row r="147" spans="1:52" s="21" customFormat="1" ht="112.5" x14ac:dyDescent="0.15">
      <c r="A147" s="116">
        <v>138</v>
      </c>
      <c r="B147" s="37">
        <v>43455</v>
      </c>
      <c r="C147" s="38" t="s">
        <v>19</v>
      </c>
      <c r="D147" s="38" t="s">
        <v>690</v>
      </c>
      <c r="E147" s="37">
        <v>43455</v>
      </c>
      <c r="F147" s="38">
        <v>1</v>
      </c>
      <c r="G147" s="39" t="s">
        <v>691</v>
      </c>
      <c r="H147" s="38" t="s">
        <v>77</v>
      </c>
      <c r="I147" s="38" t="s">
        <v>692</v>
      </c>
      <c r="J147" s="38" t="s">
        <v>693</v>
      </c>
      <c r="K147" s="38">
        <v>1</v>
      </c>
      <c r="L147" s="38" t="s">
        <v>21</v>
      </c>
      <c r="M147" s="40" t="s">
        <v>694</v>
      </c>
      <c r="N147" s="41">
        <v>1</v>
      </c>
      <c r="O147" s="42">
        <v>1</v>
      </c>
      <c r="P147" s="37">
        <v>43497</v>
      </c>
      <c r="Q147" s="37">
        <v>43708</v>
      </c>
      <c r="R147" s="38" t="s">
        <v>59</v>
      </c>
      <c r="S147" s="46" t="s">
        <v>695</v>
      </c>
      <c r="T147" s="43" t="s">
        <v>696</v>
      </c>
      <c r="U147" s="154" t="s">
        <v>110</v>
      </c>
      <c r="V147" s="189">
        <v>43585</v>
      </c>
      <c r="W147" s="204" t="s">
        <v>1175</v>
      </c>
      <c r="X147" s="166">
        <v>0</v>
      </c>
      <c r="Y147" s="166"/>
      <c r="Z147" s="166"/>
      <c r="AA147" s="85" t="s">
        <v>1047</v>
      </c>
      <c r="AB147" s="194" t="s">
        <v>1058</v>
      </c>
      <c r="AC147" s="188">
        <v>43708</v>
      </c>
      <c r="AD147" s="165" t="s">
        <v>1292</v>
      </c>
      <c r="AE147" s="114">
        <v>0</v>
      </c>
      <c r="AF147" s="115">
        <f t="shared" si="49"/>
        <v>0</v>
      </c>
      <c r="AG147" s="113">
        <f t="shared" si="50"/>
        <v>0</v>
      </c>
      <c r="AH147" s="113" t="str">
        <f>IF(AE147="","",IF(AC147&gt;=Q147,IF(AG147&lt;100%,"INCUMPLIDA",IF(AG147=100%,"TERMINADA EXTEMPORANEA"))))</f>
        <v>INCUMPLIDA</v>
      </c>
      <c r="AI147" s="113" t="str">
        <f t="shared" si="52"/>
        <v>SIN INICIAR</v>
      </c>
      <c r="AJ147" s="114" t="str">
        <f t="shared" si="53"/>
        <v>INCUMPLIDA</v>
      </c>
      <c r="AK147" s="208" t="s">
        <v>1473</v>
      </c>
      <c r="AL147" s="85" t="s">
        <v>1059</v>
      </c>
      <c r="AM147" s="164"/>
      <c r="AN147" s="165"/>
      <c r="AO147" s="85"/>
      <c r="AP147" s="167" t="str">
        <f t="shared" ref="AP147:AP171" si="55">IF(AO147="","",IF(OR(K147=0,K147="",AM147=""),"",AO147/K147))</f>
        <v/>
      </c>
      <c r="AQ147" s="166" t="str">
        <f t="shared" ref="AQ147:AQ171" si="56">IF(OR(O147="",AO147=""),"",IF(OR(O147=0,AO147=0),0,IF((AO147*100%)/O147&gt;100%,100%,(AO147*100%)/O147)))</f>
        <v/>
      </c>
      <c r="AR147" s="166" t="str">
        <f t="shared" ref="AR147:AR171" si="57">IF(AO147="","",IF(AM147&gt;Q147,IF(AQ147&lt;100%,"INCUMPLIDA",IF(AQ147=100%,"TERMINADA EXTEMPORANEA"))))</f>
        <v/>
      </c>
      <c r="AS147" s="166" t="str">
        <f t="shared" ref="AS147:AS171" si="58">IF(AO147="","",IF(AM147&gt;=Q147,IF(AQ147=0%,"SIN INICIAR",IF(AQ147=100%,"TERMINADA",IF(AQ147&gt;0%,"EN PROCESO",IF(AQ147&lt;0%,"INCUMPLIDA"))))))</f>
        <v/>
      </c>
      <c r="AT147" s="85" t="str">
        <f t="shared" ref="AT147:AT171" si="59">IF(AO147="","",IF(AM147&lt;Q147,AS147,IF(AM147&gt;=Q147,AR147)))</f>
        <v/>
      </c>
      <c r="AU147" s="165"/>
      <c r="AV147" s="165"/>
      <c r="AW147" s="114" t="str">
        <f t="shared" si="54"/>
        <v>PENDIENTE</v>
      </c>
      <c r="AX147" s="114"/>
      <c r="AY147" s="114"/>
      <c r="AZ147" s="114"/>
    </row>
    <row r="148" spans="1:52" s="21" customFormat="1" ht="90" x14ac:dyDescent="0.15">
      <c r="A148" s="116">
        <v>139</v>
      </c>
      <c r="B148" s="37">
        <v>43455</v>
      </c>
      <c r="C148" s="38" t="s">
        <v>19</v>
      </c>
      <c r="D148" s="38" t="s">
        <v>690</v>
      </c>
      <c r="E148" s="37">
        <v>43455</v>
      </c>
      <c r="F148" s="48">
        <v>4</v>
      </c>
      <c r="G148" s="49" t="s">
        <v>697</v>
      </c>
      <c r="H148" s="40" t="s">
        <v>76</v>
      </c>
      <c r="I148" s="40" t="s">
        <v>698</v>
      </c>
      <c r="J148" s="40" t="s">
        <v>699</v>
      </c>
      <c r="K148" s="40">
        <v>2</v>
      </c>
      <c r="L148" s="40" t="s">
        <v>21</v>
      </c>
      <c r="M148" s="40" t="s">
        <v>700</v>
      </c>
      <c r="N148" s="41">
        <v>1</v>
      </c>
      <c r="O148" s="50">
        <v>1</v>
      </c>
      <c r="P148" s="45">
        <v>43497</v>
      </c>
      <c r="Q148" s="45">
        <v>43830</v>
      </c>
      <c r="R148" s="40" t="s">
        <v>32</v>
      </c>
      <c r="S148" s="46" t="s">
        <v>682</v>
      </c>
      <c r="T148" s="46" t="s">
        <v>682</v>
      </c>
      <c r="U148" s="154" t="s">
        <v>110</v>
      </c>
      <c r="V148" s="189">
        <v>43585</v>
      </c>
      <c r="W148" s="112" t="s">
        <v>1176</v>
      </c>
      <c r="X148" s="166">
        <v>0</v>
      </c>
      <c r="Y148" s="166"/>
      <c r="Z148" s="166"/>
      <c r="AA148" s="85" t="s">
        <v>1047</v>
      </c>
      <c r="AB148" s="194" t="s">
        <v>1058</v>
      </c>
      <c r="AC148" s="188">
        <v>43708</v>
      </c>
      <c r="AD148" s="237" t="s">
        <v>1311</v>
      </c>
      <c r="AE148" s="114">
        <v>0.5</v>
      </c>
      <c r="AF148" s="115">
        <f t="shared" si="49"/>
        <v>0.25</v>
      </c>
      <c r="AG148" s="113">
        <f t="shared" si="50"/>
        <v>0.25</v>
      </c>
      <c r="AH148" s="113" t="b">
        <f t="shared" si="51"/>
        <v>0</v>
      </c>
      <c r="AI148" s="113" t="str">
        <f t="shared" si="52"/>
        <v>EN PROCESO</v>
      </c>
      <c r="AJ148" s="114" t="str">
        <f t="shared" si="53"/>
        <v>EN PROCESO</v>
      </c>
      <c r="AK148" s="207" t="s">
        <v>1442</v>
      </c>
      <c r="AL148" s="85" t="s">
        <v>1060</v>
      </c>
      <c r="AM148" s="164"/>
      <c r="AN148" s="165"/>
      <c r="AO148" s="85"/>
      <c r="AP148" s="167" t="str">
        <f t="shared" si="55"/>
        <v/>
      </c>
      <c r="AQ148" s="166" t="str">
        <f t="shared" si="56"/>
        <v/>
      </c>
      <c r="AR148" s="166" t="str">
        <f t="shared" si="57"/>
        <v/>
      </c>
      <c r="AS148" s="166" t="str">
        <f t="shared" si="58"/>
        <v/>
      </c>
      <c r="AT148" s="85" t="str">
        <f t="shared" si="59"/>
        <v/>
      </c>
      <c r="AU148" s="165"/>
      <c r="AV148" s="165"/>
      <c r="AW148" s="114" t="str">
        <f t="shared" si="54"/>
        <v>PENDIENTE</v>
      </c>
      <c r="AX148" s="114"/>
      <c r="AY148" s="114"/>
      <c r="AZ148" s="114"/>
    </row>
    <row r="149" spans="1:52" s="21" customFormat="1" ht="112.5" x14ac:dyDescent="0.15">
      <c r="A149" s="116">
        <v>140</v>
      </c>
      <c r="B149" s="37">
        <v>43455</v>
      </c>
      <c r="C149" s="38" t="s">
        <v>19</v>
      </c>
      <c r="D149" s="38" t="s">
        <v>690</v>
      </c>
      <c r="E149" s="37">
        <v>43455</v>
      </c>
      <c r="F149" s="48">
        <v>5</v>
      </c>
      <c r="G149" s="39" t="s">
        <v>701</v>
      </c>
      <c r="H149" s="38" t="s">
        <v>77</v>
      </c>
      <c r="I149" s="38" t="s">
        <v>702</v>
      </c>
      <c r="J149" s="38" t="s">
        <v>703</v>
      </c>
      <c r="K149" s="38">
        <v>1</v>
      </c>
      <c r="L149" s="38" t="s">
        <v>21</v>
      </c>
      <c r="M149" s="38" t="s">
        <v>704</v>
      </c>
      <c r="N149" s="41">
        <v>1</v>
      </c>
      <c r="O149" s="42">
        <v>1</v>
      </c>
      <c r="P149" s="37">
        <v>43497</v>
      </c>
      <c r="Q149" s="37">
        <v>43708</v>
      </c>
      <c r="R149" s="38" t="s">
        <v>59</v>
      </c>
      <c r="S149" s="46" t="s">
        <v>695</v>
      </c>
      <c r="T149" s="43" t="s">
        <v>696</v>
      </c>
      <c r="U149" s="154" t="s">
        <v>110</v>
      </c>
      <c r="V149" s="189">
        <v>43585</v>
      </c>
      <c r="W149" s="204" t="s">
        <v>1177</v>
      </c>
      <c r="X149" s="166">
        <v>0</v>
      </c>
      <c r="Y149" s="166"/>
      <c r="Z149" s="166"/>
      <c r="AA149" s="85" t="s">
        <v>1047</v>
      </c>
      <c r="AB149" s="194" t="s">
        <v>1058</v>
      </c>
      <c r="AC149" s="188">
        <v>43708</v>
      </c>
      <c r="AD149" s="165" t="s">
        <v>1292</v>
      </c>
      <c r="AE149" s="114">
        <v>0</v>
      </c>
      <c r="AF149" s="115">
        <f t="shared" si="49"/>
        <v>0</v>
      </c>
      <c r="AG149" s="113">
        <f t="shared" si="50"/>
        <v>0</v>
      </c>
      <c r="AH149" s="113" t="str">
        <f t="shared" si="51"/>
        <v>INCUMPLIDA</v>
      </c>
      <c r="AI149" s="113" t="str">
        <f t="shared" si="52"/>
        <v>SIN INICIAR</v>
      </c>
      <c r="AJ149" s="114" t="str">
        <f t="shared" si="53"/>
        <v>INCUMPLIDA</v>
      </c>
      <c r="AK149" s="208" t="s">
        <v>1474</v>
      </c>
      <c r="AL149" s="85" t="s">
        <v>1059</v>
      </c>
      <c r="AM149" s="164"/>
      <c r="AN149" s="165"/>
      <c r="AO149" s="85"/>
      <c r="AP149" s="167" t="str">
        <f t="shared" si="55"/>
        <v/>
      </c>
      <c r="AQ149" s="166" t="str">
        <f t="shared" si="56"/>
        <v/>
      </c>
      <c r="AR149" s="166" t="str">
        <f t="shared" si="57"/>
        <v/>
      </c>
      <c r="AS149" s="166" t="str">
        <f t="shared" si="58"/>
        <v/>
      </c>
      <c r="AT149" s="85" t="str">
        <f t="shared" si="59"/>
        <v/>
      </c>
      <c r="AU149" s="165"/>
      <c r="AV149" s="165"/>
      <c r="AW149" s="114" t="str">
        <f t="shared" si="54"/>
        <v>PENDIENTE</v>
      </c>
      <c r="AX149" s="114"/>
      <c r="AY149" s="114"/>
      <c r="AZ149" s="114"/>
    </row>
    <row r="150" spans="1:52" s="21" customFormat="1" ht="146.25" x14ac:dyDescent="0.15">
      <c r="A150" s="116">
        <v>141</v>
      </c>
      <c r="B150" s="37">
        <v>43455</v>
      </c>
      <c r="C150" s="38" t="s">
        <v>19</v>
      </c>
      <c r="D150" s="38" t="s">
        <v>690</v>
      </c>
      <c r="E150" s="37">
        <v>43455</v>
      </c>
      <c r="F150" s="48">
        <v>7</v>
      </c>
      <c r="G150" s="39" t="s">
        <v>705</v>
      </c>
      <c r="H150" s="38" t="s">
        <v>77</v>
      </c>
      <c r="I150" s="38" t="s">
        <v>706</v>
      </c>
      <c r="J150" s="38" t="s">
        <v>1443</v>
      </c>
      <c r="K150" s="38">
        <v>5</v>
      </c>
      <c r="L150" s="38" t="s">
        <v>221</v>
      </c>
      <c r="M150" s="38" t="s">
        <v>1199</v>
      </c>
      <c r="N150" s="41">
        <v>1</v>
      </c>
      <c r="O150" s="47">
        <v>1</v>
      </c>
      <c r="P150" s="37">
        <v>43497</v>
      </c>
      <c r="Q150" s="37">
        <v>43677</v>
      </c>
      <c r="R150" s="38" t="s">
        <v>59</v>
      </c>
      <c r="S150" s="46" t="s">
        <v>695</v>
      </c>
      <c r="T150" s="43" t="s">
        <v>696</v>
      </c>
      <c r="U150" s="154" t="s">
        <v>110</v>
      </c>
      <c r="V150" s="189">
        <v>43585</v>
      </c>
      <c r="W150" s="204" t="s">
        <v>1178</v>
      </c>
      <c r="X150" s="166">
        <v>0.5</v>
      </c>
      <c r="Y150" s="166"/>
      <c r="Z150" s="166"/>
      <c r="AA150" s="85" t="s">
        <v>1045</v>
      </c>
      <c r="AB150" s="194" t="s">
        <v>1058</v>
      </c>
      <c r="AC150" s="188">
        <v>43708</v>
      </c>
      <c r="AD150" s="165" t="s">
        <v>1364</v>
      </c>
      <c r="AE150" s="114">
        <v>5</v>
      </c>
      <c r="AF150" s="115">
        <f t="shared" si="49"/>
        <v>1</v>
      </c>
      <c r="AG150" s="113">
        <f t="shared" si="50"/>
        <v>1</v>
      </c>
      <c r="AH150" s="113" t="b">
        <f>IF(AE150="","",IF(AC150&lt;=Q150,IF(AG150&lt;100%,"INCUMPLIDA",IF(AG150=100%,"TERMINADA EXTEMPORANEA"))))</f>
        <v>0</v>
      </c>
      <c r="AI150" s="113" t="str">
        <f>IF(AE150="","",IF(AC150&gt;=Q150,IF(AG150=0%,"SIN INICIAR",IF(AG150=100%,"TERMINADA",IF(AG150&gt;0%,"EN PROCESO",IF(AG150&lt;0%,"INCUMPLIDA"))))))</f>
        <v>TERMINADA</v>
      </c>
      <c r="AJ150" s="114" t="str">
        <f>IF(AE150="","",IF(AC150&lt;=Q150,AH150,IF(AC150&gt;Q150,AI150)))</f>
        <v>TERMINADA</v>
      </c>
      <c r="AK150" s="208" t="s">
        <v>1365</v>
      </c>
      <c r="AL150" s="85" t="s">
        <v>1059</v>
      </c>
      <c r="AM150" s="164"/>
      <c r="AN150" s="165"/>
      <c r="AO150" s="85"/>
      <c r="AP150" s="167" t="str">
        <f t="shared" si="55"/>
        <v/>
      </c>
      <c r="AQ150" s="166" t="str">
        <f t="shared" si="56"/>
        <v/>
      </c>
      <c r="AR150" s="166" t="str">
        <f t="shared" si="57"/>
        <v/>
      </c>
      <c r="AS150" s="166" t="str">
        <f t="shared" si="58"/>
        <v/>
      </c>
      <c r="AT150" s="85" t="str">
        <f t="shared" si="59"/>
        <v/>
      </c>
      <c r="AU150" s="165"/>
      <c r="AV150" s="165"/>
      <c r="AW150" s="114" t="str">
        <f t="shared" si="54"/>
        <v>CUMPLIDA</v>
      </c>
      <c r="AX150" s="114" t="s">
        <v>1366</v>
      </c>
      <c r="AY150" s="114" t="s">
        <v>649</v>
      </c>
      <c r="AZ150" s="114" t="s">
        <v>1453</v>
      </c>
    </row>
    <row r="151" spans="1:52" s="21" customFormat="1" ht="90" x14ac:dyDescent="0.15">
      <c r="A151" s="116">
        <v>142</v>
      </c>
      <c r="B151" s="37">
        <v>43455</v>
      </c>
      <c r="C151" s="38" t="s">
        <v>19</v>
      </c>
      <c r="D151" s="38" t="s">
        <v>690</v>
      </c>
      <c r="E151" s="37">
        <v>43455</v>
      </c>
      <c r="F151" s="52" t="s">
        <v>575</v>
      </c>
      <c r="G151" s="49" t="s">
        <v>1062</v>
      </c>
      <c r="H151" s="40" t="s">
        <v>76</v>
      </c>
      <c r="I151" s="40" t="s">
        <v>707</v>
      </c>
      <c r="J151" s="40" t="s">
        <v>708</v>
      </c>
      <c r="K151" s="40">
        <v>2</v>
      </c>
      <c r="L151" s="40" t="s">
        <v>21</v>
      </c>
      <c r="M151" s="40" t="s">
        <v>709</v>
      </c>
      <c r="N151" s="44">
        <v>1</v>
      </c>
      <c r="O151" s="50">
        <v>1</v>
      </c>
      <c r="P151" s="45">
        <v>43497</v>
      </c>
      <c r="Q151" s="45">
        <v>43830</v>
      </c>
      <c r="R151" s="40" t="s">
        <v>32</v>
      </c>
      <c r="S151" s="46" t="s">
        <v>682</v>
      </c>
      <c r="T151" s="46" t="s">
        <v>682</v>
      </c>
      <c r="U151" s="154" t="s">
        <v>110</v>
      </c>
      <c r="V151" s="189">
        <v>43585</v>
      </c>
      <c r="W151" s="203" t="s">
        <v>1179</v>
      </c>
      <c r="X151" s="166">
        <v>0</v>
      </c>
      <c r="Y151" s="166"/>
      <c r="Z151" s="166"/>
      <c r="AA151" s="85" t="s">
        <v>1047</v>
      </c>
      <c r="AB151" s="194" t="s">
        <v>1058</v>
      </c>
      <c r="AC151" s="188">
        <v>43708</v>
      </c>
      <c r="AD151" s="237" t="s">
        <v>1311</v>
      </c>
      <c r="AE151" s="114">
        <v>0.5</v>
      </c>
      <c r="AF151" s="115">
        <f t="shared" si="49"/>
        <v>0.25</v>
      </c>
      <c r="AG151" s="113">
        <f t="shared" si="50"/>
        <v>0.25</v>
      </c>
      <c r="AH151" s="113" t="b">
        <f t="shared" si="51"/>
        <v>0</v>
      </c>
      <c r="AI151" s="113" t="str">
        <f t="shared" si="52"/>
        <v>EN PROCESO</v>
      </c>
      <c r="AJ151" s="114" t="str">
        <f t="shared" si="53"/>
        <v>EN PROCESO</v>
      </c>
      <c r="AK151" s="207" t="s">
        <v>1442</v>
      </c>
      <c r="AL151" s="85" t="s">
        <v>1060</v>
      </c>
      <c r="AM151" s="164"/>
      <c r="AN151" s="165"/>
      <c r="AO151" s="85"/>
      <c r="AP151" s="167" t="str">
        <f t="shared" si="55"/>
        <v/>
      </c>
      <c r="AQ151" s="166" t="str">
        <f t="shared" si="56"/>
        <v/>
      </c>
      <c r="AR151" s="166" t="str">
        <f t="shared" si="57"/>
        <v/>
      </c>
      <c r="AS151" s="166" t="str">
        <f t="shared" si="58"/>
        <v/>
      </c>
      <c r="AT151" s="85" t="str">
        <f t="shared" si="59"/>
        <v/>
      </c>
      <c r="AU151" s="165"/>
      <c r="AV151" s="165"/>
      <c r="AW151" s="114" t="str">
        <f t="shared" si="54"/>
        <v>PENDIENTE</v>
      </c>
      <c r="AX151" s="114"/>
      <c r="AY151" s="114"/>
      <c r="AZ151" s="114"/>
    </row>
    <row r="152" spans="1:52" s="21" customFormat="1" ht="78.75" x14ac:dyDescent="0.15">
      <c r="A152" s="116">
        <v>143</v>
      </c>
      <c r="B152" s="45">
        <v>43455</v>
      </c>
      <c r="C152" s="40" t="s">
        <v>19</v>
      </c>
      <c r="D152" s="40" t="s">
        <v>690</v>
      </c>
      <c r="E152" s="45">
        <v>43455</v>
      </c>
      <c r="F152" s="52" t="s">
        <v>579</v>
      </c>
      <c r="G152" s="49" t="s">
        <v>1061</v>
      </c>
      <c r="H152" s="40" t="s">
        <v>79</v>
      </c>
      <c r="I152" s="38" t="s">
        <v>710</v>
      </c>
      <c r="J152" s="38" t="s">
        <v>711</v>
      </c>
      <c r="K152" s="38">
        <v>2</v>
      </c>
      <c r="L152" s="38" t="s">
        <v>21</v>
      </c>
      <c r="M152" s="38" t="s">
        <v>183</v>
      </c>
      <c r="N152" s="41">
        <v>1</v>
      </c>
      <c r="O152" s="42">
        <v>1</v>
      </c>
      <c r="P152" s="37">
        <v>43532</v>
      </c>
      <c r="Q152" s="37">
        <v>43707</v>
      </c>
      <c r="R152" s="38" t="s">
        <v>82</v>
      </c>
      <c r="S152" s="46" t="s">
        <v>61</v>
      </c>
      <c r="T152" s="43" t="s">
        <v>686</v>
      </c>
      <c r="U152" s="154" t="s">
        <v>110</v>
      </c>
      <c r="V152" s="189">
        <v>43585</v>
      </c>
      <c r="W152" s="203" t="s">
        <v>1180</v>
      </c>
      <c r="X152" s="166">
        <v>1</v>
      </c>
      <c r="Y152" s="166"/>
      <c r="Z152" s="166"/>
      <c r="AA152" s="85" t="s">
        <v>1046</v>
      </c>
      <c r="AB152" s="194" t="s">
        <v>1060</v>
      </c>
      <c r="AC152" s="188">
        <v>43708</v>
      </c>
      <c r="AD152" s="165" t="s">
        <v>1292</v>
      </c>
      <c r="AE152" s="114">
        <v>2</v>
      </c>
      <c r="AF152" s="115">
        <f t="shared" ref="AF152:AF157" si="60">IF(AE152="","",IF(OR(K152=0,K152="",AC152=""),"",AE152/K152))</f>
        <v>1</v>
      </c>
      <c r="AG152" s="113">
        <f t="shared" ref="AG152:AG157" si="61">IF(OR(O152="",AF152=""),"",IF(OR(O152=0,AF152=0),0,IF((AF152*100%)/O152&gt;100%,100%,(AF152*100%)/O152)))</f>
        <v>1</v>
      </c>
      <c r="AH152" s="113" t="b">
        <f>IF(AE152="","",IF(AC152&lt;=Q152,IF(AG152&lt;100%,"INCUMPLIDA",IF(AG152=100%,"TERMINADA EXTEMPORANEA"))))</f>
        <v>0</v>
      </c>
      <c r="AI152" s="113" t="str">
        <f>IF(AE152="","",IF(AC152&gt;=Q152,IF(AG152=0%,"SIN INICIAR",IF(AG152=100%,"TERMINADA",IF(AG152&gt;0%,"EN PROCESO",IF(AG152&lt;0%,"INCUMPLIDA"))))))</f>
        <v>TERMINADA</v>
      </c>
      <c r="AJ152" s="114" t="str">
        <f>IF(AE152="","",IF(AC152&lt;=Q152,AH152,IF(AC152&lt;&gt;Q152,AI152)))</f>
        <v>TERMINADA</v>
      </c>
      <c r="AK152" s="203" t="s">
        <v>1490</v>
      </c>
      <c r="AL152" s="114" t="s">
        <v>1298</v>
      </c>
      <c r="AM152" s="164"/>
      <c r="AN152" s="165"/>
      <c r="AO152" s="85"/>
      <c r="AP152" s="167" t="str">
        <f t="shared" si="55"/>
        <v/>
      </c>
      <c r="AQ152" s="166" t="str">
        <f t="shared" si="56"/>
        <v/>
      </c>
      <c r="AR152" s="166" t="str">
        <f t="shared" si="57"/>
        <v/>
      </c>
      <c r="AS152" s="166" t="str">
        <f t="shared" si="58"/>
        <v/>
      </c>
      <c r="AT152" s="85" t="str">
        <f t="shared" si="59"/>
        <v/>
      </c>
      <c r="AU152" s="165"/>
      <c r="AV152" s="165"/>
      <c r="AW152" s="114" t="str">
        <f t="shared" si="54"/>
        <v>CUMPLIDA</v>
      </c>
      <c r="AX152" s="114" t="s">
        <v>1491</v>
      </c>
      <c r="AY152" s="114" t="s">
        <v>649</v>
      </c>
      <c r="AZ152" s="114" t="s">
        <v>1453</v>
      </c>
    </row>
    <row r="153" spans="1:52" s="21" customFormat="1" ht="168.75" x14ac:dyDescent="0.15">
      <c r="A153" s="116">
        <v>144</v>
      </c>
      <c r="B153" s="37">
        <v>43455</v>
      </c>
      <c r="C153" s="38" t="s">
        <v>19</v>
      </c>
      <c r="D153" s="38" t="s">
        <v>690</v>
      </c>
      <c r="E153" s="37">
        <v>43455</v>
      </c>
      <c r="F153" s="52" t="s">
        <v>581</v>
      </c>
      <c r="G153" s="49" t="s">
        <v>712</v>
      </c>
      <c r="H153" s="40" t="s">
        <v>159</v>
      </c>
      <c r="I153" s="38" t="s">
        <v>713</v>
      </c>
      <c r="J153" s="38" t="s">
        <v>714</v>
      </c>
      <c r="K153" s="38">
        <v>2</v>
      </c>
      <c r="L153" s="38" t="s">
        <v>21</v>
      </c>
      <c r="M153" s="38" t="s">
        <v>715</v>
      </c>
      <c r="N153" s="41">
        <v>1</v>
      </c>
      <c r="O153" s="42">
        <v>1</v>
      </c>
      <c r="P153" s="37">
        <v>43497</v>
      </c>
      <c r="Q153" s="37">
        <v>43646</v>
      </c>
      <c r="R153" s="38" t="s">
        <v>83</v>
      </c>
      <c r="S153" s="46" t="s">
        <v>50</v>
      </c>
      <c r="T153" s="43" t="s">
        <v>75</v>
      </c>
      <c r="U153" s="96" t="s">
        <v>110</v>
      </c>
      <c r="V153" s="189">
        <v>43585</v>
      </c>
      <c r="W153" s="208" t="s">
        <v>1181</v>
      </c>
      <c r="X153" s="166">
        <v>0</v>
      </c>
      <c r="Y153" s="166"/>
      <c r="Z153" s="166"/>
      <c r="AA153" s="85" t="s">
        <v>1047</v>
      </c>
      <c r="AB153" s="194" t="s">
        <v>1059</v>
      </c>
      <c r="AC153" s="188">
        <v>43708</v>
      </c>
      <c r="AD153" s="112" t="s">
        <v>1352</v>
      </c>
      <c r="AE153" s="114">
        <v>2</v>
      </c>
      <c r="AF153" s="115">
        <f t="shared" si="60"/>
        <v>1</v>
      </c>
      <c r="AG153" s="113">
        <f t="shared" si="61"/>
        <v>1</v>
      </c>
      <c r="AH153" s="113" t="b">
        <f>IF(AE153="","",IF(AC153&lt;=Q153,IF(AG153&lt;100%,"INCUMPLIDA",IF(AG153=100%,"TERMINADA EXTEMPORANEA"))))</f>
        <v>0</v>
      </c>
      <c r="AI153" s="113" t="str">
        <f>IF(AE153="","",IF(AC153&gt;=Q153,IF(AG153=0%,"SIN INICIAR",IF(AG153=100%,"TERMINADA",IF(AG153&gt;0%,"EN PROCESO",IF(AG153&lt;0%,"INCUMPLIDA"))))))</f>
        <v>TERMINADA</v>
      </c>
      <c r="AJ153" s="114" t="str">
        <f>IF(AE153="","",IF(AC153&lt;=Q153,AH153,IF(AC153&gt;Q153,AI153)))</f>
        <v>TERMINADA</v>
      </c>
      <c r="AK153" s="208" t="s">
        <v>1574</v>
      </c>
      <c r="AL153" s="85" t="s">
        <v>1059</v>
      </c>
      <c r="AM153" s="164"/>
      <c r="AN153" s="165"/>
      <c r="AO153" s="85"/>
      <c r="AP153" s="167" t="str">
        <f t="shared" si="55"/>
        <v/>
      </c>
      <c r="AQ153" s="166" t="str">
        <f t="shared" si="56"/>
        <v/>
      </c>
      <c r="AR153" s="166" t="str">
        <f t="shared" si="57"/>
        <v/>
      </c>
      <c r="AS153" s="166" t="str">
        <f t="shared" si="58"/>
        <v/>
      </c>
      <c r="AT153" s="85" t="str">
        <f t="shared" si="59"/>
        <v/>
      </c>
      <c r="AU153" s="165"/>
      <c r="AV153" s="165"/>
      <c r="AW153" s="114" t="str">
        <f t="shared" si="54"/>
        <v>CUMPLIDA</v>
      </c>
      <c r="AX153" s="114" t="s">
        <v>1341</v>
      </c>
      <c r="AY153" s="114" t="s">
        <v>649</v>
      </c>
      <c r="AZ153" s="114" t="s">
        <v>1453</v>
      </c>
    </row>
    <row r="154" spans="1:52" s="21" customFormat="1" ht="180" hidden="1" x14ac:dyDescent="0.15">
      <c r="A154" s="116">
        <v>145</v>
      </c>
      <c r="B154" s="37">
        <v>43455</v>
      </c>
      <c r="C154" s="38" t="s">
        <v>19</v>
      </c>
      <c r="D154" s="38" t="s">
        <v>690</v>
      </c>
      <c r="E154" s="37">
        <v>43455</v>
      </c>
      <c r="F154" s="52" t="s">
        <v>582</v>
      </c>
      <c r="G154" s="49" t="s">
        <v>716</v>
      </c>
      <c r="H154" s="40" t="s">
        <v>80</v>
      </c>
      <c r="I154" s="53" t="s">
        <v>717</v>
      </c>
      <c r="J154" s="53" t="s">
        <v>718</v>
      </c>
      <c r="K154" s="53">
        <v>2</v>
      </c>
      <c r="L154" s="53" t="s">
        <v>221</v>
      </c>
      <c r="M154" s="38" t="s">
        <v>719</v>
      </c>
      <c r="N154" s="54" t="s">
        <v>720</v>
      </c>
      <c r="O154" s="55">
        <v>0.8</v>
      </c>
      <c r="P154" s="56">
        <v>43511</v>
      </c>
      <c r="Q154" s="56">
        <v>43819</v>
      </c>
      <c r="R154" s="53" t="s">
        <v>69</v>
      </c>
      <c r="S154" s="53" t="s">
        <v>67</v>
      </c>
      <c r="T154" s="53" t="s">
        <v>666</v>
      </c>
      <c r="U154" s="96" t="s">
        <v>110</v>
      </c>
      <c r="V154" s="189">
        <v>43585</v>
      </c>
      <c r="W154" s="208" t="s">
        <v>1182</v>
      </c>
      <c r="X154" s="166">
        <v>0</v>
      </c>
      <c r="Y154" s="166"/>
      <c r="Z154" s="166"/>
      <c r="AA154" s="85" t="s">
        <v>1047</v>
      </c>
      <c r="AB154" s="194" t="s">
        <v>1059</v>
      </c>
      <c r="AC154" s="188">
        <v>43708</v>
      </c>
      <c r="AD154" s="165"/>
      <c r="AE154" s="114"/>
      <c r="AF154" s="115" t="str">
        <f t="shared" si="60"/>
        <v/>
      </c>
      <c r="AG154" s="113" t="str">
        <f t="shared" si="61"/>
        <v/>
      </c>
      <c r="AH154" s="113" t="str">
        <f t="shared" ref="AH154:AH161" si="62">IF(AE154="","",IF(AC154&gt;=Q154,IF(AG154&lt;100%,"INCUMPLIDA",IF(AG154=100%,"TERMINADA EXTEMPORANEA"))))</f>
        <v/>
      </c>
      <c r="AI154" s="113" t="str">
        <f t="shared" ref="AI154:AI161" si="63">IF(AE154="","",IF(AC154&lt;=Q154,IF(AG154=0%,"SIN INICIAR",IF(AG154=100%,"TERMINADA",IF(AG154&gt;0%,"EN PROCESO",IF(AG154&lt;0%,"INCUMPLIDA"))))))</f>
        <v/>
      </c>
      <c r="AJ154" s="114" t="str">
        <f t="shared" ref="AJ154:AJ161" si="64">IF(AE154="","",IF(AC154&gt;=Q154,AH154,IF(AC154&lt;Q154,AI154)))</f>
        <v/>
      </c>
      <c r="AK154" s="165"/>
      <c r="AL154" s="165"/>
      <c r="AM154" s="164"/>
      <c r="AN154" s="165"/>
      <c r="AO154" s="85"/>
      <c r="AP154" s="167" t="str">
        <f t="shared" si="55"/>
        <v/>
      </c>
      <c r="AQ154" s="166" t="str">
        <f t="shared" si="56"/>
        <v/>
      </c>
      <c r="AR154" s="166" t="str">
        <f t="shared" si="57"/>
        <v/>
      </c>
      <c r="AS154" s="166" t="str">
        <f t="shared" si="58"/>
        <v/>
      </c>
      <c r="AT154" s="85" t="str">
        <f t="shared" si="59"/>
        <v/>
      </c>
      <c r="AU154" s="165"/>
      <c r="AV154" s="165"/>
      <c r="AW154" s="114" t="str">
        <f t="shared" si="54"/>
        <v/>
      </c>
      <c r="AX154" s="114"/>
      <c r="AY154" s="114"/>
      <c r="AZ154" s="112"/>
    </row>
    <row r="155" spans="1:52" s="21" customFormat="1" ht="191.25" hidden="1" x14ac:dyDescent="0.15">
      <c r="A155" s="116">
        <v>146</v>
      </c>
      <c r="B155" s="37">
        <v>43455</v>
      </c>
      <c r="C155" s="38" t="s">
        <v>19</v>
      </c>
      <c r="D155" s="38" t="s">
        <v>690</v>
      </c>
      <c r="E155" s="37">
        <v>43455</v>
      </c>
      <c r="F155" s="52" t="s">
        <v>721</v>
      </c>
      <c r="G155" s="49" t="s">
        <v>722</v>
      </c>
      <c r="H155" s="40" t="s">
        <v>80</v>
      </c>
      <c r="I155" s="53" t="s">
        <v>717</v>
      </c>
      <c r="J155" s="53" t="s">
        <v>723</v>
      </c>
      <c r="K155" s="53">
        <v>2</v>
      </c>
      <c r="L155" s="53" t="s">
        <v>221</v>
      </c>
      <c r="M155" s="38" t="s">
        <v>719</v>
      </c>
      <c r="N155" s="54" t="s">
        <v>720</v>
      </c>
      <c r="O155" s="55">
        <v>0.8</v>
      </c>
      <c r="P155" s="56">
        <v>43511</v>
      </c>
      <c r="Q155" s="56">
        <v>43819</v>
      </c>
      <c r="R155" s="53" t="s">
        <v>69</v>
      </c>
      <c r="S155" s="53" t="s">
        <v>666</v>
      </c>
      <c r="T155" s="53" t="s">
        <v>666</v>
      </c>
      <c r="U155" s="96" t="s">
        <v>110</v>
      </c>
      <c r="V155" s="189">
        <v>43585</v>
      </c>
      <c r="W155" s="208" t="s">
        <v>1183</v>
      </c>
      <c r="X155" s="166">
        <v>0.313</v>
      </c>
      <c r="Y155" s="166"/>
      <c r="Z155" s="166"/>
      <c r="AA155" s="85" t="s">
        <v>1045</v>
      </c>
      <c r="AB155" s="194" t="s">
        <v>1059</v>
      </c>
      <c r="AC155" s="188">
        <v>43708</v>
      </c>
      <c r="AD155" s="165"/>
      <c r="AE155" s="114"/>
      <c r="AF155" s="115" t="str">
        <f t="shared" si="60"/>
        <v/>
      </c>
      <c r="AG155" s="113" t="str">
        <f t="shared" si="61"/>
        <v/>
      </c>
      <c r="AH155" s="113" t="str">
        <f t="shared" si="62"/>
        <v/>
      </c>
      <c r="AI155" s="113" t="str">
        <f t="shared" si="63"/>
        <v/>
      </c>
      <c r="AJ155" s="114" t="str">
        <f t="shared" si="64"/>
        <v/>
      </c>
      <c r="AK155" s="165"/>
      <c r="AL155" s="165"/>
      <c r="AM155" s="164"/>
      <c r="AN155" s="165"/>
      <c r="AO155" s="85"/>
      <c r="AP155" s="167" t="str">
        <f t="shared" si="55"/>
        <v/>
      </c>
      <c r="AQ155" s="166" t="str">
        <f t="shared" si="56"/>
        <v/>
      </c>
      <c r="AR155" s="166" t="str">
        <f t="shared" si="57"/>
        <v/>
      </c>
      <c r="AS155" s="166" t="str">
        <f t="shared" si="58"/>
        <v/>
      </c>
      <c r="AT155" s="85" t="str">
        <f t="shared" si="59"/>
        <v/>
      </c>
      <c r="AU155" s="165"/>
      <c r="AV155" s="165"/>
      <c r="AW155" s="114" t="str">
        <f t="shared" si="54"/>
        <v/>
      </c>
      <c r="AX155" s="114"/>
      <c r="AY155" s="114"/>
      <c r="AZ155" s="112"/>
    </row>
    <row r="156" spans="1:52" s="21" customFormat="1" ht="112.5" x14ac:dyDescent="0.15">
      <c r="A156" s="116">
        <v>147</v>
      </c>
      <c r="B156" s="37">
        <v>43455</v>
      </c>
      <c r="C156" s="38" t="s">
        <v>19</v>
      </c>
      <c r="D156" s="38" t="s">
        <v>690</v>
      </c>
      <c r="E156" s="37">
        <v>43455</v>
      </c>
      <c r="F156" s="51" t="s">
        <v>724</v>
      </c>
      <c r="G156" s="39" t="s">
        <v>725</v>
      </c>
      <c r="H156" s="38" t="s">
        <v>77</v>
      </c>
      <c r="I156" s="38" t="s">
        <v>726</v>
      </c>
      <c r="J156" s="38" t="s">
        <v>727</v>
      </c>
      <c r="K156" s="38">
        <v>1</v>
      </c>
      <c r="L156" s="38" t="s">
        <v>221</v>
      </c>
      <c r="M156" s="38" t="s">
        <v>728</v>
      </c>
      <c r="N156" s="41">
        <v>1</v>
      </c>
      <c r="O156" s="42">
        <v>1</v>
      </c>
      <c r="P156" s="37">
        <v>43497</v>
      </c>
      <c r="Q156" s="37">
        <v>43738</v>
      </c>
      <c r="R156" s="38" t="s">
        <v>59</v>
      </c>
      <c r="S156" s="46" t="s">
        <v>695</v>
      </c>
      <c r="T156" s="43" t="s">
        <v>696</v>
      </c>
      <c r="U156" s="96" t="s">
        <v>110</v>
      </c>
      <c r="V156" s="193">
        <v>43585</v>
      </c>
      <c r="W156" s="204" t="s">
        <v>1184</v>
      </c>
      <c r="X156" s="166">
        <v>1</v>
      </c>
      <c r="Y156" s="166"/>
      <c r="Z156" s="166"/>
      <c r="AA156" s="85" t="s">
        <v>1046</v>
      </c>
      <c r="AB156" s="194" t="s">
        <v>1058</v>
      </c>
      <c r="AC156" s="188">
        <v>43708</v>
      </c>
      <c r="AD156" s="165" t="s">
        <v>1367</v>
      </c>
      <c r="AE156" s="114">
        <v>1</v>
      </c>
      <c r="AF156" s="115">
        <f t="shared" si="60"/>
        <v>1</v>
      </c>
      <c r="AG156" s="113">
        <f t="shared" si="61"/>
        <v>1</v>
      </c>
      <c r="AH156" s="113" t="b">
        <f t="shared" si="62"/>
        <v>0</v>
      </c>
      <c r="AI156" s="113" t="str">
        <f t="shared" si="63"/>
        <v>TERMINADA</v>
      </c>
      <c r="AJ156" s="114" t="str">
        <f t="shared" si="64"/>
        <v>TERMINADA</v>
      </c>
      <c r="AK156" s="165" t="s">
        <v>1462</v>
      </c>
      <c r="AL156" s="85" t="s">
        <v>1059</v>
      </c>
      <c r="AM156" s="164"/>
      <c r="AN156" s="165"/>
      <c r="AO156" s="85"/>
      <c r="AP156" s="167" t="str">
        <f t="shared" si="55"/>
        <v/>
      </c>
      <c r="AQ156" s="166" t="str">
        <f t="shared" si="56"/>
        <v/>
      </c>
      <c r="AR156" s="166" t="str">
        <f t="shared" si="57"/>
        <v/>
      </c>
      <c r="AS156" s="166" t="str">
        <f t="shared" si="58"/>
        <v/>
      </c>
      <c r="AT156" s="85" t="str">
        <f t="shared" si="59"/>
        <v/>
      </c>
      <c r="AU156" s="165"/>
      <c r="AV156" s="165"/>
      <c r="AW156" s="114" t="str">
        <f t="shared" si="54"/>
        <v>CUMPLIDA</v>
      </c>
      <c r="AX156" s="114" t="s">
        <v>1461</v>
      </c>
      <c r="AY156" s="114" t="s">
        <v>649</v>
      </c>
      <c r="AZ156" s="114" t="s">
        <v>1453</v>
      </c>
    </row>
    <row r="157" spans="1:52" s="21" customFormat="1" ht="135" x14ac:dyDescent="0.15">
      <c r="A157" s="116">
        <v>148</v>
      </c>
      <c r="B157" s="37">
        <v>43455</v>
      </c>
      <c r="C157" s="38" t="s">
        <v>19</v>
      </c>
      <c r="D157" s="38" t="s">
        <v>690</v>
      </c>
      <c r="E157" s="37">
        <v>43455</v>
      </c>
      <c r="F157" s="51" t="s">
        <v>729</v>
      </c>
      <c r="G157" s="39" t="s">
        <v>730</v>
      </c>
      <c r="H157" s="38" t="s">
        <v>731</v>
      </c>
      <c r="I157" s="40" t="s">
        <v>732</v>
      </c>
      <c r="J157" s="40" t="s">
        <v>733</v>
      </c>
      <c r="K157" s="40">
        <v>12</v>
      </c>
      <c r="L157" s="40" t="s">
        <v>221</v>
      </c>
      <c r="M157" s="40" t="s">
        <v>734</v>
      </c>
      <c r="N157" s="44">
        <v>1</v>
      </c>
      <c r="O157" s="50">
        <v>1</v>
      </c>
      <c r="P157" s="45">
        <v>43506</v>
      </c>
      <c r="Q157" s="45">
        <v>43809</v>
      </c>
      <c r="R157" s="40" t="s">
        <v>63</v>
      </c>
      <c r="S157" s="46" t="s">
        <v>584</v>
      </c>
      <c r="T157" s="46" t="s">
        <v>584</v>
      </c>
      <c r="U157" s="96" t="s">
        <v>110</v>
      </c>
      <c r="V157" s="193">
        <v>43585</v>
      </c>
      <c r="W157" s="208" t="s">
        <v>1185</v>
      </c>
      <c r="X157" s="166">
        <v>0.25</v>
      </c>
      <c r="Y157" s="166"/>
      <c r="Z157" s="166"/>
      <c r="AA157" s="85" t="s">
        <v>1045</v>
      </c>
      <c r="AB157" s="194" t="s">
        <v>1059</v>
      </c>
      <c r="AC157" s="188">
        <v>43708</v>
      </c>
      <c r="AD157" s="165" t="s">
        <v>1359</v>
      </c>
      <c r="AE157" s="114">
        <v>8</v>
      </c>
      <c r="AF157" s="115">
        <f t="shared" si="60"/>
        <v>0.66666666666666663</v>
      </c>
      <c r="AG157" s="113">
        <f t="shared" si="61"/>
        <v>0.66666666666666663</v>
      </c>
      <c r="AH157" s="113" t="b">
        <f t="shared" si="62"/>
        <v>0</v>
      </c>
      <c r="AI157" s="113" t="str">
        <f t="shared" si="63"/>
        <v>EN PROCESO</v>
      </c>
      <c r="AJ157" s="114" t="str">
        <f t="shared" si="64"/>
        <v>EN PROCESO</v>
      </c>
      <c r="AK157" s="208" t="s">
        <v>1360</v>
      </c>
      <c r="AL157" s="85" t="s">
        <v>1059</v>
      </c>
      <c r="AM157" s="164"/>
      <c r="AN157" s="165"/>
      <c r="AO157" s="85"/>
      <c r="AP157" s="167" t="str">
        <f t="shared" si="55"/>
        <v/>
      </c>
      <c r="AQ157" s="166" t="str">
        <f t="shared" si="56"/>
        <v/>
      </c>
      <c r="AR157" s="166" t="str">
        <f t="shared" si="57"/>
        <v/>
      </c>
      <c r="AS157" s="166" t="str">
        <f t="shared" si="58"/>
        <v/>
      </c>
      <c r="AT157" s="85" t="str">
        <f t="shared" si="59"/>
        <v/>
      </c>
      <c r="AU157" s="165"/>
      <c r="AV157" s="165"/>
      <c r="AW157" s="114" t="str">
        <f t="shared" si="54"/>
        <v>PENDIENTE</v>
      </c>
      <c r="AX157" s="114"/>
      <c r="AY157" s="114"/>
      <c r="AZ157" s="114"/>
    </row>
    <row r="158" spans="1:52" s="21" customFormat="1" ht="112.5" x14ac:dyDescent="0.15">
      <c r="A158" s="116">
        <v>149</v>
      </c>
      <c r="B158" s="37">
        <v>43460</v>
      </c>
      <c r="C158" s="38" t="s">
        <v>19</v>
      </c>
      <c r="D158" s="61" t="s">
        <v>735</v>
      </c>
      <c r="E158" s="37">
        <v>43460</v>
      </c>
      <c r="F158" s="61">
        <v>1</v>
      </c>
      <c r="G158" s="59" t="s">
        <v>736</v>
      </c>
      <c r="H158" s="38" t="s">
        <v>79</v>
      </c>
      <c r="I158" s="39" t="s">
        <v>1015</v>
      </c>
      <c r="J158" s="38" t="s">
        <v>737</v>
      </c>
      <c r="K158" s="38">
        <v>3</v>
      </c>
      <c r="L158" s="38" t="s">
        <v>21</v>
      </c>
      <c r="M158" s="38" t="s">
        <v>738</v>
      </c>
      <c r="N158" s="38" t="s">
        <v>739</v>
      </c>
      <c r="O158" s="42">
        <v>1</v>
      </c>
      <c r="P158" s="37">
        <v>43542</v>
      </c>
      <c r="Q158" s="37">
        <v>43707</v>
      </c>
      <c r="R158" s="61" t="s">
        <v>82</v>
      </c>
      <c r="S158" s="61" t="s">
        <v>50</v>
      </c>
      <c r="T158" s="61" t="s">
        <v>686</v>
      </c>
      <c r="U158" s="184" t="s">
        <v>110</v>
      </c>
      <c r="V158" s="193">
        <v>43585</v>
      </c>
      <c r="W158" s="203" t="s">
        <v>1186</v>
      </c>
      <c r="X158" s="166">
        <v>0.33300000000000002</v>
      </c>
      <c r="Y158" s="166"/>
      <c r="Z158" s="166"/>
      <c r="AA158" s="85" t="s">
        <v>1045</v>
      </c>
      <c r="AB158" s="194" t="s">
        <v>1060</v>
      </c>
      <c r="AC158" s="188">
        <v>43708</v>
      </c>
      <c r="AD158" s="165" t="s">
        <v>1536</v>
      </c>
      <c r="AE158" s="114">
        <v>2</v>
      </c>
      <c r="AF158" s="115">
        <f t="shared" ref="AF158:AF221" si="65">IF(AE158="","",IF(OR(K158=0,K158="",AC158=""),"",AE158/K158))</f>
        <v>0.66666666666666663</v>
      </c>
      <c r="AG158" s="113">
        <f t="shared" ref="AG158:AG221" si="66">IF(OR(O158="",AF158=""),"",IF(OR(O158=0,AF158=0),0,IF((AF158*100%)/O158&gt;100%,100%,(AF158*100%)/O158)))</f>
        <v>0.66666666666666663</v>
      </c>
      <c r="AH158" s="113" t="str">
        <f t="shared" si="62"/>
        <v>INCUMPLIDA</v>
      </c>
      <c r="AI158" s="113" t="b">
        <f t="shared" si="63"/>
        <v>0</v>
      </c>
      <c r="AJ158" s="114" t="str">
        <f t="shared" si="64"/>
        <v>INCUMPLIDA</v>
      </c>
      <c r="AK158" s="203" t="s">
        <v>1603</v>
      </c>
      <c r="AL158" s="114" t="s">
        <v>1298</v>
      </c>
      <c r="AM158" s="164"/>
      <c r="AN158" s="165"/>
      <c r="AO158" s="85"/>
      <c r="AP158" s="167" t="str">
        <f t="shared" si="55"/>
        <v/>
      </c>
      <c r="AQ158" s="166" t="str">
        <f t="shared" si="56"/>
        <v/>
      </c>
      <c r="AR158" s="166" t="str">
        <f t="shared" si="57"/>
        <v/>
      </c>
      <c r="AS158" s="166" t="str">
        <f t="shared" si="58"/>
        <v/>
      </c>
      <c r="AT158" s="85" t="str">
        <f t="shared" si="59"/>
        <v/>
      </c>
      <c r="AU158" s="165"/>
      <c r="AV158" s="165"/>
      <c r="AW158" s="114" t="str">
        <f t="shared" si="54"/>
        <v>PENDIENTE</v>
      </c>
      <c r="AX158" s="114"/>
      <c r="AY158" s="114"/>
      <c r="AZ158" s="114"/>
    </row>
    <row r="159" spans="1:52" s="21" customFormat="1" ht="123.75" x14ac:dyDescent="0.15">
      <c r="A159" s="116">
        <v>150</v>
      </c>
      <c r="B159" s="37">
        <v>43460</v>
      </c>
      <c r="C159" s="38" t="s">
        <v>19</v>
      </c>
      <c r="D159" s="61" t="s">
        <v>735</v>
      </c>
      <c r="E159" s="37">
        <v>43460</v>
      </c>
      <c r="F159" s="61">
        <v>2</v>
      </c>
      <c r="G159" s="59" t="s">
        <v>740</v>
      </c>
      <c r="H159" s="38" t="s">
        <v>79</v>
      </c>
      <c r="I159" s="39" t="s">
        <v>741</v>
      </c>
      <c r="J159" s="38" t="s">
        <v>742</v>
      </c>
      <c r="K159" s="38">
        <v>3</v>
      </c>
      <c r="L159" s="38" t="s">
        <v>21</v>
      </c>
      <c r="M159" s="38" t="s">
        <v>743</v>
      </c>
      <c r="N159" s="38" t="s">
        <v>744</v>
      </c>
      <c r="O159" s="42">
        <v>1</v>
      </c>
      <c r="P159" s="37">
        <v>43542</v>
      </c>
      <c r="Q159" s="37">
        <v>43646</v>
      </c>
      <c r="R159" s="61" t="s">
        <v>82</v>
      </c>
      <c r="S159" s="61" t="s">
        <v>50</v>
      </c>
      <c r="T159" s="61" t="s">
        <v>686</v>
      </c>
      <c r="U159" s="184" t="s">
        <v>195</v>
      </c>
      <c r="V159" s="193">
        <v>43585</v>
      </c>
      <c r="W159" s="203" t="s">
        <v>1187</v>
      </c>
      <c r="X159" s="166">
        <v>0.66700000000000004</v>
      </c>
      <c r="Y159" s="166"/>
      <c r="Z159" s="166"/>
      <c r="AA159" s="85" t="s">
        <v>1045</v>
      </c>
      <c r="AB159" s="194" t="s">
        <v>1060</v>
      </c>
      <c r="AC159" s="188">
        <v>43708</v>
      </c>
      <c r="AD159" s="165" t="s">
        <v>1292</v>
      </c>
      <c r="AE159" s="114">
        <v>3</v>
      </c>
      <c r="AF159" s="115">
        <f t="shared" si="65"/>
        <v>1</v>
      </c>
      <c r="AG159" s="113">
        <f t="shared" si="66"/>
        <v>1</v>
      </c>
      <c r="AH159" s="113" t="str">
        <f t="shared" si="62"/>
        <v>TERMINADA EXTEMPORANEA</v>
      </c>
      <c r="AI159" s="113" t="b">
        <f t="shared" si="63"/>
        <v>0</v>
      </c>
      <c r="AJ159" s="114" t="str">
        <f t="shared" si="64"/>
        <v>TERMINADA EXTEMPORANEA</v>
      </c>
      <c r="AK159" s="203" t="s">
        <v>1551</v>
      </c>
      <c r="AL159" s="114" t="s">
        <v>1298</v>
      </c>
      <c r="AM159" s="164"/>
      <c r="AN159" s="165"/>
      <c r="AO159" s="85"/>
      <c r="AP159" s="167" t="str">
        <f t="shared" si="55"/>
        <v/>
      </c>
      <c r="AQ159" s="166" t="str">
        <f t="shared" si="56"/>
        <v/>
      </c>
      <c r="AR159" s="166" t="str">
        <f t="shared" si="57"/>
        <v/>
      </c>
      <c r="AS159" s="166" t="str">
        <f t="shared" si="58"/>
        <v/>
      </c>
      <c r="AT159" s="85" t="str">
        <f t="shared" si="59"/>
        <v/>
      </c>
      <c r="AU159" s="165"/>
      <c r="AV159" s="165"/>
      <c r="AW159" s="114" t="str">
        <f t="shared" si="54"/>
        <v>CUMPLIDA</v>
      </c>
      <c r="AX159" s="114" t="s">
        <v>1533</v>
      </c>
      <c r="AY159" s="114" t="s">
        <v>649</v>
      </c>
      <c r="AZ159" s="114"/>
    </row>
    <row r="160" spans="1:52" s="21" customFormat="1" ht="123.75" x14ac:dyDescent="0.15">
      <c r="A160" s="116">
        <v>151</v>
      </c>
      <c r="B160" s="37">
        <v>43460</v>
      </c>
      <c r="C160" s="38" t="s">
        <v>19</v>
      </c>
      <c r="D160" s="61" t="s">
        <v>735</v>
      </c>
      <c r="E160" s="37">
        <v>43460</v>
      </c>
      <c r="F160" s="61">
        <v>3</v>
      </c>
      <c r="G160" s="59" t="s">
        <v>745</v>
      </c>
      <c r="H160" s="38" t="s">
        <v>79</v>
      </c>
      <c r="I160" s="39" t="s">
        <v>741</v>
      </c>
      <c r="J160" s="38" t="s">
        <v>742</v>
      </c>
      <c r="K160" s="38">
        <v>3</v>
      </c>
      <c r="L160" s="38" t="s">
        <v>21</v>
      </c>
      <c r="M160" s="38" t="s">
        <v>743</v>
      </c>
      <c r="N160" s="38" t="s">
        <v>744</v>
      </c>
      <c r="O160" s="42">
        <v>1</v>
      </c>
      <c r="P160" s="37">
        <v>43542</v>
      </c>
      <c r="Q160" s="37">
        <v>43646</v>
      </c>
      <c r="R160" s="61" t="s">
        <v>82</v>
      </c>
      <c r="S160" s="61" t="s">
        <v>50</v>
      </c>
      <c r="T160" s="61" t="s">
        <v>686</v>
      </c>
      <c r="U160" s="184" t="s">
        <v>195</v>
      </c>
      <c r="V160" s="193">
        <v>43585</v>
      </c>
      <c r="W160" s="203" t="s">
        <v>1187</v>
      </c>
      <c r="X160" s="166">
        <v>0.66700000000000004</v>
      </c>
      <c r="Y160" s="166"/>
      <c r="Z160" s="166"/>
      <c r="AA160" s="85" t="s">
        <v>1045</v>
      </c>
      <c r="AB160" s="194" t="s">
        <v>1060</v>
      </c>
      <c r="AC160" s="188">
        <v>43708</v>
      </c>
      <c r="AD160" s="165" t="s">
        <v>1292</v>
      </c>
      <c r="AE160" s="114">
        <v>3</v>
      </c>
      <c r="AF160" s="115">
        <f t="shared" si="65"/>
        <v>1</v>
      </c>
      <c r="AG160" s="113">
        <f t="shared" si="66"/>
        <v>1</v>
      </c>
      <c r="AH160" s="113" t="str">
        <f t="shared" si="62"/>
        <v>TERMINADA EXTEMPORANEA</v>
      </c>
      <c r="AI160" s="113" t="b">
        <f t="shared" si="63"/>
        <v>0</v>
      </c>
      <c r="AJ160" s="114" t="str">
        <f t="shared" si="64"/>
        <v>TERMINADA EXTEMPORANEA</v>
      </c>
      <c r="AK160" s="203" t="s">
        <v>1551</v>
      </c>
      <c r="AL160" s="114" t="s">
        <v>1298</v>
      </c>
      <c r="AM160" s="164"/>
      <c r="AN160" s="165"/>
      <c r="AO160" s="85"/>
      <c r="AP160" s="167" t="str">
        <f t="shared" si="55"/>
        <v/>
      </c>
      <c r="AQ160" s="166" t="str">
        <f t="shared" si="56"/>
        <v/>
      </c>
      <c r="AR160" s="166" t="str">
        <f t="shared" si="57"/>
        <v/>
      </c>
      <c r="AS160" s="166" t="str">
        <f t="shared" si="58"/>
        <v/>
      </c>
      <c r="AT160" s="85" t="str">
        <f t="shared" si="59"/>
        <v/>
      </c>
      <c r="AU160" s="165"/>
      <c r="AV160" s="165"/>
      <c r="AW160" s="114" t="str">
        <f t="shared" si="54"/>
        <v>CUMPLIDA</v>
      </c>
      <c r="AX160" s="114" t="s">
        <v>1533</v>
      </c>
      <c r="AY160" s="114" t="s">
        <v>649</v>
      </c>
      <c r="AZ160" s="114"/>
    </row>
    <row r="161" spans="1:52" s="21" customFormat="1" ht="135" x14ac:dyDescent="0.15">
      <c r="A161" s="116">
        <v>152</v>
      </c>
      <c r="B161" s="37">
        <v>43460</v>
      </c>
      <c r="C161" s="38" t="s">
        <v>19</v>
      </c>
      <c r="D161" s="61" t="s">
        <v>735</v>
      </c>
      <c r="E161" s="37">
        <v>43460</v>
      </c>
      <c r="F161" s="61">
        <v>4</v>
      </c>
      <c r="G161" s="59" t="s">
        <v>746</v>
      </c>
      <c r="H161" s="38" t="s">
        <v>79</v>
      </c>
      <c r="I161" s="39" t="s">
        <v>747</v>
      </c>
      <c r="J161" s="38" t="s">
        <v>748</v>
      </c>
      <c r="K161" s="38">
        <v>3</v>
      </c>
      <c r="L161" s="38" t="s">
        <v>21</v>
      </c>
      <c r="M161" s="38" t="s">
        <v>743</v>
      </c>
      <c r="N161" s="38" t="s">
        <v>749</v>
      </c>
      <c r="O161" s="42">
        <v>1</v>
      </c>
      <c r="P161" s="37">
        <v>43542</v>
      </c>
      <c r="Q161" s="37">
        <v>43707</v>
      </c>
      <c r="R161" s="61" t="s">
        <v>82</v>
      </c>
      <c r="S161" s="61" t="s">
        <v>50</v>
      </c>
      <c r="T161" s="61" t="s">
        <v>686</v>
      </c>
      <c r="U161" s="184" t="s">
        <v>110</v>
      </c>
      <c r="V161" s="193">
        <v>43585</v>
      </c>
      <c r="W161" s="203" t="s">
        <v>1188</v>
      </c>
      <c r="X161" s="166">
        <v>0</v>
      </c>
      <c r="Y161" s="166"/>
      <c r="Z161" s="166"/>
      <c r="AA161" s="85" t="s">
        <v>1047</v>
      </c>
      <c r="AB161" s="194" t="s">
        <v>1060</v>
      </c>
      <c r="AC161" s="188">
        <v>43708</v>
      </c>
      <c r="AD161" s="165" t="s">
        <v>1292</v>
      </c>
      <c r="AE161" s="114">
        <v>0</v>
      </c>
      <c r="AF161" s="115">
        <f t="shared" si="65"/>
        <v>0</v>
      </c>
      <c r="AG161" s="113">
        <f t="shared" si="66"/>
        <v>0</v>
      </c>
      <c r="AH161" s="113" t="str">
        <f t="shared" si="62"/>
        <v>INCUMPLIDA</v>
      </c>
      <c r="AI161" s="113" t="b">
        <f t="shared" si="63"/>
        <v>0</v>
      </c>
      <c r="AJ161" s="114" t="str">
        <f t="shared" si="64"/>
        <v>INCUMPLIDA</v>
      </c>
      <c r="AK161" s="203" t="s">
        <v>1604</v>
      </c>
      <c r="AL161" s="114" t="s">
        <v>1298</v>
      </c>
      <c r="AM161" s="164"/>
      <c r="AN161" s="165"/>
      <c r="AO161" s="85"/>
      <c r="AP161" s="167" t="str">
        <f t="shared" si="55"/>
        <v/>
      </c>
      <c r="AQ161" s="166" t="str">
        <f t="shared" si="56"/>
        <v/>
      </c>
      <c r="AR161" s="166" t="str">
        <f t="shared" si="57"/>
        <v/>
      </c>
      <c r="AS161" s="166" t="str">
        <f t="shared" si="58"/>
        <v/>
      </c>
      <c r="AT161" s="85" t="str">
        <f t="shared" si="59"/>
        <v/>
      </c>
      <c r="AU161" s="165"/>
      <c r="AV161" s="165"/>
      <c r="AW161" s="114" t="str">
        <f t="shared" si="54"/>
        <v>PENDIENTE</v>
      </c>
      <c r="AX161" s="114"/>
      <c r="AY161" s="114"/>
      <c r="AZ161" s="114"/>
    </row>
    <row r="162" spans="1:52" s="21" customFormat="1" ht="92.25" customHeight="1" x14ac:dyDescent="0.15">
      <c r="A162" s="116">
        <v>153</v>
      </c>
      <c r="B162" s="37">
        <v>43460</v>
      </c>
      <c r="C162" s="38" t="s">
        <v>19</v>
      </c>
      <c r="D162" s="61" t="s">
        <v>735</v>
      </c>
      <c r="E162" s="37">
        <v>43460</v>
      </c>
      <c r="F162" s="61">
        <v>5</v>
      </c>
      <c r="G162" s="59" t="s">
        <v>750</v>
      </c>
      <c r="H162" s="38" t="s">
        <v>79</v>
      </c>
      <c r="I162" s="39" t="s">
        <v>751</v>
      </c>
      <c r="J162" s="38" t="s">
        <v>752</v>
      </c>
      <c r="K162" s="38">
        <v>1</v>
      </c>
      <c r="L162" s="38" t="s">
        <v>22</v>
      </c>
      <c r="M162" s="38" t="s">
        <v>743</v>
      </c>
      <c r="N162" s="38" t="s">
        <v>753</v>
      </c>
      <c r="O162" s="42">
        <v>1</v>
      </c>
      <c r="P162" s="37">
        <v>43542</v>
      </c>
      <c r="Q162" s="37">
        <v>43707</v>
      </c>
      <c r="R162" s="61" t="s">
        <v>82</v>
      </c>
      <c r="S162" s="61" t="s">
        <v>50</v>
      </c>
      <c r="T162" s="61" t="s">
        <v>686</v>
      </c>
      <c r="U162" s="184" t="s">
        <v>110</v>
      </c>
      <c r="V162" s="193">
        <v>43585</v>
      </c>
      <c r="W162" s="203" t="s">
        <v>1189</v>
      </c>
      <c r="X162" s="166">
        <v>1</v>
      </c>
      <c r="Y162" s="166"/>
      <c r="Z162" s="166"/>
      <c r="AA162" s="85" t="s">
        <v>1046</v>
      </c>
      <c r="AB162" s="194" t="s">
        <v>1060</v>
      </c>
      <c r="AC162" s="188">
        <v>43708</v>
      </c>
      <c r="AD162" s="165" t="s">
        <v>1292</v>
      </c>
      <c r="AE162" s="114">
        <v>1</v>
      </c>
      <c r="AF162" s="115">
        <f t="shared" si="65"/>
        <v>1</v>
      </c>
      <c r="AG162" s="113">
        <f t="shared" si="66"/>
        <v>1</v>
      </c>
      <c r="AH162" s="113" t="b">
        <f t="shared" ref="AH162:AH171" si="67">IF(AE162="","",IF(AC162&lt;=Q162,IF(AG162&lt;100%,"INCUMPLIDA",IF(AG162=100%,"TERMINADA EXTEMPORANEA"))))</f>
        <v>0</v>
      </c>
      <c r="AI162" s="113" t="str">
        <f t="shared" ref="AI162:AI171" si="68">IF(AE162="","",IF(AC162&gt;=Q162,IF(AG162=0%,"SIN INICIAR",IF(AG162=100%,"TERMINADA",IF(AG162&gt;0%,"EN PROCESO",IF(AG162&lt;0%,"INCUMPLIDA"))))))</f>
        <v>TERMINADA</v>
      </c>
      <c r="AJ162" s="114" t="str">
        <f t="shared" ref="AJ162:AJ171" si="69">IF(AE162="","",IF(AC162&lt;=Q162,AH162,IF(AC162&lt;&gt;Q162,AI162)))</f>
        <v>TERMINADA</v>
      </c>
      <c r="AK162" s="203" t="s">
        <v>1493</v>
      </c>
      <c r="AL162" s="114" t="s">
        <v>1298</v>
      </c>
      <c r="AM162" s="164"/>
      <c r="AN162" s="165"/>
      <c r="AO162" s="85"/>
      <c r="AP162" s="167" t="str">
        <f t="shared" si="55"/>
        <v/>
      </c>
      <c r="AQ162" s="166" t="str">
        <f t="shared" si="56"/>
        <v/>
      </c>
      <c r="AR162" s="166" t="str">
        <f t="shared" si="57"/>
        <v/>
      </c>
      <c r="AS162" s="166" t="str">
        <f t="shared" si="58"/>
        <v/>
      </c>
      <c r="AT162" s="85" t="str">
        <f t="shared" si="59"/>
        <v/>
      </c>
      <c r="AU162" s="165"/>
      <c r="AV162" s="165"/>
      <c r="AW162" s="114" t="str">
        <f t="shared" si="54"/>
        <v>CUMPLIDA</v>
      </c>
      <c r="AX162" s="114" t="s">
        <v>1492</v>
      </c>
      <c r="AY162" s="114" t="s">
        <v>649</v>
      </c>
      <c r="AZ162" s="114" t="s">
        <v>1453</v>
      </c>
    </row>
    <row r="163" spans="1:52" s="21" customFormat="1" ht="82.5" customHeight="1" x14ac:dyDescent="0.15">
      <c r="A163" s="116">
        <v>154</v>
      </c>
      <c r="B163" s="37">
        <v>43460</v>
      </c>
      <c r="C163" s="38" t="s">
        <v>19</v>
      </c>
      <c r="D163" s="61" t="s">
        <v>735</v>
      </c>
      <c r="E163" s="37">
        <v>43460</v>
      </c>
      <c r="F163" s="61">
        <v>6</v>
      </c>
      <c r="G163" s="60" t="s">
        <v>754</v>
      </c>
      <c r="H163" s="40" t="s">
        <v>79</v>
      </c>
      <c r="I163" s="49" t="s">
        <v>751</v>
      </c>
      <c r="J163" s="40" t="s">
        <v>755</v>
      </c>
      <c r="K163" s="38">
        <v>1</v>
      </c>
      <c r="L163" s="38" t="s">
        <v>22</v>
      </c>
      <c r="M163" s="38" t="s">
        <v>743</v>
      </c>
      <c r="N163" s="38" t="s">
        <v>756</v>
      </c>
      <c r="O163" s="42">
        <v>1</v>
      </c>
      <c r="P163" s="37">
        <v>43542</v>
      </c>
      <c r="Q163" s="37">
        <v>43707</v>
      </c>
      <c r="R163" s="61" t="s">
        <v>82</v>
      </c>
      <c r="S163" s="61" t="s">
        <v>50</v>
      </c>
      <c r="T163" s="61" t="s">
        <v>686</v>
      </c>
      <c r="U163" s="184" t="s">
        <v>195</v>
      </c>
      <c r="V163" s="193">
        <v>43585</v>
      </c>
      <c r="W163" s="203" t="s">
        <v>1190</v>
      </c>
      <c r="X163" s="166">
        <v>1</v>
      </c>
      <c r="Y163" s="166"/>
      <c r="Z163" s="166"/>
      <c r="AA163" s="85" t="s">
        <v>1046</v>
      </c>
      <c r="AB163" s="194" t="s">
        <v>1060</v>
      </c>
      <c r="AC163" s="188">
        <v>43708</v>
      </c>
      <c r="AD163" s="165" t="s">
        <v>1292</v>
      </c>
      <c r="AE163" s="114">
        <v>1</v>
      </c>
      <c r="AF163" s="115">
        <f t="shared" si="65"/>
        <v>1</v>
      </c>
      <c r="AG163" s="113">
        <f t="shared" si="66"/>
        <v>1</v>
      </c>
      <c r="AH163" s="113" t="b">
        <f t="shared" si="67"/>
        <v>0</v>
      </c>
      <c r="AI163" s="113" t="str">
        <f t="shared" si="68"/>
        <v>TERMINADA</v>
      </c>
      <c r="AJ163" s="114" t="str">
        <f t="shared" si="69"/>
        <v>TERMINADA</v>
      </c>
      <c r="AK163" s="203" t="s">
        <v>1496</v>
      </c>
      <c r="AL163" s="114" t="s">
        <v>1298</v>
      </c>
      <c r="AM163" s="164"/>
      <c r="AN163" s="165"/>
      <c r="AO163" s="85"/>
      <c r="AP163" s="167" t="str">
        <f t="shared" si="55"/>
        <v/>
      </c>
      <c r="AQ163" s="166" t="str">
        <f t="shared" si="56"/>
        <v/>
      </c>
      <c r="AR163" s="166" t="str">
        <f t="shared" si="57"/>
        <v/>
      </c>
      <c r="AS163" s="166" t="str">
        <f t="shared" si="58"/>
        <v/>
      </c>
      <c r="AT163" s="85" t="str">
        <f t="shared" si="59"/>
        <v/>
      </c>
      <c r="AU163" s="165"/>
      <c r="AV163" s="165"/>
      <c r="AW163" s="114" t="str">
        <f t="shared" si="54"/>
        <v>CUMPLIDA</v>
      </c>
      <c r="AX163" s="114" t="s">
        <v>1494</v>
      </c>
      <c r="AY163" s="114" t="s">
        <v>649</v>
      </c>
      <c r="AZ163" s="114" t="s">
        <v>1453</v>
      </c>
    </row>
    <row r="164" spans="1:52" s="21" customFormat="1" ht="135" x14ac:dyDescent="0.15">
      <c r="A164" s="116">
        <v>155</v>
      </c>
      <c r="B164" s="37">
        <v>43460</v>
      </c>
      <c r="C164" s="38" t="s">
        <v>19</v>
      </c>
      <c r="D164" s="61" t="s">
        <v>735</v>
      </c>
      <c r="E164" s="37">
        <v>43460</v>
      </c>
      <c r="F164" s="61">
        <v>7</v>
      </c>
      <c r="G164" s="59" t="s">
        <v>757</v>
      </c>
      <c r="H164" s="38" t="s">
        <v>79</v>
      </c>
      <c r="I164" s="39" t="s">
        <v>741</v>
      </c>
      <c r="J164" s="38" t="s">
        <v>758</v>
      </c>
      <c r="K164" s="38">
        <v>4</v>
      </c>
      <c r="L164" s="38" t="s">
        <v>21</v>
      </c>
      <c r="M164" s="38" t="s">
        <v>743</v>
      </c>
      <c r="N164" s="38" t="s">
        <v>759</v>
      </c>
      <c r="O164" s="42">
        <v>1</v>
      </c>
      <c r="P164" s="37">
        <v>43542</v>
      </c>
      <c r="Q164" s="37">
        <v>43646</v>
      </c>
      <c r="R164" s="61" t="s">
        <v>82</v>
      </c>
      <c r="S164" s="61" t="s">
        <v>50</v>
      </c>
      <c r="T164" s="61" t="s">
        <v>686</v>
      </c>
      <c r="U164" s="184" t="s">
        <v>195</v>
      </c>
      <c r="V164" s="193">
        <v>43585</v>
      </c>
      <c r="W164" s="203" t="s">
        <v>1187</v>
      </c>
      <c r="X164" s="166">
        <v>0.75</v>
      </c>
      <c r="Y164" s="166"/>
      <c r="Z164" s="166"/>
      <c r="AA164" s="85" t="s">
        <v>1045</v>
      </c>
      <c r="AB164" s="194" t="s">
        <v>1060</v>
      </c>
      <c r="AC164" s="188">
        <v>43708</v>
      </c>
      <c r="AD164" s="165" t="s">
        <v>1292</v>
      </c>
      <c r="AE164" s="114">
        <v>3</v>
      </c>
      <c r="AF164" s="115">
        <f t="shared" si="65"/>
        <v>0.75</v>
      </c>
      <c r="AG164" s="113">
        <f t="shared" si="66"/>
        <v>0.75</v>
      </c>
      <c r="AH164" s="113" t="str">
        <f>IF(AE164="","",IF(AC164&gt;=Q164,IF(AG164&lt;100%,"INCUMPLIDA",IF(AG164=100%,"TERMINADA EXTEMPORANEA"))))</f>
        <v>INCUMPLIDA</v>
      </c>
      <c r="AI164" s="113" t="b">
        <f>IF(AE164="","",IF(AC164&lt;=Q164,IF(AG164=0%,"SIN INICIAR",IF(AG164=100%,"TERMINADA",IF(AG164&gt;0%,"EN PROCESO",IF(AG164&lt;0%,"INCUMPLIDA"))))))</f>
        <v>0</v>
      </c>
      <c r="AJ164" s="114" t="str">
        <f>IF(AE164="","",IF(AC164&gt;=Q164,AH164,IF(AC164&lt;Q164,AI164)))</f>
        <v>INCUMPLIDA</v>
      </c>
      <c r="AK164" s="203" t="s">
        <v>1605</v>
      </c>
      <c r="AL164" s="114" t="s">
        <v>1298</v>
      </c>
      <c r="AM164" s="164"/>
      <c r="AN164" s="165"/>
      <c r="AO164" s="85"/>
      <c r="AP164" s="167" t="str">
        <f t="shared" si="55"/>
        <v/>
      </c>
      <c r="AQ164" s="166" t="str">
        <f t="shared" si="56"/>
        <v/>
      </c>
      <c r="AR164" s="166" t="str">
        <f t="shared" si="57"/>
        <v/>
      </c>
      <c r="AS164" s="166" t="str">
        <f t="shared" si="58"/>
        <v/>
      </c>
      <c r="AT164" s="85" t="str">
        <f t="shared" si="59"/>
        <v/>
      </c>
      <c r="AU164" s="165"/>
      <c r="AV164" s="165"/>
      <c r="AW164" s="114" t="str">
        <f t="shared" si="54"/>
        <v>PENDIENTE</v>
      </c>
      <c r="AX164" s="114"/>
      <c r="AY164" s="114"/>
      <c r="AZ164" s="114"/>
    </row>
    <row r="165" spans="1:52" s="21" customFormat="1" ht="146.25" x14ac:dyDescent="0.15">
      <c r="A165" s="116">
        <v>156</v>
      </c>
      <c r="B165" s="37">
        <v>43460</v>
      </c>
      <c r="C165" s="38" t="s">
        <v>19</v>
      </c>
      <c r="D165" s="61" t="s">
        <v>735</v>
      </c>
      <c r="E165" s="37">
        <v>43460</v>
      </c>
      <c r="F165" s="61">
        <v>8</v>
      </c>
      <c r="G165" s="59" t="s">
        <v>760</v>
      </c>
      <c r="H165" s="38" t="s">
        <v>79</v>
      </c>
      <c r="I165" s="39" t="s">
        <v>747</v>
      </c>
      <c r="J165" s="38" t="s">
        <v>761</v>
      </c>
      <c r="K165" s="38">
        <v>3</v>
      </c>
      <c r="L165" s="38" t="s">
        <v>21</v>
      </c>
      <c r="M165" s="38" t="s">
        <v>743</v>
      </c>
      <c r="N165" s="38" t="s">
        <v>762</v>
      </c>
      <c r="O165" s="42">
        <v>1</v>
      </c>
      <c r="P165" s="37">
        <v>43542</v>
      </c>
      <c r="Q165" s="37">
        <v>43617</v>
      </c>
      <c r="R165" s="61" t="s">
        <v>82</v>
      </c>
      <c r="S165" s="61" t="s">
        <v>50</v>
      </c>
      <c r="T165" s="61" t="s">
        <v>686</v>
      </c>
      <c r="U165" s="184" t="s">
        <v>110</v>
      </c>
      <c r="V165" s="193">
        <v>43585</v>
      </c>
      <c r="W165" s="203" t="s">
        <v>1188</v>
      </c>
      <c r="X165" s="166">
        <v>0</v>
      </c>
      <c r="Y165" s="166"/>
      <c r="Z165" s="166"/>
      <c r="AA165" s="85" t="s">
        <v>1047</v>
      </c>
      <c r="AB165" s="194" t="s">
        <v>1060</v>
      </c>
      <c r="AC165" s="188">
        <v>43708</v>
      </c>
      <c r="AD165" s="165" t="s">
        <v>1292</v>
      </c>
      <c r="AE165" s="114">
        <v>0</v>
      </c>
      <c r="AF165" s="115">
        <f t="shared" si="65"/>
        <v>0</v>
      </c>
      <c r="AG165" s="113">
        <f t="shared" si="66"/>
        <v>0</v>
      </c>
      <c r="AH165" s="113" t="str">
        <f>IF(AE165="","",IF(AC165&gt;=Q165,IF(AG165&lt;100%,"INCUMPLIDA",IF(AG165=100%,"TERMINADA EXTEMPORANEA"))))</f>
        <v>INCUMPLIDA</v>
      </c>
      <c r="AI165" s="113" t="b">
        <f>IF(AE165="","",IF(AC165&lt;=Q165,IF(AG165=0%,"SIN INICIAR",IF(AG165=100%,"TERMINADA",IF(AG165&gt;0%,"EN PROCESO",IF(AG165&lt;0%,"INCUMPLIDA"))))))</f>
        <v>0</v>
      </c>
      <c r="AJ165" s="114" t="str">
        <f>IF(AE165="","",IF(AC165&gt;=Q165,AH165,IF(AC165&lt;Q165,AI165)))</f>
        <v>INCUMPLIDA</v>
      </c>
      <c r="AK165" s="203" t="s">
        <v>1606</v>
      </c>
      <c r="AL165" s="114" t="s">
        <v>1298</v>
      </c>
      <c r="AM165" s="164"/>
      <c r="AN165" s="165"/>
      <c r="AO165" s="85"/>
      <c r="AP165" s="167" t="str">
        <f t="shared" si="55"/>
        <v/>
      </c>
      <c r="AQ165" s="166" t="str">
        <f t="shared" si="56"/>
        <v/>
      </c>
      <c r="AR165" s="166" t="str">
        <f t="shared" si="57"/>
        <v/>
      </c>
      <c r="AS165" s="166" t="str">
        <f t="shared" si="58"/>
        <v/>
      </c>
      <c r="AT165" s="85" t="str">
        <f t="shared" si="59"/>
        <v/>
      </c>
      <c r="AU165" s="165"/>
      <c r="AV165" s="165"/>
      <c r="AW165" s="114" t="str">
        <f t="shared" si="54"/>
        <v>PENDIENTE</v>
      </c>
      <c r="AX165" s="114"/>
      <c r="AY165" s="114"/>
      <c r="AZ165" s="114"/>
    </row>
    <row r="166" spans="1:52" s="21" customFormat="1" ht="81" customHeight="1" x14ac:dyDescent="0.15">
      <c r="A166" s="116">
        <v>157</v>
      </c>
      <c r="B166" s="37">
        <v>43460</v>
      </c>
      <c r="C166" s="38" t="s">
        <v>19</v>
      </c>
      <c r="D166" s="61" t="s">
        <v>735</v>
      </c>
      <c r="E166" s="37">
        <v>43460</v>
      </c>
      <c r="F166" s="61">
        <v>9</v>
      </c>
      <c r="G166" s="60" t="s">
        <v>763</v>
      </c>
      <c r="H166" s="40" t="s">
        <v>79</v>
      </c>
      <c r="I166" s="49" t="s">
        <v>751</v>
      </c>
      <c r="J166" s="40" t="s">
        <v>764</v>
      </c>
      <c r="K166" s="38">
        <v>1</v>
      </c>
      <c r="L166" s="38" t="s">
        <v>21</v>
      </c>
      <c r="M166" s="38" t="s">
        <v>743</v>
      </c>
      <c r="N166" s="38" t="s">
        <v>756</v>
      </c>
      <c r="O166" s="42">
        <v>1</v>
      </c>
      <c r="P166" s="37">
        <v>43542</v>
      </c>
      <c r="Q166" s="37">
        <v>43617</v>
      </c>
      <c r="R166" s="61" t="s">
        <v>82</v>
      </c>
      <c r="S166" s="61" t="s">
        <v>50</v>
      </c>
      <c r="T166" s="61" t="s">
        <v>686</v>
      </c>
      <c r="U166" s="184" t="s">
        <v>110</v>
      </c>
      <c r="V166" s="193">
        <v>43585</v>
      </c>
      <c r="W166" s="203" t="s">
        <v>1191</v>
      </c>
      <c r="X166" s="113">
        <v>1</v>
      </c>
      <c r="Y166" s="113"/>
      <c r="Z166" s="113"/>
      <c r="AA166" s="114" t="s">
        <v>1046</v>
      </c>
      <c r="AB166" s="190" t="s">
        <v>1060</v>
      </c>
      <c r="AC166" s="188">
        <v>43708</v>
      </c>
      <c r="AD166" s="165" t="s">
        <v>1292</v>
      </c>
      <c r="AE166" s="114">
        <v>1</v>
      </c>
      <c r="AF166" s="115">
        <f t="shared" si="65"/>
        <v>1</v>
      </c>
      <c r="AG166" s="113">
        <f t="shared" si="66"/>
        <v>1</v>
      </c>
      <c r="AH166" s="113" t="b">
        <f t="shared" si="67"/>
        <v>0</v>
      </c>
      <c r="AI166" s="113" t="str">
        <f t="shared" si="68"/>
        <v>TERMINADA</v>
      </c>
      <c r="AJ166" s="114" t="str">
        <f t="shared" si="69"/>
        <v>TERMINADA</v>
      </c>
      <c r="AK166" s="203" t="s">
        <v>1497</v>
      </c>
      <c r="AL166" s="114" t="s">
        <v>1298</v>
      </c>
      <c r="AM166" s="111"/>
      <c r="AN166" s="112"/>
      <c r="AO166" s="114"/>
      <c r="AP166" s="115" t="str">
        <f t="shared" si="55"/>
        <v/>
      </c>
      <c r="AQ166" s="113" t="str">
        <f t="shared" si="56"/>
        <v/>
      </c>
      <c r="AR166" s="113" t="str">
        <f t="shared" si="57"/>
        <v/>
      </c>
      <c r="AS166" s="113" t="str">
        <f t="shared" si="58"/>
        <v/>
      </c>
      <c r="AT166" s="114" t="str">
        <f t="shared" si="59"/>
        <v/>
      </c>
      <c r="AU166" s="112"/>
      <c r="AV166" s="112"/>
      <c r="AW166" s="114" t="str">
        <f t="shared" si="54"/>
        <v>CUMPLIDA</v>
      </c>
      <c r="AX166" s="114" t="s">
        <v>1495</v>
      </c>
      <c r="AY166" s="114" t="s">
        <v>649</v>
      </c>
      <c r="AZ166" s="114" t="s">
        <v>1453</v>
      </c>
    </row>
    <row r="167" spans="1:52" s="21" customFormat="1" ht="135" x14ac:dyDescent="0.15">
      <c r="A167" s="116">
        <v>158</v>
      </c>
      <c r="B167" s="37">
        <v>43460</v>
      </c>
      <c r="C167" s="38" t="s">
        <v>19</v>
      </c>
      <c r="D167" s="61" t="s">
        <v>735</v>
      </c>
      <c r="E167" s="37">
        <v>43460</v>
      </c>
      <c r="F167" s="61">
        <v>10</v>
      </c>
      <c r="G167" s="59" t="s">
        <v>765</v>
      </c>
      <c r="H167" s="38" t="s">
        <v>79</v>
      </c>
      <c r="I167" s="49" t="s">
        <v>751</v>
      </c>
      <c r="J167" s="40" t="s">
        <v>766</v>
      </c>
      <c r="K167" s="38">
        <v>2</v>
      </c>
      <c r="L167" s="38" t="s">
        <v>22</v>
      </c>
      <c r="M167" s="38" t="s">
        <v>743</v>
      </c>
      <c r="N167" s="38" t="s">
        <v>767</v>
      </c>
      <c r="O167" s="42">
        <v>1</v>
      </c>
      <c r="P167" s="37">
        <v>43542</v>
      </c>
      <c r="Q167" s="37">
        <v>43799</v>
      </c>
      <c r="R167" s="61" t="s">
        <v>82</v>
      </c>
      <c r="S167" s="61" t="s">
        <v>50</v>
      </c>
      <c r="T167" s="61" t="s">
        <v>686</v>
      </c>
      <c r="U167" s="184" t="s">
        <v>110</v>
      </c>
      <c r="V167" s="193">
        <v>43585</v>
      </c>
      <c r="W167" s="203" t="s">
        <v>1192</v>
      </c>
      <c r="X167" s="113">
        <v>0.5</v>
      </c>
      <c r="Y167" s="113"/>
      <c r="Z167" s="113"/>
      <c r="AA167" s="114" t="s">
        <v>1045</v>
      </c>
      <c r="AB167" s="190" t="s">
        <v>1060</v>
      </c>
      <c r="AC167" s="188">
        <v>43708</v>
      </c>
      <c r="AD167" s="165" t="s">
        <v>1292</v>
      </c>
      <c r="AE167" s="114">
        <v>1</v>
      </c>
      <c r="AF167" s="115">
        <f t="shared" si="65"/>
        <v>0.5</v>
      </c>
      <c r="AG167" s="113">
        <f t="shared" si="66"/>
        <v>0.5</v>
      </c>
      <c r="AH167" s="113" t="str">
        <f t="shared" si="67"/>
        <v>INCUMPLIDA</v>
      </c>
      <c r="AI167" s="113" t="b">
        <f t="shared" si="68"/>
        <v>0</v>
      </c>
      <c r="AJ167" s="114" t="str">
        <f t="shared" si="69"/>
        <v>INCUMPLIDA</v>
      </c>
      <c r="AK167" s="203" t="s">
        <v>1607</v>
      </c>
      <c r="AL167" s="114" t="s">
        <v>1298</v>
      </c>
      <c r="AM167" s="111"/>
      <c r="AN167" s="112"/>
      <c r="AO167" s="114"/>
      <c r="AP167" s="115" t="str">
        <f t="shared" si="55"/>
        <v/>
      </c>
      <c r="AQ167" s="113" t="str">
        <f t="shared" si="56"/>
        <v/>
      </c>
      <c r="AR167" s="113" t="str">
        <f t="shared" si="57"/>
        <v/>
      </c>
      <c r="AS167" s="113" t="str">
        <f t="shared" si="58"/>
        <v/>
      </c>
      <c r="AT167" s="114" t="str">
        <f t="shared" si="59"/>
        <v/>
      </c>
      <c r="AU167" s="112"/>
      <c r="AV167" s="112"/>
      <c r="AW167" s="114" t="str">
        <f t="shared" si="54"/>
        <v>PENDIENTE</v>
      </c>
      <c r="AX167" s="114"/>
      <c r="AY167" s="114"/>
      <c r="AZ167" s="114"/>
    </row>
    <row r="168" spans="1:52" s="21" customFormat="1" ht="135" x14ac:dyDescent="0.15">
      <c r="A168" s="116">
        <v>159</v>
      </c>
      <c r="B168" s="37">
        <v>43460</v>
      </c>
      <c r="C168" s="38" t="s">
        <v>19</v>
      </c>
      <c r="D168" s="61" t="s">
        <v>735</v>
      </c>
      <c r="E168" s="37">
        <v>43460</v>
      </c>
      <c r="F168" s="61">
        <v>11</v>
      </c>
      <c r="G168" s="60" t="s">
        <v>768</v>
      </c>
      <c r="H168" s="40" t="s">
        <v>79</v>
      </c>
      <c r="I168" s="49" t="s">
        <v>769</v>
      </c>
      <c r="J168" s="40" t="s">
        <v>770</v>
      </c>
      <c r="K168" s="38">
        <v>2</v>
      </c>
      <c r="L168" s="38" t="s">
        <v>21</v>
      </c>
      <c r="M168" s="38" t="s">
        <v>743</v>
      </c>
      <c r="N168" s="38" t="s">
        <v>771</v>
      </c>
      <c r="O168" s="42">
        <v>1</v>
      </c>
      <c r="P168" s="37">
        <v>43542</v>
      </c>
      <c r="Q168" s="37">
        <v>43830</v>
      </c>
      <c r="R168" s="61" t="s">
        <v>82</v>
      </c>
      <c r="S168" s="61" t="s">
        <v>50</v>
      </c>
      <c r="T168" s="61" t="s">
        <v>686</v>
      </c>
      <c r="U168" s="184" t="s">
        <v>195</v>
      </c>
      <c r="V168" s="193">
        <v>43585</v>
      </c>
      <c r="W168" s="203" t="s">
        <v>1193</v>
      </c>
      <c r="X168" s="113">
        <v>0.5</v>
      </c>
      <c r="Y168" s="113"/>
      <c r="Z168" s="113"/>
      <c r="AA168" s="114" t="s">
        <v>1045</v>
      </c>
      <c r="AB168" s="190" t="s">
        <v>1060</v>
      </c>
      <c r="AC168" s="188">
        <v>43708</v>
      </c>
      <c r="AD168" s="165" t="s">
        <v>1292</v>
      </c>
      <c r="AE168" s="114">
        <v>1</v>
      </c>
      <c r="AF168" s="115">
        <f t="shared" si="65"/>
        <v>0.5</v>
      </c>
      <c r="AG168" s="113">
        <f t="shared" si="66"/>
        <v>0.5</v>
      </c>
      <c r="AH168" s="113" t="str">
        <f t="shared" si="67"/>
        <v>INCUMPLIDA</v>
      </c>
      <c r="AI168" s="113" t="b">
        <f t="shared" si="68"/>
        <v>0</v>
      </c>
      <c r="AJ168" s="114" t="str">
        <f t="shared" si="69"/>
        <v>INCUMPLIDA</v>
      </c>
      <c r="AK168" s="203" t="s">
        <v>1608</v>
      </c>
      <c r="AL168" s="114" t="s">
        <v>1298</v>
      </c>
      <c r="AM168" s="111"/>
      <c r="AN168" s="112"/>
      <c r="AO168" s="114"/>
      <c r="AP168" s="115" t="str">
        <f t="shared" si="55"/>
        <v/>
      </c>
      <c r="AQ168" s="113" t="str">
        <f t="shared" si="56"/>
        <v/>
      </c>
      <c r="AR168" s="113" t="str">
        <f t="shared" si="57"/>
        <v/>
      </c>
      <c r="AS168" s="113" t="str">
        <f t="shared" si="58"/>
        <v/>
      </c>
      <c r="AT168" s="114" t="str">
        <f t="shared" si="59"/>
        <v/>
      </c>
      <c r="AU168" s="112"/>
      <c r="AV168" s="112"/>
      <c r="AW168" s="114" t="str">
        <f t="shared" si="54"/>
        <v>PENDIENTE</v>
      </c>
      <c r="AX168" s="114"/>
      <c r="AY168" s="114"/>
      <c r="AZ168" s="114"/>
    </row>
    <row r="169" spans="1:52" s="21" customFormat="1" ht="123.75" x14ac:dyDescent="0.15">
      <c r="A169" s="116">
        <v>160</v>
      </c>
      <c r="B169" s="37">
        <v>43460</v>
      </c>
      <c r="C169" s="38" t="s">
        <v>19</v>
      </c>
      <c r="D169" s="61" t="s">
        <v>735</v>
      </c>
      <c r="E169" s="37">
        <v>43460</v>
      </c>
      <c r="F169" s="61">
        <v>12</v>
      </c>
      <c r="G169" s="60" t="s">
        <v>772</v>
      </c>
      <c r="H169" s="40" t="s">
        <v>79</v>
      </c>
      <c r="I169" s="49" t="s">
        <v>769</v>
      </c>
      <c r="J169" s="40" t="s">
        <v>773</v>
      </c>
      <c r="K169" s="38">
        <v>2</v>
      </c>
      <c r="L169" s="38" t="s">
        <v>21</v>
      </c>
      <c r="M169" s="38" t="s">
        <v>743</v>
      </c>
      <c r="N169" s="38" t="s">
        <v>771</v>
      </c>
      <c r="O169" s="42">
        <v>1</v>
      </c>
      <c r="P169" s="37">
        <v>43542</v>
      </c>
      <c r="Q169" s="37">
        <v>43830</v>
      </c>
      <c r="R169" s="61" t="s">
        <v>82</v>
      </c>
      <c r="S169" s="61" t="s">
        <v>50</v>
      </c>
      <c r="T169" s="61" t="s">
        <v>686</v>
      </c>
      <c r="U169" s="184" t="s">
        <v>195</v>
      </c>
      <c r="V169" s="193">
        <v>43585</v>
      </c>
      <c r="W169" s="203" t="s">
        <v>1194</v>
      </c>
      <c r="X169" s="113">
        <v>0.5</v>
      </c>
      <c r="Y169" s="113"/>
      <c r="Z169" s="113"/>
      <c r="AA169" s="114" t="s">
        <v>1045</v>
      </c>
      <c r="AB169" s="190" t="s">
        <v>1060</v>
      </c>
      <c r="AC169" s="188">
        <v>43708</v>
      </c>
      <c r="AD169" s="165" t="s">
        <v>1292</v>
      </c>
      <c r="AE169" s="114">
        <v>1</v>
      </c>
      <c r="AF169" s="115">
        <f t="shared" si="65"/>
        <v>0.5</v>
      </c>
      <c r="AG169" s="113">
        <f t="shared" si="66"/>
        <v>0.5</v>
      </c>
      <c r="AH169" s="113" t="str">
        <f t="shared" si="67"/>
        <v>INCUMPLIDA</v>
      </c>
      <c r="AI169" s="113" t="b">
        <f t="shared" si="68"/>
        <v>0</v>
      </c>
      <c r="AJ169" s="114" t="str">
        <f t="shared" si="69"/>
        <v>INCUMPLIDA</v>
      </c>
      <c r="AK169" s="203" t="s">
        <v>1609</v>
      </c>
      <c r="AL169" s="114" t="s">
        <v>1298</v>
      </c>
      <c r="AM169" s="111"/>
      <c r="AN169" s="112"/>
      <c r="AO169" s="114"/>
      <c r="AP169" s="115" t="str">
        <f t="shared" si="55"/>
        <v/>
      </c>
      <c r="AQ169" s="113" t="str">
        <f t="shared" si="56"/>
        <v/>
      </c>
      <c r="AR169" s="113" t="str">
        <f t="shared" si="57"/>
        <v/>
      </c>
      <c r="AS169" s="113" t="str">
        <f t="shared" si="58"/>
        <v/>
      </c>
      <c r="AT169" s="114" t="str">
        <f t="shared" si="59"/>
        <v/>
      </c>
      <c r="AU169" s="112"/>
      <c r="AV169" s="112"/>
      <c r="AW169" s="114" t="str">
        <f t="shared" si="54"/>
        <v>PENDIENTE</v>
      </c>
      <c r="AX169" s="114"/>
      <c r="AY169" s="114"/>
      <c r="AZ169" s="114"/>
    </row>
    <row r="170" spans="1:52" s="21" customFormat="1" ht="101.25" x14ac:dyDescent="0.15">
      <c r="A170" s="116">
        <v>161</v>
      </c>
      <c r="B170" s="37">
        <v>43460</v>
      </c>
      <c r="C170" s="38" t="s">
        <v>19</v>
      </c>
      <c r="D170" s="61" t="s">
        <v>735</v>
      </c>
      <c r="E170" s="37">
        <v>43460</v>
      </c>
      <c r="F170" s="61">
        <v>13</v>
      </c>
      <c r="G170" s="60" t="s">
        <v>774</v>
      </c>
      <c r="H170" s="40" t="s">
        <v>79</v>
      </c>
      <c r="I170" s="49" t="s">
        <v>751</v>
      </c>
      <c r="J170" s="40" t="s">
        <v>775</v>
      </c>
      <c r="K170" s="38">
        <v>1</v>
      </c>
      <c r="L170" s="38" t="s">
        <v>21</v>
      </c>
      <c r="M170" s="38" t="s">
        <v>743</v>
      </c>
      <c r="N170" s="38" t="s">
        <v>776</v>
      </c>
      <c r="O170" s="42">
        <v>1</v>
      </c>
      <c r="P170" s="37">
        <v>43542</v>
      </c>
      <c r="Q170" s="37">
        <v>43707</v>
      </c>
      <c r="R170" s="61" t="s">
        <v>82</v>
      </c>
      <c r="S170" s="61" t="s">
        <v>50</v>
      </c>
      <c r="T170" s="61" t="s">
        <v>686</v>
      </c>
      <c r="U170" s="184" t="s">
        <v>110</v>
      </c>
      <c r="V170" s="193">
        <v>43585</v>
      </c>
      <c r="W170" s="203" t="s">
        <v>1195</v>
      </c>
      <c r="X170" s="113">
        <v>0.5</v>
      </c>
      <c r="Y170" s="113"/>
      <c r="Z170" s="113"/>
      <c r="AA170" s="114" t="s">
        <v>1045</v>
      </c>
      <c r="AB170" s="190" t="s">
        <v>1060</v>
      </c>
      <c r="AC170" s="188">
        <v>43708</v>
      </c>
      <c r="AD170" s="165" t="s">
        <v>1292</v>
      </c>
      <c r="AE170" s="114">
        <v>0.5</v>
      </c>
      <c r="AF170" s="115">
        <f t="shared" si="65"/>
        <v>0.5</v>
      </c>
      <c r="AG170" s="113">
        <f t="shared" si="66"/>
        <v>0.5</v>
      </c>
      <c r="AH170" s="113" t="str">
        <f>IF(AE170="","",IF(AC170&gt;Q170,IF(AG170&lt;100%,"INCUMPLIDA",IF(AG170=100%,"TERMINADA EXTEMPORANEA"))))</f>
        <v>INCUMPLIDA</v>
      </c>
      <c r="AI170" s="113" t="b">
        <f>IF(AE170="","",IF(AC170&lt;=Q170,IF(AG170=0%,"SIN INICIAR",IF(AG170=100%,"TERMINADA",IF(AG170&gt;0%,"EN PROCESO",IF(AG170&lt;0%,"INCUMPLIDA"))))))</f>
        <v>0</v>
      </c>
      <c r="AJ170" s="114" t="str">
        <f>IF(AE170="","",IF(AC170&gt;Q170,AH170,IF(AC170&lt;Q170,AI170)))</f>
        <v>INCUMPLIDA</v>
      </c>
      <c r="AK170" s="203" t="s">
        <v>1610</v>
      </c>
      <c r="AL170" s="114" t="s">
        <v>1298</v>
      </c>
      <c r="AM170" s="111"/>
      <c r="AN170" s="112"/>
      <c r="AO170" s="114"/>
      <c r="AP170" s="115" t="str">
        <f t="shared" si="55"/>
        <v/>
      </c>
      <c r="AQ170" s="113" t="str">
        <f t="shared" si="56"/>
        <v/>
      </c>
      <c r="AR170" s="113" t="str">
        <f t="shared" si="57"/>
        <v/>
      </c>
      <c r="AS170" s="113" t="str">
        <f t="shared" si="58"/>
        <v/>
      </c>
      <c r="AT170" s="114" t="str">
        <f t="shared" si="59"/>
        <v/>
      </c>
      <c r="AU170" s="112"/>
      <c r="AV170" s="112"/>
      <c r="AW170" s="114" t="str">
        <f t="shared" si="54"/>
        <v>PENDIENTE</v>
      </c>
      <c r="AX170" s="114"/>
      <c r="AY170" s="114"/>
      <c r="AZ170" s="114"/>
    </row>
    <row r="171" spans="1:52" s="21" customFormat="1" ht="112.5" x14ac:dyDescent="0.15">
      <c r="A171" s="116">
        <v>162</v>
      </c>
      <c r="B171" s="63">
        <v>43460</v>
      </c>
      <c r="C171" s="64" t="s">
        <v>19</v>
      </c>
      <c r="D171" s="168" t="s">
        <v>735</v>
      </c>
      <c r="E171" s="63">
        <v>43460</v>
      </c>
      <c r="F171" s="168">
        <v>14</v>
      </c>
      <c r="G171" s="65" t="s">
        <v>777</v>
      </c>
      <c r="H171" s="66" t="s">
        <v>79</v>
      </c>
      <c r="I171" s="67" t="s">
        <v>751</v>
      </c>
      <c r="J171" s="66" t="s">
        <v>778</v>
      </c>
      <c r="K171" s="64">
        <v>1</v>
      </c>
      <c r="L171" s="64" t="s">
        <v>21</v>
      </c>
      <c r="M171" s="64" t="s">
        <v>743</v>
      </c>
      <c r="N171" s="64" t="s">
        <v>756</v>
      </c>
      <c r="O171" s="68">
        <v>1</v>
      </c>
      <c r="P171" s="63">
        <v>43542</v>
      </c>
      <c r="Q171" s="63">
        <v>43617</v>
      </c>
      <c r="R171" s="168" t="s">
        <v>82</v>
      </c>
      <c r="S171" s="168" t="s">
        <v>50</v>
      </c>
      <c r="T171" s="168" t="s">
        <v>686</v>
      </c>
      <c r="U171" s="185" t="s">
        <v>195</v>
      </c>
      <c r="V171" s="193">
        <v>43585</v>
      </c>
      <c r="W171" s="209" t="s">
        <v>1190</v>
      </c>
      <c r="X171" s="171">
        <v>1</v>
      </c>
      <c r="Y171" s="171"/>
      <c r="Z171" s="171"/>
      <c r="AA171" s="172" t="s">
        <v>1046</v>
      </c>
      <c r="AB171" s="195" t="s">
        <v>1060</v>
      </c>
      <c r="AC171" s="188">
        <v>43708</v>
      </c>
      <c r="AD171" s="165" t="s">
        <v>1292</v>
      </c>
      <c r="AE171" s="114">
        <v>1</v>
      </c>
      <c r="AF171" s="115">
        <f t="shared" si="65"/>
        <v>1</v>
      </c>
      <c r="AG171" s="113">
        <f t="shared" si="66"/>
        <v>1</v>
      </c>
      <c r="AH171" s="113" t="b">
        <f t="shared" si="67"/>
        <v>0</v>
      </c>
      <c r="AI171" s="113" t="str">
        <f t="shared" si="68"/>
        <v>TERMINADA</v>
      </c>
      <c r="AJ171" s="114" t="str">
        <f t="shared" si="69"/>
        <v>TERMINADA</v>
      </c>
      <c r="AK171" s="203" t="s">
        <v>1512</v>
      </c>
      <c r="AL171" s="114" t="s">
        <v>1298</v>
      </c>
      <c r="AM171" s="169"/>
      <c r="AN171" s="170"/>
      <c r="AO171" s="172"/>
      <c r="AP171" s="173" t="str">
        <f t="shared" si="55"/>
        <v/>
      </c>
      <c r="AQ171" s="171" t="str">
        <f t="shared" si="56"/>
        <v/>
      </c>
      <c r="AR171" s="171" t="str">
        <f t="shared" si="57"/>
        <v/>
      </c>
      <c r="AS171" s="171" t="str">
        <f t="shared" si="58"/>
        <v/>
      </c>
      <c r="AT171" s="172" t="str">
        <f t="shared" si="59"/>
        <v/>
      </c>
      <c r="AU171" s="170"/>
      <c r="AV171" s="170"/>
      <c r="AW171" s="114" t="str">
        <f t="shared" si="54"/>
        <v>CUMPLIDA</v>
      </c>
      <c r="AX171" s="114" t="s">
        <v>1513</v>
      </c>
      <c r="AY171" s="114" t="s">
        <v>649</v>
      </c>
      <c r="AZ171" s="114"/>
    </row>
    <row r="172" spans="1:52" s="174" customFormat="1" ht="101.25" hidden="1" x14ac:dyDescent="0.15">
      <c r="A172" s="116">
        <v>163</v>
      </c>
      <c r="B172" s="37">
        <v>43543</v>
      </c>
      <c r="C172" s="61" t="s">
        <v>19</v>
      </c>
      <c r="D172" s="61" t="s">
        <v>779</v>
      </c>
      <c r="E172" s="37">
        <v>43543</v>
      </c>
      <c r="F172" s="61">
        <v>1</v>
      </c>
      <c r="G172" s="61" t="s">
        <v>780</v>
      </c>
      <c r="H172" s="39" t="s">
        <v>80</v>
      </c>
      <c r="I172" s="39" t="s">
        <v>781</v>
      </c>
      <c r="J172" s="39" t="s">
        <v>782</v>
      </c>
      <c r="K172" s="38">
        <v>2</v>
      </c>
      <c r="L172" s="38" t="s">
        <v>42</v>
      </c>
      <c r="M172" s="38" t="s">
        <v>783</v>
      </c>
      <c r="N172" s="42">
        <v>1</v>
      </c>
      <c r="O172" s="42">
        <v>1</v>
      </c>
      <c r="P172" s="37">
        <v>43577</v>
      </c>
      <c r="Q172" s="37">
        <v>43830</v>
      </c>
      <c r="R172" s="38" t="s">
        <v>31</v>
      </c>
      <c r="S172" s="38" t="s">
        <v>784</v>
      </c>
      <c r="T172" s="38" t="s">
        <v>785</v>
      </c>
      <c r="U172" s="154" t="s">
        <v>110</v>
      </c>
      <c r="V172" s="193">
        <v>43585</v>
      </c>
      <c r="W172" s="210" t="s">
        <v>1196</v>
      </c>
      <c r="X172" s="198">
        <v>0</v>
      </c>
      <c r="Y172" s="162"/>
      <c r="Z172" s="162"/>
      <c r="AA172" s="85" t="s">
        <v>1047</v>
      </c>
      <c r="AB172" s="192" t="s">
        <v>1057</v>
      </c>
      <c r="AC172" s="188">
        <v>43708</v>
      </c>
      <c r="AD172" s="162"/>
      <c r="AE172" s="114"/>
      <c r="AF172" s="115" t="str">
        <f t="shared" si="65"/>
        <v/>
      </c>
      <c r="AG172" s="113" t="str">
        <f t="shared" si="66"/>
        <v/>
      </c>
      <c r="AH172" s="113" t="str">
        <f t="shared" ref="AH172:AH232" si="70">IF(AE172="","",IF(AC172&gt;=Q172,IF(AG172&lt;100%,"INCUMPLIDA",IF(AG172=100%,"TERMINADA EXTEMPORANEA"))))</f>
        <v/>
      </c>
      <c r="AI172" s="113" t="str">
        <f t="shared" ref="AI172:AI232" si="71">IF(AE172="","",IF(AC172&lt;=Q172,IF(AG172=0%,"SIN INICIAR",IF(AG172=100%,"TERMINADA",IF(AG172&gt;0%,"EN PROCESO",IF(AG172&lt;0%,"INCUMPLIDA"))))))</f>
        <v/>
      </c>
      <c r="AJ172" s="114" t="str">
        <f t="shared" ref="AJ172:AJ232" si="72">IF(AE172="","",IF(AC172&gt;=Q172,AH172,IF(AC172&lt;Q172,AI172)))</f>
        <v/>
      </c>
      <c r="AK172" s="162"/>
      <c r="AL172" s="162"/>
      <c r="AM172" s="162"/>
      <c r="AN172" s="162"/>
      <c r="AO172" s="162"/>
      <c r="AP172" s="162"/>
      <c r="AQ172" s="162"/>
      <c r="AR172" s="162"/>
      <c r="AS172" s="162"/>
      <c r="AT172" s="162"/>
      <c r="AU172" s="162"/>
      <c r="AV172" s="162"/>
      <c r="AW172" s="114" t="str">
        <f t="shared" si="54"/>
        <v/>
      </c>
      <c r="AX172" s="114"/>
      <c r="AY172" s="114"/>
      <c r="AZ172" s="112"/>
    </row>
    <row r="173" spans="1:52" s="174" customFormat="1" ht="146.25" hidden="1" x14ac:dyDescent="0.15">
      <c r="A173" s="116">
        <v>164</v>
      </c>
      <c r="B173" s="37">
        <v>43543</v>
      </c>
      <c r="C173" s="38" t="s">
        <v>19</v>
      </c>
      <c r="D173" s="61" t="s">
        <v>779</v>
      </c>
      <c r="E173" s="37">
        <v>43543</v>
      </c>
      <c r="F173" s="38">
        <v>3</v>
      </c>
      <c r="G173" s="59" t="s">
        <v>786</v>
      </c>
      <c r="H173" s="39" t="s">
        <v>787</v>
      </c>
      <c r="I173" s="39" t="s">
        <v>1016</v>
      </c>
      <c r="J173" s="39" t="s">
        <v>788</v>
      </c>
      <c r="K173" s="38">
        <v>1</v>
      </c>
      <c r="L173" s="38" t="s">
        <v>22</v>
      </c>
      <c r="M173" s="38" t="s">
        <v>789</v>
      </c>
      <c r="N173" s="42">
        <v>1</v>
      </c>
      <c r="O173" s="42">
        <v>1</v>
      </c>
      <c r="P173" s="37">
        <v>43577</v>
      </c>
      <c r="Q173" s="37">
        <v>43830</v>
      </c>
      <c r="R173" s="38" t="s">
        <v>31</v>
      </c>
      <c r="S173" s="38" t="s">
        <v>790</v>
      </c>
      <c r="T173" s="38" t="s">
        <v>791</v>
      </c>
      <c r="U173" s="154" t="s">
        <v>110</v>
      </c>
      <c r="V173" s="193">
        <v>43585</v>
      </c>
      <c r="W173" s="210" t="s">
        <v>1197</v>
      </c>
      <c r="X173" s="198">
        <v>0</v>
      </c>
      <c r="Y173" s="162"/>
      <c r="Z173" s="162"/>
      <c r="AA173" s="85" t="s">
        <v>1047</v>
      </c>
      <c r="AB173" s="192" t="s">
        <v>1057</v>
      </c>
      <c r="AC173" s="188">
        <v>43708</v>
      </c>
      <c r="AD173" s="162"/>
      <c r="AE173" s="114"/>
      <c r="AF173" s="115" t="str">
        <f t="shared" si="65"/>
        <v/>
      </c>
      <c r="AG173" s="113" t="str">
        <f t="shared" si="66"/>
        <v/>
      </c>
      <c r="AH173" s="113" t="str">
        <f t="shared" si="70"/>
        <v/>
      </c>
      <c r="AI173" s="113" t="str">
        <f t="shared" si="71"/>
        <v/>
      </c>
      <c r="AJ173" s="114" t="str">
        <f t="shared" si="72"/>
        <v/>
      </c>
      <c r="AK173" s="162"/>
      <c r="AL173" s="162"/>
      <c r="AM173" s="162"/>
      <c r="AN173" s="162"/>
      <c r="AO173" s="162"/>
      <c r="AP173" s="162"/>
      <c r="AQ173" s="162"/>
      <c r="AR173" s="162"/>
      <c r="AS173" s="162"/>
      <c r="AT173" s="162"/>
      <c r="AU173" s="162"/>
      <c r="AV173" s="162"/>
      <c r="AW173" s="114" t="str">
        <f t="shared" si="54"/>
        <v/>
      </c>
      <c r="AX173" s="114"/>
      <c r="AY173" s="114"/>
      <c r="AZ173" s="112"/>
    </row>
    <row r="174" spans="1:52" s="176" customFormat="1" ht="112.5" x14ac:dyDescent="0.15">
      <c r="A174" s="116">
        <v>165</v>
      </c>
      <c r="B174" s="45">
        <v>43543</v>
      </c>
      <c r="C174" s="40" t="s">
        <v>19</v>
      </c>
      <c r="D174" s="69" t="s">
        <v>779</v>
      </c>
      <c r="E174" s="45">
        <v>43543</v>
      </c>
      <c r="F174" s="40">
        <v>4</v>
      </c>
      <c r="G174" s="60" t="s">
        <v>792</v>
      </c>
      <c r="H174" s="49" t="s">
        <v>80</v>
      </c>
      <c r="I174" s="49" t="s">
        <v>1017</v>
      </c>
      <c r="J174" s="62" t="s">
        <v>793</v>
      </c>
      <c r="K174" s="40">
        <v>2</v>
      </c>
      <c r="L174" s="40" t="s">
        <v>22</v>
      </c>
      <c r="M174" s="40" t="s">
        <v>794</v>
      </c>
      <c r="N174" s="50">
        <v>1</v>
      </c>
      <c r="O174" s="50">
        <v>1</v>
      </c>
      <c r="P174" s="45">
        <v>43577</v>
      </c>
      <c r="Q174" s="45">
        <v>43830</v>
      </c>
      <c r="R174" s="40" t="s">
        <v>68</v>
      </c>
      <c r="S174" s="46" t="s">
        <v>795</v>
      </c>
      <c r="T174" s="46" t="s">
        <v>49</v>
      </c>
      <c r="U174" s="154" t="s">
        <v>110</v>
      </c>
      <c r="V174" s="193">
        <v>43585</v>
      </c>
      <c r="W174" s="207" t="s">
        <v>1198</v>
      </c>
      <c r="X174" s="199">
        <v>0</v>
      </c>
      <c r="Y174" s="175"/>
      <c r="Z174" s="175"/>
      <c r="AA174" s="85" t="s">
        <v>1047</v>
      </c>
      <c r="AB174" s="192" t="s">
        <v>1057</v>
      </c>
      <c r="AC174" s="188">
        <v>43708</v>
      </c>
      <c r="AD174" s="235" t="s">
        <v>1334</v>
      </c>
      <c r="AE174" s="114">
        <v>1</v>
      </c>
      <c r="AF174" s="115">
        <f t="shared" si="65"/>
        <v>0.5</v>
      </c>
      <c r="AG174" s="113">
        <f t="shared" si="66"/>
        <v>0.5</v>
      </c>
      <c r="AH174" s="113" t="b">
        <f t="shared" si="70"/>
        <v>0</v>
      </c>
      <c r="AI174" s="113" t="str">
        <f t="shared" si="71"/>
        <v>EN PROCESO</v>
      </c>
      <c r="AJ174" s="114" t="str">
        <f t="shared" si="72"/>
        <v>EN PROCESO</v>
      </c>
      <c r="AK174" s="112" t="s">
        <v>1444</v>
      </c>
      <c r="AL174" s="114" t="s">
        <v>1057</v>
      </c>
      <c r="AM174" s="175"/>
      <c r="AN174" s="175"/>
      <c r="AO174" s="175"/>
      <c r="AP174" s="175"/>
      <c r="AQ174" s="175"/>
      <c r="AR174" s="175"/>
      <c r="AS174" s="175"/>
      <c r="AT174" s="175"/>
      <c r="AU174" s="175"/>
      <c r="AV174" s="175"/>
      <c r="AW174" s="114" t="str">
        <f t="shared" si="54"/>
        <v>PENDIENTE</v>
      </c>
      <c r="AX174" s="114"/>
      <c r="AY174" s="114"/>
      <c r="AZ174" s="114"/>
    </row>
    <row r="175" spans="1:52" s="174" customFormat="1" ht="135" x14ac:dyDescent="0.15">
      <c r="A175" s="116">
        <v>166</v>
      </c>
      <c r="B175" s="37">
        <v>43524</v>
      </c>
      <c r="C175" s="38" t="s">
        <v>19</v>
      </c>
      <c r="D175" s="38" t="s">
        <v>842</v>
      </c>
      <c r="E175" s="37">
        <v>43524</v>
      </c>
      <c r="F175" s="38" t="s">
        <v>843</v>
      </c>
      <c r="G175" s="49" t="s">
        <v>844</v>
      </c>
      <c r="H175" s="40" t="s">
        <v>845</v>
      </c>
      <c r="I175" s="39" t="s">
        <v>219</v>
      </c>
      <c r="J175" s="39" t="s">
        <v>846</v>
      </c>
      <c r="K175" s="38">
        <v>2</v>
      </c>
      <c r="L175" s="38" t="s">
        <v>221</v>
      </c>
      <c r="M175" s="73" t="s">
        <v>222</v>
      </c>
      <c r="N175" s="74" t="s">
        <v>847</v>
      </c>
      <c r="O175" s="42">
        <v>1</v>
      </c>
      <c r="P175" s="37">
        <v>43556</v>
      </c>
      <c r="Q175" s="37">
        <v>43738</v>
      </c>
      <c r="R175" s="38" t="s">
        <v>32</v>
      </c>
      <c r="S175" s="73" t="s">
        <v>848</v>
      </c>
      <c r="T175" s="43" t="s">
        <v>849</v>
      </c>
      <c r="U175" s="154" t="s">
        <v>850</v>
      </c>
      <c r="V175" s="191"/>
      <c r="W175" s="162"/>
      <c r="X175" s="180"/>
      <c r="Y175" s="162"/>
      <c r="Z175" s="162"/>
      <c r="AA175" s="180"/>
      <c r="AB175" s="192"/>
      <c r="AC175" s="188">
        <v>43708</v>
      </c>
      <c r="AD175" s="237" t="s">
        <v>1308</v>
      </c>
      <c r="AE175" s="114">
        <v>1</v>
      </c>
      <c r="AF175" s="115">
        <f t="shared" si="65"/>
        <v>0.5</v>
      </c>
      <c r="AG175" s="113">
        <f t="shared" si="66"/>
        <v>0.5</v>
      </c>
      <c r="AH175" s="113" t="b">
        <f t="shared" si="70"/>
        <v>0</v>
      </c>
      <c r="AI175" s="113" t="str">
        <f t="shared" si="71"/>
        <v>EN PROCESO</v>
      </c>
      <c r="AJ175" s="114" t="str">
        <f t="shared" si="72"/>
        <v>EN PROCESO</v>
      </c>
      <c r="AK175" s="207" t="s">
        <v>1445</v>
      </c>
      <c r="AL175" s="180" t="s">
        <v>1060</v>
      </c>
      <c r="AM175" s="162"/>
      <c r="AN175" s="162"/>
      <c r="AO175" s="162"/>
      <c r="AP175" s="162"/>
      <c r="AQ175" s="162"/>
      <c r="AR175" s="162"/>
      <c r="AS175" s="162"/>
      <c r="AT175" s="162"/>
      <c r="AU175" s="162"/>
      <c r="AV175" s="162"/>
      <c r="AW175" s="114" t="str">
        <f t="shared" si="54"/>
        <v>PENDIENTE</v>
      </c>
      <c r="AX175" s="114"/>
      <c r="AY175" s="114"/>
      <c r="AZ175" s="114"/>
    </row>
    <row r="176" spans="1:52" s="174" customFormat="1" ht="101.25" x14ac:dyDescent="0.15">
      <c r="A176" s="116">
        <v>167</v>
      </c>
      <c r="B176" s="37">
        <v>43524</v>
      </c>
      <c r="C176" s="38" t="s">
        <v>19</v>
      </c>
      <c r="D176" s="38" t="s">
        <v>842</v>
      </c>
      <c r="E176" s="37">
        <v>43524</v>
      </c>
      <c r="F176" s="38" t="s">
        <v>843</v>
      </c>
      <c r="G176" s="39" t="s">
        <v>851</v>
      </c>
      <c r="H176" s="38" t="s">
        <v>852</v>
      </c>
      <c r="I176" s="39" t="s">
        <v>853</v>
      </c>
      <c r="J176" s="39" t="s">
        <v>854</v>
      </c>
      <c r="K176" s="38">
        <v>1</v>
      </c>
      <c r="L176" s="38" t="s">
        <v>221</v>
      </c>
      <c r="M176" s="73" t="s">
        <v>222</v>
      </c>
      <c r="N176" s="74" t="s">
        <v>855</v>
      </c>
      <c r="O176" s="42">
        <v>1</v>
      </c>
      <c r="P176" s="37">
        <v>43556</v>
      </c>
      <c r="Q176" s="37">
        <v>43830</v>
      </c>
      <c r="R176" s="38" t="s">
        <v>28</v>
      </c>
      <c r="S176" s="46" t="s">
        <v>66</v>
      </c>
      <c r="T176" s="43" t="s">
        <v>856</v>
      </c>
      <c r="U176" s="154" t="s">
        <v>850</v>
      </c>
      <c r="V176" s="191"/>
      <c r="W176" s="162"/>
      <c r="X176" s="180"/>
      <c r="Y176" s="162"/>
      <c r="Z176" s="162"/>
      <c r="AA176" s="180"/>
      <c r="AB176" s="192"/>
      <c r="AC176" s="188">
        <v>43708</v>
      </c>
      <c r="AD176" s="240" t="s">
        <v>1314</v>
      </c>
      <c r="AE176" s="114">
        <v>1</v>
      </c>
      <c r="AF176" s="115">
        <f t="shared" si="65"/>
        <v>1</v>
      </c>
      <c r="AG176" s="113">
        <f t="shared" si="66"/>
        <v>1</v>
      </c>
      <c r="AH176" s="113" t="b">
        <f t="shared" si="70"/>
        <v>0</v>
      </c>
      <c r="AI176" s="113" t="str">
        <f t="shared" si="71"/>
        <v>TERMINADA</v>
      </c>
      <c r="AJ176" s="114" t="str">
        <f t="shared" si="72"/>
        <v>TERMINADA</v>
      </c>
      <c r="AK176" s="207" t="s">
        <v>1575</v>
      </c>
      <c r="AL176" s="180" t="s">
        <v>1058</v>
      </c>
      <c r="AM176" s="162"/>
      <c r="AN176" s="162"/>
      <c r="AO176" s="162"/>
      <c r="AP176" s="162"/>
      <c r="AQ176" s="162"/>
      <c r="AR176" s="162"/>
      <c r="AS176" s="162"/>
      <c r="AT176" s="162"/>
      <c r="AU176" s="162"/>
      <c r="AV176" s="162"/>
      <c r="AW176" s="114" t="str">
        <f t="shared" si="54"/>
        <v>CUMPLIDA</v>
      </c>
      <c r="AX176" s="114" t="s">
        <v>1464</v>
      </c>
      <c r="AY176" s="114" t="s">
        <v>649</v>
      </c>
      <c r="AZ176" s="114" t="s">
        <v>1453</v>
      </c>
    </row>
    <row r="177" spans="1:52" s="178" customFormat="1" ht="67.5" x14ac:dyDescent="0.15">
      <c r="A177" s="116">
        <v>168</v>
      </c>
      <c r="B177" s="37">
        <v>43524</v>
      </c>
      <c r="C177" s="38" t="s">
        <v>19</v>
      </c>
      <c r="D177" s="38" t="s">
        <v>842</v>
      </c>
      <c r="E177" s="37">
        <v>43524</v>
      </c>
      <c r="F177" s="38" t="s">
        <v>843</v>
      </c>
      <c r="G177" s="78" t="s">
        <v>857</v>
      </c>
      <c r="H177" s="38" t="s">
        <v>858</v>
      </c>
      <c r="I177" s="77" t="s">
        <v>859</v>
      </c>
      <c r="J177" s="77" t="s">
        <v>860</v>
      </c>
      <c r="K177" s="38">
        <v>1</v>
      </c>
      <c r="L177" s="38" t="s">
        <v>21</v>
      </c>
      <c r="M177" s="38" t="s">
        <v>861</v>
      </c>
      <c r="N177" s="38" t="s">
        <v>862</v>
      </c>
      <c r="O177" s="42">
        <v>1</v>
      </c>
      <c r="P177" s="37">
        <v>43556</v>
      </c>
      <c r="Q177" s="37">
        <v>43585</v>
      </c>
      <c r="R177" s="38" t="s">
        <v>32</v>
      </c>
      <c r="S177" s="73" t="s">
        <v>848</v>
      </c>
      <c r="T177" s="43" t="s">
        <v>849</v>
      </c>
      <c r="U177" s="154" t="s">
        <v>850</v>
      </c>
      <c r="V177" s="191"/>
      <c r="W177" s="177"/>
      <c r="X177" s="180"/>
      <c r="Y177" s="177"/>
      <c r="Z177" s="177"/>
      <c r="AA177" s="180"/>
      <c r="AB177" s="192"/>
      <c r="AC177" s="188">
        <v>43708</v>
      </c>
      <c r="AD177" s="238" t="s">
        <v>1312</v>
      </c>
      <c r="AE177" s="114">
        <v>1</v>
      </c>
      <c r="AF177" s="115">
        <f t="shared" si="65"/>
        <v>1</v>
      </c>
      <c r="AG177" s="113">
        <f t="shared" si="66"/>
        <v>1</v>
      </c>
      <c r="AH177" s="113" t="str">
        <f t="shared" si="70"/>
        <v>TERMINADA EXTEMPORANEA</v>
      </c>
      <c r="AI177" s="113" t="b">
        <f t="shared" si="71"/>
        <v>0</v>
      </c>
      <c r="AJ177" s="114" t="str">
        <f t="shared" si="72"/>
        <v>TERMINADA EXTEMPORANEA</v>
      </c>
      <c r="AK177" s="207" t="s">
        <v>1576</v>
      </c>
      <c r="AL177" s="180" t="s">
        <v>1060</v>
      </c>
      <c r="AM177" s="177"/>
      <c r="AN177" s="177"/>
      <c r="AO177" s="177"/>
      <c r="AP177" s="177"/>
      <c r="AQ177" s="177"/>
      <c r="AR177" s="177"/>
      <c r="AS177" s="177"/>
      <c r="AT177" s="177"/>
      <c r="AU177" s="177"/>
      <c r="AV177" s="177"/>
      <c r="AW177" s="114" t="str">
        <f t="shared" si="54"/>
        <v>CUMPLIDA</v>
      </c>
      <c r="AX177" s="114" t="s">
        <v>1514</v>
      </c>
      <c r="AY177" s="114" t="s">
        <v>649</v>
      </c>
      <c r="AZ177" s="114" t="s">
        <v>1453</v>
      </c>
    </row>
    <row r="178" spans="1:52" s="174" customFormat="1" ht="168.75" x14ac:dyDescent="0.15">
      <c r="A178" s="116">
        <v>169</v>
      </c>
      <c r="B178" s="37">
        <v>43524</v>
      </c>
      <c r="C178" s="38" t="s">
        <v>19</v>
      </c>
      <c r="D178" s="38" t="s">
        <v>842</v>
      </c>
      <c r="E178" s="37">
        <v>43524</v>
      </c>
      <c r="F178" s="38" t="s">
        <v>906</v>
      </c>
      <c r="G178" s="78" t="s">
        <v>857</v>
      </c>
      <c r="H178" s="38" t="s">
        <v>858</v>
      </c>
      <c r="I178" s="39" t="s">
        <v>859</v>
      </c>
      <c r="J178" s="39" t="s">
        <v>863</v>
      </c>
      <c r="K178" s="38">
        <v>1</v>
      </c>
      <c r="L178" s="38" t="s">
        <v>21</v>
      </c>
      <c r="M178" s="39" t="s">
        <v>864</v>
      </c>
      <c r="N178" s="39" t="s">
        <v>865</v>
      </c>
      <c r="O178" s="42">
        <v>1</v>
      </c>
      <c r="P178" s="37">
        <v>43556</v>
      </c>
      <c r="Q178" s="37">
        <v>43830</v>
      </c>
      <c r="R178" s="38" t="s">
        <v>67</v>
      </c>
      <c r="S178" s="46" t="s">
        <v>71</v>
      </c>
      <c r="T178" s="43" t="s">
        <v>658</v>
      </c>
      <c r="U178" s="154" t="s">
        <v>850</v>
      </c>
      <c r="V178" s="191"/>
      <c r="W178" s="162"/>
      <c r="X178" s="180"/>
      <c r="Y178" s="162"/>
      <c r="Z178" s="162"/>
      <c r="AA178" s="180"/>
      <c r="AB178" s="192"/>
      <c r="AC178" s="188">
        <v>43708</v>
      </c>
      <c r="AD178" s="245" t="s">
        <v>1330</v>
      </c>
      <c r="AE178" s="114">
        <v>1</v>
      </c>
      <c r="AF178" s="115">
        <f t="shared" si="65"/>
        <v>1</v>
      </c>
      <c r="AG178" s="113">
        <f t="shared" si="66"/>
        <v>1</v>
      </c>
      <c r="AH178" s="113" t="b">
        <f t="shared" si="70"/>
        <v>0</v>
      </c>
      <c r="AI178" s="113" t="str">
        <f t="shared" si="71"/>
        <v>TERMINADA</v>
      </c>
      <c r="AJ178" s="114" t="str">
        <f t="shared" si="72"/>
        <v>TERMINADA</v>
      </c>
      <c r="AK178" s="207" t="s">
        <v>1577</v>
      </c>
      <c r="AL178" s="180" t="s">
        <v>1057</v>
      </c>
      <c r="AM178" s="162"/>
      <c r="AN178" s="162"/>
      <c r="AO178" s="162"/>
      <c r="AP178" s="162"/>
      <c r="AQ178" s="162"/>
      <c r="AR178" s="162"/>
      <c r="AS178" s="162"/>
      <c r="AT178" s="162"/>
      <c r="AU178" s="162"/>
      <c r="AV178" s="162"/>
      <c r="AW178" s="114" t="str">
        <f t="shared" si="54"/>
        <v>CUMPLIDA</v>
      </c>
      <c r="AX178" s="114" t="s">
        <v>1454</v>
      </c>
      <c r="AY178" s="114" t="s">
        <v>649</v>
      </c>
      <c r="AZ178" s="114" t="s">
        <v>1453</v>
      </c>
    </row>
    <row r="179" spans="1:52" s="174" customFormat="1" ht="112.5" x14ac:dyDescent="0.15">
      <c r="A179" s="116">
        <v>170</v>
      </c>
      <c r="B179" s="37">
        <v>43524</v>
      </c>
      <c r="C179" s="38" t="s">
        <v>19</v>
      </c>
      <c r="D179" s="38" t="s">
        <v>842</v>
      </c>
      <c r="E179" s="37">
        <v>43524</v>
      </c>
      <c r="F179" s="38" t="s">
        <v>843</v>
      </c>
      <c r="G179" s="39" t="s">
        <v>866</v>
      </c>
      <c r="H179" s="40" t="s">
        <v>867</v>
      </c>
      <c r="I179" s="39" t="s">
        <v>868</v>
      </c>
      <c r="J179" s="39" t="s">
        <v>869</v>
      </c>
      <c r="K179" s="38">
        <v>1</v>
      </c>
      <c r="L179" s="38" t="s">
        <v>221</v>
      </c>
      <c r="M179" s="39" t="s">
        <v>870</v>
      </c>
      <c r="N179" s="39" t="s">
        <v>871</v>
      </c>
      <c r="O179" s="42">
        <v>1</v>
      </c>
      <c r="P179" s="37">
        <v>43556</v>
      </c>
      <c r="Q179" s="37">
        <v>43830</v>
      </c>
      <c r="R179" s="38" t="s">
        <v>28</v>
      </c>
      <c r="S179" s="46" t="s">
        <v>675</v>
      </c>
      <c r="T179" s="43" t="s">
        <v>856</v>
      </c>
      <c r="U179" s="154" t="s">
        <v>850</v>
      </c>
      <c r="V179" s="191"/>
      <c r="W179" s="162"/>
      <c r="X179" s="180"/>
      <c r="Y179" s="162"/>
      <c r="Z179" s="162"/>
      <c r="AA179" s="180"/>
      <c r="AB179" s="192"/>
      <c r="AC179" s="188">
        <v>43708</v>
      </c>
      <c r="AD179" s="240" t="s">
        <v>1315</v>
      </c>
      <c r="AE179" s="114">
        <v>1</v>
      </c>
      <c r="AF179" s="115">
        <f t="shared" si="65"/>
        <v>1</v>
      </c>
      <c r="AG179" s="113">
        <f t="shared" si="66"/>
        <v>1</v>
      </c>
      <c r="AH179" s="113" t="b">
        <f t="shared" si="70"/>
        <v>0</v>
      </c>
      <c r="AI179" s="113" t="str">
        <f t="shared" si="71"/>
        <v>TERMINADA</v>
      </c>
      <c r="AJ179" s="114" t="str">
        <f t="shared" si="72"/>
        <v>TERMINADA</v>
      </c>
      <c r="AK179" s="207" t="s">
        <v>1578</v>
      </c>
      <c r="AL179" s="181" t="s">
        <v>1058</v>
      </c>
      <c r="AM179" s="162"/>
      <c r="AN179" s="162"/>
      <c r="AO179" s="162"/>
      <c r="AP179" s="162"/>
      <c r="AQ179" s="162"/>
      <c r="AR179" s="162"/>
      <c r="AS179" s="162"/>
      <c r="AT179" s="162"/>
      <c r="AU179" s="162"/>
      <c r="AV179" s="162"/>
      <c r="AW179" s="114" t="str">
        <f t="shared" si="54"/>
        <v>CUMPLIDA</v>
      </c>
      <c r="AX179" s="114" t="s">
        <v>1457</v>
      </c>
      <c r="AY179" s="114" t="s">
        <v>649</v>
      </c>
      <c r="AZ179" s="114" t="s">
        <v>1453</v>
      </c>
    </row>
    <row r="180" spans="1:52" s="174" customFormat="1" ht="101.25" x14ac:dyDescent="0.15">
      <c r="A180" s="116">
        <v>171</v>
      </c>
      <c r="B180" s="37">
        <v>43524</v>
      </c>
      <c r="C180" s="38" t="s">
        <v>19</v>
      </c>
      <c r="D180" s="38" t="s">
        <v>842</v>
      </c>
      <c r="E180" s="37">
        <v>43524</v>
      </c>
      <c r="F180" s="38" t="s">
        <v>843</v>
      </c>
      <c r="G180" s="39" t="s">
        <v>872</v>
      </c>
      <c r="H180" s="38" t="s">
        <v>852</v>
      </c>
      <c r="I180" s="39" t="s">
        <v>873</v>
      </c>
      <c r="J180" s="39" t="s">
        <v>874</v>
      </c>
      <c r="K180" s="38">
        <v>1</v>
      </c>
      <c r="L180" s="38" t="s">
        <v>221</v>
      </c>
      <c r="M180" s="73" t="s">
        <v>222</v>
      </c>
      <c r="N180" s="39" t="s">
        <v>875</v>
      </c>
      <c r="O180" s="42">
        <v>1</v>
      </c>
      <c r="P180" s="37">
        <v>43556</v>
      </c>
      <c r="Q180" s="37">
        <v>43830</v>
      </c>
      <c r="R180" s="38" t="s">
        <v>28</v>
      </c>
      <c r="S180" s="46" t="s">
        <v>675</v>
      </c>
      <c r="T180" s="43" t="s">
        <v>856</v>
      </c>
      <c r="U180" s="154" t="s">
        <v>850</v>
      </c>
      <c r="V180" s="191"/>
      <c r="W180" s="162"/>
      <c r="X180" s="180"/>
      <c r="Y180" s="162"/>
      <c r="Z180" s="162"/>
      <c r="AA180" s="180"/>
      <c r="AB180" s="192"/>
      <c r="AC180" s="188">
        <v>43708</v>
      </c>
      <c r="AD180" s="240" t="s">
        <v>1316</v>
      </c>
      <c r="AE180" s="114">
        <v>0.5</v>
      </c>
      <c r="AF180" s="115">
        <f t="shared" si="65"/>
        <v>0.5</v>
      </c>
      <c r="AG180" s="113">
        <f t="shared" si="66"/>
        <v>0.5</v>
      </c>
      <c r="AH180" s="113" t="b">
        <f t="shared" si="70"/>
        <v>0</v>
      </c>
      <c r="AI180" s="113" t="str">
        <f t="shared" si="71"/>
        <v>EN PROCESO</v>
      </c>
      <c r="AJ180" s="114" t="str">
        <f t="shared" si="72"/>
        <v>EN PROCESO</v>
      </c>
      <c r="AK180" s="206" t="s">
        <v>1317</v>
      </c>
      <c r="AL180" s="180" t="s">
        <v>1058</v>
      </c>
      <c r="AM180" s="162"/>
      <c r="AN180" s="162"/>
      <c r="AO180" s="162"/>
      <c r="AP180" s="162"/>
      <c r="AQ180" s="162"/>
      <c r="AR180" s="162"/>
      <c r="AS180" s="162"/>
      <c r="AT180" s="162"/>
      <c r="AU180" s="162"/>
      <c r="AV180" s="162"/>
      <c r="AW180" s="114" t="str">
        <f t="shared" si="54"/>
        <v>PENDIENTE</v>
      </c>
      <c r="AX180" s="114"/>
      <c r="AY180" s="114"/>
      <c r="AZ180" s="114"/>
    </row>
    <row r="181" spans="1:52" s="174" customFormat="1" ht="112.5" x14ac:dyDescent="0.15">
      <c r="A181" s="116">
        <v>172</v>
      </c>
      <c r="B181" s="37">
        <v>43524</v>
      </c>
      <c r="C181" s="38" t="s">
        <v>19</v>
      </c>
      <c r="D181" s="38" t="s">
        <v>842</v>
      </c>
      <c r="E181" s="37">
        <v>43524</v>
      </c>
      <c r="F181" s="38" t="s">
        <v>843</v>
      </c>
      <c r="G181" s="39" t="s">
        <v>876</v>
      </c>
      <c r="H181" s="40" t="s">
        <v>80</v>
      </c>
      <c r="I181" s="39" t="s">
        <v>877</v>
      </c>
      <c r="J181" s="39" t="s">
        <v>878</v>
      </c>
      <c r="K181" s="38">
        <v>2</v>
      </c>
      <c r="L181" s="38" t="s">
        <v>21</v>
      </c>
      <c r="M181" s="39" t="s">
        <v>879</v>
      </c>
      <c r="N181" s="75" t="s">
        <v>880</v>
      </c>
      <c r="O181" s="42">
        <v>1</v>
      </c>
      <c r="P181" s="37">
        <v>43542</v>
      </c>
      <c r="Q181" s="37">
        <v>43739</v>
      </c>
      <c r="R181" s="38" t="s">
        <v>68</v>
      </c>
      <c r="S181" s="46" t="s">
        <v>881</v>
      </c>
      <c r="T181" s="46" t="s">
        <v>881</v>
      </c>
      <c r="U181" s="154" t="s">
        <v>850</v>
      </c>
      <c r="V181" s="191"/>
      <c r="W181" s="162"/>
      <c r="X181" s="180"/>
      <c r="Y181" s="162"/>
      <c r="Z181" s="162"/>
      <c r="AA181" s="180"/>
      <c r="AB181" s="192"/>
      <c r="AC181" s="188">
        <v>43708</v>
      </c>
      <c r="AD181" s="240" t="s">
        <v>1446</v>
      </c>
      <c r="AE181" s="114">
        <v>1</v>
      </c>
      <c r="AF181" s="115">
        <f t="shared" si="65"/>
        <v>0.5</v>
      </c>
      <c r="AG181" s="113">
        <f t="shared" si="66"/>
        <v>0.5</v>
      </c>
      <c r="AH181" s="113" t="b">
        <f t="shared" si="70"/>
        <v>0</v>
      </c>
      <c r="AI181" s="113" t="str">
        <f t="shared" si="71"/>
        <v>EN PROCESO</v>
      </c>
      <c r="AJ181" s="114" t="str">
        <f t="shared" si="72"/>
        <v>EN PROCESO</v>
      </c>
      <c r="AK181" s="112" t="s">
        <v>1447</v>
      </c>
      <c r="AL181" s="114" t="s">
        <v>1057</v>
      </c>
      <c r="AM181" s="162"/>
      <c r="AN181" s="162"/>
      <c r="AO181" s="162"/>
      <c r="AP181" s="162"/>
      <c r="AQ181" s="162"/>
      <c r="AR181" s="162"/>
      <c r="AS181" s="162"/>
      <c r="AT181" s="162"/>
      <c r="AU181" s="162"/>
      <c r="AV181" s="162"/>
      <c r="AW181" s="114" t="str">
        <f t="shared" si="54"/>
        <v>PENDIENTE</v>
      </c>
      <c r="AX181" s="114"/>
      <c r="AY181" s="114"/>
      <c r="AZ181" s="114"/>
    </row>
    <row r="182" spans="1:52" s="174" customFormat="1" ht="168.75" x14ac:dyDescent="0.15">
      <c r="A182" s="116">
        <v>173</v>
      </c>
      <c r="B182" s="37">
        <v>43524</v>
      </c>
      <c r="C182" s="38" t="s">
        <v>19</v>
      </c>
      <c r="D182" s="38" t="s">
        <v>842</v>
      </c>
      <c r="E182" s="37">
        <v>43524</v>
      </c>
      <c r="F182" s="38" t="s">
        <v>843</v>
      </c>
      <c r="G182" s="39" t="s">
        <v>882</v>
      </c>
      <c r="H182" s="40" t="s">
        <v>80</v>
      </c>
      <c r="I182" s="39" t="s">
        <v>883</v>
      </c>
      <c r="J182" s="39" t="s">
        <v>884</v>
      </c>
      <c r="K182" s="38">
        <v>3</v>
      </c>
      <c r="L182" s="38" t="s">
        <v>21</v>
      </c>
      <c r="M182" s="39" t="s">
        <v>885</v>
      </c>
      <c r="N182" s="75" t="s">
        <v>886</v>
      </c>
      <c r="O182" s="42">
        <v>1</v>
      </c>
      <c r="P182" s="37">
        <v>43542</v>
      </c>
      <c r="Q182" s="37">
        <v>43830</v>
      </c>
      <c r="R182" s="38" t="s">
        <v>68</v>
      </c>
      <c r="S182" s="46" t="s">
        <v>881</v>
      </c>
      <c r="T182" s="46" t="s">
        <v>881</v>
      </c>
      <c r="U182" s="154" t="s">
        <v>850</v>
      </c>
      <c r="V182" s="191"/>
      <c r="W182" s="162"/>
      <c r="X182" s="180"/>
      <c r="Y182" s="162"/>
      <c r="Z182" s="162"/>
      <c r="AA182" s="180"/>
      <c r="AB182" s="192"/>
      <c r="AC182" s="188">
        <v>43708</v>
      </c>
      <c r="AD182" s="240" t="s">
        <v>1292</v>
      </c>
      <c r="AE182" s="114">
        <v>0</v>
      </c>
      <c r="AF182" s="115">
        <f t="shared" si="65"/>
        <v>0</v>
      </c>
      <c r="AG182" s="113">
        <f t="shared" si="66"/>
        <v>0</v>
      </c>
      <c r="AH182" s="113" t="b">
        <f t="shared" si="70"/>
        <v>0</v>
      </c>
      <c r="AI182" s="113" t="str">
        <f t="shared" si="71"/>
        <v>SIN INICIAR</v>
      </c>
      <c r="AJ182" s="114" t="str">
        <f t="shared" si="72"/>
        <v>SIN INICIAR</v>
      </c>
      <c r="AK182" s="112" t="s">
        <v>1448</v>
      </c>
      <c r="AL182" s="114" t="s">
        <v>1057</v>
      </c>
      <c r="AM182" s="162"/>
      <c r="AN182" s="162"/>
      <c r="AO182" s="162"/>
      <c r="AP182" s="162"/>
      <c r="AQ182" s="162"/>
      <c r="AR182" s="162"/>
      <c r="AS182" s="162"/>
      <c r="AT182" s="162"/>
      <c r="AU182" s="162"/>
      <c r="AV182" s="162"/>
      <c r="AW182" s="114" t="str">
        <f t="shared" si="54"/>
        <v>PENDIENTE</v>
      </c>
      <c r="AX182" s="114"/>
      <c r="AY182" s="114"/>
      <c r="AZ182" s="114"/>
    </row>
    <row r="183" spans="1:52" s="174" customFormat="1" ht="101.25" x14ac:dyDescent="0.15">
      <c r="A183" s="116">
        <v>174</v>
      </c>
      <c r="B183" s="37">
        <v>43524</v>
      </c>
      <c r="C183" s="38" t="s">
        <v>19</v>
      </c>
      <c r="D183" s="38" t="s">
        <v>842</v>
      </c>
      <c r="E183" s="37">
        <v>43524</v>
      </c>
      <c r="F183" s="38" t="s">
        <v>843</v>
      </c>
      <c r="G183" s="39" t="s">
        <v>887</v>
      </c>
      <c r="H183" s="38" t="s">
        <v>852</v>
      </c>
      <c r="I183" s="39" t="s">
        <v>888</v>
      </c>
      <c r="J183" s="39" t="s">
        <v>889</v>
      </c>
      <c r="K183" s="38">
        <v>1</v>
      </c>
      <c r="L183" s="38" t="s">
        <v>221</v>
      </c>
      <c r="M183" s="73" t="s">
        <v>222</v>
      </c>
      <c r="N183" s="74" t="s">
        <v>890</v>
      </c>
      <c r="O183" s="42">
        <v>1</v>
      </c>
      <c r="P183" s="37">
        <v>43556</v>
      </c>
      <c r="Q183" s="37">
        <v>43830</v>
      </c>
      <c r="R183" s="38" t="s">
        <v>28</v>
      </c>
      <c r="S183" s="46" t="s">
        <v>675</v>
      </c>
      <c r="T183" s="43" t="s">
        <v>856</v>
      </c>
      <c r="U183" s="154" t="s">
        <v>850</v>
      </c>
      <c r="V183" s="191"/>
      <c r="W183" s="162"/>
      <c r="X183" s="180"/>
      <c r="Y183" s="162"/>
      <c r="Z183" s="162"/>
      <c r="AA183" s="180"/>
      <c r="AB183" s="192"/>
      <c r="AC183" s="188">
        <v>43708</v>
      </c>
      <c r="AD183" s="240" t="s">
        <v>1292</v>
      </c>
      <c r="AE183" s="114">
        <v>1</v>
      </c>
      <c r="AF183" s="115">
        <f t="shared" si="65"/>
        <v>1</v>
      </c>
      <c r="AG183" s="113">
        <f t="shared" si="66"/>
        <v>1</v>
      </c>
      <c r="AH183" s="113" t="b">
        <f t="shared" si="70"/>
        <v>0</v>
      </c>
      <c r="AI183" s="113" t="str">
        <f t="shared" si="71"/>
        <v>TERMINADA</v>
      </c>
      <c r="AJ183" s="114" t="str">
        <f t="shared" si="72"/>
        <v>TERMINADA</v>
      </c>
      <c r="AK183" s="206" t="s">
        <v>1579</v>
      </c>
      <c r="AL183" s="180" t="s">
        <v>1058</v>
      </c>
      <c r="AM183" s="162"/>
      <c r="AN183" s="162"/>
      <c r="AO183" s="162"/>
      <c r="AP183" s="162"/>
      <c r="AQ183" s="162"/>
      <c r="AR183" s="162"/>
      <c r="AS183" s="162"/>
      <c r="AT183" s="162"/>
      <c r="AU183" s="162"/>
      <c r="AV183" s="162"/>
      <c r="AW183" s="114" t="str">
        <f t="shared" si="54"/>
        <v>CUMPLIDA</v>
      </c>
      <c r="AX183" s="114" t="s">
        <v>1457</v>
      </c>
      <c r="AY183" s="114" t="s">
        <v>649</v>
      </c>
      <c r="AZ183" s="114" t="s">
        <v>1453</v>
      </c>
    </row>
    <row r="184" spans="1:52" s="174" customFormat="1" ht="101.25" x14ac:dyDescent="0.15">
      <c r="A184" s="116">
        <v>175</v>
      </c>
      <c r="B184" s="37">
        <v>43524</v>
      </c>
      <c r="C184" s="38" t="s">
        <v>19</v>
      </c>
      <c r="D184" s="38" t="s">
        <v>842</v>
      </c>
      <c r="E184" s="37">
        <v>43524</v>
      </c>
      <c r="F184" s="38" t="s">
        <v>843</v>
      </c>
      <c r="G184" s="39" t="s">
        <v>891</v>
      </c>
      <c r="H184" s="38" t="s">
        <v>852</v>
      </c>
      <c r="I184" s="39" t="s">
        <v>892</v>
      </c>
      <c r="J184" s="39" t="s">
        <v>893</v>
      </c>
      <c r="K184" s="38">
        <v>2</v>
      </c>
      <c r="L184" s="38" t="s">
        <v>221</v>
      </c>
      <c r="M184" s="73" t="s">
        <v>222</v>
      </c>
      <c r="N184" s="39" t="s">
        <v>893</v>
      </c>
      <c r="O184" s="42">
        <v>1</v>
      </c>
      <c r="P184" s="37">
        <v>43556</v>
      </c>
      <c r="Q184" s="37">
        <v>43830</v>
      </c>
      <c r="R184" s="38" t="s">
        <v>28</v>
      </c>
      <c r="S184" s="46" t="s">
        <v>675</v>
      </c>
      <c r="T184" s="43" t="s">
        <v>856</v>
      </c>
      <c r="U184" s="154" t="s">
        <v>850</v>
      </c>
      <c r="V184" s="191"/>
      <c r="W184" s="162"/>
      <c r="X184" s="180"/>
      <c r="Y184" s="162"/>
      <c r="Z184" s="162"/>
      <c r="AA184" s="180"/>
      <c r="AB184" s="192"/>
      <c r="AC184" s="188">
        <v>43708</v>
      </c>
      <c r="AD184" s="240" t="s">
        <v>1318</v>
      </c>
      <c r="AE184" s="114">
        <v>2</v>
      </c>
      <c r="AF184" s="115">
        <f t="shared" si="65"/>
        <v>1</v>
      </c>
      <c r="AG184" s="113">
        <f t="shared" si="66"/>
        <v>1</v>
      </c>
      <c r="AH184" s="113" t="b">
        <f t="shared" si="70"/>
        <v>0</v>
      </c>
      <c r="AI184" s="113" t="str">
        <f t="shared" si="71"/>
        <v>TERMINADA</v>
      </c>
      <c r="AJ184" s="114" t="str">
        <f t="shared" si="72"/>
        <v>TERMINADA</v>
      </c>
      <c r="AK184" s="207" t="s">
        <v>1580</v>
      </c>
      <c r="AL184" s="180" t="s">
        <v>1058</v>
      </c>
      <c r="AM184" s="162"/>
      <c r="AN184" s="162"/>
      <c r="AO184" s="162"/>
      <c r="AP184" s="162"/>
      <c r="AQ184" s="162"/>
      <c r="AR184" s="162"/>
      <c r="AS184" s="162"/>
      <c r="AT184" s="162"/>
      <c r="AU184" s="162"/>
      <c r="AV184" s="162"/>
      <c r="AW184" s="114" t="str">
        <f t="shared" si="54"/>
        <v>CUMPLIDA</v>
      </c>
      <c r="AX184" s="114" t="s">
        <v>1515</v>
      </c>
      <c r="AY184" s="114" t="s">
        <v>649</v>
      </c>
      <c r="AZ184" s="114" t="s">
        <v>1453</v>
      </c>
    </row>
    <row r="185" spans="1:52" s="176" customFormat="1" ht="67.5" x14ac:dyDescent="0.15">
      <c r="A185" s="116">
        <v>176</v>
      </c>
      <c r="B185" s="45">
        <v>43524</v>
      </c>
      <c r="C185" s="40" t="s">
        <v>19</v>
      </c>
      <c r="D185" s="40" t="s">
        <v>842</v>
      </c>
      <c r="E185" s="45">
        <v>43524</v>
      </c>
      <c r="F185" s="40" t="s">
        <v>843</v>
      </c>
      <c r="G185" s="49" t="s">
        <v>894</v>
      </c>
      <c r="H185" s="40" t="s">
        <v>852</v>
      </c>
      <c r="I185" s="62" t="s">
        <v>895</v>
      </c>
      <c r="J185" s="62" t="s">
        <v>896</v>
      </c>
      <c r="K185" s="76">
        <v>1</v>
      </c>
      <c r="L185" s="76" t="s">
        <v>221</v>
      </c>
      <c r="M185" s="73" t="s">
        <v>222</v>
      </c>
      <c r="N185" s="62" t="s">
        <v>897</v>
      </c>
      <c r="O185" s="83">
        <v>1</v>
      </c>
      <c r="P185" s="84">
        <v>43556</v>
      </c>
      <c r="Q185" s="84">
        <v>43830</v>
      </c>
      <c r="R185" s="76" t="s">
        <v>28</v>
      </c>
      <c r="S185" s="85" t="s">
        <v>66</v>
      </c>
      <c r="T185" s="85" t="s">
        <v>856</v>
      </c>
      <c r="U185" s="186" t="s">
        <v>850</v>
      </c>
      <c r="V185" s="197"/>
      <c r="W185" s="175"/>
      <c r="X185" s="181"/>
      <c r="Y185" s="175"/>
      <c r="Z185" s="175"/>
      <c r="AA185" s="181"/>
      <c r="AB185" s="196"/>
      <c r="AC185" s="188">
        <v>43708</v>
      </c>
      <c r="AD185" s="241" t="s">
        <v>1319</v>
      </c>
      <c r="AE185" s="114">
        <v>1</v>
      </c>
      <c r="AF185" s="115">
        <f t="shared" si="65"/>
        <v>1</v>
      </c>
      <c r="AG185" s="113">
        <f t="shared" si="66"/>
        <v>1</v>
      </c>
      <c r="AH185" s="113" t="b">
        <f t="shared" si="70"/>
        <v>0</v>
      </c>
      <c r="AI185" s="113" t="str">
        <f t="shared" si="71"/>
        <v>TERMINADA</v>
      </c>
      <c r="AJ185" s="114" t="str">
        <f t="shared" si="72"/>
        <v>TERMINADA</v>
      </c>
      <c r="AK185" s="206" t="s">
        <v>1581</v>
      </c>
      <c r="AL185" s="181" t="s">
        <v>1058</v>
      </c>
      <c r="AM185" s="175"/>
      <c r="AN185" s="175"/>
      <c r="AO185" s="175"/>
      <c r="AP185" s="175"/>
      <c r="AQ185" s="175"/>
      <c r="AR185" s="175"/>
      <c r="AS185" s="175"/>
      <c r="AT185" s="175"/>
      <c r="AU185" s="175"/>
      <c r="AV185" s="175"/>
      <c r="AW185" s="114" t="str">
        <f t="shared" si="54"/>
        <v>CUMPLIDA</v>
      </c>
      <c r="AX185" s="114" t="s">
        <v>1514</v>
      </c>
      <c r="AY185" s="114" t="s">
        <v>649</v>
      </c>
      <c r="AZ185" s="114" t="s">
        <v>1453</v>
      </c>
    </row>
    <row r="186" spans="1:52" s="211" customFormat="1" ht="153" hidden="1" customHeight="1" x14ac:dyDescent="0.15">
      <c r="A186" s="73">
        <v>177</v>
      </c>
      <c r="B186" s="213">
        <v>43552</v>
      </c>
      <c r="C186" s="214" t="s">
        <v>17</v>
      </c>
      <c r="D186" s="215" t="s">
        <v>224</v>
      </c>
      <c r="E186" s="213">
        <v>43552</v>
      </c>
      <c r="F186" s="214">
        <v>3</v>
      </c>
      <c r="G186" s="216" t="s">
        <v>1204</v>
      </c>
      <c r="H186" s="214" t="s">
        <v>80</v>
      </c>
      <c r="I186" s="216" t="s">
        <v>1205</v>
      </c>
      <c r="J186" s="216" t="s">
        <v>1206</v>
      </c>
      <c r="K186" s="228">
        <v>3</v>
      </c>
      <c r="L186" s="214" t="s">
        <v>21</v>
      </c>
      <c r="M186" s="219" t="s">
        <v>254</v>
      </c>
      <c r="N186" s="219" t="s">
        <v>1207</v>
      </c>
      <c r="O186" s="220">
        <v>0.9</v>
      </c>
      <c r="P186" s="213">
        <v>43622</v>
      </c>
      <c r="Q186" s="219" t="s">
        <v>1208</v>
      </c>
      <c r="R186" s="214" t="s">
        <v>69</v>
      </c>
      <c r="S186" s="221" t="str">
        <f>IF(H186="","",VLOOKUP(H186,[4]Datos!$A$2:$B$13,2,FALSE))</f>
        <v xml:space="preserve">Subdirector Administrativo </v>
      </c>
      <c r="T186" s="221" t="s">
        <v>1209</v>
      </c>
      <c r="U186" s="214" t="s">
        <v>1210</v>
      </c>
      <c r="V186" s="197"/>
      <c r="W186" s="175"/>
      <c r="X186" s="181"/>
      <c r="Y186" s="175"/>
      <c r="Z186" s="175"/>
      <c r="AA186" s="181"/>
      <c r="AB186" s="196"/>
      <c r="AC186" s="188">
        <v>43709</v>
      </c>
      <c r="AD186" s="175"/>
      <c r="AE186" s="114"/>
      <c r="AF186" s="115" t="str">
        <f t="shared" si="65"/>
        <v/>
      </c>
      <c r="AG186" s="113" t="str">
        <f t="shared" si="66"/>
        <v/>
      </c>
      <c r="AH186" s="113" t="str">
        <f t="shared" si="70"/>
        <v/>
      </c>
      <c r="AI186" s="113" t="str">
        <f t="shared" si="71"/>
        <v/>
      </c>
      <c r="AJ186" s="114" t="str">
        <f t="shared" si="72"/>
        <v/>
      </c>
      <c r="AK186" s="175"/>
      <c r="AL186" s="175"/>
      <c r="AM186" s="175"/>
      <c r="AN186" s="175"/>
      <c r="AO186" s="175"/>
      <c r="AP186" s="175"/>
      <c r="AQ186" s="175"/>
      <c r="AR186" s="175"/>
      <c r="AS186" s="175"/>
      <c r="AT186" s="175"/>
      <c r="AU186" s="175"/>
      <c r="AV186" s="175"/>
      <c r="AW186" s="114" t="str">
        <f t="shared" si="54"/>
        <v/>
      </c>
      <c r="AX186" s="114"/>
      <c r="AY186" s="114"/>
      <c r="AZ186" s="112"/>
    </row>
    <row r="187" spans="1:52" s="212" customFormat="1" ht="123" hidden="1" customHeight="1" x14ac:dyDescent="0.15">
      <c r="A187" s="73">
        <v>178</v>
      </c>
      <c r="B187" s="213">
        <v>43552</v>
      </c>
      <c r="C187" s="214" t="s">
        <v>17</v>
      </c>
      <c r="D187" s="215" t="s">
        <v>224</v>
      </c>
      <c r="E187" s="213">
        <v>43552</v>
      </c>
      <c r="F187" s="214" t="s">
        <v>1211</v>
      </c>
      <c r="G187" s="216" t="s">
        <v>1212</v>
      </c>
      <c r="H187" s="214" t="s">
        <v>80</v>
      </c>
      <c r="I187" s="229" t="s">
        <v>1213</v>
      </c>
      <c r="J187" s="230" t="s">
        <v>1285</v>
      </c>
      <c r="K187" s="218">
        <v>4</v>
      </c>
      <c r="L187" s="214" t="s">
        <v>221</v>
      </c>
      <c r="M187" s="219" t="s">
        <v>254</v>
      </c>
      <c r="N187" s="219" t="s">
        <v>1214</v>
      </c>
      <c r="O187" s="220">
        <v>0.9</v>
      </c>
      <c r="P187" s="213">
        <v>43622</v>
      </c>
      <c r="Q187" s="231">
        <v>43829</v>
      </c>
      <c r="R187" s="214" t="s">
        <v>69</v>
      </c>
      <c r="S187" s="221" t="str">
        <f>IF(H187="","",VLOOKUP(H187,[4]Datos!$A$2:$B$13,2,FALSE))</f>
        <v xml:space="preserve">Subdirector Administrativo </v>
      </c>
      <c r="T187" s="221" t="s">
        <v>1209</v>
      </c>
      <c r="U187" s="214" t="s">
        <v>1210</v>
      </c>
      <c r="V187" s="197"/>
      <c r="W187" s="175"/>
      <c r="X187" s="181"/>
      <c r="Y187" s="175"/>
      <c r="Z187" s="175"/>
      <c r="AA187" s="181"/>
      <c r="AB187" s="196"/>
      <c r="AC187" s="188">
        <v>43710</v>
      </c>
      <c r="AD187" s="175"/>
      <c r="AE187" s="114"/>
      <c r="AF187" s="115" t="str">
        <f t="shared" si="65"/>
        <v/>
      </c>
      <c r="AG187" s="113" t="str">
        <f t="shared" si="66"/>
        <v/>
      </c>
      <c r="AH187" s="113" t="str">
        <f t="shared" si="70"/>
        <v/>
      </c>
      <c r="AI187" s="113" t="str">
        <f t="shared" si="71"/>
        <v/>
      </c>
      <c r="AJ187" s="114" t="str">
        <f t="shared" si="72"/>
        <v/>
      </c>
      <c r="AK187" s="175"/>
      <c r="AL187" s="175"/>
      <c r="AM187" s="175"/>
      <c r="AN187" s="175"/>
      <c r="AO187" s="175"/>
      <c r="AP187" s="175"/>
      <c r="AQ187" s="175"/>
      <c r="AR187" s="175"/>
      <c r="AS187" s="175"/>
      <c r="AT187" s="175"/>
      <c r="AU187" s="175"/>
      <c r="AV187" s="175"/>
      <c r="AW187" s="114" t="str">
        <f t="shared" si="54"/>
        <v/>
      </c>
      <c r="AX187" s="114"/>
      <c r="AY187" s="114"/>
      <c r="AZ187" s="112"/>
    </row>
    <row r="188" spans="1:52" s="212" customFormat="1" ht="152.25" hidden="1" customHeight="1" x14ac:dyDescent="0.15">
      <c r="A188" s="73">
        <v>179</v>
      </c>
      <c r="B188" s="213">
        <v>43552</v>
      </c>
      <c r="C188" s="214" t="s">
        <v>17</v>
      </c>
      <c r="D188" s="215" t="s">
        <v>224</v>
      </c>
      <c r="E188" s="213">
        <v>43552</v>
      </c>
      <c r="F188" s="214" t="s">
        <v>1215</v>
      </c>
      <c r="G188" s="216" t="s">
        <v>1216</v>
      </c>
      <c r="H188" s="214" t="s">
        <v>80</v>
      </c>
      <c r="I188" s="229" t="s">
        <v>1217</v>
      </c>
      <c r="J188" s="217" t="s">
        <v>1286</v>
      </c>
      <c r="K188" s="218">
        <v>5</v>
      </c>
      <c r="L188" s="214" t="s">
        <v>221</v>
      </c>
      <c r="M188" s="219" t="s">
        <v>254</v>
      </c>
      <c r="N188" s="219" t="s">
        <v>1218</v>
      </c>
      <c r="O188" s="220">
        <v>0.9</v>
      </c>
      <c r="P188" s="213">
        <v>43622</v>
      </c>
      <c r="Q188" s="231">
        <v>43829</v>
      </c>
      <c r="R188" s="214" t="s">
        <v>69</v>
      </c>
      <c r="S188" s="221" t="str">
        <f>IF(H188="","",VLOOKUP(H188,[4]Datos!$A$2:$B$13,2,FALSE))</f>
        <v xml:space="preserve">Subdirector Administrativo </v>
      </c>
      <c r="T188" s="221" t="s">
        <v>1209</v>
      </c>
      <c r="U188" s="214" t="s">
        <v>1210</v>
      </c>
      <c r="V188" s="197"/>
      <c r="W188" s="175"/>
      <c r="X188" s="181"/>
      <c r="Y188" s="175"/>
      <c r="Z188" s="175"/>
      <c r="AA188" s="181"/>
      <c r="AB188" s="196"/>
      <c r="AC188" s="188">
        <v>43711</v>
      </c>
      <c r="AD188" s="175"/>
      <c r="AE188" s="114"/>
      <c r="AF188" s="115" t="str">
        <f t="shared" si="65"/>
        <v/>
      </c>
      <c r="AG188" s="113" t="str">
        <f t="shared" si="66"/>
        <v/>
      </c>
      <c r="AH188" s="113" t="str">
        <f t="shared" si="70"/>
        <v/>
      </c>
      <c r="AI188" s="113" t="str">
        <f t="shared" si="71"/>
        <v/>
      </c>
      <c r="AJ188" s="114" t="str">
        <f t="shared" si="72"/>
        <v/>
      </c>
      <c r="AK188" s="175"/>
      <c r="AL188" s="175"/>
      <c r="AM188" s="175"/>
      <c r="AN188" s="175"/>
      <c r="AO188" s="175"/>
      <c r="AP188" s="175"/>
      <c r="AQ188" s="175"/>
      <c r="AR188" s="175"/>
      <c r="AS188" s="175"/>
      <c r="AT188" s="175"/>
      <c r="AU188" s="175"/>
      <c r="AV188" s="175"/>
      <c r="AW188" s="114" t="str">
        <f t="shared" si="54"/>
        <v/>
      </c>
      <c r="AX188" s="114"/>
      <c r="AY188" s="114"/>
      <c r="AZ188" s="112"/>
    </row>
    <row r="189" spans="1:52" s="212" customFormat="1" ht="88.5" hidden="1" customHeight="1" x14ac:dyDescent="0.15">
      <c r="A189" s="73">
        <v>180</v>
      </c>
      <c r="B189" s="213">
        <v>43552</v>
      </c>
      <c r="C189" s="214" t="s">
        <v>17</v>
      </c>
      <c r="D189" s="215" t="s">
        <v>224</v>
      </c>
      <c r="E189" s="213">
        <v>43552</v>
      </c>
      <c r="F189" s="214" t="s">
        <v>1219</v>
      </c>
      <c r="G189" s="216" t="s">
        <v>1220</v>
      </c>
      <c r="H189" s="214" t="s">
        <v>80</v>
      </c>
      <c r="I189" s="215" t="s">
        <v>1221</v>
      </c>
      <c r="J189" s="217" t="s">
        <v>1284</v>
      </c>
      <c r="K189" s="218">
        <v>1</v>
      </c>
      <c r="L189" s="214" t="s">
        <v>221</v>
      </c>
      <c r="M189" s="219" t="s">
        <v>1222</v>
      </c>
      <c r="N189" s="219" t="s">
        <v>1223</v>
      </c>
      <c r="O189" s="220">
        <v>0.9</v>
      </c>
      <c r="P189" s="213">
        <v>43622</v>
      </c>
      <c r="Q189" s="213">
        <v>43829</v>
      </c>
      <c r="R189" s="214" t="s">
        <v>69</v>
      </c>
      <c r="S189" s="221" t="str">
        <f>IF(H189="","",VLOOKUP(H189,[4]Datos!$A$2:$B$13,2,FALSE))</f>
        <v xml:space="preserve">Subdirector Administrativo </v>
      </c>
      <c r="T189" s="221" t="s">
        <v>1209</v>
      </c>
      <c r="U189" s="214" t="s">
        <v>850</v>
      </c>
      <c r="V189" s="197"/>
      <c r="W189" s="175"/>
      <c r="X189" s="181"/>
      <c r="Y189" s="175"/>
      <c r="Z189" s="175"/>
      <c r="AA189" s="181"/>
      <c r="AB189" s="196"/>
      <c r="AC189" s="188">
        <v>43712</v>
      </c>
      <c r="AD189" s="175"/>
      <c r="AE189" s="114"/>
      <c r="AF189" s="115" t="str">
        <f t="shared" si="65"/>
        <v/>
      </c>
      <c r="AG189" s="113" t="str">
        <f t="shared" si="66"/>
        <v/>
      </c>
      <c r="AH189" s="113" t="str">
        <f t="shared" si="70"/>
        <v/>
      </c>
      <c r="AI189" s="113" t="str">
        <f t="shared" si="71"/>
        <v/>
      </c>
      <c r="AJ189" s="114" t="str">
        <f t="shared" si="72"/>
        <v/>
      </c>
      <c r="AK189" s="175"/>
      <c r="AL189" s="175"/>
      <c r="AM189" s="175"/>
      <c r="AN189" s="175"/>
      <c r="AO189" s="175"/>
      <c r="AP189" s="175"/>
      <c r="AQ189" s="175"/>
      <c r="AR189" s="175"/>
      <c r="AS189" s="175"/>
      <c r="AT189" s="175"/>
      <c r="AU189" s="175"/>
      <c r="AV189" s="175"/>
      <c r="AW189" s="114" t="str">
        <f t="shared" si="54"/>
        <v/>
      </c>
      <c r="AX189" s="114"/>
      <c r="AY189" s="114"/>
      <c r="AZ189" s="112"/>
    </row>
    <row r="190" spans="1:52" s="226" customFormat="1" ht="198.75" hidden="1" customHeight="1" x14ac:dyDescent="0.15">
      <c r="A190" s="118">
        <v>181</v>
      </c>
      <c r="B190" s="213">
        <v>43552</v>
      </c>
      <c r="C190" s="214" t="s">
        <v>17</v>
      </c>
      <c r="D190" s="215" t="s">
        <v>224</v>
      </c>
      <c r="E190" s="213">
        <v>43552</v>
      </c>
      <c r="F190" s="214" t="s">
        <v>1224</v>
      </c>
      <c r="G190" s="216" t="s">
        <v>1225</v>
      </c>
      <c r="H190" s="214" t="s">
        <v>80</v>
      </c>
      <c r="I190" s="222" t="s">
        <v>1226</v>
      </c>
      <c r="J190" s="217" t="s">
        <v>1227</v>
      </c>
      <c r="K190" s="218">
        <v>5</v>
      </c>
      <c r="L190" s="214" t="s">
        <v>21</v>
      </c>
      <c r="M190" s="219" t="s">
        <v>254</v>
      </c>
      <c r="N190" s="219" t="s">
        <v>1228</v>
      </c>
      <c r="O190" s="220">
        <v>0.9</v>
      </c>
      <c r="P190" s="213">
        <v>43622</v>
      </c>
      <c r="Q190" s="213">
        <v>43829</v>
      </c>
      <c r="R190" s="214" t="s">
        <v>69</v>
      </c>
      <c r="S190" s="221" t="str">
        <f>IF(H190="","",VLOOKUP(H190,[4]Datos!$A$2:$B$13,2,FALSE))</f>
        <v xml:space="preserve">Subdirector Administrativo </v>
      </c>
      <c r="T190" s="221" t="s">
        <v>1209</v>
      </c>
      <c r="U190" s="214" t="s">
        <v>1210</v>
      </c>
      <c r="V190" s="197"/>
      <c r="W190" s="223"/>
      <c r="X190" s="224"/>
      <c r="Y190" s="223"/>
      <c r="Z190" s="223"/>
      <c r="AA190" s="224"/>
      <c r="AB190" s="225"/>
      <c r="AC190" s="188">
        <v>43713</v>
      </c>
      <c r="AD190" s="223"/>
      <c r="AE190" s="114"/>
      <c r="AF190" s="115" t="str">
        <f t="shared" si="65"/>
        <v/>
      </c>
      <c r="AG190" s="113" t="str">
        <f t="shared" si="66"/>
        <v/>
      </c>
      <c r="AH190" s="113" t="str">
        <f t="shared" si="70"/>
        <v/>
      </c>
      <c r="AI190" s="113" t="str">
        <f t="shared" si="71"/>
        <v/>
      </c>
      <c r="AJ190" s="114" t="str">
        <f t="shared" si="72"/>
        <v/>
      </c>
      <c r="AK190" s="223"/>
      <c r="AL190" s="223"/>
      <c r="AM190" s="223"/>
      <c r="AN190" s="223"/>
      <c r="AO190" s="223"/>
      <c r="AP190" s="223"/>
      <c r="AQ190" s="223"/>
      <c r="AR190" s="223"/>
      <c r="AS190" s="223"/>
      <c r="AT190" s="223"/>
      <c r="AU190" s="223"/>
      <c r="AV190" s="223"/>
      <c r="AW190" s="114" t="str">
        <f t="shared" si="54"/>
        <v/>
      </c>
      <c r="AX190" s="114"/>
      <c r="AY190" s="114"/>
      <c r="AZ190" s="112"/>
    </row>
    <row r="191" spans="1:52" s="226" customFormat="1" ht="82.5" hidden="1" customHeight="1" x14ac:dyDescent="0.15">
      <c r="A191" s="118">
        <v>182</v>
      </c>
      <c r="B191" s="213">
        <v>43552</v>
      </c>
      <c r="C191" s="214" t="s">
        <v>17</v>
      </c>
      <c r="D191" s="215" t="s">
        <v>224</v>
      </c>
      <c r="E191" s="213">
        <v>43552</v>
      </c>
      <c r="F191" s="214" t="s">
        <v>1229</v>
      </c>
      <c r="G191" s="216" t="s">
        <v>1230</v>
      </c>
      <c r="H191" s="214" t="s">
        <v>80</v>
      </c>
      <c r="I191" s="227" t="s">
        <v>1231</v>
      </c>
      <c r="J191" s="217" t="s">
        <v>1232</v>
      </c>
      <c r="K191" s="218">
        <v>2</v>
      </c>
      <c r="L191" s="214" t="s">
        <v>221</v>
      </c>
      <c r="M191" s="219" t="s">
        <v>254</v>
      </c>
      <c r="N191" s="214" t="s">
        <v>1233</v>
      </c>
      <c r="O191" s="220">
        <v>0.75</v>
      </c>
      <c r="P191" s="213">
        <v>43640</v>
      </c>
      <c r="Q191" s="213">
        <v>43829</v>
      </c>
      <c r="R191" s="214" t="s">
        <v>69</v>
      </c>
      <c r="S191" s="221" t="str">
        <f>IF(H191="","",VLOOKUP(H191,[4]Datos!$A$2:$B$13,2,FALSE))</f>
        <v xml:space="preserve">Subdirector Administrativo </v>
      </c>
      <c r="T191" s="221" t="s">
        <v>1209</v>
      </c>
      <c r="U191" s="214" t="s">
        <v>1210</v>
      </c>
      <c r="V191" s="197"/>
      <c r="W191" s="223"/>
      <c r="X191" s="224"/>
      <c r="Y191" s="223"/>
      <c r="Z191" s="223"/>
      <c r="AA191" s="224"/>
      <c r="AB191" s="225"/>
      <c r="AC191" s="188">
        <v>43714</v>
      </c>
      <c r="AD191" s="223"/>
      <c r="AE191" s="114"/>
      <c r="AF191" s="115" t="str">
        <f t="shared" si="65"/>
        <v/>
      </c>
      <c r="AG191" s="113" t="str">
        <f t="shared" si="66"/>
        <v/>
      </c>
      <c r="AH191" s="113" t="str">
        <f t="shared" si="70"/>
        <v/>
      </c>
      <c r="AI191" s="113" t="str">
        <f t="shared" si="71"/>
        <v/>
      </c>
      <c r="AJ191" s="114" t="str">
        <f t="shared" si="72"/>
        <v/>
      </c>
      <c r="AK191" s="223"/>
      <c r="AL191" s="223"/>
      <c r="AM191" s="223"/>
      <c r="AN191" s="223"/>
      <c r="AO191" s="223"/>
      <c r="AP191" s="223"/>
      <c r="AQ191" s="223"/>
      <c r="AR191" s="223"/>
      <c r="AS191" s="223"/>
      <c r="AT191" s="223"/>
      <c r="AU191" s="223"/>
      <c r="AV191" s="223"/>
      <c r="AW191" s="114" t="str">
        <f t="shared" si="54"/>
        <v/>
      </c>
      <c r="AX191" s="114"/>
      <c r="AY191" s="114"/>
      <c r="AZ191" s="112"/>
    </row>
    <row r="192" spans="1:52" s="226" customFormat="1" ht="124.5" customHeight="1" x14ac:dyDescent="0.15">
      <c r="A192" s="118">
        <v>183</v>
      </c>
      <c r="B192" s="213">
        <v>43552</v>
      </c>
      <c r="C192" s="214" t="s">
        <v>17</v>
      </c>
      <c r="D192" s="215" t="s">
        <v>224</v>
      </c>
      <c r="E192" s="213">
        <v>43552</v>
      </c>
      <c r="F192" s="214">
        <v>10</v>
      </c>
      <c r="G192" s="216" t="s">
        <v>1234</v>
      </c>
      <c r="H192" s="214" t="s">
        <v>80</v>
      </c>
      <c r="I192" s="215" t="s">
        <v>1235</v>
      </c>
      <c r="J192" s="217" t="s">
        <v>1287</v>
      </c>
      <c r="K192" s="218">
        <v>4</v>
      </c>
      <c r="L192" s="214" t="s">
        <v>21</v>
      </c>
      <c r="M192" s="219" t="s">
        <v>254</v>
      </c>
      <c r="N192" s="214" t="s">
        <v>1236</v>
      </c>
      <c r="O192" s="220">
        <v>0.9</v>
      </c>
      <c r="P192" s="213">
        <v>43622</v>
      </c>
      <c r="Q192" s="213">
        <v>43829</v>
      </c>
      <c r="R192" s="214" t="s">
        <v>69</v>
      </c>
      <c r="S192" s="221" t="str">
        <f>IF(H192="","",VLOOKUP(H192,[4]Datos!$A$2:$B$13,2,FALSE))</f>
        <v xml:space="preserve">Subdirector Administrativo </v>
      </c>
      <c r="T192" s="221" t="s">
        <v>1209</v>
      </c>
      <c r="U192" s="214" t="s">
        <v>850</v>
      </c>
      <c r="V192" s="197"/>
      <c r="W192" s="223"/>
      <c r="X192" s="224"/>
      <c r="Y192" s="175"/>
      <c r="Z192" s="175"/>
      <c r="AA192" s="224"/>
      <c r="AB192" s="225"/>
      <c r="AC192" s="188">
        <v>43708</v>
      </c>
      <c r="AD192" s="112" t="s">
        <v>1394</v>
      </c>
      <c r="AE192" s="114">
        <v>2</v>
      </c>
      <c r="AF192" s="115">
        <f t="shared" si="65"/>
        <v>0.5</v>
      </c>
      <c r="AG192" s="113">
        <f t="shared" si="66"/>
        <v>0.55555555555555558</v>
      </c>
      <c r="AH192" s="113" t="b">
        <f t="shared" si="70"/>
        <v>0</v>
      </c>
      <c r="AI192" s="113" t="str">
        <f t="shared" si="71"/>
        <v>EN PROCESO</v>
      </c>
      <c r="AJ192" s="114" t="str">
        <f t="shared" si="72"/>
        <v>EN PROCESO</v>
      </c>
      <c r="AK192" s="249" t="s">
        <v>1449</v>
      </c>
      <c r="AL192" s="114" t="s">
        <v>1059</v>
      </c>
      <c r="AM192" s="223"/>
      <c r="AN192" s="223"/>
      <c r="AO192" s="223"/>
      <c r="AP192" s="223"/>
      <c r="AQ192" s="223"/>
      <c r="AR192" s="175"/>
      <c r="AS192" s="175"/>
      <c r="AT192" s="223"/>
      <c r="AU192" s="223"/>
      <c r="AV192" s="223"/>
      <c r="AW192" s="114" t="str">
        <f t="shared" si="54"/>
        <v>PENDIENTE</v>
      </c>
      <c r="AX192" s="114"/>
      <c r="AY192" s="114"/>
      <c r="AZ192" s="114"/>
    </row>
    <row r="193" spans="1:52" s="226" customFormat="1" ht="123.75" x14ac:dyDescent="0.15">
      <c r="A193" s="118">
        <v>184</v>
      </c>
      <c r="B193" s="213">
        <v>43552</v>
      </c>
      <c r="C193" s="214" t="s">
        <v>17</v>
      </c>
      <c r="D193" s="215" t="s">
        <v>224</v>
      </c>
      <c r="E193" s="213">
        <v>43552</v>
      </c>
      <c r="F193" s="214" t="s">
        <v>1237</v>
      </c>
      <c r="G193" s="216" t="s">
        <v>1238</v>
      </c>
      <c r="H193" s="214" t="s">
        <v>80</v>
      </c>
      <c r="I193" s="227" t="s">
        <v>1239</v>
      </c>
      <c r="J193" s="217" t="s">
        <v>1240</v>
      </c>
      <c r="K193" s="218">
        <v>2</v>
      </c>
      <c r="L193" s="214" t="s">
        <v>22</v>
      </c>
      <c r="M193" s="219" t="s">
        <v>254</v>
      </c>
      <c r="N193" s="214" t="s">
        <v>1241</v>
      </c>
      <c r="O193" s="220">
        <v>1</v>
      </c>
      <c r="P193" s="213">
        <v>43633</v>
      </c>
      <c r="Q193" s="213">
        <v>43738</v>
      </c>
      <c r="R193" s="214" t="s">
        <v>69</v>
      </c>
      <c r="S193" s="221" t="str">
        <f>IF(H193="","",VLOOKUP(H193,[4]Datos!$A$2:$B$13,2,FALSE))</f>
        <v xml:space="preserve">Subdirector Administrativo </v>
      </c>
      <c r="T193" s="221" t="s">
        <v>1209</v>
      </c>
      <c r="U193" s="214" t="s">
        <v>850</v>
      </c>
      <c r="V193" s="197"/>
      <c r="W193" s="223"/>
      <c r="X193" s="224"/>
      <c r="Y193" s="175"/>
      <c r="Z193" s="175"/>
      <c r="AA193" s="224"/>
      <c r="AB193" s="225"/>
      <c r="AC193" s="188">
        <v>43708</v>
      </c>
      <c r="AD193" s="112" t="s">
        <v>1394</v>
      </c>
      <c r="AE193" s="114">
        <v>2</v>
      </c>
      <c r="AF193" s="115">
        <f t="shared" si="65"/>
        <v>1</v>
      </c>
      <c r="AG193" s="113">
        <f t="shared" si="66"/>
        <v>1</v>
      </c>
      <c r="AH193" s="113" t="b">
        <f t="shared" si="70"/>
        <v>0</v>
      </c>
      <c r="AI193" s="113" t="str">
        <f t="shared" si="71"/>
        <v>TERMINADA</v>
      </c>
      <c r="AJ193" s="114" t="str">
        <f t="shared" si="72"/>
        <v>TERMINADA</v>
      </c>
      <c r="AK193" s="203" t="s">
        <v>1623</v>
      </c>
      <c r="AL193" s="114" t="s">
        <v>1059</v>
      </c>
      <c r="AM193" s="223"/>
      <c r="AN193" s="223"/>
      <c r="AO193" s="223"/>
      <c r="AP193" s="223"/>
      <c r="AQ193" s="223"/>
      <c r="AR193" s="175"/>
      <c r="AS193" s="175"/>
      <c r="AT193" s="223"/>
      <c r="AU193" s="223"/>
      <c r="AV193" s="223"/>
      <c r="AW193" s="114" t="str">
        <f t="shared" si="54"/>
        <v>CUMPLIDA</v>
      </c>
      <c r="AX193" s="114" t="s">
        <v>1397</v>
      </c>
      <c r="AY193" s="114" t="s">
        <v>649</v>
      </c>
      <c r="AZ193" s="114" t="s">
        <v>1453</v>
      </c>
    </row>
    <row r="194" spans="1:52" s="226" customFormat="1" ht="137.25" hidden="1" customHeight="1" x14ac:dyDescent="0.15">
      <c r="A194" s="118">
        <v>185</v>
      </c>
      <c r="B194" s="213">
        <v>43552</v>
      </c>
      <c r="C194" s="214" t="s">
        <v>17</v>
      </c>
      <c r="D194" s="215" t="s">
        <v>224</v>
      </c>
      <c r="E194" s="213">
        <v>43552</v>
      </c>
      <c r="F194" s="214">
        <v>15</v>
      </c>
      <c r="G194" s="216" t="s">
        <v>1242</v>
      </c>
      <c r="H194" s="214" t="s">
        <v>80</v>
      </c>
      <c r="I194" s="215" t="s">
        <v>1243</v>
      </c>
      <c r="J194" s="217" t="s">
        <v>1244</v>
      </c>
      <c r="K194" s="218">
        <v>2</v>
      </c>
      <c r="L194" s="214" t="s">
        <v>22</v>
      </c>
      <c r="M194" s="219" t="s">
        <v>254</v>
      </c>
      <c r="N194" s="214" t="s">
        <v>1245</v>
      </c>
      <c r="O194" s="220">
        <v>0.9</v>
      </c>
      <c r="P194" s="213">
        <v>43739</v>
      </c>
      <c r="Q194" s="213">
        <v>43860</v>
      </c>
      <c r="R194" s="214" t="s">
        <v>69</v>
      </c>
      <c r="S194" s="221" t="str">
        <f>IF(H194="","",VLOOKUP(H194,[4]Datos!$A$2:$B$13,2,FALSE))</f>
        <v xml:space="preserve">Subdirector Administrativo </v>
      </c>
      <c r="T194" s="221" t="s">
        <v>1209</v>
      </c>
      <c r="U194" s="214" t="s">
        <v>1210</v>
      </c>
      <c r="V194" s="197"/>
      <c r="W194" s="223"/>
      <c r="X194" s="224"/>
      <c r="Y194" s="223"/>
      <c r="Z194" s="223"/>
      <c r="AA194" s="224"/>
      <c r="AB194" s="225"/>
      <c r="AC194" s="188">
        <v>43717</v>
      </c>
      <c r="AD194" s="223"/>
      <c r="AE194" s="114"/>
      <c r="AF194" s="115" t="str">
        <f t="shared" si="65"/>
        <v/>
      </c>
      <c r="AG194" s="113" t="str">
        <f t="shared" si="66"/>
        <v/>
      </c>
      <c r="AH194" s="113" t="str">
        <f t="shared" si="70"/>
        <v/>
      </c>
      <c r="AI194" s="113" t="str">
        <f t="shared" si="71"/>
        <v/>
      </c>
      <c r="AJ194" s="114" t="str">
        <f t="shared" si="72"/>
        <v/>
      </c>
      <c r="AK194" s="223"/>
      <c r="AL194" s="223"/>
      <c r="AM194" s="223"/>
      <c r="AN194" s="223"/>
      <c r="AO194" s="223"/>
      <c r="AP194" s="223"/>
      <c r="AQ194" s="223"/>
      <c r="AR194" s="223"/>
      <c r="AS194" s="223"/>
      <c r="AT194" s="223"/>
      <c r="AU194" s="223"/>
      <c r="AV194" s="223"/>
      <c r="AW194" s="114" t="str">
        <f t="shared" si="54"/>
        <v/>
      </c>
      <c r="AX194" s="114"/>
      <c r="AY194" s="114"/>
      <c r="AZ194" s="112"/>
    </row>
    <row r="195" spans="1:52" s="232" customFormat="1" ht="134.25" hidden="1" customHeight="1" x14ac:dyDescent="0.15">
      <c r="A195" s="118">
        <v>186</v>
      </c>
      <c r="B195" s="213">
        <v>43552</v>
      </c>
      <c r="C195" s="214" t="s">
        <v>17</v>
      </c>
      <c r="D195" s="215" t="s">
        <v>224</v>
      </c>
      <c r="E195" s="213">
        <v>43552</v>
      </c>
      <c r="F195" s="214">
        <v>16</v>
      </c>
      <c r="G195" s="216" t="s">
        <v>1246</v>
      </c>
      <c r="H195" s="214" t="s">
        <v>80</v>
      </c>
      <c r="I195" s="215" t="s">
        <v>1247</v>
      </c>
      <c r="J195" s="217" t="s">
        <v>1288</v>
      </c>
      <c r="K195" s="218">
        <v>6</v>
      </c>
      <c r="L195" s="214" t="s">
        <v>20</v>
      </c>
      <c r="M195" s="219" t="s">
        <v>254</v>
      </c>
      <c r="N195" s="214" t="s">
        <v>1248</v>
      </c>
      <c r="O195" s="220">
        <v>0.9</v>
      </c>
      <c r="P195" s="213">
        <v>43622</v>
      </c>
      <c r="Q195" s="213">
        <v>43829</v>
      </c>
      <c r="R195" s="214" t="s">
        <v>69</v>
      </c>
      <c r="S195" s="221" t="str">
        <f>IF(H195="","",VLOOKUP(H195,[4]Datos!$A$2:$B$13,2,FALSE))</f>
        <v xml:space="preserve">Subdirector Administrativo </v>
      </c>
      <c r="T195" s="221" t="s">
        <v>1209</v>
      </c>
      <c r="U195" s="214" t="s">
        <v>1210</v>
      </c>
      <c r="V195" s="197"/>
      <c r="W195" s="223"/>
      <c r="X195" s="224"/>
      <c r="Y195" s="175"/>
      <c r="Z195" s="175"/>
      <c r="AA195" s="224"/>
      <c r="AB195" s="225"/>
      <c r="AC195" s="188">
        <v>43718</v>
      </c>
      <c r="AD195" s="223"/>
      <c r="AE195" s="114"/>
      <c r="AF195" s="115" t="str">
        <f t="shared" si="65"/>
        <v/>
      </c>
      <c r="AG195" s="113" t="str">
        <f t="shared" si="66"/>
        <v/>
      </c>
      <c r="AH195" s="113" t="str">
        <f t="shared" si="70"/>
        <v/>
      </c>
      <c r="AI195" s="113" t="str">
        <f t="shared" si="71"/>
        <v/>
      </c>
      <c r="AJ195" s="114" t="str">
        <f t="shared" si="72"/>
        <v/>
      </c>
      <c r="AK195" s="223"/>
      <c r="AL195" s="223"/>
      <c r="AM195" s="223"/>
      <c r="AN195" s="223"/>
      <c r="AO195" s="223"/>
      <c r="AP195" s="223"/>
      <c r="AQ195" s="223"/>
      <c r="AR195" s="175"/>
      <c r="AS195" s="175"/>
      <c r="AT195" s="223"/>
      <c r="AU195" s="223"/>
      <c r="AV195" s="223"/>
      <c r="AW195" s="114" t="str">
        <f t="shared" si="54"/>
        <v/>
      </c>
      <c r="AX195" s="114"/>
      <c r="AY195" s="114"/>
      <c r="AZ195" s="112"/>
    </row>
    <row r="196" spans="1:52" s="212" customFormat="1" ht="83.25" hidden="1" customHeight="1" x14ac:dyDescent="0.15">
      <c r="A196" s="73">
        <v>187</v>
      </c>
      <c r="B196" s="213">
        <v>43552</v>
      </c>
      <c r="C196" s="214" t="s">
        <v>17</v>
      </c>
      <c r="D196" s="215" t="s">
        <v>224</v>
      </c>
      <c r="E196" s="213">
        <v>43552</v>
      </c>
      <c r="F196" s="214">
        <v>17</v>
      </c>
      <c r="G196" s="216" t="s">
        <v>1249</v>
      </c>
      <c r="H196" s="214" t="s">
        <v>80</v>
      </c>
      <c r="I196" s="215" t="s">
        <v>1250</v>
      </c>
      <c r="J196" s="217" t="s">
        <v>1289</v>
      </c>
      <c r="K196" s="218">
        <v>3</v>
      </c>
      <c r="L196" s="214" t="s">
        <v>20</v>
      </c>
      <c r="M196" s="219" t="s">
        <v>254</v>
      </c>
      <c r="N196" s="214" t="s">
        <v>1251</v>
      </c>
      <c r="O196" s="220">
        <v>0.9</v>
      </c>
      <c r="P196" s="213">
        <v>43622</v>
      </c>
      <c r="Q196" s="213">
        <v>43829</v>
      </c>
      <c r="R196" s="214" t="s">
        <v>69</v>
      </c>
      <c r="S196" s="221" t="str">
        <f>IF(H196="","",VLOOKUP(H196,[4]Datos!$A$2:$B$13,2,FALSE))</f>
        <v xml:space="preserve">Subdirector Administrativo </v>
      </c>
      <c r="T196" s="221" t="s">
        <v>1209</v>
      </c>
      <c r="U196" s="214" t="s">
        <v>1210</v>
      </c>
      <c r="V196" s="197"/>
      <c r="W196" s="175"/>
      <c r="X196" s="181"/>
      <c r="Y196" s="175"/>
      <c r="Z196" s="175"/>
      <c r="AA196" s="181"/>
      <c r="AB196" s="196"/>
      <c r="AC196" s="188">
        <v>43719</v>
      </c>
      <c r="AD196" s="175"/>
      <c r="AE196" s="114"/>
      <c r="AF196" s="115" t="str">
        <f t="shared" si="65"/>
        <v/>
      </c>
      <c r="AG196" s="113" t="str">
        <f t="shared" si="66"/>
        <v/>
      </c>
      <c r="AH196" s="113" t="str">
        <f t="shared" si="70"/>
        <v/>
      </c>
      <c r="AI196" s="113" t="str">
        <f t="shared" si="71"/>
        <v/>
      </c>
      <c r="AJ196" s="114" t="str">
        <f t="shared" si="72"/>
        <v/>
      </c>
      <c r="AK196" s="175"/>
      <c r="AL196" s="175"/>
      <c r="AM196" s="175"/>
      <c r="AN196" s="175"/>
      <c r="AO196" s="175"/>
      <c r="AP196" s="175"/>
      <c r="AQ196" s="175"/>
      <c r="AR196" s="175"/>
      <c r="AS196" s="175"/>
      <c r="AT196" s="175"/>
      <c r="AU196" s="175"/>
      <c r="AV196" s="175"/>
      <c r="AW196" s="114" t="str">
        <f t="shared" si="54"/>
        <v/>
      </c>
      <c r="AX196" s="114"/>
      <c r="AY196" s="114"/>
      <c r="AZ196" s="112"/>
    </row>
    <row r="197" spans="1:52" s="212" customFormat="1" ht="135" x14ac:dyDescent="0.15">
      <c r="A197" s="73">
        <v>188</v>
      </c>
      <c r="B197" s="213">
        <v>43552</v>
      </c>
      <c r="C197" s="214" t="s">
        <v>17</v>
      </c>
      <c r="D197" s="215" t="s">
        <v>224</v>
      </c>
      <c r="E197" s="213">
        <v>43552</v>
      </c>
      <c r="F197" s="214" t="s">
        <v>1252</v>
      </c>
      <c r="G197" s="216" t="s">
        <v>1253</v>
      </c>
      <c r="H197" s="214" t="s">
        <v>80</v>
      </c>
      <c r="I197" s="215" t="s">
        <v>1254</v>
      </c>
      <c r="J197" s="217" t="s">
        <v>1255</v>
      </c>
      <c r="K197" s="218">
        <v>1</v>
      </c>
      <c r="L197" s="214" t="s">
        <v>20</v>
      </c>
      <c r="M197" s="219" t="s">
        <v>1222</v>
      </c>
      <c r="N197" s="219" t="s">
        <v>1223</v>
      </c>
      <c r="O197" s="220">
        <v>0.9</v>
      </c>
      <c r="P197" s="213">
        <v>43622</v>
      </c>
      <c r="Q197" s="213">
        <v>43829</v>
      </c>
      <c r="R197" s="214" t="s">
        <v>69</v>
      </c>
      <c r="S197" s="221" t="str">
        <f>IF(H197="","",VLOOKUP(H197,[4]Datos!$A$2:$B$13,2,FALSE))</f>
        <v xml:space="preserve">Subdirector Administrativo </v>
      </c>
      <c r="T197" s="221" t="s">
        <v>1209</v>
      </c>
      <c r="U197" s="214" t="s">
        <v>850</v>
      </c>
      <c r="V197" s="197"/>
      <c r="W197" s="175"/>
      <c r="X197" s="181"/>
      <c r="Y197" s="175"/>
      <c r="Z197" s="175"/>
      <c r="AA197" s="181"/>
      <c r="AB197" s="196"/>
      <c r="AC197" s="188">
        <v>43708</v>
      </c>
      <c r="AD197" s="112" t="s">
        <v>1394</v>
      </c>
      <c r="AE197" s="114">
        <v>1</v>
      </c>
      <c r="AF197" s="115">
        <f t="shared" si="65"/>
        <v>1</v>
      </c>
      <c r="AG197" s="113">
        <f t="shared" si="66"/>
        <v>1</v>
      </c>
      <c r="AH197" s="113" t="b">
        <f t="shared" si="70"/>
        <v>0</v>
      </c>
      <c r="AI197" s="113" t="str">
        <f t="shared" si="71"/>
        <v>TERMINADA</v>
      </c>
      <c r="AJ197" s="114" t="str">
        <f t="shared" si="72"/>
        <v>TERMINADA</v>
      </c>
      <c r="AK197" s="206" t="s">
        <v>1582</v>
      </c>
      <c r="AL197" s="114" t="s">
        <v>1059</v>
      </c>
      <c r="AM197" s="175"/>
      <c r="AN197" s="175"/>
      <c r="AO197" s="175"/>
      <c r="AP197" s="175"/>
      <c r="AQ197" s="175"/>
      <c r="AR197" s="175"/>
      <c r="AS197" s="175"/>
      <c r="AT197" s="175"/>
      <c r="AU197" s="175"/>
      <c r="AV197" s="175"/>
      <c r="AW197" s="114" t="str">
        <f t="shared" si="54"/>
        <v>CUMPLIDA</v>
      </c>
      <c r="AX197" s="114" t="s">
        <v>1399</v>
      </c>
      <c r="AY197" s="114" t="s">
        <v>647</v>
      </c>
      <c r="AZ197" s="114" t="s">
        <v>1453</v>
      </c>
    </row>
    <row r="198" spans="1:52" s="212" customFormat="1" ht="123.75" x14ac:dyDescent="0.15">
      <c r="A198" s="73">
        <v>189</v>
      </c>
      <c r="B198" s="213">
        <v>43552</v>
      </c>
      <c r="C198" s="214" t="s">
        <v>17</v>
      </c>
      <c r="D198" s="215" t="s">
        <v>224</v>
      </c>
      <c r="E198" s="213">
        <v>43552</v>
      </c>
      <c r="F198" s="214" t="s">
        <v>1256</v>
      </c>
      <c r="G198" s="216" t="s">
        <v>1257</v>
      </c>
      <c r="H198" s="214" t="s">
        <v>80</v>
      </c>
      <c r="I198" s="215" t="s">
        <v>1258</v>
      </c>
      <c r="J198" s="217" t="s">
        <v>1259</v>
      </c>
      <c r="K198" s="218">
        <v>1</v>
      </c>
      <c r="L198" s="214" t="s">
        <v>20</v>
      </c>
      <c r="M198" s="219" t="s">
        <v>1222</v>
      </c>
      <c r="N198" s="219" t="s">
        <v>1223</v>
      </c>
      <c r="O198" s="220">
        <v>0.9</v>
      </c>
      <c r="P198" s="213">
        <v>43622</v>
      </c>
      <c r="Q198" s="219" t="s">
        <v>1260</v>
      </c>
      <c r="R198" s="214" t="s">
        <v>69</v>
      </c>
      <c r="S198" s="221" t="str">
        <f>IF(H198="","",VLOOKUP(H198,[4]Datos!$A$2:$B$13,2,FALSE))</f>
        <v xml:space="preserve">Subdirector Administrativo </v>
      </c>
      <c r="T198" s="221" t="s">
        <v>1209</v>
      </c>
      <c r="U198" s="214" t="s">
        <v>1210</v>
      </c>
      <c r="V198" s="197"/>
      <c r="W198" s="175"/>
      <c r="X198" s="181"/>
      <c r="Y198" s="175"/>
      <c r="Z198" s="175"/>
      <c r="AA198" s="181"/>
      <c r="AB198" s="196"/>
      <c r="AC198" s="188">
        <v>43708</v>
      </c>
      <c r="AD198" s="112" t="s">
        <v>1394</v>
      </c>
      <c r="AE198" s="114">
        <v>1</v>
      </c>
      <c r="AF198" s="115">
        <f t="shared" si="65"/>
        <v>1</v>
      </c>
      <c r="AG198" s="113">
        <f t="shared" si="66"/>
        <v>1</v>
      </c>
      <c r="AH198" s="113" t="b">
        <f t="shared" si="70"/>
        <v>0</v>
      </c>
      <c r="AI198" s="113" t="str">
        <f t="shared" si="71"/>
        <v>TERMINADA</v>
      </c>
      <c r="AJ198" s="114" t="str">
        <f t="shared" si="72"/>
        <v>TERMINADA</v>
      </c>
      <c r="AK198" s="206" t="s">
        <v>1463</v>
      </c>
      <c r="AL198" s="114" t="s">
        <v>1059</v>
      </c>
      <c r="AM198" s="175"/>
      <c r="AN198" s="175"/>
      <c r="AO198" s="175"/>
      <c r="AP198" s="175"/>
      <c r="AQ198" s="175"/>
      <c r="AR198" s="175"/>
      <c r="AS198" s="175"/>
      <c r="AT198" s="175"/>
      <c r="AU198" s="175"/>
      <c r="AV198" s="175"/>
      <c r="AW198" s="114" t="str">
        <f t="shared" si="54"/>
        <v>CUMPLIDA</v>
      </c>
      <c r="AX198" s="114" t="s">
        <v>1514</v>
      </c>
      <c r="AY198" s="114" t="s">
        <v>649</v>
      </c>
      <c r="AZ198" s="114" t="s">
        <v>1453</v>
      </c>
    </row>
    <row r="199" spans="1:52" s="212" customFormat="1" ht="78.75" hidden="1" customHeight="1" x14ac:dyDescent="0.15">
      <c r="A199" s="73">
        <v>190</v>
      </c>
      <c r="B199" s="213">
        <v>43552</v>
      </c>
      <c r="C199" s="214" t="s">
        <v>17</v>
      </c>
      <c r="D199" s="215" t="s">
        <v>224</v>
      </c>
      <c r="E199" s="213">
        <v>43552</v>
      </c>
      <c r="F199" s="214" t="s">
        <v>1261</v>
      </c>
      <c r="G199" s="216" t="s">
        <v>1262</v>
      </c>
      <c r="H199" s="214" t="s">
        <v>80</v>
      </c>
      <c r="I199" s="215" t="s">
        <v>1263</v>
      </c>
      <c r="J199" s="217" t="s">
        <v>1264</v>
      </c>
      <c r="K199" s="218">
        <v>1</v>
      </c>
      <c r="L199" s="214" t="s">
        <v>22</v>
      </c>
      <c r="M199" s="219" t="s">
        <v>254</v>
      </c>
      <c r="N199" s="214" t="s">
        <v>1265</v>
      </c>
      <c r="O199" s="220">
        <v>0.9</v>
      </c>
      <c r="P199" s="213">
        <v>43652</v>
      </c>
      <c r="Q199" s="213">
        <v>43829</v>
      </c>
      <c r="R199" s="214" t="s">
        <v>69</v>
      </c>
      <c r="S199" s="221" t="str">
        <f>IF(H199="","",VLOOKUP(H199,[4]Datos!$A$2:$B$13,2,FALSE))</f>
        <v xml:space="preserve">Subdirector Administrativo </v>
      </c>
      <c r="T199" s="221" t="s">
        <v>1209</v>
      </c>
      <c r="U199" s="214" t="s">
        <v>1210</v>
      </c>
      <c r="V199" s="197"/>
      <c r="W199" s="175"/>
      <c r="X199" s="181"/>
      <c r="Y199" s="175"/>
      <c r="Z199" s="175"/>
      <c r="AA199" s="181"/>
      <c r="AB199" s="196"/>
      <c r="AC199" s="188">
        <v>43722</v>
      </c>
      <c r="AD199" s="175"/>
      <c r="AE199" s="114"/>
      <c r="AF199" s="115" t="str">
        <f t="shared" si="65"/>
        <v/>
      </c>
      <c r="AG199" s="113" t="str">
        <f t="shared" si="66"/>
        <v/>
      </c>
      <c r="AH199" s="113" t="str">
        <f t="shared" si="70"/>
        <v/>
      </c>
      <c r="AI199" s="113" t="str">
        <f t="shared" si="71"/>
        <v/>
      </c>
      <c r="AJ199" s="114" t="str">
        <f t="shared" si="72"/>
        <v/>
      </c>
      <c r="AK199" s="175"/>
      <c r="AL199" s="175"/>
      <c r="AM199" s="175"/>
      <c r="AN199" s="175"/>
      <c r="AO199" s="175"/>
      <c r="AP199" s="175"/>
      <c r="AQ199" s="175"/>
      <c r="AR199" s="175"/>
      <c r="AS199" s="175"/>
      <c r="AT199" s="175"/>
      <c r="AU199" s="175"/>
      <c r="AV199" s="175"/>
      <c r="AW199" s="114" t="str">
        <f t="shared" si="54"/>
        <v/>
      </c>
      <c r="AX199" s="114"/>
      <c r="AY199" s="114"/>
      <c r="AZ199" s="112"/>
    </row>
    <row r="200" spans="1:52" s="212" customFormat="1" ht="138" customHeight="1" x14ac:dyDescent="0.15">
      <c r="A200" s="73">
        <v>191</v>
      </c>
      <c r="B200" s="213">
        <v>43552</v>
      </c>
      <c r="C200" s="214" t="s">
        <v>17</v>
      </c>
      <c r="D200" s="215" t="s">
        <v>224</v>
      </c>
      <c r="E200" s="213">
        <v>43552</v>
      </c>
      <c r="F200" s="214" t="s">
        <v>289</v>
      </c>
      <c r="G200" s="216" t="s">
        <v>1266</v>
      </c>
      <c r="H200" s="214" t="s">
        <v>80</v>
      </c>
      <c r="I200" s="215" t="s">
        <v>1267</v>
      </c>
      <c r="J200" s="217" t="s">
        <v>1268</v>
      </c>
      <c r="K200" s="218">
        <v>5</v>
      </c>
      <c r="L200" s="214" t="s">
        <v>20</v>
      </c>
      <c r="M200" s="219" t="s">
        <v>254</v>
      </c>
      <c r="N200" s="214" t="s">
        <v>1269</v>
      </c>
      <c r="O200" s="220">
        <v>1</v>
      </c>
      <c r="P200" s="213">
        <v>43622</v>
      </c>
      <c r="Q200" s="213">
        <v>43829</v>
      </c>
      <c r="R200" s="214" t="s">
        <v>69</v>
      </c>
      <c r="S200" s="221" t="str">
        <f>IF(H200="","",VLOOKUP(H200,[4]Datos!$A$2:$B$13,2,FALSE))</f>
        <v xml:space="preserve">Subdirector Administrativo </v>
      </c>
      <c r="T200" s="221" t="s">
        <v>1209</v>
      </c>
      <c r="U200" s="214" t="s">
        <v>850</v>
      </c>
      <c r="V200" s="197"/>
      <c r="W200" s="175"/>
      <c r="X200" s="181"/>
      <c r="Y200" s="175"/>
      <c r="Z200" s="175"/>
      <c r="AA200" s="181"/>
      <c r="AB200" s="196"/>
      <c r="AC200" s="188">
        <v>43708</v>
      </c>
      <c r="AD200" s="112" t="s">
        <v>1394</v>
      </c>
      <c r="AE200" s="114">
        <v>2</v>
      </c>
      <c r="AF200" s="115">
        <f t="shared" si="65"/>
        <v>0.4</v>
      </c>
      <c r="AG200" s="113">
        <f t="shared" si="66"/>
        <v>0.4</v>
      </c>
      <c r="AH200" s="113" t="b">
        <f t="shared" si="70"/>
        <v>0</v>
      </c>
      <c r="AI200" s="113" t="str">
        <f t="shared" si="71"/>
        <v>EN PROCESO</v>
      </c>
      <c r="AJ200" s="114" t="str">
        <f t="shared" si="72"/>
        <v>EN PROCESO</v>
      </c>
      <c r="AK200" s="206" t="s">
        <v>1450</v>
      </c>
      <c r="AL200" s="114" t="s">
        <v>1059</v>
      </c>
      <c r="AM200" s="175"/>
      <c r="AN200" s="175"/>
      <c r="AO200" s="175"/>
      <c r="AP200" s="175"/>
      <c r="AQ200" s="175"/>
      <c r="AR200" s="175"/>
      <c r="AS200" s="175"/>
      <c r="AT200" s="175"/>
      <c r="AU200" s="175"/>
      <c r="AV200" s="175"/>
      <c r="AW200" s="114" t="str">
        <f t="shared" si="54"/>
        <v>PENDIENTE</v>
      </c>
      <c r="AX200" s="114"/>
      <c r="AY200" s="114"/>
      <c r="AZ200" s="114"/>
    </row>
    <row r="201" spans="1:52" s="212" customFormat="1" ht="51" hidden="1" x14ac:dyDescent="0.15">
      <c r="A201" s="73">
        <v>192</v>
      </c>
      <c r="B201" s="213">
        <v>43552</v>
      </c>
      <c r="C201" s="214" t="s">
        <v>17</v>
      </c>
      <c r="D201" s="215" t="s">
        <v>1270</v>
      </c>
      <c r="E201" s="213">
        <v>43552</v>
      </c>
      <c r="F201" s="214" t="s">
        <v>1271</v>
      </c>
      <c r="G201" s="216" t="s">
        <v>1272</v>
      </c>
      <c r="H201" s="214" t="s">
        <v>80</v>
      </c>
      <c r="I201" s="215" t="s">
        <v>1273</v>
      </c>
      <c r="J201" s="217" t="s">
        <v>1274</v>
      </c>
      <c r="K201" s="218">
        <v>1</v>
      </c>
      <c r="L201" s="214" t="s">
        <v>22</v>
      </c>
      <c r="M201" s="219" t="s">
        <v>254</v>
      </c>
      <c r="N201" s="214" t="s">
        <v>1275</v>
      </c>
      <c r="O201" s="220">
        <v>0.9</v>
      </c>
      <c r="P201" s="213">
        <v>43705</v>
      </c>
      <c r="Q201" s="213">
        <v>43829</v>
      </c>
      <c r="R201" s="214" t="s">
        <v>69</v>
      </c>
      <c r="S201" s="221" t="str">
        <f>IF(H201="","",VLOOKUP(H201,[4]Datos!$A$2:$B$13,2,FALSE))</f>
        <v xml:space="preserve">Subdirector Administrativo </v>
      </c>
      <c r="T201" s="221" t="s">
        <v>1209</v>
      </c>
      <c r="U201" s="214" t="s">
        <v>1210</v>
      </c>
      <c r="V201" s="197"/>
      <c r="W201" s="175"/>
      <c r="X201" s="181"/>
      <c r="Y201" s="175"/>
      <c r="Z201" s="175"/>
      <c r="AA201" s="181"/>
      <c r="AB201" s="196"/>
      <c r="AC201" s="188">
        <v>43724</v>
      </c>
      <c r="AD201" s="175"/>
      <c r="AE201" s="114"/>
      <c r="AF201" s="115" t="str">
        <f t="shared" si="65"/>
        <v/>
      </c>
      <c r="AG201" s="113" t="str">
        <f t="shared" si="66"/>
        <v/>
      </c>
      <c r="AH201" s="113" t="str">
        <f t="shared" si="70"/>
        <v/>
      </c>
      <c r="AI201" s="113" t="str">
        <f t="shared" si="71"/>
        <v/>
      </c>
      <c r="AJ201" s="114" t="str">
        <f t="shared" si="72"/>
        <v/>
      </c>
      <c r="AK201" s="175"/>
      <c r="AL201" s="175"/>
      <c r="AM201" s="175"/>
      <c r="AN201" s="175"/>
      <c r="AO201" s="175"/>
      <c r="AP201" s="175"/>
      <c r="AQ201" s="175"/>
      <c r="AR201" s="175"/>
      <c r="AS201" s="175"/>
      <c r="AT201" s="175"/>
      <c r="AU201" s="175"/>
      <c r="AV201" s="175"/>
      <c r="AW201" s="114" t="str">
        <f t="shared" si="54"/>
        <v/>
      </c>
      <c r="AX201" s="114"/>
      <c r="AY201" s="114"/>
      <c r="AZ201" s="112"/>
    </row>
    <row r="202" spans="1:52" s="212" customFormat="1" ht="180" x14ac:dyDescent="0.15">
      <c r="A202" s="73">
        <v>193</v>
      </c>
      <c r="B202" s="213">
        <v>43552</v>
      </c>
      <c r="C202" s="214" t="s">
        <v>17</v>
      </c>
      <c r="D202" s="215" t="s">
        <v>1270</v>
      </c>
      <c r="E202" s="213">
        <v>43552</v>
      </c>
      <c r="F202" s="214" t="s">
        <v>1276</v>
      </c>
      <c r="G202" s="216" t="s">
        <v>1277</v>
      </c>
      <c r="H202" s="214" t="s">
        <v>80</v>
      </c>
      <c r="I202" s="215" t="s">
        <v>1278</v>
      </c>
      <c r="J202" s="217" t="s">
        <v>1290</v>
      </c>
      <c r="K202" s="218">
        <v>2</v>
      </c>
      <c r="L202" s="214" t="s">
        <v>22</v>
      </c>
      <c r="M202" s="219" t="s">
        <v>254</v>
      </c>
      <c r="N202" s="214" t="s">
        <v>1279</v>
      </c>
      <c r="O202" s="220">
        <v>0.9</v>
      </c>
      <c r="P202" s="213">
        <v>43622</v>
      </c>
      <c r="Q202" s="213">
        <v>43829</v>
      </c>
      <c r="R202" s="214" t="s">
        <v>69</v>
      </c>
      <c r="S202" s="221" t="str">
        <f>IF(H202="","",VLOOKUP(H202,[4]Datos!$A$2:$B$13,2,FALSE))</f>
        <v xml:space="preserve">Subdirector Administrativo </v>
      </c>
      <c r="T202" s="221" t="s">
        <v>1209</v>
      </c>
      <c r="U202" s="214" t="s">
        <v>850</v>
      </c>
      <c r="V202" s="197"/>
      <c r="W202" s="175"/>
      <c r="X202" s="181"/>
      <c r="Y202" s="175"/>
      <c r="Z202" s="175"/>
      <c r="AA202" s="181"/>
      <c r="AB202" s="196"/>
      <c r="AC202" s="188">
        <v>43708</v>
      </c>
      <c r="AD202" s="112" t="s">
        <v>1394</v>
      </c>
      <c r="AE202" s="114">
        <v>1</v>
      </c>
      <c r="AF202" s="115">
        <f t="shared" si="65"/>
        <v>0.5</v>
      </c>
      <c r="AG202" s="113">
        <f t="shared" si="66"/>
        <v>0.55555555555555558</v>
      </c>
      <c r="AH202" s="113" t="b">
        <f t="shared" si="70"/>
        <v>0</v>
      </c>
      <c r="AI202" s="113" t="str">
        <f t="shared" si="71"/>
        <v>EN PROCESO</v>
      </c>
      <c r="AJ202" s="114" t="str">
        <f t="shared" si="72"/>
        <v>EN PROCESO</v>
      </c>
      <c r="AK202" s="206" t="s">
        <v>1516</v>
      </c>
      <c r="AL202" s="114" t="s">
        <v>1059</v>
      </c>
      <c r="AM202" s="175"/>
      <c r="AN202" s="175"/>
      <c r="AO202" s="175"/>
      <c r="AP202" s="175"/>
      <c r="AQ202" s="175"/>
      <c r="AR202" s="175"/>
      <c r="AS202" s="175"/>
      <c r="AT202" s="175"/>
      <c r="AU202" s="175"/>
      <c r="AV202" s="175"/>
      <c r="AW202" s="114" t="str">
        <f t="shared" si="54"/>
        <v>PENDIENTE</v>
      </c>
      <c r="AX202" s="114"/>
      <c r="AY202" s="114"/>
      <c r="AZ202" s="114"/>
    </row>
    <row r="203" spans="1:52" s="226" customFormat="1" ht="81.75" hidden="1" customHeight="1" x14ac:dyDescent="0.15">
      <c r="A203" s="118">
        <v>194</v>
      </c>
      <c r="B203" s="213">
        <v>43552</v>
      </c>
      <c r="C203" s="214" t="s">
        <v>17</v>
      </c>
      <c r="D203" s="215" t="s">
        <v>1270</v>
      </c>
      <c r="E203" s="213">
        <v>43552</v>
      </c>
      <c r="F203" s="214" t="s">
        <v>1280</v>
      </c>
      <c r="G203" s="216" t="s">
        <v>1281</v>
      </c>
      <c r="H203" s="214" t="s">
        <v>80</v>
      </c>
      <c r="I203" s="215" t="s">
        <v>1282</v>
      </c>
      <c r="J203" s="217" t="s">
        <v>1291</v>
      </c>
      <c r="K203" s="218">
        <v>3</v>
      </c>
      <c r="L203" s="214" t="s">
        <v>21</v>
      </c>
      <c r="M203" s="219" t="s">
        <v>254</v>
      </c>
      <c r="N203" s="214" t="s">
        <v>1283</v>
      </c>
      <c r="O203" s="220">
        <v>0.9</v>
      </c>
      <c r="P203" s="213">
        <v>43622</v>
      </c>
      <c r="Q203" s="213">
        <v>43829</v>
      </c>
      <c r="R203" s="214" t="s">
        <v>69</v>
      </c>
      <c r="S203" s="221" t="str">
        <f>IF(H203="","",VLOOKUP(H203,[4]Datos!$A$2:$B$13,2,FALSE))</f>
        <v xml:space="preserve">Subdirector Administrativo </v>
      </c>
      <c r="T203" s="221" t="s">
        <v>1209</v>
      </c>
      <c r="U203" s="214" t="s">
        <v>1210</v>
      </c>
      <c r="V203" s="197"/>
      <c r="W203" s="223"/>
      <c r="X203" s="224"/>
      <c r="Y203" s="175"/>
      <c r="Z203" s="175"/>
      <c r="AA203" s="224"/>
      <c r="AB203" s="225"/>
      <c r="AC203" s="188">
        <v>43726</v>
      </c>
      <c r="AD203" s="223"/>
      <c r="AE203" s="114"/>
      <c r="AF203" s="115" t="str">
        <f t="shared" si="65"/>
        <v/>
      </c>
      <c r="AG203" s="113" t="str">
        <f t="shared" si="66"/>
        <v/>
      </c>
      <c r="AH203" s="113" t="str">
        <f t="shared" si="70"/>
        <v/>
      </c>
      <c r="AI203" s="113" t="str">
        <f t="shared" si="71"/>
        <v/>
      </c>
      <c r="AJ203" s="114" t="str">
        <f t="shared" si="72"/>
        <v/>
      </c>
      <c r="AK203" s="223"/>
      <c r="AL203" s="223"/>
      <c r="AM203" s="223"/>
      <c r="AN203" s="223"/>
      <c r="AO203" s="223"/>
      <c r="AP203" s="223"/>
      <c r="AQ203" s="223"/>
      <c r="AR203" s="175"/>
      <c r="AS203" s="175"/>
      <c r="AT203" s="223"/>
      <c r="AU203" s="223"/>
      <c r="AV203" s="223"/>
      <c r="AW203" s="114" t="str">
        <f t="shared" ref="AW203:AW232" si="73">IF(AG203="","",IF(OR(AG203=100%),"CUMPLIDA","PENDIENTE"))</f>
        <v/>
      </c>
      <c r="AX203" s="114"/>
      <c r="AY203" s="114"/>
      <c r="AZ203" s="112"/>
    </row>
    <row r="204" spans="1:52" s="179" customFormat="1" ht="135" x14ac:dyDescent="0.15">
      <c r="A204" s="116">
        <v>195</v>
      </c>
      <c r="B204" s="86">
        <v>43643</v>
      </c>
      <c r="C204" s="87" t="s">
        <v>19</v>
      </c>
      <c r="D204" s="87" t="s">
        <v>907</v>
      </c>
      <c r="E204" s="86">
        <v>43643</v>
      </c>
      <c r="F204" s="87">
        <v>1</v>
      </c>
      <c r="G204" s="88" t="s">
        <v>908</v>
      </c>
      <c r="H204" s="87" t="s">
        <v>909</v>
      </c>
      <c r="I204" s="89" t="s">
        <v>910</v>
      </c>
      <c r="J204" s="90" t="s">
        <v>911</v>
      </c>
      <c r="K204" s="40">
        <v>1</v>
      </c>
      <c r="L204" s="90" t="s">
        <v>21</v>
      </c>
      <c r="M204" s="91" t="s">
        <v>912</v>
      </c>
      <c r="N204" s="91" t="s">
        <v>913</v>
      </c>
      <c r="O204" s="92">
        <v>1</v>
      </c>
      <c r="P204" s="93">
        <v>43666</v>
      </c>
      <c r="Q204" s="93">
        <v>43769</v>
      </c>
      <c r="R204" s="90" t="s">
        <v>33</v>
      </c>
      <c r="S204" s="90" t="s">
        <v>403</v>
      </c>
      <c r="T204" s="90" t="s">
        <v>403</v>
      </c>
      <c r="U204" s="94" t="s">
        <v>110</v>
      </c>
      <c r="V204" s="197"/>
      <c r="W204" s="175"/>
      <c r="X204" s="181"/>
      <c r="Y204" s="175"/>
      <c r="Z204" s="175"/>
      <c r="AA204" s="181"/>
      <c r="AB204" s="196"/>
      <c r="AC204" s="188">
        <v>43738</v>
      </c>
      <c r="AD204" s="244" t="s">
        <v>1400</v>
      </c>
      <c r="AE204" s="114">
        <v>0.5</v>
      </c>
      <c r="AF204" s="115">
        <f t="shared" si="65"/>
        <v>0.5</v>
      </c>
      <c r="AG204" s="113">
        <f t="shared" si="66"/>
        <v>0.5</v>
      </c>
      <c r="AH204" s="113" t="b">
        <f t="shared" si="70"/>
        <v>0</v>
      </c>
      <c r="AI204" s="113" t="str">
        <f t="shared" si="71"/>
        <v>EN PROCESO</v>
      </c>
      <c r="AJ204" s="114" t="str">
        <f t="shared" si="72"/>
        <v>EN PROCESO</v>
      </c>
      <c r="AK204" s="207" t="s">
        <v>1401</v>
      </c>
      <c r="AL204" s="181" t="s">
        <v>1057</v>
      </c>
      <c r="AM204" s="175"/>
      <c r="AN204" s="175"/>
      <c r="AO204" s="175"/>
      <c r="AP204" s="175"/>
      <c r="AQ204" s="175"/>
      <c r="AR204" s="175"/>
      <c r="AS204" s="175"/>
      <c r="AT204" s="175"/>
      <c r="AU204" s="175"/>
      <c r="AV204" s="175"/>
      <c r="AW204" s="114" t="str">
        <f t="shared" si="73"/>
        <v>PENDIENTE</v>
      </c>
      <c r="AX204" s="114"/>
      <c r="AY204" s="114"/>
      <c r="AZ204" s="114"/>
    </row>
    <row r="205" spans="1:52" s="179" customFormat="1" ht="168.75" x14ac:dyDescent="0.15">
      <c r="A205" s="116">
        <v>196</v>
      </c>
      <c r="B205" s="86">
        <v>43643</v>
      </c>
      <c r="C205" s="87" t="s">
        <v>19</v>
      </c>
      <c r="D205" s="87" t="s">
        <v>907</v>
      </c>
      <c r="E205" s="86">
        <v>43643</v>
      </c>
      <c r="F205" s="87">
        <v>2</v>
      </c>
      <c r="G205" s="49" t="s">
        <v>914</v>
      </c>
      <c r="H205" s="87" t="s">
        <v>909</v>
      </c>
      <c r="I205" s="62" t="s">
        <v>915</v>
      </c>
      <c r="J205" s="90" t="s">
        <v>916</v>
      </c>
      <c r="K205" s="40">
        <v>1</v>
      </c>
      <c r="L205" s="90" t="s">
        <v>21</v>
      </c>
      <c r="M205" s="91" t="s">
        <v>912</v>
      </c>
      <c r="N205" s="91" t="s">
        <v>913</v>
      </c>
      <c r="O205" s="92">
        <v>1</v>
      </c>
      <c r="P205" s="93">
        <v>43666</v>
      </c>
      <c r="Q205" s="93">
        <v>43769</v>
      </c>
      <c r="R205" s="90" t="s">
        <v>33</v>
      </c>
      <c r="S205" s="90" t="s">
        <v>403</v>
      </c>
      <c r="T205" s="90" t="s">
        <v>403</v>
      </c>
      <c r="U205" s="94" t="s">
        <v>110</v>
      </c>
      <c r="V205" s="197"/>
      <c r="W205" s="175"/>
      <c r="X205" s="181"/>
      <c r="Y205" s="175"/>
      <c r="Z205" s="175"/>
      <c r="AA205" s="181"/>
      <c r="AB205" s="196"/>
      <c r="AC205" s="188">
        <v>43738</v>
      </c>
      <c r="AD205" s="240" t="s">
        <v>1402</v>
      </c>
      <c r="AE205" s="114">
        <v>0.5</v>
      </c>
      <c r="AF205" s="115">
        <f t="shared" si="65"/>
        <v>0.5</v>
      </c>
      <c r="AG205" s="113">
        <f t="shared" si="66"/>
        <v>0.5</v>
      </c>
      <c r="AH205" s="113" t="b">
        <f t="shared" si="70"/>
        <v>0</v>
      </c>
      <c r="AI205" s="113" t="str">
        <f t="shared" si="71"/>
        <v>EN PROCESO</v>
      </c>
      <c r="AJ205" s="114" t="str">
        <f t="shared" si="72"/>
        <v>EN PROCESO</v>
      </c>
      <c r="AK205" s="207" t="s">
        <v>1465</v>
      </c>
      <c r="AL205" s="181" t="s">
        <v>1057</v>
      </c>
      <c r="AM205" s="175"/>
      <c r="AN205" s="175"/>
      <c r="AO205" s="175"/>
      <c r="AP205" s="175"/>
      <c r="AQ205" s="175"/>
      <c r="AR205" s="175"/>
      <c r="AS205" s="175"/>
      <c r="AT205" s="175"/>
      <c r="AU205" s="175"/>
      <c r="AV205" s="175"/>
      <c r="AW205" s="114" t="str">
        <f t="shared" si="73"/>
        <v>PENDIENTE</v>
      </c>
      <c r="AX205" s="114"/>
      <c r="AY205" s="114"/>
      <c r="AZ205" s="114"/>
    </row>
    <row r="206" spans="1:52" s="179" customFormat="1" ht="78.75" x14ac:dyDescent="0.15">
      <c r="A206" s="116">
        <v>197</v>
      </c>
      <c r="B206" s="86">
        <v>43643</v>
      </c>
      <c r="C206" s="87" t="s">
        <v>19</v>
      </c>
      <c r="D206" s="87" t="s">
        <v>907</v>
      </c>
      <c r="E206" s="86">
        <v>43643</v>
      </c>
      <c r="F206" s="87">
        <v>3</v>
      </c>
      <c r="G206" s="49" t="s">
        <v>917</v>
      </c>
      <c r="H206" s="87" t="s">
        <v>909</v>
      </c>
      <c r="I206" s="89" t="s">
        <v>910</v>
      </c>
      <c r="J206" s="62" t="s">
        <v>918</v>
      </c>
      <c r="K206" s="40">
        <v>1</v>
      </c>
      <c r="L206" s="90" t="s">
        <v>21</v>
      </c>
      <c r="M206" s="91" t="s">
        <v>402</v>
      </c>
      <c r="N206" s="91" t="s">
        <v>913</v>
      </c>
      <c r="O206" s="92">
        <v>1</v>
      </c>
      <c r="P206" s="93">
        <v>43666</v>
      </c>
      <c r="Q206" s="93">
        <v>43769</v>
      </c>
      <c r="R206" s="90" t="s">
        <v>33</v>
      </c>
      <c r="S206" s="90" t="s">
        <v>403</v>
      </c>
      <c r="T206" s="90" t="s">
        <v>403</v>
      </c>
      <c r="U206" s="94" t="s">
        <v>110</v>
      </c>
      <c r="V206" s="197"/>
      <c r="W206" s="175"/>
      <c r="X206" s="181"/>
      <c r="Y206" s="175"/>
      <c r="Z206" s="175"/>
      <c r="AA206" s="181"/>
      <c r="AB206" s="196"/>
      <c r="AC206" s="188">
        <v>43738</v>
      </c>
      <c r="AD206" s="244" t="s">
        <v>1403</v>
      </c>
      <c r="AE206" s="114">
        <v>0.5</v>
      </c>
      <c r="AF206" s="115">
        <v>0</v>
      </c>
      <c r="AG206" s="113">
        <f t="shared" si="66"/>
        <v>0</v>
      </c>
      <c r="AH206" s="113" t="b">
        <f t="shared" si="70"/>
        <v>0</v>
      </c>
      <c r="AI206" s="113" t="str">
        <f t="shared" si="71"/>
        <v>SIN INICIAR</v>
      </c>
      <c r="AJ206" s="114" t="str">
        <f t="shared" si="72"/>
        <v>SIN INICIAR</v>
      </c>
      <c r="AK206" s="207" t="s">
        <v>1321</v>
      </c>
      <c r="AL206" s="181" t="s">
        <v>1057</v>
      </c>
      <c r="AM206" s="175"/>
      <c r="AN206" s="175"/>
      <c r="AO206" s="175"/>
      <c r="AP206" s="175"/>
      <c r="AQ206" s="175"/>
      <c r="AR206" s="175"/>
      <c r="AS206" s="175"/>
      <c r="AT206" s="175"/>
      <c r="AU206" s="175"/>
      <c r="AV206" s="175"/>
      <c r="AW206" s="114" t="str">
        <f t="shared" si="73"/>
        <v>PENDIENTE</v>
      </c>
      <c r="AX206" s="114"/>
      <c r="AY206" s="114"/>
      <c r="AZ206" s="114"/>
    </row>
    <row r="207" spans="1:52" s="179" customFormat="1" ht="112.5" x14ac:dyDescent="0.15">
      <c r="A207" s="116">
        <v>198</v>
      </c>
      <c r="B207" s="86">
        <v>43643</v>
      </c>
      <c r="C207" s="87" t="s">
        <v>19</v>
      </c>
      <c r="D207" s="87" t="s">
        <v>907</v>
      </c>
      <c r="E207" s="86">
        <v>43643</v>
      </c>
      <c r="F207" s="87">
        <v>4</v>
      </c>
      <c r="G207" s="49" t="s">
        <v>919</v>
      </c>
      <c r="H207" s="87" t="s">
        <v>909</v>
      </c>
      <c r="I207" s="89" t="s">
        <v>910</v>
      </c>
      <c r="J207" s="49" t="s">
        <v>920</v>
      </c>
      <c r="K207" s="40">
        <v>1</v>
      </c>
      <c r="L207" s="90" t="s">
        <v>21</v>
      </c>
      <c r="M207" s="91" t="s">
        <v>912</v>
      </c>
      <c r="N207" s="91" t="s">
        <v>913</v>
      </c>
      <c r="O207" s="92">
        <v>1</v>
      </c>
      <c r="P207" s="93">
        <v>43666</v>
      </c>
      <c r="Q207" s="93">
        <v>43769</v>
      </c>
      <c r="R207" s="90" t="s">
        <v>33</v>
      </c>
      <c r="S207" s="90" t="s">
        <v>403</v>
      </c>
      <c r="T207" s="90" t="s">
        <v>403</v>
      </c>
      <c r="U207" s="94" t="s">
        <v>110</v>
      </c>
      <c r="V207" s="197"/>
      <c r="W207" s="175"/>
      <c r="X207" s="181"/>
      <c r="Y207" s="175"/>
      <c r="Z207" s="175"/>
      <c r="AA207" s="181"/>
      <c r="AB207" s="196"/>
      <c r="AC207" s="188">
        <v>43738</v>
      </c>
      <c r="AD207" s="240" t="s">
        <v>1404</v>
      </c>
      <c r="AE207" s="114">
        <v>1</v>
      </c>
      <c r="AF207" s="115">
        <f t="shared" si="65"/>
        <v>1</v>
      </c>
      <c r="AG207" s="113">
        <f t="shared" si="66"/>
        <v>1</v>
      </c>
      <c r="AH207" s="113" t="b">
        <f t="shared" si="70"/>
        <v>0</v>
      </c>
      <c r="AI207" s="113" t="str">
        <f t="shared" si="71"/>
        <v>TERMINADA</v>
      </c>
      <c r="AJ207" s="114" t="str">
        <f t="shared" si="72"/>
        <v>TERMINADA</v>
      </c>
      <c r="AK207" s="207" t="s">
        <v>1583</v>
      </c>
      <c r="AL207" s="181" t="s">
        <v>1057</v>
      </c>
      <c r="AM207" s="175"/>
      <c r="AN207" s="175"/>
      <c r="AO207" s="175"/>
      <c r="AP207" s="175"/>
      <c r="AQ207" s="175"/>
      <c r="AR207" s="175"/>
      <c r="AS207" s="175"/>
      <c r="AT207" s="175"/>
      <c r="AU207" s="175"/>
      <c r="AV207" s="175"/>
      <c r="AW207" s="114" t="str">
        <f t="shared" si="73"/>
        <v>CUMPLIDA</v>
      </c>
      <c r="AX207" s="114" t="s">
        <v>1452</v>
      </c>
      <c r="AY207" s="114" t="s">
        <v>649</v>
      </c>
      <c r="AZ207" s="114" t="s">
        <v>1453</v>
      </c>
    </row>
    <row r="208" spans="1:52" s="179" customFormat="1" ht="112.5" hidden="1" x14ac:dyDescent="0.15">
      <c r="A208" s="116">
        <v>199</v>
      </c>
      <c r="B208" s="86">
        <v>43643</v>
      </c>
      <c r="C208" s="87" t="s">
        <v>19</v>
      </c>
      <c r="D208" s="87" t="s">
        <v>907</v>
      </c>
      <c r="E208" s="86">
        <v>43643</v>
      </c>
      <c r="F208" s="87">
        <v>5</v>
      </c>
      <c r="G208" s="95" t="s">
        <v>921</v>
      </c>
      <c r="H208" s="87" t="s">
        <v>909</v>
      </c>
      <c r="I208" s="62" t="s">
        <v>1018</v>
      </c>
      <c r="J208" s="49" t="s">
        <v>1019</v>
      </c>
      <c r="K208" s="40">
        <v>4</v>
      </c>
      <c r="L208" s="90" t="s">
        <v>21</v>
      </c>
      <c r="M208" s="91" t="s">
        <v>912</v>
      </c>
      <c r="N208" s="40" t="s">
        <v>922</v>
      </c>
      <c r="O208" s="92">
        <v>1</v>
      </c>
      <c r="P208" s="45">
        <v>43678</v>
      </c>
      <c r="Q208" s="84">
        <v>43799</v>
      </c>
      <c r="R208" s="90" t="s">
        <v>33</v>
      </c>
      <c r="S208" s="46" t="s">
        <v>923</v>
      </c>
      <c r="T208" s="46" t="s">
        <v>1020</v>
      </c>
      <c r="U208" s="96" t="s">
        <v>924</v>
      </c>
      <c r="V208" s="197"/>
      <c r="W208" s="175"/>
      <c r="X208" s="181"/>
      <c r="Y208" s="175"/>
      <c r="Z208" s="175"/>
      <c r="AA208" s="181"/>
      <c r="AB208" s="196"/>
      <c r="AC208" s="188">
        <v>43738</v>
      </c>
      <c r="AD208" s="175"/>
      <c r="AE208" s="114"/>
      <c r="AF208" s="115" t="str">
        <f t="shared" si="65"/>
        <v/>
      </c>
      <c r="AG208" s="113" t="str">
        <f t="shared" si="66"/>
        <v/>
      </c>
      <c r="AH208" s="113" t="str">
        <f t="shared" si="70"/>
        <v/>
      </c>
      <c r="AI208" s="113" t="str">
        <f t="shared" si="71"/>
        <v/>
      </c>
      <c r="AJ208" s="114" t="str">
        <f t="shared" si="72"/>
        <v/>
      </c>
      <c r="AK208" s="175"/>
      <c r="AL208" s="175"/>
      <c r="AM208" s="175"/>
      <c r="AN208" s="175"/>
      <c r="AO208" s="175"/>
      <c r="AP208" s="175"/>
      <c r="AQ208" s="175"/>
      <c r="AR208" s="175"/>
      <c r="AS208" s="175"/>
      <c r="AT208" s="175"/>
      <c r="AU208" s="175"/>
      <c r="AV208" s="175"/>
      <c r="AW208" s="114" t="str">
        <f t="shared" si="73"/>
        <v/>
      </c>
      <c r="AX208" s="114"/>
      <c r="AY208" s="114"/>
      <c r="AZ208" s="112"/>
    </row>
    <row r="209" spans="1:52" s="179" customFormat="1" ht="123.75" x14ac:dyDescent="0.15">
      <c r="A209" s="116">
        <v>200</v>
      </c>
      <c r="B209" s="86">
        <v>43643</v>
      </c>
      <c r="C209" s="87" t="s">
        <v>19</v>
      </c>
      <c r="D209" s="87" t="s">
        <v>907</v>
      </c>
      <c r="E209" s="86">
        <v>43643</v>
      </c>
      <c r="F209" s="87">
        <v>6</v>
      </c>
      <c r="G209" s="49" t="s">
        <v>925</v>
      </c>
      <c r="H209" s="87" t="s">
        <v>909</v>
      </c>
      <c r="I209" s="62" t="s">
        <v>926</v>
      </c>
      <c r="J209" s="49" t="s">
        <v>927</v>
      </c>
      <c r="K209" s="40">
        <v>3</v>
      </c>
      <c r="L209" s="90" t="s">
        <v>928</v>
      </c>
      <c r="M209" s="91" t="s">
        <v>912</v>
      </c>
      <c r="N209" s="44" t="s">
        <v>929</v>
      </c>
      <c r="O209" s="92">
        <v>1</v>
      </c>
      <c r="P209" s="45">
        <v>43647</v>
      </c>
      <c r="Q209" s="84">
        <v>43769</v>
      </c>
      <c r="R209" s="90" t="s">
        <v>33</v>
      </c>
      <c r="S209" s="46" t="s">
        <v>923</v>
      </c>
      <c r="T209" s="46" t="s">
        <v>1020</v>
      </c>
      <c r="U209" s="96" t="s">
        <v>924</v>
      </c>
      <c r="V209" s="197"/>
      <c r="W209" s="175"/>
      <c r="X209" s="181"/>
      <c r="Y209" s="175"/>
      <c r="Z209" s="175"/>
      <c r="AA209" s="181"/>
      <c r="AB209" s="196"/>
      <c r="AC209" s="188">
        <v>43738</v>
      </c>
      <c r="AD209" s="240" t="s">
        <v>1405</v>
      </c>
      <c r="AE209" s="114">
        <v>3</v>
      </c>
      <c r="AF209" s="115">
        <f t="shared" si="65"/>
        <v>1</v>
      </c>
      <c r="AG209" s="113">
        <f t="shared" si="66"/>
        <v>1</v>
      </c>
      <c r="AH209" s="113" t="b">
        <f t="shared" si="70"/>
        <v>0</v>
      </c>
      <c r="AI209" s="113" t="str">
        <f t="shared" si="71"/>
        <v>TERMINADA</v>
      </c>
      <c r="AJ209" s="114" t="str">
        <f t="shared" si="72"/>
        <v>TERMINADA</v>
      </c>
      <c r="AK209" s="207" t="s">
        <v>1584</v>
      </c>
      <c r="AL209" s="181" t="s">
        <v>1057</v>
      </c>
      <c r="AM209" s="175"/>
      <c r="AN209" s="175"/>
      <c r="AO209" s="175"/>
      <c r="AP209" s="175"/>
      <c r="AQ209" s="175"/>
      <c r="AR209" s="175"/>
      <c r="AS209" s="175"/>
      <c r="AT209" s="175"/>
      <c r="AU209" s="175"/>
      <c r="AV209" s="175"/>
      <c r="AW209" s="114" t="str">
        <f t="shared" si="73"/>
        <v>CUMPLIDA</v>
      </c>
      <c r="AX209" s="114" t="s">
        <v>1452</v>
      </c>
      <c r="AY209" s="114" t="s">
        <v>649</v>
      </c>
      <c r="AZ209" s="114" t="s">
        <v>1453</v>
      </c>
    </row>
    <row r="210" spans="1:52" s="179" customFormat="1" ht="112.5" x14ac:dyDescent="0.15">
      <c r="A210" s="116">
        <v>201</v>
      </c>
      <c r="B210" s="86">
        <v>43643</v>
      </c>
      <c r="C210" s="87" t="s">
        <v>19</v>
      </c>
      <c r="D210" s="87" t="s">
        <v>907</v>
      </c>
      <c r="E210" s="86">
        <v>43643</v>
      </c>
      <c r="F210" s="87">
        <v>7</v>
      </c>
      <c r="G210" s="49" t="s">
        <v>930</v>
      </c>
      <c r="H210" s="87" t="s">
        <v>909</v>
      </c>
      <c r="I210" s="62" t="s">
        <v>1021</v>
      </c>
      <c r="J210" s="62" t="s">
        <v>1022</v>
      </c>
      <c r="K210" s="40">
        <v>2</v>
      </c>
      <c r="L210" s="90" t="s">
        <v>928</v>
      </c>
      <c r="M210" s="91" t="s">
        <v>912</v>
      </c>
      <c r="N210" s="44" t="s">
        <v>931</v>
      </c>
      <c r="O210" s="92">
        <v>1</v>
      </c>
      <c r="P210" s="45">
        <v>43647</v>
      </c>
      <c r="Q210" s="84">
        <v>43769</v>
      </c>
      <c r="R210" s="90" t="s">
        <v>33</v>
      </c>
      <c r="S210" s="46" t="s">
        <v>923</v>
      </c>
      <c r="T210" s="46" t="s">
        <v>1020</v>
      </c>
      <c r="U210" s="96" t="s">
        <v>924</v>
      </c>
      <c r="V210" s="197"/>
      <c r="W210" s="175"/>
      <c r="X210" s="181"/>
      <c r="Y210" s="175"/>
      <c r="Z210" s="175"/>
      <c r="AA210" s="181"/>
      <c r="AB210" s="196"/>
      <c r="AC210" s="188">
        <v>43738</v>
      </c>
      <c r="AD210" s="240" t="s">
        <v>1405</v>
      </c>
      <c r="AE210" s="114">
        <v>0.5</v>
      </c>
      <c r="AF210" s="115">
        <f t="shared" si="65"/>
        <v>0.25</v>
      </c>
      <c r="AG210" s="113">
        <f t="shared" si="66"/>
        <v>0.25</v>
      </c>
      <c r="AH210" s="113" t="b">
        <f t="shared" si="70"/>
        <v>0</v>
      </c>
      <c r="AI210" s="113" t="str">
        <f t="shared" si="71"/>
        <v>EN PROCESO</v>
      </c>
      <c r="AJ210" s="114" t="str">
        <f t="shared" si="72"/>
        <v>EN PROCESO</v>
      </c>
      <c r="AK210" s="207" t="s">
        <v>1406</v>
      </c>
      <c r="AL210" s="181" t="s">
        <v>1057</v>
      </c>
      <c r="AM210" s="175"/>
      <c r="AN210" s="175"/>
      <c r="AO210" s="175"/>
      <c r="AP210" s="175"/>
      <c r="AQ210" s="175"/>
      <c r="AR210" s="175"/>
      <c r="AS210" s="175"/>
      <c r="AT210" s="175"/>
      <c r="AU210" s="175"/>
      <c r="AV210" s="175"/>
      <c r="AW210" s="114" t="str">
        <f t="shared" si="73"/>
        <v>PENDIENTE</v>
      </c>
      <c r="AX210" s="114"/>
      <c r="AY210" s="114"/>
      <c r="AZ210" s="114"/>
    </row>
    <row r="211" spans="1:52" s="179" customFormat="1" ht="67.5" hidden="1" x14ac:dyDescent="0.15">
      <c r="A211" s="116">
        <v>202</v>
      </c>
      <c r="B211" s="86">
        <v>43643</v>
      </c>
      <c r="C211" s="87" t="s">
        <v>19</v>
      </c>
      <c r="D211" s="87" t="s">
        <v>907</v>
      </c>
      <c r="E211" s="86">
        <v>43643</v>
      </c>
      <c r="F211" s="87">
        <v>8</v>
      </c>
      <c r="G211" s="49" t="s">
        <v>932</v>
      </c>
      <c r="H211" s="87" t="s">
        <v>909</v>
      </c>
      <c r="I211" s="62" t="s">
        <v>933</v>
      </c>
      <c r="J211" s="62" t="s">
        <v>934</v>
      </c>
      <c r="K211" s="40">
        <v>2</v>
      </c>
      <c r="L211" s="90" t="s">
        <v>928</v>
      </c>
      <c r="M211" s="91" t="s">
        <v>912</v>
      </c>
      <c r="N211" s="44" t="s">
        <v>935</v>
      </c>
      <c r="O211" s="92">
        <v>1</v>
      </c>
      <c r="P211" s="45">
        <v>43678</v>
      </c>
      <c r="Q211" s="84">
        <v>43861</v>
      </c>
      <c r="R211" s="90" t="s">
        <v>33</v>
      </c>
      <c r="S211" s="46" t="s">
        <v>923</v>
      </c>
      <c r="T211" s="46" t="s">
        <v>1020</v>
      </c>
      <c r="U211" s="96" t="s">
        <v>924</v>
      </c>
      <c r="V211" s="197"/>
      <c r="W211" s="175"/>
      <c r="X211" s="181"/>
      <c r="Y211" s="175"/>
      <c r="Z211" s="175"/>
      <c r="AA211" s="181"/>
      <c r="AB211" s="196"/>
      <c r="AC211" s="188">
        <v>43738</v>
      </c>
      <c r="AD211" s="175"/>
      <c r="AE211" s="114"/>
      <c r="AF211" s="115" t="str">
        <f t="shared" si="65"/>
        <v/>
      </c>
      <c r="AG211" s="113" t="str">
        <f t="shared" si="66"/>
        <v/>
      </c>
      <c r="AH211" s="113" t="str">
        <f t="shared" si="70"/>
        <v/>
      </c>
      <c r="AI211" s="113" t="str">
        <f t="shared" si="71"/>
        <v/>
      </c>
      <c r="AJ211" s="114" t="str">
        <f t="shared" si="72"/>
        <v/>
      </c>
      <c r="AK211" s="175"/>
      <c r="AL211" s="175"/>
      <c r="AM211" s="175"/>
      <c r="AN211" s="175"/>
      <c r="AO211" s="175"/>
      <c r="AP211" s="175"/>
      <c r="AQ211" s="175"/>
      <c r="AR211" s="175"/>
      <c r="AS211" s="175"/>
      <c r="AT211" s="175"/>
      <c r="AU211" s="175"/>
      <c r="AV211" s="175"/>
      <c r="AW211" s="114" t="str">
        <f t="shared" si="73"/>
        <v/>
      </c>
      <c r="AX211" s="114"/>
      <c r="AY211" s="114"/>
      <c r="AZ211" s="112"/>
    </row>
    <row r="212" spans="1:52" s="179" customFormat="1" ht="168.75" hidden="1" x14ac:dyDescent="0.15">
      <c r="A212" s="116">
        <v>203</v>
      </c>
      <c r="B212" s="86">
        <v>43643</v>
      </c>
      <c r="C212" s="87" t="s">
        <v>19</v>
      </c>
      <c r="D212" s="87" t="s">
        <v>907</v>
      </c>
      <c r="E212" s="86">
        <v>43643</v>
      </c>
      <c r="F212" s="87">
        <v>9</v>
      </c>
      <c r="G212" s="49" t="s">
        <v>936</v>
      </c>
      <c r="H212" s="87" t="s">
        <v>909</v>
      </c>
      <c r="I212" s="49" t="s">
        <v>1023</v>
      </c>
      <c r="J212" s="62" t="s">
        <v>1024</v>
      </c>
      <c r="K212" s="40">
        <v>2</v>
      </c>
      <c r="L212" s="90" t="s">
        <v>21</v>
      </c>
      <c r="M212" s="91" t="s">
        <v>912</v>
      </c>
      <c r="N212" s="91" t="s">
        <v>913</v>
      </c>
      <c r="O212" s="92">
        <v>1</v>
      </c>
      <c r="P212" s="93">
        <v>43666</v>
      </c>
      <c r="Q212" s="93">
        <v>43799</v>
      </c>
      <c r="R212" s="90" t="s">
        <v>33</v>
      </c>
      <c r="S212" s="90" t="s">
        <v>403</v>
      </c>
      <c r="T212" s="90" t="s">
        <v>403</v>
      </c>
      <c r="U212" s="94" t="s">
        <v>110</v>
      </c>
      <c r="V212" s="197"/>
      <c r="W212" s="175"/>
      <c r="X212" s="181"/>
      <c r="Y212" s="175"/>
      <c r="Z212" s="175"/>
      <c r="AA212" s="181"/>
      <c r="AB212" s="196"/>
      <c r="AC212" s="188">
        <v>43738</v>
      </c>
      <c r="AD212" s="175"/>
      <c r="AE212" s="114"/>
      <c r="AF212" s="115" t="str">
        <f t="shared" si="65"/>
        <v/>
      </c>
      <c r="AG212" s="113" t="str">
        <f t="shared" si="66"/>
        <v/>
      </c>
      <c r="AH212" s="113" t="str">
        <f t="shared" si="70"/>
        <v/>
      </c>
      <c r="AI212" s="113" t="str">
        <f t="shared" si="71"/>
        <v/>
      </c>
      <c r="AJ212" s="114" t="str">
        <f t="shared" si="72"/>
        <v/>
      </c>
      <c r="AK212" s="175"/>
      <c r="AL212" s="175"/>
      <c r="AM212" s="175"/>
      <c r="AN212" s="175"/>
      <c r="AO212" s="175"/>
      <c r="AP212" s="175"/>
      <c r="AQ212" s="175"/>
      <c r="AR212" s="175"/>
      <c r="AS212" s="175"/>
      <c r="AT212" s="175"/>
      <c r="AU212" s="175"/>
      <c r="AV212" s="175"/>
      <c r="AW212" s="114" t="str">
        <f t="shared" si="73"/>
        <v/>
      </c>
      <c r="AX212" s="114"/>
      <c r="AY212" s="114"/>
      <c r="AZ212" s="112"/>
    </row>
    <row r="213" spans="1:52" s="179" customFormat="1" ht="33.75" hidden="1" x14ac:dyDescent="0.15">
      <c r="A213" s="116">
        <v>204</v>
      </c>
      <c r="B213" s="86">
        <v>43643</v>
      </c>
      <c r="C213" s="87" t="s">
        <v>19</v>
      </c>
      <c r="D213" s="87" t="s">
        <v>907</v>
      </c>
      <c r="E213" s="86">
        <v>43643</v>
      </c>
      <c r="F213" s="87">
        <v>10</v>
      </c>
      <c r="G213" s="60" t="s">
        <v>937</v>
      </c>
      <c r="H213" s="87" t="s">
        <v>909</v>
      </c>
      <c r="I213" s="49" t="s">
        <v>938</v>
      </c>
      <c r="J213" s="49" t="s">
        <v>939</v>
      </c>
      <c r="K213" s="40">
        <v>1</v>
      </c>
      <c r="L213" s="90" t="s">
        <v>21</v>
      </c>
      <c r="M213" s="91" t="s">
        <v>912</v>
      </c>
      <c r="N213" s="91" t="s">
        <v>913</v>
      </c>
      <c r="O213" s="92">
        <v>1</v>
      </c>
      <c r="P213" s="93">
        <v>43666</v>
      </c>
      <c r="Q213" s="93">
        <v>43799</v>
      </c>
      <c r="R213" s="90" t="s">
        <v>33</v>
      </c>
      <c r="S213" s="90" t="s">
        <v>403</v>
      </c>
      <c r="T213" s="90" t="s">
        <v>403</v>
      </c>
      <c r="U213" s="94" t="s">
        <v>110</v>
      </c>
      <c r="V213" s="197"/>
      <c r="W213" s="175"/>
      <c r="X213" s="181"/>
      <c r="Y213" s="175"/>
      <c r="Z213" s="175"/>
      <c r="AA213" s="181"/>
      <c r="AB213" s="196"/>
      <c r="AC213" s="188">
        <v>43738</v>
      </c>
      <c r="AD213" s="175"/>
      <c r="AE213" s="114"/>
      <c r="AF213" s="115" t="str">
        <f t="shared" si="65"/>
        <v/>
      </c>
      <c r="AG213" s="113" t="str">
        <f t="shared" si="66"/>
        <v/>
      </c>
      <c r="AH213" s="113" t="str">
        <f t="shared" si="70"/>
        <v/>
      </c>
      <c r="AI213" s="113" t="str">
        <f t="shared" si="71"/>
        <v/>
      </c>
      <c r="AJ213" s="114" t="str">
        <f t="shared" si="72"/>
        <v/>
      </c>
      <c r="AK213" s="175"/>
      <c r="AL213" s="175"/>
      <c r="AM213" s="175"/>
      <c r="AN213" s="175"/>
      <c r="AO213" s="175"/>
      <c r="AP213" s="175"/>
      <c r="AQ213" s="175"/>
      <c r="AR213" s="175"/>
      <c r="AS213" s="175"/>
      <c r="AT213" s="175"/>
      <c r="AU213" s="175"/>
      <c r="AV213" s="175"/>
      <c r="AW213" s="114" t="str">
        <f t="shared" si="73"/>
        <v/>
      </c>
      <c r="AX213" s="114"/>
      <c r="AY213" s="114"/>
      <c r="AZ213" s="112"/>
    </row>
    <row r="214" spans="1:52" s="179" customFormat="1" ht="22.5" hidden="1" x14ac:dyDescent="0.15">
      <c r="A214" s="116">
        <v>205</v>
      </c>
      <c r="B214" s="86">
        <v>43643</v>
      </c>
      <c r="C214" s="87" t="s">
        <v>19</v>
      </c>
      <c r="D214" s="87" t="s">
        <v>907</v>
      </c>
      <c r="E214" s="86">
        <v>43643</v>
      </c>
      <c r="F214" s="87">
        <v>11</v>
      </c>
      <c r="G214" s="49" t="s">
        <v>940</v>
      </c>
      <c r="H214" s="87" t="s">
        <v>909</v>
      </c>
      <c r="I214" s="49" t="s">
        <v>1025</v>
      </c>
      <c r="J214" s="49" t="s">
        <v>941</v>
      </c>
      <c r="K214" s="40">
        <v>2</v>
      </c>
      <c r="L214" s="90" t="s">
        <v>21</v>
      </c>
      <c r="M214" s="91" t="s">
        <v>912</v>
      </c>
      <c r="N214" s="91" t="s">
        <v>913</v>
      </c>
      <c r="O214" s="92">
        <v>1</v>
      </c>
      <c r="P214" s="93">
        <v>43666</v>
      </c>
      <c r="Q214" s="93">
        <v>43799</v>
      </c>
      <c r="R214" s="90" t="s">
        <v>33</v>
      </c>
      <c r="S214" s="90" t="s">
        <v>403</v>
      </c>
      <c r="T214" s="90" t="s">
        <v>403</v>
      </c>
      <c r="U214" s="94" t="s">
        <v>110</v>
      </c>
      <c r="V214" s="197"/>
      <c r="W214" s="175"/>
      <c r="X214" s="181"/>
      <c r="Y214" s="175"/>
      <c r="Z214" s="175"/>
      <c r="AA214" s="181"/>
      <c r="AB214" s="196"/>
      <c r="AC214" s="188">
        <v>43738</v>
      </c>
      <c r="AD214" s="175"/>
      <c r="AE214" s="114"/>
      <c r="AF214" s="115" t="str">
        <f t="shared" si="65"/>
        <v/>
      </c>
      <c r="AG214" s="113" t="str">
        <f t="shared" si="66"/>
        <v/>
      </c>
      <c r="AH214" s="113" t="str">
        <f t="shared" si="70"/>
        <v/>
      </c>
      <c r="AI214" s="113" t="str">
        <f t="shared" si="71"/>
        <v/>
      </c>
      <c r="AJ214" s="114" t="str">
        <f t="shared" si="72"/>
        <v/>
      </c>
      <c r="AK214" s="175"/>
      <c r="AL214" s="175"/>
      <c r="AM214" s="175"/>
      <c r="AN214" s="175"/>
      <c r="AO214" s="175"/>
      <c r="AP214" s="175"/>
      <c r="AQ214" s="175"/>
      <c r="AR214" s="175"/>
      <c r="AS214" s="175"/>
      <c r="AT214" s="175"/>
      <c r="AU214" s="175"/>
      <c r="AV214" s="175"/>
      <c r="AW214" s="114" t="str">
        <f t="shared" si="73"/>
        <v/>
      </c>
      <c r="AX214" s="114"/>
      <c r="AY214" s="114"/>
      <c r="AZ214" s="112"/>
    </row>
    <row r="215" spans="1:52" s="179" customFormat="1" ht="45" hidden="1" x14ac:dyDescent="0.15">
      <c r="A215" s="116">
        <v>206</v>
      </c>
      <c r="B215" s="86">
        <v>43643</v>
      </c>
      <c r="C215" s="87" t="s">
        <v>19</v>
      </c>
      <c r="D215" s="87" t="s">
        <v>907</v>
      </c>
      <c r="E215" s="86">
        <v>43643</v>
      </c>
      <c r="F215" s="87">
        <v>12</v>
      </c>
      <c r="G215" s="49" t="s">
        <v>942</v>
      </c>
      <c r="H215" s="87" t="s">
        <v>909</v>
      </c>
      <c r="I215" s="49" t="s">
        <v>1026</v>
      </c>
      <c r="J215" s="62" t="s">
        <v>943</v>
      </c>
      <c r="K215" s="40">
        <v>3</v>
      </c>
      <c r="L215" s="90" t="s">
        <v>21</v>
      </c>
      <c r="M215" s="91" t="s">
        <v>912</v>
      </c>
      <c r="N215" s="91" t="s">
        <v>913</v>
      </c>
      <c r="O215" s="92">
        <v>1</v>
      </c>
      <c r="P215" s="93">
        <v>43666</v>
      </c>
      <c r="Q215" s="93">
        <v>43799</v>
      </c>
      <c r="R215" s="90" t="s">
        <v>33</v>
      </c>
      <c r="S215" s="90" t="s">
        <v>403</v>
      </c>
      <c r="T215" s="90" t="s">
        <v>403</v>
      </c>
      <c r="U215" s="94" t="s">
        <v>110</v>
      </c>
      <c r="V215" s="197"/>
      <c r="W215" s="175"/>
      <c r="X215" s="181"/>
      <c r="Y215" s="175"/>
      <c r="Z215" s="175"/>
      <c r="AA215" s="181"/>
      <c r="AB215" s="196"/>
      <c r="AC215" s="188">
        <v>43738</v>
      </c>
      <c r="AD215" s="175"/>
      <c r="AE215" s="114"/>
      <c r="AF215" s="115" t="str">
        <f t="shared" si="65"/>
        <v/>
      </c>
      <c r="AG215" s="113" t="str">
        <f t="shared" si="66"/>
        <v/>
      </c>
      <c r="AH215" s="113" t="str">
        <f t="shared" si="70"/>
        <v/>
      </c>
      <c r="AI215" s="113" t="str">
        <f t="shared" si="71"/>
        <v/>
      </c>
      <c r="AJ215" s="114" t="str">
        <f t="shared" si="72"/>
        <v/>
      </c>
      <c r="AK215" s="175"/>
      <c r="AL215" s="175"/>
      <c r="AM215" s="175"/>
      <c r="AN215" s="175"/>
      <c r="AO215" s="175"/>
      <c r="AP215" s="175"/>
      <c r="AQ215" s="175"/>
      <c r="AR215" s="175"/>
      <c r="AS215" s="175"/>
      <c r="AT215" s="175"/>
      <c r="AU215" s="175"/>
      <c r="AV215" s="175"/>
      <c r="AW215" s="114" t="str">
        <f t="shared" si="73"/>
        <v/>
      </c>
      <c r="AX215" s="114"/>
      <c r="AY215" s="114"/>
      <c r="AZ215" s="112"/>
    </row>
    <row r="216" spans="1:52" s="179" customFormat="1" ht="45" hidden="1" x14ac:dyDescent="0.15">
      <c r="A216" s="116">
        <v>207</v>
      </c>
      <c r="B216" s="86">
        <v>43643</v>
      </c>
      <c r="C216" s="87" t="s">
        <v>19</v>
      </c>
      <c r="D216" s="87" t="s">
        <v>907</v>
      </c>
      <c r="E216" s="86">
        <v>43643</v>
      </c>
      <c r="F216" s="87">
        <v>13</v>
      </c>
      <c r="G216" s="49" t="s">
        <v>944</v>
      </c>
      <c r="H216" s="87" t="s">
        <v>909</v>
      </c>
      <c r="I216" s="49" t="s">
        <v>1027</v>
      </c>
      <c r="J216" s="62" t="s">
        <v>945</v>
      </c>
      <c r="K216" s="40">
        <v>3</v>
      </c>
      <c r="L216" s="90" t="s">
        <v>21</v>
      </c>
      <c r="M216" s="91" t="s">
        <v>912</v>
      </c>
      <c r="N216" s="91" t="s">
        <v>913</v>
      </c>
      <c r="O216" s="92">
        <v>1</v>
      </c>
      <c r="P216" s="93">
        <v>43666</v>
      </c>
      <c r="Q216" s="93">
        <v>43799</v>
      </c>
      <c r="R216" s="90" t="s">
        <v>33</v>
      </c>
      <c r="S216" s="90" t="s">
        <v>403</v>
      </c>
      <c r="T216" s="90" t="s">
        <v>403</v>
      </c>
      <c r="U216" s="94" t="s">
        <v>110</v>
      </c>
      <c r="V216" s="197"/>
      <c r="W216" s="175"/>
      <c r="X216" s="181"/>
      <c r="Y216" s="175"/>
      <c r="Z216" s="175"/>
      <c r="AA216" s="181"/>
      <c r="AB216" s="196"/>
      <c r="AC216" s="188">
        <v>43738</v>
      </c>
      <c r="AD216" s="175"/>
      <c r="AE216" s="114"/>
      <c r="AF216" s="115" t="str">
        <f t="shared" si="65"/>
        <v/>
      </c>
      <c r="AG216" s="113" t="str">
        <f t="shared" si="66"/>
        <v/>
      </c>
      <c r="AH216" s="113" t="str">
        <f t="shared" si="70"/>
        <v/>
      </c>
      <c r="AI216" s="113" t="str">
        <f t="shared" si="71"/>
        <v/>
      </c>
      <c r="AJ216" s="114" t="str">
        <f t="shared" si="72"/>
        <v/>
      </c>
      <c r="AK216" s="175"/>
      <c r="AL216" s="175"/>
      <c r="AM216" s="175"/>
      <c r="AN216" s="175"/>
      <c r="AO216" s="175"/>
      <c r="AP216" s="175"/>
      <c r="AQ216" s="175"/>
      <c r="AR216" s="175"/>
      <c r="AS216" s="175"/>
      <c r="AT216" s="175"/>
      <c r="AU216" s="175"/>
      <c r="AV216" s="175"/>
      <c r="AW216" s="114" t="str">
        <f t="shared" si="73"/>
        <v/>
      </c>
      <c r="AX216" s="114"/>
      <c r="AY216" s="114"/>
      <c r="AZ216" s="112"/>
    </row>
    <row r="217" spans="1:52" s="179" customFormat="1" ht="112.5" x14ac:dyDescent="0.15">
      <c r="A217" s="116">
        <v>208</v>
      </c>
      <c r="B217" s="86">
        <v>43643</v>
      </c>
      <c r="C217" s="87" t="s">
        <v>19</v>
      </c>
      <c r="D217" s="87" t="s">
        <v>907</v>
      </c>
      <c r="E217" s="86">
        <v>43643</v>
      </c>
      <c r="F217" s="87">
        <v>14</v>
      </c>
      <c r="G217" s="49" t="s">
        <v>946</v>
      </c>
      <c r="H217" s="87" t="s">
        <v>909</v>
      </c>
      <c r="I217" s="49" t="s">
        <v>947</v>
      </c>
      <c r="J217" s="49" t="s">
        <v>948</v>
      </c>
      <c r="K217" s="40">
        <v>2</v>
      </c>
      <c r="L217" s="90" t="s">
        <v>21</v>
      </c>
      <c r="M217" s="91" t="s">
        <v>912</v>
      </c>
      <c r="N217" s="91" t="s">
        <v>913</v>
      </c>
      <c r="O217" s="92">
        <v>1</v>
      </c>
      <c r="P217" s="45">
        <v>43648</v>
      </c>
      <c r="Q217" s="84">
        <v>43769</v>
      </c>
      <c r="R217" s="90" t="s">
        <v>33</v>
      </c>
      <c r="S217" s="46" t="s">
        <v>923</v>
      </c>
      <c r="T217" s="46" t="s">
        <v>1020</v>
      </c>
      <c r="U217" s="96" t="s">
        <v>924</v>
      </c>
      <c r="V217" s="197"/>
      <c r="W217" s="175"/>
      <c r="X217" s="181"/>
      <c r="Y217" s="175"/>
      <c r="Z217" s="175"/>
      <c r="AA217" s="181"/>
      <c r="AB217" s="196"/>
      <c r="AC217" s="188">
        <v>43738</v>
      </c>
      <c r="AD217" s="242" t="s">
        <v>1322</v>
      </c>
      <c r="AE217" s="114">
        <v>1</v>
      </c>
      <c r="AF217" s="115">
        <f t="shared" si="65"/>
        <v>0.5</v>
      </c>
      <c r="AG217" s="113">
        <f t="shared" si="66"/>
        <v>0.5</v>
      </c>
      <c r="AH217" s="113" t="b">
        <f t="shared" si="70"/>
        <v>0</v>
      </c>
      <c r="AI217" s="113" t="str">
        <f t="shared" si="71"/>
        <v>EN PROCESO</v>
      </c>
      <c r="AJ217" s="114" t="str">
        <f t="shared" si="72"/>
        <v>EN PROCESO</v>
      </c>
      <c r="AK217" s="206" t="s">
        <v>1407</v>
      </c>
      <c r="AL217" s="181" t="s">
        <v>1059</v>
      </c>
      <c r="AM217" s="175"/>
      <c r="AN217" s="175"/>
      <c r="AO217" s="175"/>
      <c r="AP217" s="175"/>
      <c r="AQ217" s="175"/>
      <c r="AR217" s="175"/>
      <c r="AS217" s="175"/>
      <c r="AT217" s="175"/>
      <c r="AU217" s="175"/>
      <c r="AV217" s="175"/>
      <c r="AW217" s="114" t="str">
        <f t="shared" si="73"/>
        <v>PENDIENTE</v>
      </c>
      <c r="AX217" s="114"/>
      <c r="AY217" s="114"/>
      <c r="AZ217" s="114"/>
    </row>
    <row r="218" spans="1:52" s="179" customFormat="1" ht="90" x14ac:dyDescent="0.15">
      <c r="A218" s="116">
        <v>209</v>
      </c>
      <c r="B218" s="86">
        <v>43643</v>
      </c>
      <c r="C218" s="87" t="s">
        <v>19</v>
      </c>
      <c r="D218" s="87" t="s">
        <v>907</v>
      </c>
      <c r="E218" s="86">
        <v>43643</v>
      </c>
      <c r="F218" s="87">
        <v>15</v>
      </c>
      <c r="G218" s="49" t="s">
        <v>949</v>
      </c>
      <c r="H218" s="87" t="s">
        <v>909</v>
      </c>
      <c r="I218" s="49" t="s">
        <v>1028</v>
      </c>
      <c r="J218" s="49" t="s">
        <v>1029</v>
      </c>
      <c r="K218" s="40">
        <v>2</v>
      </c>
      <c r="L218" s="90" t="s">
        <v>21</v>
      </c>
      <c r="M218" s="76" t="s">
        <v>950</v>
      </c>
      <c r="N218" s="91" t="s">
        <v>913</v>
      </c>
      <c r="O218" s="92">
        <v>1</v>
      </c>
      <c r="P218" s="45">
        <v>43648</v>
      </c>
      <c r="Q218" s="84">
        <v>43769</v>
      </c>
      <c r="R218" s="90" t="s">
        <v>33</v>
      </c>
      <c r="S218" s="90" t="s">
        <v>403</v>
      </c>
      <c r="T218" s="90" t="s">
        <v>403</v>
      </c>
      <c r="U218" s="96" t="s">
        <v>924</v>
      </c>
      <c r="V218" s="197"/>
      <c r="W218" s="175"/>
      <c r="X218" s="181"/>
      <c r="Y218" s="175"/>
      <c r="Z218" s="175"/>
      <c r="AA218" s="181"/>
      <c r="AB218" s="196"/>
      <c r="AC218" s="188">
        <v>43738</v>
      </c>
      <c r="AD218" s="242" t="s">
        <v>1323</v>
      </c>
      <c r="AE218" s="114">
        <v>1</v>
      </c>
      <c r="AF218" s="115">
        <f t="shared" si="65"/>
        <v>0.5</v>
      </c>
      <c r="AG218" s="113">
        <f t="shared" si="66"/>
        <v>0.5</v>
      </c>
      <c r="AH218" s="113" t="b">
        <f t="shared" si="70"/>
        <v>0</v>
      </c>
      <c r="AI218" s="113" t="str">
        <f t="shared" si="71"/>
        <v>EN PROCESO</v>
      </c>
      <c r="AJ218" s="114" t="str">
        <f t="shared" si="72"/>
        <v>EN PROCESO</v>
      </c>
      <c r="AK218" s="206" t="s">
        <v>1585</v>
      </c>
      <c r="AL218" s="181" t="s">
        <v>1059</v>
      </c>
      <c r="AM218" s="175"/>
      <c r="AN218" s="175"/>
      <c r="AO218" s="175"/>
      <c r="AP218" s="175"/>
      <c r="AQ218" s="175"/>
      <c r="AR218" s="175"/>
      <c r="AS218" s="175"/>
      <c r="AT218" s="175"/>
      <c r="AU218" s="175"/>
      <c r="AV218" s="175"/>
      <c r="AW218" s="114" t="str">
        <f t="shared" si="73"/>
        <v>PENDIENTE</v>
      </c>
      <c r="AX218" s="114"/>
      <c r="AY218" s="114"/>
      <c r="AZ218" s="114"/>
    </row>
    <row r="219" spans="1:52" s="179" customFormat="1" ht="67.5" hidden="1" x14ac:dyDescent="0.15">
      <c r="A219" s="116">
        <v>210</v>
      </c>
      <c r="B219" s="86">
        <v>43643</v>
      </c>
      <c r="C219" s="87" t="s">
        <v>19</v>
      </c>
      <c r="D219" s="87" t="s">
        <v>907</v>
      </c>
      <c r="E219" s="86">
        <v>43643</v>
      </c>
      <c r="F219" s="87">
        <v>16</v>
      </c>
      <c r="G219" s="49" t="s">
        <v>951</v>
      </c>
      <c r="H219" s="87" t="s">
        <v>909</v>
      </c>
      <c r="I219" s="49" t="s">
        <v>1030</v>
      </c>
      <c r="J219" s="62" t="s">
        <v>952</v>
      </c>
      <c r="K219" s="40">
        <v>1</v>
      </c>
      <c r="L219" s="90" t="s">
        <v>928</v>
      </c>
      <c r="M219" s="91" t="s">
        <v>912</v>
      </c>
      <c r="N219" s="91" t="s">
        <v>913</v>
      </c>
      <c r="O219" s="92">
        <v>1</v>
      </c>
      <c r="P219" s="93">
        <v>43666</v>
      </c>
      <c r="Q219" s="93">
        <v>43799</v>
      </c>
      <c r="R219" s="90" t="s">
        <v>33</v>
      </c>
      <c r="S219" s="90" t="s">
        <v>403</v>
      </c>
      <c r="T219" s="90" t="s">
        <v>403</v>
      </c>
      <c r="U219" s="94" t="s">
        <v>110</v>
      </c>
      <c r="V219" s="197"/>
      <c r="W219" s="175"/>
      <c r="X219" s="181"/>
      <c r="Y219" s="175"/>
      <c r="Z219" s="175"/>
      <c r="AA219" s="181"/>
      <c r="AB219" s="196"/>
      <c r="AC219" s="188">
        <v>43738</v>
      </c>
      <c r="AD219" s="175"/>
      <c r="AE219" s="114"/>
      <c r="AF219" s="115" t="str">
        <f t="shared" si="65"/>
        <v/>
      </c>
      <c r="AG219" s="113" t="str">
        <f t="shared" si="66"/>
        <v/>
      </c>
      <c r="AH219" s="113" t="str">
        <f t="shared" si="70"/>
        <v/>
      </c>
      <c r="AI219" s="113" t="str">
        <f t="shared" si="71"/>
        <v/>
      </c>
      <c r="AJ219" s="114" t="str">
        <f t="shared" si="72"/>
        <v/>
      </c>
      <c r="AK219" s="175"/>
      <c r="AL219" s="175"/>
      <c r="AM219" s="175"/>
      <c r="AN219" s="175"/>
      <c r="AO219" s="175"/>
      <c r="AP219" s="175"/>
      <c r="AQ219" s="175"/>
      <c r="AR219" s="175"/>
      <c r="AS219" s="175"/>
      <c r="AT219" s="175"/>
      <c r="AU219" s="175"/>
      <c r="AV219" s="175"/>
      <c r="AW219" s="114" t="str">
        <f t="shared" si="73"/>
        <v/>
      </c>
      <c r="AX219" s="114"/>
      <c r="AY219" s="114"/>
      <c r="AZ219" s="112"/>
    </row>
    <row r="220" spans="1:52" s="179" customFormat="1" ht="180" hidden="1" x14ac:dyDescent="0.15">
      <c r="A220" s="116">
        <v>211</v>
      </c>
      <c r="B220" s="86">
        <v>43643</v>
      </c>
      <c r="C220" s="87" t="s">
        <v>19</v>
      </c>
      <c r="D220" s="87" t="s">
        <v>907</v>
      </c>
      <c r="E220" s="86">
        <v>43643</v>
      </c>
      <c r="F220" s="87">
        <v>17</v>
      </c>
      <c r="G220" s="49" t="s">
        <v>953</v>
      </c>
      <c r="H220" s="87" t="s">
        <v>909</v>
      </c>
      <c r="I220" s="49" t="s">
        <v>1031</v>
      </c>
      <c r="J220" s="62" t="s">
        <v>954</v>
      </c>
      <c r="K220" s="40">
        <v>2</v>
      </c>
      <c r="L220" s="90" t="s">
        <v>21</v>
      </c>
      <c r="M220" s="91" t="s">
        <v>912</v>
      </c>
      <c r="N220" s="91" t="s">
        <v>913</v>
      </c>
      <c r="O220" s="92">
        <v>1</v>
      </c>
      <c r="P220" s="93">
        <v>43666</v>
      </c>
      <c r="Q220" s="93">
        <v>43799</v>
      </c>
      <c r="R220" s="90" t="s">
        <v>33</v>
      </c>
      <c r="S220" s="90" t="s">
        <v>403</v>
      </c>
      <c r="T220" s="90" t="s">
        <v>403</v>
      </c>
      <c r="U220" s="94" t="s">
        <v>110</v>
      </c>
      <c r="V220" s="197"/>
      <c r="W220" s="175"/>
      <c r="X220" s="181"/>
      <c r="Y220" s="175"/>
      <c r="Z220" s="175"/>
      <c r="AA220" s="181"/>
      <c r="AB220" s="196"/>
      <c r="AC220" s="188">
        <v>43738</v>
      </c>
      <c r="AD220" s="175"/>
      <c r="AE220" s="114"/>
      <c r="AF220" s="115" t="str">
        <f t="shared" si="65"/>
        <v/>
      </c>
      <c r="AG220" s="113" t="str">
        <f t="shared" si="66"/>
        <v/>
      </c>
      <c r="AH220" s="113" t="str">
        <f t="shared" si="70"/>
        <v/>
      </c>
      <c r="AI220" s="113" t="str">
        <f t="shared" si="71"/>
        <v/>
      </c>
      <c r="AJ220" s="114" t="str">
        <f t="shared" si="72"/>
        <v/>
      </c>
      <c r="AK220" s="175"/>
      <c r="AL220" s="175"/>
      <c r="AM220" s="175"/>
      <c r="AN220" s="175"/>
      <c r="AO220" s="175"/>
      <c r="AP220" s="175"/>
      <c r="AQ220" s="175"/>
      <c r="AR220" s="175"/>
      <c r="AS220" s="175"/>
      <c r="AT220" s="175"/>
      <c r="AU220" s="175"/>
      <c r="AV220" s="175"/>
      <c r="AW220" s="114" t="str">
        <f t="shared" si="73"/>
        <v/>
      </c>
      <c r="AX220" s="114"/>
      <c r="AY220" s="114"/>
      <c r="AZ220" s="112"/>
    </row>
    <row r="221" spans="1:52" s="179" customFormat="1" ht="45" hidden="1" x14ac:dyDescent="0.15">
      <c r="A221" s="116">
        <v>212</v>
      </c>
      <c r="B221" s="86">
        <v>43643</v>
      </c>
      <c r="C221" s="87" t="s">
        <v>19</v>
      </c>
      <c r="D221" s="87" t="s">
        <v>907</v>
      </c>
      <c r="E221" s="86">
        <v>43643</v>
      </c>
      <c r="F221" s="87">
        <v>18</v>
      </c>
      <c r="G221" s="49" t="s">
        <v>955</v>
      </c>
      <c r="H221" s="87" t="s">
        <v>909</v>
      </c>
      <c r="I221" s="49" t="s">
        <v>1032</v>
      </c>
      <c r="J221" s="49" t="s">
        <v>956</v>
      </c>
      <c r="K221" s="40">
        <v>2</v>
      </c>
      <c r="L221" s="90" t="s">
        <v>21</v>
      </c>
      <c r="M221" s="91" t="s">
        <v>912</v>
      </c>
      <c r="N221" s="91" t="s">
        <v>913</v>
      </c>
      <c r="O221" s="92">
        <v>1</v>
      </c>
      <c r="P221" s="93">
        <v>43666</v>
      </c>
      <c r="Q221" s="93">
        <v>43799</v>
      </c>
      <c r="R221" s="90" t="s">
        <v>33</v>
      </c>
      <c r="S221" s="90" t="s">
        <v>403</v>
      </c>
      <c r="T221" s="90" t="s">
        <v>403</v>
      </c>
      <c r="U221" s="94" t="s">
        <v>110</v>
      </c>
      <c r="V221" s="197"/>
      <c r="W221" s="175"/>
      <c r="X221" s="181"/>
      <c r="Y221" s="175"/>
      <c r="Z221" s="175"/>
      <c r="AA221" s="181"/>
      <c r="AB221" s="196"/>
      <c r="AC221" s="188">
        <v>43738</v>
      </c>
      <c r="AD221" s="175"/>
      <c r="AE221" s="114"/>
      <c r="AF221" s="115" t="str">
        <f t="shared" si="65"/>
        <v/>
      </c>
      <c r="AG221" s="113" t="str">
        <f t="shared" si="66"/>
        <v/>
      </c>
      <c r="AH221" s="113" t="str">
        <f t="shared" si="70"/>
        <v/>
      </c>
      <c r="AI221" s="113" t="str">
        <f t="shared" si="71"/>
        <v/>
      </c>
      <c r="AJ221" s="114" t="str">
        <f t="shared" si="72"/>
        <v/>
      </c>
      <c r="AK221" s="175"/>
      <c r="AL221" s="175"/>
      <c r="AM221" s="175"/>
      <c r="AN221" s="175"/>
      <c r="AO221" s="175"/>
      <c r="AP221" s="175"/>
      <c r="AQ221" s="175"/>
      <c r="AR221" s="175"/>
      <c r="AS221" s="175"/>
      <c r="AT221" s="175"/>
      <c r="AU221" s="175"/>
      <c r="AV221" s="175"/>
      <c r="AW221" s="114" t="str">
        <f t="shared" si="73"/>
        <v/>
      </c>
      <c r="AX221" s="114"/>
      <c r="AY221" s="114"/>
      <c r="AZ221" s="112"/>
    </row>
    <row r="222" spans="1:52" s="179" customFormat="1" ht="135" hidden="1" x14ac:dyDescent="0.15">
      <c r="A222" s="116">
        <v>213</v>
      </c>
      <c r="B222" s="86">
        <v>43643</v>
      </c>
      <c r="C222" s="87" t="s">
        <v>19</v>
      </c>
      <c r="D222" s="87" t="s">
        <v>907</v>
      </c>
      <c r="E222" s="86">
        <v>43643</v>
      </c>
      <c r="F222" s="87">
        <v>19</v>
      </c>
      <c r="G222" s="49" t="s">
        <v>957</v>
      </c>
      <c r="H222" s="87" t="s">
        <v>909</v>
      </c>
      <c r="I222" s="49" t="s">
        <v>958</v>
      </c>
      <c r="J222" s="49" t="s">
        <v>959</v>
      </c>
      <c r="K222" s="40">
        <v>2</v>
      </c>
      <c r="L222" s="90" t="s">
        <v>960</v>
      </c>
      <c r="M222" s="91" t="s">
        <v>912</v>
      </c>
      <c r="N222" s="91" t="s">
        <v>913</v>
      </c>
      <c r="O222" s="92">
        <v>1</v>
      </c>
      <c r="P222" s="93">
        <v>43666</v>
      </c>
      <c r="Q222" s="93">
        <v>43799</v>
      </c>
      <c r="R222" s="90" t="s">
        <v>33</v>
      </c>
      <c r="S222" s="90" t="s">
        <v>403</v>
      </c>
      <c r="T222" s="90" t="s">
        <v>403</v>
      </c>
      <c r="U222" s="94" t="s">
        <v>110</v>
      </c>
      <c r="V222" s="197"/>
      <c r="W222" s="175"/>
      <c r="X222" s="181"/>
      <c r="Y222" s="175"/>
      <c r="Z222" s="175"/>
      <c r="AA222" s="181"/>
      <c r="AB222" s="196"/>
      <c r="AC222" s="188">
        <v>43738</v>
      </c>
      <c r="AD222" s="175"/>
      <c r="AE222" s="114"/>
      <c r="AF222" s="115" t="str">
        <f t="shared" ref="AF222:AF232" si="74">IF(AE222="","",IF(OR(K222=0,K222="",AC222=""),"",AE222/K222))</f>
        <v/>
      </c>
      <c r="AG222" s="113" t="str">
        <f t="shared" ref="AG222:AG232" si="75">IF(OR(O222="",AF222=""),"",IF(OR(O222=0,AF222=0),0,IF((AF222*100%)/O222&gt;100%,100%,(AF222*100%)/O222)))</f>
        <v/>
      </c>
      <c r="AH222" s="113" t="str">
        <f t="shared" si="70"/>
        <v/>
      </c>
      <c r="AI222" s="113" t="str">
        <f t="shared" si="71"/>
        <v/>
      </c>
      <c r="AJ222" s="114" t="str">
        <f t="shared" si="72"/>
        <v/>
      </c>
      <c r="AK222" s="175"/>
      <c r="AL222" s="175"/>
      <c r="AM222" s="175"/>
      <c r="AN222" s="175"/>
      <c r="AO222" s="175"/>
      <c r="AP222" s="175"/>
      <c r="AQ222" s="175"/>
      <c r="AR222" s="175"/>
      <c r="AS222" s="175"/>
      <c r="AT222" s="175"/>
      <c r="AU222" s="175"/>
      <c r="AV222" s="175"/>
      <c r="AW222" s="114" t="str">
        <f t="shared" si="73"/>
        <v/>
      </c>
      <c r="AX222" s="114"/>
      <c r="AY222" s="114"/>
      <c r="AZ222" s="112"/>
    </row>
    <row r="223" spans="1:52" s="179" customFormat="1" ht="101.25" x14ac:dyDescent="0.15">
      <c r="A223" s="116">
        <v>214</v>
      </c>
      <c r="B223" s="86">
        <v>43643</v>
      </c>
      <c r="C223" s="87" t="s">
        <v>19</v>
      </c>
      <c r="D223" s="87" t="s">
        <v>907</v>
      </c>
      <c r="E223" s="86">
        <v>43643</v>
      </c>
      <c r="F223" s="87">
        <v>20</v>
      </c>
      <c r="G223" s="49" t="s">
        <v>961</v>
      </c>
      <c r="H223" s="87" t="s">
        <v>909</v>
      </c>
      <c r="I223" s="49" t="s">
        <v>962</v>
      </c>
      <c r="J223" s="49" t="s">
        <v>963</v>
      </c>
      <c r="K223" s="40">
        <v>1</v>
      </c>
      <c r="L223" s="90" t="s">
        <v>960</v>
      </c>
      <c r="M223" s="91" t="s">
        <v>912</v>
      </c>
      <c r="N223" s="40" t="s">
        <v>964</v>
      </c>
      <c r="O223" s="92">
        <v>1</v>
      </c>
      <c r="P223" s="97">
        <v>43666</v>
      </c>
      <c r="Q223" s="93">
        <v>43799</v>
      </c>
      <c r="R223" s="90" t="s">
        <v>33</v>
      </c>
      <c r="S223" s="90" t="s">
        <v>403</v>
      </c>
      <c r="T223" s="90" t="s">
        <v>403</v>
      </c>
      <c r="U223" s="94" t="s">
        <v>110</v>
      </c>
      <c r="V223" s="197"/>
      <c r="W223" s="175"/>
      <c r="X223" s="181"/>
      <c r="Y223" s="175"/>
      <c r="Z223" s="175"/>
      <c r="AA223" s="181"/>
      <c r="AB223" s="196"/>
      <c r="AC223" s="188">
        <v>43738</v>
      </c>
      <c r="AD223" s="244" t="s">
        <v>1324</v>
      </c>
      <c r="AE223" s="114">
        <v>1</v>
      </c>
      <c r="AF223" s="115">
        <f t="shared" si="74"/>
        <v>1</v>
      </c>
      <c r="AG223" s="113">
        <f t="shared" si="75"/>
        <v>1</v>
      </c>
      <c r="AH223" s="113" t="b">
        <f t="shared" si="70"/>
        <v>0</v>
      </c>
      <c r="AI223" s="113" t="str">
        <f t="shared" si="71"/>
        <v>TERMINADA</v>
      </c>
      <c r="AJ223" s="114" t="str">
        <f t="shared" si="72"/>
        <v>TERMINADA</v>
      </c>
      <c r="AK223" s="207" t="s">
        <v>1586</v>
      </c>
      <c r="AL223" s="181" t="s">
        <v>1057</v>
      </c>
      <c r="AM223" s="175"/>
      <c r="AN223" s="175"/>
      <c r="AO223" s="175"/>
      <c r="AP223" s="175"/>
      <c r="AQ223" s="175"/>
      <c r="AR223" s="175"/>
      <c r="AS223" s="175"/>
      <c r="AT223" s="175"/>
      <c r="AU223" s="175"/>
      <c r="AV223" s="175"/>
      <c r="AW223" s="114" t="str">
        <f t="shared" si="73"/>
        <v>CUMPLIDA</v>
      </c>
      <c r="AX223" s="114" t="s">
        <v>1517</v>
      </c>
      <c r="AY223" s="114" t="s">
        <v>647</v>
      </c>
      <c r="AZ223" s="114" t="s">
        <v>1453</v>
      </c>
    </row>
    <row r="224" spans="1:52" s="179" customFormat="1" ht="56.25" x14ac:dyDescent="0.15">
      <c r="A224" s="116">
        <v>215</v>
      </c>
      <c r="B224" s="86">
        <v>43643</v>
      </c>
      <c r="C224" s="87" t="s">
        <v>19</v>
      </c>
      <c r="D224" s="87" t="s">
        <v>907</v>
      </c>
      <c r="E224" s="86">
        <v>43643</v>
      </c>
      <c r="F224" s="87">
        <v>21</v>
      </c>
      <c r="G224" s="49" t="s">
        <v>965</v>
      </c>
      <c r="H224" s="87" t="s">
        <v>909</v>
      </c>
      <c r="I224" s="49" t="s">
        <v>1033</v>
      </c>
      <c r="J224" s="49" t="s">
        <v>966</v>
      </c>
      <c r="K224" s="40">
        <v>2</v>
      </c>
      <c r="L224" s="90" t="s">
        <v>960</v>
      </c>
      <c r="M224" s="91" t="s">
        <v>912</v>
      </c>
      <c r="N224" s="91" t="s">
        <v>913</v>
      </c>
      <c r="O224" s="92">
        <v>1</v>
      </c>
      <c r="P224" s="93">
        <v>43666</v>
      </c>
      <c r="Q224" s="93">
        <v>43789</v>
      </c>
      <c r="R224" s="90" t="s">
        <v>33</v>
      </c>
      <c r="S224" s="90" t="s">
        <v>403</v>
      </c>
      <c r="T224" s="90" t="s">
        <v>403</v>
      </c>
      <c r="U224" s="94" t="s">
        <v>110</v>
      </c>
      <c r="V224" s="197"/>
      <c r="W224" s="175"/>
      <c r="X224" s="181"/>
      <c r="Y224" s="175"/>
      <c r="Z224" s="175"/>
      <c r="AA224" s="181"/>
      <c r="AB224" s="196"/>
      <c r="AC224" s="188">
        <v>43738</v>
      </c>
      <c r="AD224" s="243" t="s">
        <v>1326</v>
      </c>
      <c r="AE224" s="114">
        <v>0</v>
      </c>
      <c r="AF224" s="115">
        <f t="shared" si="74"/>
        <v>0</v>
      </c>
      <c r="AG224" s="113">
        <f t="shared" si="75"/>
        <v>0</v>
      </c>
      <c r="AH224" s="113" t="b">
        <f t="shared" si="70"/>
        <v>0</v>
      </c>
      <c r="AI224" s="113" t="str">
        <f t="shared" si="71"/>
        <v>SIN INICIAR</v>
      </c>
      <c r="AJ224" s="114" t="str">
        <f t="shared" si="72"/>
        <v>SIN INICIAR</v>
      </c>
      <c r="AK224" s="206" t="s">
        <v>1327</v>
      </c>
      <c r="AL224" s="181" t="s">
        <v>1059</v>
      </c>
      <c r="AM224" s="175"/>
      <c r="AN224" s="175"/>
      <c r="AO224" s="175"/>
      <c r="AP224" s="175"/>
      <c r="AQ224" s="175"/>
      <c r="AR224" s="175"/>
      <c r="AS224" s="175"/>
      <c r="AT224" s="175"/>
      <c r="AU224" s="175"/>
      <c r="AV224" s="175"/>
      <c r="AW224" s="114" t="str">
        <f t="shared" si="73"/>
        <v>PENDIENTE</v>
      </c>
      <c r="AX224" s="114"/>
      <c r="AY224" s="114"/>
      <c r="AZ224" s="114"/>
    </row>
    <row r="225" spans="1:52" s="179" customFormat="1" ht="33.75" hidden="1" x14ac:dyDescent="0.15">
      <c r="A225" s="116">
        <v>216</v>
      </c>
      <c r="B225" s="86">
        <v>43643</v>
      </c>
      <c r="C225" s="87" t="s">
        <v>19</v>
      </c>
      <c r="D225" s="87" t="s">
        <v>907</v>
      </c>
      <c r="E225" s="86">
        <v>43643</v>
      </c>
      <c r="F225" s="87">
        <v>22</v>
      </c>
      <c r="G225" s="49" t="s">
        <v>967</v>
      </c>
      <c r="H225" s="87" t="s">
        <v>909</v>
      </c>
      <c r="I225" s="98" t="s">
        <v>1034</v>
      </c>
      <c r="J225" s="98" t="s">
        <v>1035</v>
      </c>
      <c r="K225" s="90">
        <v>1</v>
      </c>
      <c r="L225" s="90" t="s">
        <v>42</v>
      </c>
      <c r="M225" s="90" t="s">
        <v>968</v>
      </c>
      <c r="N225" s="90" t="s">
        <v>969</v>
      </c>
      <c r="O225" s="92">
        <v>1</v>
      </c>
      <c r="P225" s="97">
        <v>43647</v>
      </c>
      <c r="Q225" s="93">
        <v>43819</v>
      </c>
      <c r="R225" s="90" t="s">
        <v>33</v>
      </c>
      <c r="S225" s="90" t="s">
        <v>403</v>
      </c>
      <c r="T225" s="90" t="s">
        <v>403</v>
      </c>
      <c r="U225" s="94" t="s">
        <v>110</v>
      </c>
      <c r="V225" s="197"/>
      <c r="W225" s="175"/>
      <c r="X225" s="181"/>
      <c r="Y225" s="175"/>
      <c r="Z225" s="175"/>
      <c r="AA225" s="181"/>
      <c r="AB225" s="196"/>
      <c r="AC225" s="188">
        <v>43738</v>
      </c>
      <c r="AD225" s="175"/>
      <c r="AE225" s="114"/>
      <c r="AF225" s="115" t="str">
        <f t="shared" si="74"/>
        <v/>
      </c>
      <c r="AG225" s="113" t="str">
        <f t="shared" si="75"/>
        <v/>
      </c>
      <c r="AH225" s="113" t="str">
        <f t="shared" si="70"/>
        <v/>
      </c>
      <c r="AI225" s="113" t="str">
        <f t="shared" si="71"/>
        <v/>
      </c>
      <c r="AJ225" s="114" t="str">
        <f t="shared" si="72"/>
        <v/>
      </c>
      <c r="AK225" s="175"/>
      <c r="AL225" s="175"/>
      <c r="AM225" s="175"/>
      <c r="AN225" s="175"/>
      <c r="AO225" s="175"/>
      <c r="AP225" s="175"/>
      <c r="AQ225" s="175"/>
      <c r="AR225" s="175"/>
      <c r="AS225" s="175"/>
      <c r="AT225" s="175"/>
      <c r="AU225" s="175"/>
      <c r="AV225" s="175"/>
      <c r="AW225" s="114" t="str">
        <f t="shared" si="73"/>
        <v/>
      </c>
      <c r="AX225" s="114"/>
      <c r="AY225" s="114"/>
      <c r="AZ225" s="112"/>
    </row>
    <row r="226" spans="1:52" s="179" customFormat="1" ht="56.25" x14ac:dyDescent="0.15">
      <c r="A226" s="116">
        <v>217</v>
      </c>
      <c r="B226" s="86">
        <v>43643</v>
      </c>
      <c r="C226" s="87" t="s">
        <v>19</v>
      </c>
      <c r="D226" s="87" t="s">
        <v>907</v>
      </c>
      <c r="E226" s="86">
        <v>43643</v>
      </c>
      <c r="F226" s="87">
        <v>23</v>
      </c>
      <c r="G226" s="49" t="s">
        <v>970</v>
      </c>
      <c r="H226" s="87" t="s">
        <v>909</v>
      </c>
      <c r="I226" s="98" t="s">
        <v>971</v>
      </c>
      <c r="J226" s="98" t="s">
        <v>972</v>
      </c>
      <c r="K226" s="90">
        <v>1</v>
      </c>
      <c r="L226" s="90" t="s">
        <v>42</v>
      </c>
      <c r="M226" s="90" t="s">
        <v>973</v>
      </c>
      <c r="N226" s="90" t="s">
        <v>974</v>
      </c>
      <c r="O226" s="92">
        <v>1</v>
      </c>
      <c r="P226" s="97">
        <v>43647</v>
      </c>
      <c r="Q226" s="93">
        <v>43819</v>
      </c>
      <c r="R226" s="90" t="s">
        <v>33</v>
      </c>
      <c r="S226" s="90" t="s">
        <v>403</v>
      </c>
      <c r="T226" s="90" t="s">
        <v>403</v>
      </c>
      <c r="U226" s="94" t="s">
        <v>110</v>
      </c>
      <c r="V226" s="197"/>
      <c r="W226" s="175"/>
      <c r="X226" s="181"/>
      <c r="Y226" s="175"/>
      <c r="Z226" s="175"/>
      <c r="AA226" s="181"/>
      <c r="AB226" s="196"/>
      <c r="AC226" s="188">
        <v>43738</v>
      </c>
      <c r="AD226" s="244" t="s">
        <v>1325</v>
      </c>
      <c r="AE226" s="114">
        <v>0.5</v>
      </c>
      <c r="AF226" s="115">
        <f t="shared" si="74"/>
        <v>0.5</v>
      </c>
      <c r="AG226" s="113">
        <f t="shared" si="75"/>
        <v>0.5</v>
      </c>
      <c r="AH226" s="113" t="b">
        <f t="shared" si="70"/>
        <v>0</v>
      </c>
      <c r="AI226" s="113" t="str">
        <f t="shared" si="71"/>
        <v>EN PROCESO</v>
      </c>
      <c r="AJ226" s="114" t="str">
        <f t="shared" si="72"/>
        <v>EN PROCESO</v>
      </c>
      <c r="AK226" s="207" t="s">
        <v>1455</v>
      </c>
      <c r="AL226" s="181" t="s">
        <v>1057</v>
      </c>
      <c r="AM226" s="175"/>
      <c r="AN226" s="175"/>
      <c r="AO226" s="175"/>
      <c r="AP226" s="175"/>
      <c r="AQ226" s="175"/>
      <c r="AR226" s="175"/>
      <c r="AS226" s="175"/>
      <c r="AT226" s="175"/>
      <c r="AU226" s="175"/>
      <c r="AV226" s="175"/>
      <c r="AW226" s="114" t="str">
        <f t="shared" si="73"/>
        <v>PENDIENTE</v>
      </c>
      <c r="AX226" s="114"/>
      <c r="AY226" s="114"/>
      <c r="AZ226" s="114"/>
    </row>
    <row r="227" spans="1:52" s="179" customFormat="1" ht="101.25" hidden="1" x14ac:dyDescent="0.15">
      <c r="A227" s="116">
        <v>218</v>
      </c>
      <c r="B227" s="86">
        <v>43643</v>
      </c>
      <c r="C227" s="87" t="s">
        <v>19</v>
      </c>
      <c r="D227" s="87" t="s">
        <v>907</v>
      </c>
      <c r="E227" s="86">
        <v>43643</v>
      </c>
      <c r="F227" s="87">
        <v>24</v>
      </c>
      <c r="G227" s="49" t="s">
        <v>975</v>
      </c>
      <c r="H227" s="87" t="s">
        <v>909</v>
      </c>
      <c r="I227" s="98" t="s">
        <v>1036</v>
      </c>
      <c r="J227" s="98" t="s">
        <v>1037</v>
      </c>
      <c r="K227" s="90">
        <v>2</v>
      </c>
      <c r="L227" s="90" t="s">
        <v>21</v>
      </c>
      <c r="M227" s="90" t="s">
        <v>976</v>
      </c>
      <c r="N227" s="90" t="s">
        <v>1038</v>
      </c>
      <c r="O227" s="92">
        <v>1</v>
      </c>
      <c r="P227" s="97">
        <v>43666</v>
      </c>
      <c r="Q227" s="97">
        <v>43789</v>
      </c>
      <c r="R227" s="90" t="s">
        <v>33</v>
      </c>
      <c r="S227" s="90" t="s">
        <v>403</v>
      </c>
      <c r="T227" s="90" t="s">
        <v>403</v>
      </c>
      <c r="U227" s="94" t="s">
        <v>110</v>
      </c>
      <c r="V227" s="197"/>
      <c r="W227" s="175"/>
      <c r="X227" s="181"/>
      <c r="Y227" s="175"/>
      <c r="Z227" s="175"/>
      <c r="AA227" s="181"/>
      <c r="AB227" s="196"/>
      <c r="AC227" s="188">
        <v>43738</v>
      </c>
      <c r="AD227" s="175"/>
      <c r="AE227" s="114"/>
      <c r="AF227" s="115" t="str">
        <f t="shared" si="74"/>
        <v/>
      </c>
      <c r="AG227" s="113" t="str">
        <f t="shared" si="75"/>
        <v/>
      </c>
      <c r="AH227" s="113" t="str">
        <f t="shared" si="70"/>
        <v/>
      </c>
      <c r="AI227" s="113" t="str">
        <f t="shared" si="71"/>
        <v/>
      </c>
      <c r="AJ227" s="114" t="str">
        <f t="shared" si="72"/>
        <v/>
      </c>
      <c r="AK227" s="175"/>
      <c r="AL227" s="175"/>
      <c r="AM227" s="175"/>
      <c r="AN227" s="175"/>
      <c r="AO227" s="175"/>
      <c r="AP227" s="175"/>
      <c r="AQ227" s="175"/>
      <c r="AR227" s="175"/>
      <c r="AS227" s="175"/>
      <c r="AT227" s="175"/>
      <c r="AU227" s="175"/>
      <c r="AV227" s="175"/>
      <c r="AW227" s="114" t="str">
        <f t="shared" si="73"/>
        <v/>
      </c>
      <c r="AX227" s="114"/>
      <c r="AY227" s="114"/>
      <c r="AZ227" s="112"/>
    </row>
    <row r="228" spans="1:52" s="179" customFormat="1" ht="33.75" hidden="1" x14ac:dyDescent="0.15">
      <c r="A228" s="116">
        <v>219</v>
      </c>
      <c r="B228" s="86">
        <v>43643</v>
      </c>
      <c r="C228" s="87" t="s">
        <v>19</v>
      </c>
      <c r="D228" s="87" t="s">
        <v>907</v>
      </c>
      <c r="E228" s="86">
        <v>43643</v>
      </c>
      <c r="F228" s="87">
        <v>25</v>
      </c>
      <c r="G228" s="49" t="s">
        <v>977</v>
      </c>
      <c r="H228" s="87" t="s">
        <v>909</v>
      </c>
      <c r="I228" s="98" t="s">
        <v>1036</v>
      </c>
      <c r="J228" s="98" t="s">
        <v>1039</v>
      </c>
      <c r="K228" s="90">
        <v>1</v>
      </c>
      <c r="L228" s="90" t="s">
        <v>21</v>
      </c>
      <c r="M228" s="90" t="s">
        <v>976</v>
      </c>
      <c r="N228" s="90" t="s">
        <v>1038</v>
      </c>
      <c r="O228" s="92">
        <v>1</v>
      </c>
      <c r="P228" s="97">
        <v>43666</v>
      </c>
      <c r="Q228" s="97">
        <v>43789</v>
      </c>
      <c r="R228" s="90" t="s">
        <v>33</v>
      </c>
      <c r="S228" s="90" t="s">
        <v>403</v>
      </c>
      <c r="T228" s="90" t="s">
        <v>403</v>
      </c>
      <c r="U228" s="94" t="s">
        <v>110</v>
      </c>
      <c r="V228" s="197"/>
      <c r="W228" s="175"/>
      <c r="X228" s="181"/>
      <c r="Y228" s="175"/>
      <c r="Z228" s="175"/>
      <c r="AA228" s="181"/>
      <c r="AB228" s="196"/>
      <c r="AC228" s="188">
        <v>43738</v>
      </c>
      <c r="AD228" s="175"/>
      <c r="AE228" s="114"/>
      <c r="AF228" s="115" t="str">
        <f t="shared" si="74"/>
        <v/>
      </c>
      <c r="AG228" s="113" t="str">
        <f t="shared" si="75"/>
        <v/>
      </c>
      <c r="AH228" s="113" t="str">
        <f t="shared" si="70"/>
        <v/>
      </c>
      <c r="AI228" s="113" t="str">
        <f t="shared" si="71"/>
        <v/>
      </c>
      <c r="AJ228" s="114" t="str">
        <f t="shared" si="72"/>
        <v/>
      </c>
      <c r="AK228" s="175"/>
      <c r="AL228" s="175"/>
      <c r="AM228" s="175"/>
      <c r="AN228" s="175"/>
      <c r="AO228" s="175"/>
      <c r="AP228" s="175"/>
      <c r="AQ228" s="175"/>
      <c r="AR228" s="175"/>
      <c r="AS228" s="175"/>
      <c r="AT228" s="175"/>
      <c r="AU228" s="175"/>
      <c r="AV228" s="175"/>
      <c r="AW228" s="114" t="str">
        <f t="shared" si="73"/>
        <v/>
      </c>
      <c r="AX228" s="114"/>
      <c r="AY228" s="114"/>
      <c r="AZ228" s="112"/>
    </row>
    <row r="229" spans="1:52" s="179" customFormat="1" ht="78.75" hidden="1" x14ac:dyDescent="0.15">
      <c r="A229" s="116">
        <v>220</v>
      </c>
      <c r="B229" s="86">
        <v>43643</v>
      </c>
      <c r="C229" s="87" t="s">
        <v>19</v>
      </c>
      <c r="D229" s="87" t="s">
        <v>907</v>
      </c>
      <c r="E229" s="86">
        <v>43643</v>
      </c>
      <c r="F229" s="87">
        <v>26</v>
      </c>
      <c r="G229" s="49" t="s">
        <v>978</v>
      </c>
      <c r="H229" s="87" t="s">
        <v>909</v>
      </c>
      <c r="I229" s="98" t="s">
        <v>1040</v>
      </c>
      <c r="J229" s="98" t="s">
        <v>1039</v>
      </c>
      <c r="K229" s="90">
        <v>1</v>
      </c>
      <c r="L229" s="90" t="s">
        <v>21</v>
      </c>
      <c r="M229" s="90" t="s">
        <v>976</v>
      </c>
      <c r="N229" s="90" t="s">
        <v>1038</v>
      </c>
      <c r="O229" s="92">
        <v>1</v>
      </c>
      <c r="P229" s="97">
        <v>43666</v>
      </c>
      <c r="Q229" s="97">
        <v>43789</v>
      </c>
      <c r="R229" s="90" t="s">
        <v>33</v>
      </c>
      <c r="S229" s="90" t="s">
        <v>403</v>
      </c>
      <c r="T229" s="90" t="s">
        <v>403</v>
      </c>
      <c r="U229" s="94" t="s">
        <v>110</v>
      </c>
      <c r="V229" s="197"/>
      <c r="W229" s="175"/>
      <c r="X229" s="181"/>
      <c r="Y229" s="175"/>
      <c r="Z229" s="175"/>
      <c r="AA229" s="181"/>
      <c r="AB229" s="196"/>
      <c r="AC229" s="188">
        <v>43738</v>
      </c>
      <c r="AD229" s="175"/>
      <c r="AE229" s="114"/>
      <c r="AF229" s="115" t="str">
        <f t="shared" si="74"/>
        <v/>
      </c>
      <c r="AG229" s="113" t="str">
        <f t="shared" si="75"/>
        <v/>
      </c>
      <c r="AH229" s="113" t="str">
        <f t="shared" si="70"/>
        <v/>
      </c>
      <c r="AI229" s="113" t="str">
        <f t="shared" si="71"/>
        <v/>
      </c>
      <c r="AJ229" s="114" t="str">
        <f t="shared" si="72"/>
        <v/>
      </c>
      <c r="AK229" s="175"/>
      <c r="AL229" s="175"/>
      <c r="AM229" s="175"/>
      <c r="AN229" s="175"/>
      <c r="AO229" s="175"/>
      <c r="AP229" s="175"/>
      <c r="AQ229" s="175"/>
      <c r="AR229" s="175"/>
      <c r="AS229" s="175"/>
      <c r="AT229" s="175"/>
      <c r="AU229" s="175"/>
      <c r="AV229" s="175"/>
      <c r="AW229" s="114" t="str">
        <f t="shared" si="73"/>
        <v/>
      </c>
      <c r="AX229" s="114"/>
      <c r="AY229" s="114"/>
      <c r="AZ229" s="112"/>
    </row>
    <row r="230" spans="1:52" s="179" customFormat="1" ht="90" hidden="1" x14ac:dyDescent="0.15">
      <c r="A230" s="116">
        <v>221</v>
      </c>
      <c r="B230" s="86">
        <v>43643</v>
      </c>
      <c r="C230" s="87" t="s">
        <v>19</v>
      </c>
      <c r="D230" s="87" t="s">
        <v>907</v>
      </c>
      <c r="E230" s="86">
        <v>43643</v>
      </c>
      <c r="F230" s="87">
        <v>27</v>
      </c>
      <c r="G230" s="49" t="s">
        <v>979</v>
      </c>
      <c r="H230" s="87" t="s">
        <v>909</v>
      </c>
      <c r="I230" s="99" t="s">
        <v>1041</v>
      </c>
      <c r="J230" s="98" t="s">
        <v>1042</v>
      </c>
      <c r="K230" s="90">
        <v>1</v>
      </c>
      <c r="L230" s="90" t="s">
        <v>42</v>
      </c>
      <c r="M230" s="90" t="s">
        <v>976</v>
      </c>
      <c r="N230" s="90" t="s">
        <v>1038</v>
      </c>
      <c r="O230" s="92">
        <v>1</v>
      </c>
      <c r="P230" s="97">
        <v>43666</v>
      </c>
      <c r="Q230" s="93">
        <v>43789</v>
      </c>
      <c r="R230" s="90" t="s">
        <v>33</v>
      </c>
      <c r="S230" s="90" t="s">
        <v>403</v>
      </c>
      <c r="T230" s="90" t="s">
        <v>403</v>
      </c>
      <c r="U230" s="94" t="s">
        <v>110</v>
      </c>
      <c r="V230" s="197"/>
      <c r="W230" s="175"/>
      <c r="X230" s="181"/>
      <c r="Y230" s="175"/>
      <c r="Z230" s="175"/>
      <c r="AA230" s="181"/>
      <c r="AB230" s="196"/>
      <c r="AC230" s="188">
        <v>43738</v>
      </c>
      <c r="AD230" s="175"/>
      <c r="AE230" s="114"/>
      <c r="AF230" s="115" t="str">
        <f t="shared" si="74"/>
        <v/>
      </c>
      <c r="AG230" s="113" t="str">
        <f t="shared" si="75"/>
        <v/>
      </c>
      <c r="AH230" s="113" t="str">
        <f t="shared" si="70"/>
        <v/>
      </c>
      <c r="AI230" s="113" t="str">
        <f t="shared" si="71"/>
        <v/>
      </c>
      <c r="AJ230" s="114" t="str">
        <f t="shared" si="72"/>
        <v/>
      </c>
      <c r="AK230" s="175"/>
      <c r="AL230" s="175"/>
      <c r="AM230" s="175"/>
      <c r="AN230" s="175"/>
      <c r="AO230" s="175"/>
      <c r="AP230" s="175"/>
      <c r="AQ230" s="175"/>
      <c r="AR230" s="175"/>
      <c r="AS230" s="175"/>
      <c r="AT230" s="175"/>
      <c r="AU230" s="175"/>
      <c r="AV230" s="175"/>
      <c r="AW230" s="114" t="str">
        <f t="shared" si="73"/>
        <v/>
      </c>
      <c r="AX230" s="114"/>
      <c r="AY230" s="114"/>
      <c r="AZ230" s="112"/>
    </row>
    <row r="231" spans="1:52" s="179" customFormat="1" ht="33.75" hidden="1" x14ac:dyDescent="0.15">
      <c r="A231" s="116">
        <v>222</v>
      </c>
      <c r="B231" s="86">
        <v>43643</v>
      </c>
      <c r="C231" s="87" t="s">
        <v>19</v>
      </c>
      <c r="D231" s="87" t="s">
        <v>907</v>
      </c>
      <c r="E231" s="86">
        <v>43643</v>
      </c>
      <c r="F231" s="87">
        <v>28</v>
      </c>
      <c r="G231" s="49" t="s">
        <v>980</v>
      </c>
      <c r="H231" s="87" t="s">
        <v>909</v>
      </c>
      <c r="I231" s="49" t="s">
        <v>1043</v>
      </c>
      <c r="J231" s="49" t="s">
        <v>1044</v>
      </c>
      <c r="K231" s="40">
        <v>1</v>
      </c>
      <c r="L231" s="90" t="s">
        <v>21</v>
      </c>
      <c r="M231" s="91" t="s">
        <v>912</v>
      </c>
      <c r="N231" s="91" t="s">
        <v>913</v>
      </c>
      <c r="O231" s="92">
        <v>1</v>
      </c>
      <c r="P231" s="93">
        <v>43666</v>
      </c>
      <c r="Q231" s="93">
        <v>43799</v>
      </c>
      <c r="R231" s="90" t="s">
        <v>33</v>
      </c>
      <c r="S231" s="90" t="s">
        <v>403</v>
      </c>
      <c r="T231" s="90" t="s">
        <v>403</v>
      </c>
      <c r="U231" s="94" t="s">
        <v>110</v>
      </c>
      <c r="V231" s="197"/>
      <c r="W231" s="175"/>
      <c r="X231" s="181"/>
      <c r="Y231" s="175"/>
      <c r="Z231" s="175"/>
      <c r="AA231" s="181"/>
      <c r="AB231" s="196"/>
      <c r="AC231" s="188">
        <v>43738</v>
      </c>
      <c r="AD231" s="175"/>
      <c r="AE231" s="114"/>
      <c r="AF231" s="115" t="str">
        <f t="shared" si="74"/>
        <v/>
      </c>
      <c r="AG231" s="113" t="str">
        <f t="shared" si="75"/>
        <v/>
      </c>
      <c r="AH231" s="113" t="str">
        <f t="shared" si="70"/>
        <v/>
      </c>
      <c r="AI231" s="113" t="str">
        <f t="shared" si="71"/>
        <v/>
      </c>
      <c r="AJ231" s="114" t="str">
        <f t="shared" si="72"/>
        <v/>
      </c>
      <c r="AK231" s="175"/>
      <c r="AL231" s="175"/>
      <c r="AM231" s="175"/>
      <c r="AN231" s="175"/>
      <c r="AO231" s="175"/>
      <c r="AP231" s="175"/>
      <c r="AQ231" s="175"/>
      <c r="AR231" s="175"/>
      <c r="AS231" s="175"/>
      <c r="AT231" s="175"/>
      <c r="AU231" s="175"/>
      <c r="AV231" s="175"/>
      <c r="AW231" s="114" t="str">
        <f t="shared" si="73"/>
        <v/>
      </c>
      <c r="AX231" s="114"/>
      <c r="AY231" s="114"/>
      <c r="AZ231" s="112"/>
    </row>
    <row r="232" spans="1:52" s="179" customFormat="1" ht="101.25" hidden="1" x14ac:dyDescent="0.15">
      <c r="A232" s="116">
        <v>223</v>
      </c>
      <c r="B232" s="86">
        <v>43643</v>
      </c>
      <c r="C232" s="87" t="s">
        <v>19</v>
      </c>
      <c r="D232" s="87" t="s">
        <v>907</v>
      </c>
      <c r="E232" s="86">
        <v>43643</v>
      </c>
      <c r="F232" s="87">
        <v>29</v>
      </c>
      <c r="G232" s="49" t="s">
        <v>981</v>
      </c>
      <c r="H232" s="87" t="s">
        <v>909</v>
      </c>
      <c r="I232" s="49" t="s">
        <v>982</v>
      </c>
      <c r="J232" s="49" t="s">
        <v>983</v>
      </c>
      <c r="K232" s="40">
        <v>4</v>
      </c>
      <c r="L232" s="90" t="s">
        <v>21</v>
      </c>
      <c r="M232" s="91" t="s">
        <v>912</v>
      </c>
      <c r="N232" s="91" t="s">
        <v>913</v>
      </c>
      <c r="O232" s="92">
        <v>1</v>
      </c>
      <c r="P232" s="93">
        <v>43666</v>
      </c>
      <c r="Q232" s="93">
        <v>43799</v>
      </c>
      <c r="R232" s="90" t="s">
        <v>33</v>
      </c>
      <c r="S232" s="90" t="s">
        <v>403</v>
      </c>
      <c r="T232" s="90" t="s">
        <v>403</v>
      </c>
      <c r="U232" s="94" t="s">
        <v>110</v>
      </c>
      <c r="V232" s="197"/>
      <c r="W232" s="175"/>
      <c r="X232" s="181"/>
      <c r="Y232" s="175"/>
      <c r="Z232" s="175"/>
      <c r="AA232" s="181"/>
      <c r="AB232" s="196"/>
      <c r="AC232" s="188">
        <v>43738</v>
      </c>
      <c r="AD232" s="175"/>
      <c r="AE232" s="114"/>
      <c r="AF232" s="115" t="str">
        <f t="shared" si="74"/>
        <v/>
      </c>
      <c r="AG232" s="113" t="str">
        <f t="shared" si="75"/>
        <v/>
      </c>
      <c r="AH232" s="113" t="str">
        <f t="shared" si="70"/>
        <v/>
      </c>
      <c r="AI232" s="113" t="str">
        <f t="shared" si="71"/>
        <v/>
      </c>
      <c r="AJ232" s="114" t="str">
        <f t="shared" si="72"/>
        <v/>
      </c>
      <c r="AK232" s="175"/>
      <c r="AL232" s="175"/>
      <c r="AM232" s="175"/>
      <c r="AN232" s="175"/>
      <c r="AO232" s="175"/>
      <c r="AP232" s="175"/>
      <c r="AQ232" s="175"/>
      <c r="AR232" s="175"/>
      <c r="AS232" s="175"/>
      <c r="AT232" s="175"/>
      <c r="AU232" s="175"/>
      <c r="AV232" s="175"/>
      <c r="AW232" s="114" t="str">
        <f t="shared" si="73"/>
        <v/>
      </c>
      <c r="AX232" s="114"/>
      <c r="AY232" s="114"/>
      <c r="AZ232" s="112"/>
    </row>
  </sheetData>
  <autoFilter ref="A9:AZ232">
    <filterColumn colId="48">
      <customFilters>
        <customFilter operator="notEqual" val=" "/>
      </customFilters>
    </filterColumn>
  </autoFilter>
  <mergeCells count="64">
    <mergeCell ref="A1:C4"/>
    <mergeCell ref="AZ1:AZ4"/>
    <mergeCell ref="D1:AV4"/>
    <mergeCell ref="AW1:AY1"/>
    <mergeCell ref="AW2:AY2"/>
    <mergeCell ref="AW3:AY3"/>
    <mergeCell ref="AW4:AY4"/>
    <mergeCell ref="F7:F8"/>
    <mergeCell ref="H7:H8"/>
    <mergeCell ref="G7:G8"/>
    <mergeCell ref="I7:I8"/>
    <mergeCell ref="J7:K7"/>
    <mergeCell ref="U7:U8"/>
    <mergeCell ref="O7:O8"/>
    <mergeCell ref="P7:P8"/>
    <mergeCell ref="Q7:Q8"/>
    <mergeCell ref="L7:L8"/>
    <mergeCell ref="S7:S8"/>
    <mergeCell ref="M7:M8"/>
    <mergeCell ref="R7:R8"/>
    <mergeCell ref="T7:T8"/>
    <mergeCell ref="A7:A8"/>
    <mergeCell ref="B7:B8"/>
    <mergeCell ref="C7:C8"/>
    <mergeCell ref="D7:D8"/>
    <mergeCell ref="E7:E8"/>
    <mergeCell ref="A6:H6"/>
    <mergeCell ref="I6:U6"/>
    <mergeCell ref="N7:N8"/>
    <mergeCell ref="AU7:AU8"/>
    <mergeCell ref="AV7:AV8"/>
    <mergeCell ref="AL7:AL8"/>
    <mergeCell ref="AM7:AM8"/>
    <mergeCell ref="AN7:AN8"/>
    <mergeCell ref="AO7:AO8"/>
    <mergeCell ref="AP7:AP8"/>
    <mergeCell ref="AE7:AE8"/>
    <mergeCell ref="AF7:AF8"/>
    <mergeCell ref="AG7:AG8"/>
    <mergeCell ref="AJ7:AJ8"/>
    <mergeCell ref="AK7:AK8"/>
    <mergeCell ref="AA7:AA8"/>
    <mergeCell ref="AW6:AZ6"/>
    <mergeCell ref="AX7:AX8"/>
    <mergeCell ref="AY7:AY8"/>
    <mergeCell ref="AZ7:AZ8"/>
    <mergeCell ref="AQ7:AQ8"/>
    <mergeCell ref="AT7:AT8"/>
    <mergeCell ref="AR7:AR9"/>
    <mergeCell ref="AS7:AS9"/>
    <mergeCell ref="AW7:AW8"/>
    <mergeCell ref="Y7:Y9"/>
    <mergeCell ref="Z7:Z9"/>
    <mergeCell ref="AH7:AH9"/>
    <mergeCell ref="AI7:AI9"/>
    <mergeCell ref="AM6:AV6"/>
    <mergeCell ref="AB7:AB8"/>
    <mergeCell ref="AC7:AC8"/>
    <mergeCell ref="AD7:AD8"/>
    <mergeCell ref="V6:AB6"/>
    <mergeCell ref="AC6:AL6"/>
    <mergeCell ref="V7:V8"/>
    <mergeCell ref="W7:W8"/>
    <mergeCell ref="X7:X8"/>
  </mergeCells>
  <conditionalFormatting sqref="AM10:AN171 AK10:AK11 AU10:AU171 AK19 AK21:AK22 AK162:AK163 AK166 AK171 AD63 AK63 AD67:AD71 AK66 AK68 AD115 AK115:AK117 AK120:AK137 AD149:AD150 AK152:AK157 AD13:AD14 AK59:AK61 AD117 AK13:AK14 AD17:AD22 AK17 AK24 AK70:AK71 AD83 AD119:AD147 AD152:AD171 AD24:AD42 AK149:AK150 AK139:AK147 AK87:AK109 AD87:AD110 AD44:AD56 AK44:AK57 AK27:AK34 AK36:AK38 AK40:AK42">
    <cfRule type="containsText" dxfId="371" priority="1388" stopIfTrue="1" operator="containsText" text="Fecha debe ser posterior a la">
      <formula>NOT(ISERROR(SEARCH("Fecha debe ser posterior a la",AD10)))</formula>
    </cfRule>
  </conditionalFormatting>
  <conditionalFormatting sqref="AT10:AT171 AA10:AA171 AW10:AW232 AJ161:AJ164 AJ152 AJ35 AJ29 AJ166:AJ171 AJ10:AJ14 AJ20:AJ22 AJ39 AJ24 AJ26 AY78 AY83:AY84 AY86:AY206 AY208 AY210:AY232 AY10:AY52 AY54:AY76">
    <cfRule type="containsText" dxfId="370" priority="384" operator="containsText" text="SIN INICIAR">
      <formula>NOT(ISERROR(SEARCH("SIN INICIAR",AA10)))</formula>
    </cfRule>
    <cfRule type="containsText" dxfId="369" priority="168" operator="containsText" text="CERRADA">
      <formula>NOT(ISERROR(SEARCH("CERRADA",AA10)))</formula>
    </cfRule>
  </conditionalFormatting>
  <conditionalFormatting sqref="AT10:AT171 AA10:AA171 AW10:AW232 AJ161:AJ164 AJ152 AJ35 AJ29 AJ166:AJ171 AJ10:AJ14 AJ20:AJ22 AJ39 AJ24 AJ26 AY78 AY83:AY84 AY86:AY206 AY208 AY210:AY232 AY10:AY52 AY54:AY76">
    <cfRule type="containsText" dxfId="368" priority="382" operator="containsText" text="ABIERTA">
      <formula>NOT(ISERROR(SEARCH("ABIERTA",AA10)))</formula>
    </cfRule>
  </conditionalFormatting>
  <conditionalFormatting sqref="AT10:AT232 AA10:AA232 AJ161:AJ164 AJ152 AJ35 AJ29 AJ166:AJ171 AJ10:AJ14 AJ20:AJ22 AJ39 AJ24 AJ26">
    <cfRule type="containsText" dxfId="367" priority="378" operator="containsText" text="EN PROCESO">
      <formula>NOT(ISERROR(SEARCH("EN PROCESO",AA10)))</formula>
    </cfRule>
    <cfRule type="containsText" dxfId="366" priority="379" operator="containsText" text="CERRADA">
      <formula>NOT(ISERROR(SEARCH("CERRADA",AA10)))</formula>
    </cfRule>
    <cfRule type="containsText" dxfId="365" priority="380" operator="containsText" text="TERMINADA EXTEMPORÁNEA">
      <formula>NOT(ISERROR(SEARCH("TERMINADA EXTEMPORÁNEA",AA10)))</formula>
    </cfRule>
    <cfRule type="containsText" dxfId="364" priority="381" operator="containsText" text="TERMINADA">
      <formula>NOT(ISERROR(SEARCH("TERMINADA",AA10)))</formula>
    </cfRule>
    <cfRule type="containsText" dxfId="363" priority="383" operator="containsText" text="INCUMPLIDA">
      <formula>NOT(ISERROR(SEARCH("INCUMPLIDA",AA10)))</formula>
    </cfRule>
  </conditionalFormatting>
  <conditionalFormatting sqref="AW10:AW1048576">
    <cfRule type="containsText" dxfId="362" priority="376" operator="containsText" text="PENDIENTE">
      <formula>NOT(ISERROR(SEARCH("PENDIENTE",AW10)))</formula>
    </cfRule>
    <cfRule type="containsText" dxfId="361" priority="377" operator="containsText" text="CUMPLIDA">
      <formula>NOT(ISERROR(SEARCH("CUMPLIDA",AW10)))</formula>
    </cfRule>
  </conditionalFormatting>
  <conditionalFormatting sqref="Y142">
    <cfRule type="containsText" dxfId="360" priority="375" operator="containsText" text="SIN INICIAR">
      <formula>NOT(ISERROR(SEARCH("SIN INICIAR",Y142)))</formula>
    </cfRule>
  </conditionalFormatting>
  <conditionalFormatting sqref="Y142">
    <cfRule type="containsText" dxfId="359" priority="374" operator="containsText" text="INCUMPLIDA">
      <formula>NOT(ISERROR(SEARCH("INCUMPLIDA",Y142)))</formula>
    </cfRule>
  </conditionalFormatting>
  <conditionalFormatting sqref="Y142">
    <cfRule type="containsText" dxfId="358" priority="373" operator="containsText" text="ABIERTA">
      <formula>NOT(ISERROR(SEARCH("ABIERTA",Y142)))</formula>
    </cfRule>
  </conditionalFormatting>
  <conditionalFormatting sqref="Y142">
    <cfRule type="containsText" dxfId="357" priority="372" operator="containsText" text="TERMINADA">
      <formula>NOT(ISERROR(SEARCH("TERMINADA",Y142)))</formula>
    </cfRule>
  </conditionalFormatting>
  <conditionalFormatting sqref="Y142">
    <cfRule type="containsText" dxfId="356" priority="371" operator="containsText" text="TERMINADA EXTEMPORÁNEA">
      <formula>NOT(ISERROR(SEARCH("TERMINADA EXTEMPORÁNEA",Y142)))</formula>
    </cfRule>
  </conditionalFormatting>
  <conditionalFormatting sqref="Y142">
    <cfRule type="containsText" dxfId="355" priority="370" operator="containsText" text="CERRADA">
      <formula>NOT(ISERROR(SEARCH("CERRADA",Y142)))</formula>
    </cfRule>
  </conditionalFormatting>
  <conditionalFormatting sqref="Y142">
    <cfRule type="containsText" dxfId="354" priority="369" operator="containsText" text="EN PROCESO">
      <formula>NOT(ISERROR(SEARCH("EN PROCESO",Y142)))</formula>
    </cfRule>
  </conditionalFormatting>
  <conditionalFormatting sqref="AA172:AA174">
    <cfRule type="containsText" dxfId="353" priority="368" operator="containsText" text="SIN INICIAR">
      <formula>NOT(ISERROR(SEARCH("SIN INICIAR",AA172)))</formula>
    </cfRule>
  </conditionalFormatting>
  <conditionalFormatting sqref="AA172:AA174">
    <cfRule type="containsText" dxfId="352" priority="367" operator="containsText" text="ABIERTA">
      <formula>NOT(ISERROR(SEARCH("ABIERTA",AA172)))</formula>
    </cfRule>
  </conditionalFormatting>
  <conditionalFormatting sqref="AK18">
    <cfRule type="containsText" dxfId="351" priority="366" stopIfTrue="1" operator="containsText" text="Fecha debe ser posterior a la">
      <formula>NOT(ISERROR(SEARCH("Fecha debe ser posterior a la",AK18)))</formula>
    </cfRule>
  </conditionalFormatting>
  <conditionalFormatting sqref="AK20">
    <cfRule type="containsText" dxfId="350" priority="365" stopIfTrue="1" operator="containsText" text="Fecha debe ser posterior a la">
      <formula>NOT(ISERROR(SEARCH("Fecha debe ser posterior a la",AK20)))</formula>
    </cfRule>
  </conditionalFormatting>
  <conditionalFormatting sqref="AK26">
    <cfRule type="containsText" dxfId="349" priority="364" stopIfTrue="1" operator="containsText" text="Fecha debe ser posterior a la">
      <formula>NOT(ISERROR(SEARCH("Fecha debe ser posterior a la",AK26)))</formula>
    </cfRule>
  </conditionalFormatting>
  <conditionalFormatting sqref="AJ158:AJ160">
    <cfRule type="containsText" dxfId="348" priority="362" operator="containsText" text="SIN INICIAR">
      <formula>NOT(ISERROR(SEARCH("SIN INICIAR",AJ158)))</formula>
    </cfRule>
  </conditionalFormatting>
  <conditionalFormatting sqref="AJ158:AJ160">
    <cfRule type="containsText" dxfId="347" priority="360" operator="containsText" text="ABIERTA">
      <formula>NOT(ISERROR(SEARCH("ABIERTA",AJ158)))</formula>
    </cfRule>
  </conditionalFormatting>
  <conditionalFormatting sqref="AJ158:AJ160">
    <cfRule type="containsText" dxfId="346" priority="356" operator="containsText" text="EN PROCESO">
      <formula>NOT(ISERROR(SEARCH("EN PROCESO",AJ158)))</formula>
    </cfRule>
    <cfRule type="containsText" dxfId="345" priority="357" operator="containsText" text="CERRADA">
      <formula>NOT(ISERROR(SEARCH("CERRADA",AJ158)))</formula>
    </cfRule>
    <cfRule type="containsText" dxfId="344" priority="358" operator="containsText" text="TERMINADA EXTEMPORÁNEA">
      <formula>NOT(ISERROR(SEARCH("TERMINADA EXTEMPORÁNEA",AJ158)))</formula>
    </cfRule>
    <cfRule type="containsText" dxfId="343" priority="359" operator="containsText" text="TERMINADA">
      <formula>NOT(ISERROR(SEARCH("TERMINADA",AJ158)))</formula>
    </cfRule>
    <cfRule type="containsText" dxfId="342" priority="361" operator="containsText" text="INCUMPLIDA">
      <formula>NOT(ISERROR(SEARCH("INCUMPLIDA",AJ158)))</formula>
    </cfRule>
  </conditionalFormatting>
  <conditionalFormatting sqref="AJ68:AJ151">
    <cfRule type="containsText" dxfId="341" priority="355" operator="containsText" text="SIN INICIAR">
      <formula>NOT(ISERROR(SEARCH("SIN INICIAR",AJ68)))</formula>
    </cfRule>
  </conditionalFormatting>
  <conditionalFormatting sqref="AJ68:AJ151">
    <cfRule type="containsText" dxfId="340" priority="353" operator="containsText" text="ABIERTA">
      <formula>NOT(ISERROR(SEARCH("ABIERTA",AJ68)))</formula>
    </cfRule>
  </conditionalFormatting>
  <conditionalFormatting sqref="AJ68:AJ151">
    <cfRule type="containsText" dxfId="339" priority="349" operator="containsText" text="EN PROCESO">
      <formula>NOT(ISERROR(SEARCH("EN PROCESO",AJ68)))</formula>
    </cfRule>
    <cfRule type="containsText" dxfId="338" priority="350" operator="containsText" text="CERRADA">
      <formula>NOT(ISERROR(SEARCH("CERRADA",AJ68)))</formula>
    </cfRule>
    <cfRule type="containsText" dxfId="337" priority="351" operator="containsText" text="TERMINADA EXTEMPORÁNEA">
      <formula>NOT(ISERROR(SEARCH("TERMINADA EXTEMPORÁNEA",AJ68)))</formula>
    </cfRule>
    <cfRule type="containsText" dxfId="336" priority="352" operator="containsText" text="TERMINADA">
      <formula>NOT(ISERROR(SEARCH("TERMINADA",AJ68)))</formula>
    </cfRule>
    <cfRule type="containsText" dxfId="335" priority="354" operator="containsText" text="INCUMPLIDA">
      <formula>NOT(ISERROR(SEARCH("INCUMPLIDA",AJ68)))</formula>
    </cfRule>
  </conditionalFormatting>
  <conditionalFormatting sqref="AJ42">
    <cfRule type="containsText" dxfId="334" priority="348" operator="containsText" text="SIN INICIAR">
      <formula>NOT(ISERROR(SEARCH("SIN INICIAR",AJ42)))</formula>
    </cfRule>
  </conditionalFormatting>
  <conditionalFormatting sqref="AJ42">
    <cfRule type="containsText" dxfId="333" priority="346" operator="containsText" text="ABIERTA">
      <formula>NOT(ISERROR(SEARCH("ABIERTA",AJ42)))</formula>
    </cfRule>
  </conditionalFormatting>
  <conditionalFormatting sqref="AJ42">
    <cfRule type="containsText" dxfId="332" priority="342" operator="containsText" text="EN PROCESO">
      <formula>NOT(ISERROR(SEARCH("EN PROCESO",AJ42)))</formula>
    </cfRule>
    <cfRule type="containsText" dxfId="331" priority="343" operator="containsText" text="CERRADA">
      <formula>NOT(ISERROR(SEARCH("CERRADA",AJ42)))</formula>
    </cfRule>
    <cfRule type="containsText" dxfId="330" priority="344" operator="containsText" text="TERMINADA EXTEMPORÁNEA">
      <formula>NOT(ISERROR(SEARCH("TERMINADA EXTEMPORÁNEA",AJ42)))</formula>
    </cfRule>
    <cfRule type="containsText" dxfId="329" priority="345" operator="containsText" text="TERMINADA">
      <formula>NOT(ISERROR(SEARCH("TERMINADA",AJ42)))</formula>
    </cfRule>
    <cfRule type="containsText" dxfId="328" priority="347" operator="containsText" text="INCUMPLIDA">
      <formula>NOT(ISERROR(SEARCH("INCUMPLIDA",AJ42)))</formula>
    </cfRule>
  </conditionalFormatting>
  <conditionalFormatting sqref="AJ40">
    <cfRule type="containsText" dxfId="327" priority="341" operator="containsText" text="SIN INICIAR">
      <formula>NOT(ISERROR(SEARCH("SIN INICIAR",AJ40)))</formula>
    </cfRule>
  </conditionalFormatting>
  <conditionalFormatting sqref="AJ40">
    <cfRule type="containsText" dxfId="326" priority="339" operator="containsText" text="ABIERTA">
      <formula>NOT(ISERROR(SEARCH("ABIERTA",AJ40)))</formula>
    </cfRule>
  </conditionalFormatting>
  <conditionalFormatting sqref="AJ40">
    <cfRule type="containsText" dxfId="325" priority="335" operator="containsText" text="EN PROCESO">
      <formula>NOT(ISERROR(SEARCH("EN PROCESO",AJ40)))</formula>
    </cfRule>
    <cfRule type="containsText" dxfId="324" priority="336" operator="containsText" text="CERRADA">
      <formula>NOT(ISERROR(SEARCH("CERRADA",AJ40)))</formula>
    </cfRule>
    <cfRule type="containsText" dxfId="323" priority="337" operator="containsText" text="TERMINADA EXTEMPORÁNEA">
      <formula>NOT(ISERROR(SEARCH("TERMINADA EXTEMPORÁNEA",AJ40)))</formula>
    </cfRule>
    <cfRule type="containsText" dxfId="322" priority="338" operator="containsText" text="TERMINADA">
      <formula>NOT(ISERROR(SEARCH("TERMINADA",AJ40)))</formula>
    </cfRule>
    <cfRule type="containsText" dxfId="321" priority="340" operator="containsText" text="INCUMPLIDA">
      <formula>NOT(ISERROR(SEARCH("INCUMPLIDA",AJ40)))</formula>
    </cfRule>
  </conditionalFormatting>
  <conditionalFormatting sqref="AJ32">
    <cfRule type="containsText" dxfId="320" priority="334" operator="containsText" text="SIN INICIAR">
      <formula>NOT(ISERROR(SEARCH("SIN INICIAR",AJ32)))</formula>
    </cfRule>
  </conditionalFormatting>
  <conditionalFormatting sqref="AJ32">
    <cfRule type="containsText" dxfId="319" priority="332" operator="containsText" text="ABIERTA">
      <formula>NOT(ISERROR(SEARCH("ABIERTA",AJ32)))</formula>
    </cfRule>
  </conditionalFormatting>
  <conditionalFormatting sqref="AJ32">
    <cfRule type="containsText" dxfId="318" priority="328" operator="containsText" text="EN PROCESO">
      <formula>NOT(ISERROR(SEARCH("EN PROCESO",AJ32)))</formula>
    </cfRule>
    <cfRule type="containsText" dxfId="317" priority="329" operator="containsText" text="CERRADA">
      <formula>NOT(ISERROR(SEARCH("CERRADA",AJ32)))</formula>
    </cfRule>
    <cfRule type="containsText" dxfId="316" priority="330" operator="containsText" text="TERMINADA EXTEMPORÁNEA">
      <formula>NOT(ISERROR(SEARCH("TERMINADA EXTEMPORÁNEA",AJ32)))</formula>
    </cfRule>
    <cfRule type="containsText" dxfId="315" priority="331" operator="containsText" text="TERMINADA">
      <formula>NOT(ISERROR(SEARCH("TERMINADA",AJ32)))</formula>
    </cfRule>
    <cfRule type="containsText" dxfId="314" priority="333" operator="containsText" text="INCUMPLIDA">
      <formula>NOT(ISERROR(SEARCH("INCUMPLIDA",AJ32)))</formula>
    </cfRule>
  </conditionalFormatting>
  <conditionalFormatting sqref="AJ30">
    <cfRule type="containsText" dxfId="313" priority="327" operator="containsText" text="SIN INICIAR">
      <formula>NOT(ISERROR(SEARCH("SIN INICIAR",AJ30)))</formula>
    </cfRule>
  </conditionalFormatting>
  <conditionalFormatting sqref="AJ30">
    <cfRule type="containsText" dxfId="312" priority="325" operator="containsText" text="ABIERTA">
      <formula>NOT(ISERROR(SEARCH("ABIERTA",AJ30)))</formula>
    </cfRule>
  </conditionalFormatting>
  <conditionalFormatting sqref="AJ30">
    <cfRule type="containsText" dxfId="311" priority="321" operator="containsText" text="EN PROCESO">
      <formula>NOT(ISERROR(SEARCH("EN PROCESO",AJ30)))</formula>
    </cfRule>
    <cfRule type="containsText" dxfId="310" priority="322" operator="containsText" text="CERRADA">
      <formula>NOT(ISERROR(SEARCH("CERRADA",AJ30)))</formula>
    </cfRule>
    <cfRule type="containsText" dxfId="309" priority="323" operator="containsText" text="TERMINADA EXTEMPORÁNEA">
      <formula>NOT(ISERROR(SEARCH("TERMINADA EXTEMPORÁNEA",AJ30)))</formula>
    </cfRule>
    <cfRule type="containsText" dxfId="308" priority="324" operator="containsText" text="TERMINADA">
      <formula>NOT(ISERROR(SEARCH("TERMINADA",AJ30)))</formula>
    </cfRule>
    <cfRule type="containsText" dxfId="307" priority="326" operator="containsText" text="INCUMPLIDA">
      <formula>NOT(ISERROR(SEARCH("INCUMPLIDA",AJ30)))</formula>
    </cfRule>
  </conditionalFormatting>
  <conditionalFormatting sqref="AJ28">
    <cfRule type="containsText" dxfId="306" priority="320" operator="containsText" text="SIN INICIAR">
      <formula>NOT(ISERROR(SEARCH("SIN INICIAR",AJ28)))</formula>
    </cfRule>
  </conditionalFormatting>
  <conditionalFormatting sqref="AJ28">
    <cfRule type="containsText" dxfId="305" priority="318" operator="containsText" text="ABIERTA">
      <formula>NOT(ISERROR(SEARCH("ABIERTA",AJ28)))</formula>
    </cfRule>
  </conditionalFormatting>
  <conditionalFormatting sqref="AJ28">
    <cfRule type="containsText" dxfId="304" priority="314" operator="containsText" text="EN PROCESO">
      <formula>NOT(ISERROR(SEARCH("EN PROCESO",AJ28)))</formula>
    </cfRule>
    <cfRule type="containsText" dxfId="303" priority="315" operator="containsText" text="CERRADA">
      <formula>NOT(ISERROR(SEARCH("CERRADA",AJ28)))</formula>
    </cfRule>
    <cfRule type="containsText" dxfId="302" priority="316" operator="containsText" text="TERMINADA EXTEMPORÁNEA">
      <formula>NOT(ISERROR(SEARCH("TERMINADA EXTEMPORÁNEA",AJ28)))</formula>
    </cfRule>
    <cfRule type="containsText" dxfId="301" priority="317" operator="containsText" text="TERMINADA">
      <formula>NOT(ISERROR(SEARCH("TERMINADA",AJ28)))</formula>
    </cfRule>
    <cfRule type="containsText" dxfId="300" priority="319" operator="containsText" text="INCUMPLIDA">
      <formula>NOT(ISERROR(SEARCH("INCUMPLIDA",AJ28)))</formula>
    </cfRule>
  </conditionalFormatting>
  <conditionalFormatting sqref="AJ27">
    <cfRule type="containsText" dxfId="299" priority="313" operator="containsText" text="SIN INICIAR">
      <formula>NOT(ISERROR(SEARCH("SIN INICIAR",AJ27)))</formula>
    </cfRule>
  </conditionalFormatting>
  <conditionalFormatting sqref="AJ27">
    <cfRule type="containsText" dxfId="298" priority="311" operator="containsText" text="ABIERTA">
      <formula>NOT(ISERROR(SEARCH("ABIERTA",AJ27)))</formula>
    </cfRule>
  </conditionalFormatting>
  <conditionalFormatting sqref="AJ27">
    <cfRule type="containsText" dxfId="297" priority="307" operator="containsText" text="EN PROCESO">
      <formula>NOT(ISERROR(SEARCH("EN PROCESO",AJ27)))</formula>
    </cfRule>
    <cfRule type="containsText" dxfId="296" priority="308" operator="containsText" text="CERRADA">
      <formula>NOT(ISERROR(SEARCH("CERRADA",AJ27)))</formula>
    </cfRule>
    <cfRule type="containsText" dxfId="295" priority="309" operator="containsText" text="TERMINADA EXTEMPORÁNEA">
      <formula>NOT(ISERROR(SEARCH("TERMINADA EXTEMPORÁNEA",AJ27)))</formula>
    </cfRule>
    <cfRule type="containsText" dxfId="294" priority="310" operator="containsText" text="TERMINADA">
      <formula>NOT(ISERROR(SEARCH("TERMINADA",AJ27)))</formula>
    </cfRule>
    <cfRule type="containsText" dxfId="293" priority="312" operator="containsText" text="INCUMPLIDA">
      <formula>NOT(ISERROR(SEARCH("INCUMPLIDA",AJ27)))</formula>
    </cfRule>
  </conditionalFormatting>
  <conditionalFormatting sqref="AJ19">
    <cfRule type="containsText" dxfId="292" priority="306" operator="containsText" text="SIN INICIAR">
      <formula>NOT(ISERROR(SEARCH("SIN INICIAR",AJ19)))</formula>
    </cfRule>
  </conditionalFormatting>
  <conditionalFormatting sqref="AJ19">
    <cfRule type="containsText" dxfId="291" priority="304" operator="containsText" text="ABIERTA">
      <formula>NOT(ISERROR(SEARCH("ABIERTA",AJ19)))</formula>
    </cfRule>
  </conditionalFormatting>
  <conditionalFormatting sqref="AJ19">
    <cfRule type="containsText" dxfId="290" priority="300" operator="containsText" text="EN PROCESO">
      <formula>NOT(ISERROR(SEARCH("EN PROCESO",AJ19)))</formula>
    </cfRule>
    <cfRule type="containsText" dxfId="289" priority="301" operator="containsText" text="CERRADA">
      <formula>NOT(ISERROR(SEARCH("CERRADA",AJ19)))</formula>
    </cfRule>
    <cfRule type="containsText" dxfId="288" priority="302" operator="containsText" text="TERMINADA EXTEMPORÁNEA">
      <formula>NOT(ISERROR(SEARCH("TERMINADA EXTEMPORÁNEA",AJ19)))</formula>
    </cfRule>
    <cfRule type="containsText" dxfId="287" priority="303" operator="containsText" text="TERMINADA">
      <formula>NOT(ISERROR(SEARCH("TERMINADA",AJ19)))</formula>
    </cfRule>
    <cfRule type="containsText" dxfId="286" priority="305" operator="containsText" text="INCUMPLIDA">
      <formula>NOT(ISERROR(SEARCH("INCUMPLIDA",AJ19)))</formula>
    </cfRule>
  </conditionalFormatting>
  <conditionalFormatting sqref="AJ17:AJ18">
    <cfRule type="containsText" dxfId="285" priority="299" operator="containsText" text="SIN INICIAR">
      <formula>NOT(ISERROR(SEARCH("SIN INICIAR",AJ17)))</formula>
    </cfRule>
  </conditionalFormatting>
  <conditionalFormatting sqref="AJ17:AJ18">
    <cfRule type="containsText" dxfId="284" priority="297" operator="containsText" text="ABIERTA">
      <formula>NOT(ISERROR(SEARCH("ABIERTA",AJ17)))</formula>
    </cfRule>
  </conditionalFormatting>
  <conditionalFormatting sqref="AJ17:AJ18">
    <cfRule type="containsText" dxfId="283" priority="293" operator="containsText" text="EN PROCESO">
      <formula>NOT(ISERROR(SEARCH("EN PROCESO",AJ17)))</formula>
    </cfRule>
    <cfRule type="containsText" dxfId="282" priority="294" operator="containsText" text="CERRADA">
      <formula>NOT(ISERROR(SEARCH("CERRADA",AJ17)))</formula>
    </cfRule>
    <cfRule type="containsText" dxfId="281" priority="295" operator="containsText" text="TERMINADA EXTEMPORÁNEA">
      <formula>NOT(ISERROR(SEARCH("TERMINADA EXTEMPORÁNEA",AJ17)))</formula>
    </cfRule>
    <cfRule type="containsText" dxfId="280" priority="296" operator="containsText" text="TERMINADA">
      <formula>NOT(ISERROR(SEARCH("TERMINADA",AJ17)))</formula>
    </cfRule>
    <cfRule type="containsText" dxfId="279" priority="298" operator="containsText" text="INCUMPLIDA">
      <formula>NOT(ISERROR(SEARCH("INCUMPLIDA",AJ17)))</formula>
    </cfRule>
  </conditionalFormatting>
  <conditionalFormatting sqref="AK35">
    <cfRule type="containsText" dxfId="278" priority="292" stopIfTrue="1" operator="containsText" text="Fecha debe ser posterior a la">
      <formula>NOT(ISERROR(SEARCH("Fecha debe ser posterior a la",AK35)))</formula>
    </cfRule>
  </conditionalFormatting>
  <conditionalFormatting sqref="AK158">
    <cfRule type="containsText" dxfId="277" priority="291" stopIfTrue="1" operator="containsText" text="Fecha debe ser posterior a la">
      <formula>NOT(ISERROR(SEARCH("Fecha debe ser posterior a la",AK158)))</formula>
    </cfRule>
  </conditionalFormatting>
  <conditionalFormatting sqref="AK159:AK160">
    <cfRule type="containsText" dxfId="276" priority="290" stopIfTrue="1" operator="containsText" text="Fecha debe ser posterior a la">
      <formula>NOT(ISERROR(SEARCH("Fecha debe ser posterior a la",AK159)))</formula>
    </cfRule>
  </conditionalFormatting>
  <conditionalFormatting sqref="AK161">
    <cfRule type="containsText" dxfId="275" priority="288" stopIfTrue="1" operator="containsText" text="Fecha debe ser posterior a la">
      <formula>NOT(ISERROR(SEARCH("Fecha debe ser posterior a la",AK161)))</formula>
    </cfRule>
  </conditionalFormatting>
  <conditionalFormatting sqref="AK164">
    <cfRule type="containsText" dxfId="274" priority="287" stopIfTrue="1" operator="containsText" text="Fecha debe ser posterior a la">
      <formula>NOT(ISERROR(SEARCH("Fecha debe ser posterior a la",AK164)))</formula>
    </cfRule>
  </conditionalFormatting>
  <conditionalFormatting sqref="AK165">
    <cfRule type="containsText" dxfId="273" priority="286" stopIfTrue="1" operator="containsText" text="Fecha debe ser posterior a la">
      <formula>NOT(ISERROR(SEARCH("Fecha debe ser posterior a la",AK165)))</formula>
    </cfRule>
  </conditionalFormatting>
  <conditionalFormatting sqref="AJ165">
    <cfRule type="containsText" dxfId="272" priority="285" operator="containsText" text="SIN INICIAR">
      <formula>NOT(ISERROR(SEARCH("SIN INICIAR",AJ165)))</formula>
    </cfRule>
  </conditionalFormatting>
  <conditionalFormatting sqref="AJ165">
    <cfRule type="containsText" dxfId="271" priority="283" operator="containsText" text="ABIERTA">
      <formula>NOT(ISERROR(SEARCH("ABIERTA",AJ165)))</formula>
    </cfRule>
  </conditionalFormatting>
  <conditionalFormatting sqref="AJ165">
    <cfRule type="containsText" dxfId="270" priority="279" operator="containsText" text="EN PROCESO">
      <formula>NOT(ISERROR(SEARCH("EN PROCESO",AJ165)))</formula>
    </cfRule>
    <cfRule type="containsText" dxfId="269" priority="280" operator="containsText" text="CERRADA">
      <formula>NOT(ISERROR(SEARCH("CERRADA",AJ165)))</formula>
    </cfRule>
    <cfRule type="containsText" dxfId="268" priority="281" operator="containsText" text="TERMINADA EXTEMPORÁNEA">
      <formula>NOT(ISERROR(SEARCH("TERMINADA EXTEMPORÁNEA",AJ165)))</formula>
    </cfRule>
    <cfRule type="containsText" dxfId="267" priority="282" operator="containsText" text="TERMINADA">
      <formula>NOT(ISERROR(SEARCH("TERMINADA",AJ165)))</formula>
    </cfRule>
    <cfRule type="containsText" dxfId="266" priority="284" operator="containsText" text="INCUMPLIDA">
      <formula>NOT(ISERROR(SEARCH("INCUMPLIDA",AJ165)))</formula>
    </cfRule>
  </conditionalFormatting>
  <conditionalFormatting sqref="AK167">
    <cfRule type="containsText" dxfId="265" priority="278" stopIfTrue="1" operator="containsText" text="Fecha debe ser posterior a la">
      <formula>NOT(ISERROR(SEARCH("Fecha debe ser posterior a la",AK167)))</formula>
    </cfRule>
  </conditionalFormatting>
  <conditionalFormatting sqref="AK168">
    <cfRule type="containsText" dxfId="264" priority="277" stopIfTrue="1" operator="containsText" text="Fecha debe ser posterior a la">
      <formula>NOT(ISERROR(SEARCH("Fecha debe ser posterior a la",AK168)))</formula>
    </cfRule>
  </conditionalFormatting>
  <conditionalFormatting sqref="AK169">
    <cfRule type="containsText" dxfId="263" priority="276" stopIfTrue="1" operator="containsText" text="Fecha debe ser posterior a la">
      <formula>NOT(ISERROR(SEARCH("Fecha debe ser posterior a la",AK169)))</formula>
    </cfRule>
  </conditionalFormatting>
  <conditionalFormatting sqref="AK170">
    <cfRule type="containsText" dxfId="262" priority="275" stopIfTrue="1" operator="containsText" text="Fecha debe ser posterior a la">
      <formula>NOT(ISERROR(SEARCH("Fecha debe ser posterior a la",AK170)))</formula>
    </cfRule>
  </conditionalFormatting>
  <conditionalFormatting sqref="AJ38">
    <cfRule type="containsText" dxfId="261" priority="274" operator="containsText" text="SIN INICIAR">
      <formula>NOT(ISERROR(SEARCH("SIN INICIAR",AJ38)))</formula>
    </cfRule>
  </conditionalFormatting>
  <conditionalFormatting sqref="AJ38">
    <cfRule type="containsText" dxfId="260" priority="272" operator="containsText" text="ABIERTA">
      <formula>NOT(ISERROR(SEARCH("ABIERTA",AJ38)))</formula>
    </cfRule>
  </conditionalFormatting>
  <conditionalFormatting sqref="AJ38">
    <cfRule type="containsText" dxfId="259" priority="268" operator="containsText" text="EN PROCESO">
      <formula>NOT(ISERROR(SEARCH("EN PROCESO",AJ38)))</formula>
    </cfRule>
    <cfRule type="containsText" dxfId="258" priority="269" operator="containsText" text="CERRADA">
      <formula>NOT(ISERROR(SEARCH("CERRADA",AJ38)))</formula>
    </cfRule>
    <cfRule type="containsText" dxfId="257" priority="270" operator="containsText" text="TERMINADA EXTEMPORÁNEA">
      <formula>NOT(ISERROR(SEARCH("TERMINADA EXTEMPORÁNEA",AJ38)))</formula>
    </cfRule>
    <cfRule type="containsText" dxfId="256" priority="271" operator="containsText" text="TERMINADA">
      <formula>NOT(ISERROR(SEARCH("TERMINADA",AJ38)))</formula>
    </cfRule>
    <cfRule type="containsText" dxfId="255" priority="273" operator="containsText" text="INCUMPLIDA">
      <formula>NOT(ISERROR(SEARCH("INCUMPLIDA",AJ38)))</formula>
    </cfRule>
  </conditionalFormatting>
  <conditionalFormatting sqref="AJ43">
    <cfRule type="containsText" dxfId="254" priority="267" operator="containsText" text="SIN INICIAR">
      <formula>NOT(ISERROR(SEARCH("SIN INICIAR",AJ43)))</formula>
    </cfRule>
  </conditionalFormatting>
  <conditionalFormatting sqref="AJ43">
    <cfRule type="containsText" dxfId="253" priority="265" operator="containsText" text="ABIERTA">
      <formula>NOT(ISERROR(SEARCH("ABIERTA",AJ43)))</formula>
    </cfRule>
  </conditionalFormatting>
  <conditionalFormatting sqref="AJ43">
    <cfRule type="containsText" dxfId="252" priority="261" operator="containsText" text="EN PROCESO">
      <formula>NOT(ISERROR(SEARCH("EN PROCESO",AJ43)))</formula>
    </cfRule>
    <cfRule type="containsText" dxfId="251" priority="262" operator="containsText" text="CERRADA">
      <formula>NOT(ISERROR(SEARCH("CERRADA",AJ43)))</formula>
    </cfRule>
    <cfRule type="containsText" dxfId="250" priority="263" operator="containsText" text="TERMINADA EXTEMPORÁNEA">
      <formula>NOT(ISERROR(SEARCH("TERMINADA EXTEMPORÁNEA",AJ43)))</formula>
    </cfRule>
    <cfRule type="containsText" dxfId="249" priority="264" operator="containsText" text="TERMINADA">
      <formula>NOT(ISERROR(SEARCH("TERMINADA",AJ43)))</formula>
    </cfRule>
    <cfRule type="containsText" dxfId="248" priority="266" operator="containsText" text="INCUMPLIDA">
      <formula>NOT(ISERROR(SEARCH("INCUMPLIDA",AJ43)))</formula>
    </cfRule>
  </conditionalFormatting>
  <conditionalFormatting sqref="AJ44">
    <cfRule type="containsText" dxfId="247" priority="260" operator="containsText" text="SIN INICIAR">
      <formula>NOT(ISERROR(SEARCH("SIN INICIAR",AJ44)))</formula>
    </cfRule>
  </conditionalFormatting>
  <conditionalFormatting sqref="AJ44">
    <cfRule type="containsText" dxfId="246" priority="258" operator="containsText" text="ABIERTA">
      <formula>NOT(ISERROR(SEARCH("ABIERTA",AJ44)))</formula>
    </cfRule>
  </conditionalFormatting>
  <conditionalFormatting sqref="AJ44">
    <cfRule type="containsText" dxfId="245" priority="254" operator="containsText" text="EN PROCESO">
      <formula>NOT(ISERROR(SEARCH("EN PROCESO",AJ44)))</formula>
    </cfRule>
    <cfRule type="containsText" dxfId="244" priority="255" operator="containsText" text="CERRADA">
      <formula>NOT(ISERROR(SEARCH("CERRADA",AJ44)))</formula>
    </cfRule>
    <cfRule type="containsText" dxfId="243" priority="256" operator="containsText" text="TERMINADA EXTEMPORÁNEA">
      <formula>NOT(ISERROR(SEARCH("TERMINADA EXTEMPORÁNEA",AJ44)))</formula>
    </cfRule>
    <cfRule type="containsText" dxfId="242" priority="257" operator="containsText" text="TERMINADA">
      <formula>NOT(ISERROR(SEARCH("TERMINADA",AJ44)))</formula>
    </cfRule>
    <cfRule type="containsText" dxfId="241" priority="259" operator="containsText" text="INCUMPLIDA">
      <formula>NOT(ISERROR(SEARCH("INCUMPLIDA",AJ44)))</formula>
    </cfRule>
  </conditionalFormatting>
  <conditionalFormatting sqref="AJ45">
    <cfRule type="containsText" dxfId="240" priority="253" operator="containsText" text="SIN INICIAR">
      <formula>NOT(ISERROR(SEARCH("SIN INICIAR",AJ45)))</formula>
    </cfRule>
  </conditionalFormatting>
  <conditionalFormatting sqref="AJ45">
    <cfRule type="containsText" dxfId="239" priority="251" operator="containsText" text="ABIERTA">
      <formula>NOT(ISERROR(SEARCH("ABIERTA",AJ45)))</formula>
    </cfRule>
  </conditionalFormatting>
  <conditionalFormatting sqref="AJ45">
    <cfRule type="containsText" dxfId="238" priority="247" operator="containsText" text="EN PROCESO">
      <formula>NOT(ISERROR(SEARCH("EN PROCESO",AJ45)))</formula>
    </cfRule>
    <cfRule type="containsText" dxfId="237" priority="248" operator="containsText" text="CERRADA">
      <formula>NOT(ISERROR(SEARCH("CERRADA",AJ45)))</formula>
    </cfRule>
    <cfRule type="containsText" dxfId="236" priority="249" operator="containsText" text="TERMINADA EXTEMPORÁNEA">
      <formula>NOT(ISERROR(SEARCH("TERMINADA EXTEMPORÁNEA",AJ45)))</formula>
    </cfRule>
    <cfRule type="containsText" dxfId="235" priority="250" operator="containsText" text="TERMINADA">
      <formula>NOT(ISERROR(SEARCH("TERMINADA",AJ45)))</formula>
    </cfRule>
    <cfRule type="containsText" dxfId="234" priority="252" operator="containsText" text="INCUMPLIDA">
      <formula>NOT(ISERROR(SEARCH("INCUMPLIDA",AJ45)))</formula>
    </cfRule>
  </conditionalFormatting>
  <conditionalFormatting sqref="AJ46">
    <cfRule type="containsText" dxfId="233" priority="246" operator="containsText" text="SIN INICIAR">
      <formula>NOT(ISERROR(SEARCH("SIN INICIAR",AJ46)))</formula>
    </cfRule>
  </conditionalFormatting>
  <conditionalFormatting sqref="AJ46">
    <cfRule type="containsText" dxfId="232" priority="244" operator="containsText" text="ABIERTA">
      <formula>NOT(ISERROR(SEARCH("ABIERTA",AJ46)))</formula>
    </cfRule>
  </conditionalFormatting>
  <conditionalFormatting sqref="AJ46">
    <cfRule type="containsText" dxfId="231" priority="240" operator="containsText" text="EN PROCESO">
      <formula>NOT(ISERROR(SEARCH("EN PROCESO",AJ46)))</formula>
    </cfRule>
    <cfRule type="containsText" dxfId="230" priority="241" operator="containsText" text="CERRADA">
      <formula>NOT(ISERROR(SEARCH("CERRADA",AJ46)))</formula>
    </cfRule>
    <cfRule type="containsText" dxfId="229" priority="242" operator="containsText" text="TERMINADA EXTEMPORÁNEA">
      <formula>NOT(ISERROR(SEARCH("TERMINADA EXTEMPORÁNEA",AJ46)))</formula>
    </cfRule>
    <cfRule type="containsText" dxfId="228" priority="243" operator="containsText" text="TERMINADA">
      <formula>NOT(ISERROR(SEARCH("TERMINADA",AJ46)))</formula>
    </cfRule>
    <cfRule type="containsText" dxfId="227" priority="245" operator="containsText" text="INCUMPLIDA">
      <formula>NOT(ISERROR(SEARCH("INCUMPLIDA",AJ46)))</formula>
    </cfRule>
  </conditionalFormatting>
  <conditionalFormatting sqref="AJ47">
    <cfRule type="containsText" dxfId="226" priority="239" operator="containsText" text="SIN INICIAR">
      <formula>NOT(ISERROR(SEARCH("SIN INICIAR",AJ47)))</formula>
    </cfRule>
  </conditionalFormatting>
  <conditionalFormatting sqref="AJ47">
    <cfRule type="containsText" dxfId="225" priority="237" operator="containsText" text="ABIERTA">
      <formula>NOT(ISERROR(SEARCH("ABIERTA",AJ47)))</formula>
    </cfRule>
  </conditionalFormatting>
  <conditionalFormatting sqref="AJ47">
    <cfRule type="containsText" dxfId="224" priority="233" operator="containsText" text="EN PROCESO">
      <formula>NOT(ISERROR(SEARCH("EN PROCESO",AJ47)))</formula>
    </cfRule>
    <cfRule type="containsText" dxfId="223" priority="234" operator="containsText" text="CERRADA">
      <formula>NOT(ISERROR(SEARCH("CERRADA",AJ47)))</formula>
    </cfRule>
    <cfRule type="containsText" dxfId="222" priority="235" operator="containsText" text="TERMINADA EXTEMPORÁNEA">
      <formula>NOT(ISERROR(SEARCH("TERMINADA EXTEMPORÁNEA",AJ47)))</formula>
    </cfRule>
    <cfRule type="containsText" dxfId="221" priority="236" operator="containsText" text="TERMINADA">
      <formula>NOT(ISERROR(SEARCH("TERMINADA",AJ47)))</formula>
    </cfRule>
    <cfRule type="containsText" dxfId="220" priority="238" operator="containsText" text="INCUMPLIDA">
      <formula>NOT(ISERROR(SEARCH("INCUMPLIDA",AJ47)))</formula>
    </cfRule>
  </conditionalFormatting>
  <conditionalFormatting sqref="AJ48">
    <cfRule type="containsText" dxfId="219" priority="232" operator="containsText" text="SIN INICIAR">
      <formula>NOT(ISERROR(SEARCH("SIN INICIAR",AJ48)))</formula>
    </cfRule>
  </conditionalFormatting>
  <conditionalFormatting sqref="AJ48">
    <cfRule type="containsText" dxfId="218" priority="230" operator="containsText" text="ABIERTA">
      <formula>NOT(ISERROR(SEARCH("ABIERTA",AJ48)))</formula>
    </cfRule>
  </conditionalFormatting>
  <conditionalFormatting sqref="AJ48">
    <cfRule type="containsText" dxfId="217" priority="226" operator="containsText" text="EN PROCESO">
      <formula>NOT(ISERROR(SEARCH("EN PROCESO",AJ48)))</formula>
    </cfRule>
    <cfRule type="containsText" dxfId="216" priority="227" operator="containsText" text="CERRADA">
      <formula>NOT(ISERROR(SEARCH("CERRADA",AJ48)))</formula>
    </cfRule>
    <cfRule type="containsText" dxfId="215" priority="228" operator="containsText" text="TERMINADA EXTEMPORÁNEA">
      <formula>NOT(ISERROR(SEARCH("TERMINADA EXTEMPORÁNEA",AJ48)))</formula>
    </cfRule>
    <cfRule type="containsText" dxfId="214" priority="229" operator="containsText" text="TERMINADA">
      <formula>NOT(ISERROR(SEARCH("TERMINADA",AJ48)))</formula>
    </cfRule>
    <cfRule type="containsText" dxfId="213" priority="231" operator="containsText" text="INCUMPLIDA">
      <formula>NOT(ISERROR(SEARCH("INCUMPLIDA",AJ48)))</formula>
    </cfRule>
  </conditionalFormatting>
  <conditionalFormatting sqref="AJ49">
    <cfRule type="containsText" dxfId="212" priority="225" operator="containsText" text="SIN INICIAR">
      <formula>NOT(ISERROR(SEARCH("SIN INICIAR",AJ49)))</formula>
    </cfRule>
  </conditionalFormatting>
  <conditionalFormatting sqref="AJ49">
    <cfRule type="containsText" dxfId="211" priority="223" operator="containsText" text="ABIERTA">
      <formula>NOT(ISERROR(SEARCH("ABIERTA",AJ49)))</formula>
    </cfRule>
  </conditionalFormatting>
  <conditionalFormatting sqref="AJ49">
    <cfRule type="containsText" dxfId="210" priority="219" operator="containsText" text="EN PROCESO">
      <formula>NOT(ISERROR(SEARCH("EN PROCESO",AJ49)))</formula>
    </cfRule>
    <cfRule type="containsText" dxfId="209" priority="220" operator="containsText" text="CERRADA">
      <formula>NOT(ISERROR(SEARCH("CERRADA",AJ49)))</formula>
    </cfRule>
    <cfRule type="containsText" dxfId="208" priority="221" operator="containsText" text="TERMINADA EXTEMPORÁNEA">
      <formula>NOT(ISERROR(SEARCH("TERMINADA EXTEMPORÁNEA",AJ49)))</formula>
    </cfRule>
    <cfRule type="containsText" dxfId="207" priority="222" operator="containsText" text="TERMINADA">
      <formula>NOT(ISERROR(SEARCH("TERMINADA",AJ49)))</formula>
    </cfRule>
    <cfRule type="containsText" dxfId="206" priority="224" operator="containsText" text="INCUMPLIDA">
      <formula>NOT(ISERROR(SEARCH("INCUMPLIDA",AJ49)))</formula>
    </cfRule>
  </conditionalFormatting>
  <conditionalFormatting sqref="AJ50:AJ67">
    <cfRule type="containsText" dxfId="205" priority="218" operator="containsText" text="SIN INICIAR">
      <formula>NOT(ISERROR(SEARCH("SIN INICIAR",AJ50)))</formula>
    </cfRule>
  </conditionalFormatting>
  <conditionalFormatting sqref="AJ50:AJ67">
    <cfRule type="containsText" dxfId="204" priority="216" operator="containsText" text="ABIERTA">
      <formula>NOT(ISERROR(SEARCH("ABIERTA",AJ50)))</formula>
    </cfRule>
  </conditionalFormatting>
  <conditionalFormatting sqref="AJ50:AJ67">
    <cfRule type="containsText" dxfId="203" priority="212" operator="containsText" text="EN PROCESO">
      <formula>NOT(ISERROR(SEARCH("EN PROCESO",AJ50)))</formula>
    </cfRule>
    <cfRule type="containsText" dxfId="202" priority="213" operator="containsText" text="CERRADA">
      <formula>NOT(ISERROR(SEARCH("CERRADA",AJ50)))</formula>
    </cfRule>
    <cfRule type="containsText" dxfId="201" priority="214" operator="containsText" text="TERMINADA EXTEMPORÁNEA">
      <formula>NOT(ISERROR(SEARCH("TERMINADA EXTEMPORÁNEA",AJ50)))</formula>
    </cfRule>
    <cfRule type="containsText" dxfId="200" priority="215" operator="containsText" text="TERMINADA">
      <formula>NOT(ISERROR(SEARCH("TERMINADA",AJ50)))</formula>
    </cfRule>
    <cfRule type="containsText" dxfId="199" priority="217" operator="containsText" text="INCUMPLIDA">
      <formula>NOT(ISERROR(SEARCH("INCUMPLIDA",AJ50)))</formula>
    </cfRule>
  </conditionalFormatting>
  <conditionalFormatting sqref="AJ153:AJ157">
    <cfRule type="containsText" dxfId="198" priority="211" operator="containsText" text="SIN INICIAR">
      <formula>NOT(ISERROR(SEARCH("SIN INICIAR",AJ153)))</formula>
    </cfRule>
  </conditionalFormatting>
  <conditionalFormatting sqref="AJ153:AJ157">
    <cfRule type="containsText" dxfId="197" priority="209" operator="containsText" text="ABIERTA">
      <formula>NOT(ISERROR(SEARCH("ABIERTA",AJ153)))</formula>
    </cfRule>
  </conditionalFormatting>
  <conditionalFormatting sqref="AJ153:AJ157">
    <cfRule type="containsText" dxfId="196" priority="205" operator="containsText" text="EN PROCESO">
      <formula>NOT(ISERROR(SEARCH("EN PROCESO",AJ153)))</formula>
    </cfRule>
    <cfRule type="containsText" dxfId="195" priority="206" operator="containsText" text="CERRADA">
      <formula>NOT(ISERROR(SEARCH("CERRADA",AJ153)))</formula>
    </cfRule>
    <cfRule type="containsText" dxfId="194" priority="207" operator="containsText" text="TERMINADA EXTEMPORÁNEA">
      <formula>NOT(ISERROR(SEARCH("TERMINADA EXTEMPORÁNEA",AJ153)))</formula>
    </cfRule>
    <cfRule type="containsText" dxfId="193" priority="208" operator="containsText" text="TERMINADA">
      <formula>NOT(ISERROR(SEARCH("TERMINADA",AJ153)))</formula>
    </cfRule>
    <cfRule type="containsText" dxfId="192" priority="210" operator="containsText" text="INCUMPLIDA">
      <formula>NOT(ISERROR(SEARCH("INCUMPLIDA",AJ153)))</formula>
    </cfRule>
  </conditionalFormatting>
  <conditionalFormatting sqref="AJ172:AJ232">
    <cfRule type="containsText" dxfId="191" priority="204" operator="containsText" text="SIN INICIAR">
      <formula>NOT(ISERROR(SEARCH("SIN INICIAR",AJ172)))</formula>
    </cfRule>
  </conditionalFormatting>
  <conditionalFormatting sqref="AJ172:AJ232">
    <cfRule type="containsText" dxfId="190" priority="202" operator="containsText" text="ABIERTA">
      <formula>NOT(ISERROR(SEARCH("ABIERTA",AJ172)))</formula>
    </cfRule>
  </conditionalFormatting>
  <conditionalFormatting sqref="AJ172:AJ232">
    <cfRule type="containsText" dxfId="189" priority="198" operator="containsText" text="EN PROCESO">
      <formula>NOT(ISERROR(SEARCH("EN PROCESO",AJ172)))</formula>
    </cfRule>
    <cfRule type="containsText" dxfId="188" priority="199" operator="containsText" text="CERRADA">
      <formula>NOT(ISERROR(SEARCH("CERRADA",AJ172)))</formula>
    </cfRule>
    <cfRule type="containsText" dxfId="187" priority="200" operator="containsText" text="TERMINADA EXTEMPORÁNEA">
      <formula>NOT(ISERROR(SEARCH("TERMINADA EXTEMPORÁNEA",AJ172)))</formula>
    </cfRule>
    <cfRule type="containsText" dxfId="186" priority="201" operator="containsText" text="TERMINADA">
      <formula>NOT(ISERROR(SEARCH("TERMINADA",AJ172)))</formula>
    </cfRule>
    <cfRule type="containsText" dxfId="185" priority="203" operator="containsText" text="INCUMPLIDA">
      <formula>NOT(ISERROR(SEARCH("INCUMPLIDA",AJ172)))</formula>
    </cfRule>
  </conditionalFormatting>
  <conditionalFormatting sqref="AD59">
    <cfRule type="containsText" dxfId="184" priority="197" stopIfTrue="1" operator="containsText" text="Fecha debe ser posterior a la">
      <formula>NOT(ISERROR(SEARCH("Fecha debe ser posterior a la",AD59)))</formula>
    </cfRule>
  </conditionalFormatting>
  <conditionalFormatting sqref="AD60">
    <cfRule type="containsText" dxfId="183" priority="196" stopIfTrue="1" operator="containsText" text="Fecha debe ser posterior a la">
      <formula>NOT(ISERROR(SEARCH("Fecha debe ser posterior a la",AD60)))</formula>
    </cfRule>
  </conditionalFormatting>
  <conditionalFormatting sqref="AD61">
    <cfRule type="containsText" dxfId="182" priority="195" stopIfTrue="1" operator="containsText" text="Fecha debe ser posterior a la">
      <formula>NOT(ISERROR(SEARCH("Fecha debe ser posterior a la",AD61)))</formula>
    </cfRule>
  </conditionalFormatting>
  <conditionalFormatting sqref="AD62">
    <cfRule type="containsText" dxfId="181" priority="194" stopIfTrue="1" operator="containsText" text="Fecha debe ser posterior a la">
      <formula>NOT(ISERROR(SEARCH("Fecha debe ser posterior a la",AD62)))</formula>
    </cfRule>
  </conditionalFormatting>
  <conditionalFormatting sqref="AK62">
    <cfRule type="containsText" dxfId="180" priority="193" stopIfTrue="1" operator="containsText" text="Fecha debe ser posterior a la">
      <formula>NOT(ISERROR(SEARCH("Fecha debe ser posterior a la",AK62)))</formula>
    </cfRule>
  </conditionalFormatting>
  <conditionalFormatting sqref="AD64">
    <cfRule type="containsText" dxfId="179" priority="192" stopIfTrue="1" operator="containsText" text="Fecha debe ser posterior a la">
      <formula>NOT(ISERROR(SEARCH("Fecha debe ser posterior a la",AD64)))</formula>
    </cfRule>
  </conditionalFormatting>
  <conditionalFormatting sqref="AK64">
    <cfRule type="containsText" dxfId="178" priority="191" stopIfTrue="1" operator="containsText" text="Fecha debe ser posterior a la">
      <formula>NOT(ISERROR(SEARCH("Fecha debe ser posterior a la",AK64)))</formula>
    </cfRule>
  </conditionalFormatting>
  <conditionalFormatting sqref="AD65">
    <cfRule type="containsText" dxfId="177" priority="190" stopIfTrue="1" operator="containsText" text="Fecha debe ser posterior a la">
      <formula>NOT(ISERROR(SEARCH("Fecha debe ser posterior a la",AD65)))</formula>
    </cfRule>
  </conditionalFormatting>
  <conditionalFormatting sqref="AK65">
    <cfRule type="containsText" dxfId="176" priority="189" stopIfTrue="1" operator="containsText" text="Fecha debe ser posterior a la">
      <formula>NOT(ISERROR(SEARCH("Fecha debe ser posterior a la",AK65)))</formula>
    </cfRule>
  </conditionalFormatting>
  <conditionalFormatting sqref="AD66">
    <cfRule type="containsText" dxfId="175" priority="188" stopIfTrue="1" operator="containsText" text="Fecha debe ser posterior a la">
      <formula>NOT(ISERROR(SEARCH("Fecha debe ser posterior a la",AD66)))</formula>
    </cfRule>
  </conditionalFormatting>
  <conditionalFormatting sqref="AD72">
    <cfRule type="containsText" dxfId="174" priority="186" stopIfTrue="1" operator="containsText" text="Fecha debe ser posterior a la">
      <formula>NOT(ISERROR(SEARCH("Fecha debe ser posterior a la",AD72)))</formula>
    </cfRule>
  </conditionalFormatting>
  <conditionalFormatting sqref="AK72">
    <cfRule type="containsText" dxfId="173" priority="185" stopIfTrue="1" operator="containsText" text="Fecha debe ser posterior a la">
      <formula>NOT(ISERROR(SEARCH("Fecha debe ser posterior a la",AK72)))</formula>
    </cfRule>
  </conditionalFormatting>
  <conditionalFormatting sqref="AD111">
    <cfRule type="containsText" dxfId="172" priority="184" stopIfTrue="1" operator="containsText" text="Fecha debe ser posterior a la">
      <formula>NOT(ISERROR(SEARCH("Fecha debe ser posterior a la",AD111)))</formula>
    </cfRule>
  </conditionalFormatting>
  <conditionalFormatting sqref="AK111">
    <cfRule type="containsText" dxfId="171" priority="183" stopIfTrue="1" operator="containsText" text="Fecha debe ser posterior a la">
      <formula>NOT(ISERROR(SEARCH("Fecha debe ser posterior a la",AK111)))</formula>
    </cfRule>
  </conditionalFormatting>
  <conditionalFormatting sqref="AD112">
    <cfRule type="containsText" dxfId="170" priority="182" stopIfTrue="1" operator="containsText" text="Fecha debe ser posterior a la">
      <formula>NOT(ISERROR(SEARCH("Fecha debe ser posterior a la",AD112)))</formula>
    </cfRule>
  </conditionalFormatting>
  <conditionalFormatting sqref="AD113">
    <cfRule type="containsText" dxfId="169" priority="180" stopIfTrue="1" operator="containsText" text="Fecha debe ser posterior a la">
      <formula>NOT(ISERROR(SEARCH("Fecha debe ser posterior a la",AD113)))</formula>
    </cfRule>
  </conditionalFormatting>
  <conditionalFormatting sqref="AD114">
    <cfRule type="containsText" dxfId="168" priority="177" stopIfTrue="1" operator="containsText" text="Fecha debe ser posterior a la">
      <formula>NOT(ISERROR(SEARCH("Fecha debe ser posterior a la",AD114)))</formula>
    </cfRule>
  </conditionalFormatting>
  <conditionalFormatting sqref="AK118">
    <cfRule type="containsText" dxfId="167" priority="176" stopIfTrue="1" operator="containsText" text="Fecha debe ser posterior a la">
      <formula>NOT(ISERROR(SEARCH("Fecha debe ser posterior a la",AK118)))</formula>
    </cfRule>
  </conditionalFormatting>
  <conditionalFormatting sqref="AD118">
    <cfRule type="containsText" dxfId="166" priority="175" stopIfTrue="1" operator="containsText" text="Fecha debe ser posterior a la">
      <formula>NOT(ISERROR(SEARCH("Fecha debe ser posterior a la",AD118)))</formula>
    </cfRule>
  </conditionalFormatting>
  <conditionalFormatting sqref="AK119">
    <cfRule type="containsText" dxfId="165" priority="174" stopIfTrue="1" operator="containsText" text="Fecha debe ser posterior a la">
      <formula>NOT(ISERROR(SEARCH("Fecha debe ser posterior a la",AK119)))</formula>
    </cfRule>
  </conditionalFormatting>
  <conditionalFormatting sqref="AD148">
    <cfRule type="containsText" dxfId="164" priority="173" stopIfTrue="1" operator="containsText" text="Fecha debe ser posterior a la">
      <formula>NOT(ISERROR(SEARCH("Fecha debe ser posterior a la",AD148)))</formula>
    </cfRule>
  </conditionalFormatting>
  <conditionalFormatting sqref="AK148">
    <cfRule type="containsText" dxfId="163" priority="172" stopIfTrue="1" operator="containsText" text="Fecha debe ser posterior a la">
      <formula>NOT(ISERROR(SEARCH("Fecha debe ser posterior a la",AK148)))</formula>
    </cfRule>
  </conditionalFormatting>
  <conditionalFormatting sqref="AD151">
    <cfRule type="containsText" dxfId="162" priority="171" stopIfTrue="1" operator="containsText" text="Fecha debe ser posterior a la">
      <formula>NOT(ISERROR(SEARCH("Fecha debe ser posterior a la",AD151)))</formula>
    </cfRule>
  </conditionalFormatting>
  <conditionalFormatting sqref="AK151">
    <cfRule type="containsText" dxfId="161" priority="170" stopIfTrue="1" operator="containsText" text="Fecha debe ser posterior a la">
      <formula>NOT(ISERROR(SEARCH("Fecha debe ser posterior a la",AK151)))</formula>
    </cfRule>
  </conditionalFormatting>
  <conditionalFormatting sqref="AK39">
    <cfRule type="containsText" dxfId="160" priority="169" stopIfTrue="1" operator="containsText" text="Fecha debe ser posterior a la">
      <formula>NOT(ISERROR(SEARCH("Fecha debe ser posterior a la",AK39)))</formula>
    </cfRule>
  </conditionalFormatting>
  <conditionalFormatting sqref="AD11">
    <cfRule type="containsText" dxfId="159" priority="167" stopIfTrue="1" operator="containsText" text="Fecha debe ser posterior a la">
      <formula>NOT(ISERROR(SEARCH("Fecha debe ser posterior a la",AD11)))</formula>
    </cfRule>
  </conditionalFormatting>
  <conditionalFormatting sqref="AD10">
    <cfRule type="containsText" dxfId="158" priority="166" stopIfTrue="1" operator="containsText" text="Fecha debe ser posterior a la">
      <formula>NOT(ISERROR(SEARCH("Fecha debe ser posterior a la",AD10)))</formula>
    </cfRule>
  </conditionalFormatting>
  <conditionalFormatting sqref="AD57">
    <cfRule type="containsText" dxfId="157" priority="165" stopIfTrue="1" operator="containsText" text="Fecha debe ser posterior a la">
      <formula>NOT(ISERROR(SEARCH("Fecha debe ser posterior a la",AD57)))</formula>
    </cfRule>
  </conditionalFormatting>
  <conditionalFormatting sqref="AD58">
    <cfRule type="containsText" dxfId="156" priority="164" stopIfTrue="1" operator="containsText" text="Fecha debe ser posterior a la">
      <formula>NOT(ISERROR(SEARCH("Fecha debe ser posterior a la",AD58)))</formula>
    </cfRule>
  </conditionalFormatting>
  <conditionalFormatting sqref="AK58">
    <cfRule type="containsText" dxfId="155" priority="163" stopIfTrue="1" operator="containsText" text="Fecha debe ser posterior a la">
      <formula>NOT(ISERROR(SEARCH("Fecha debe ser posterior a la",AK58)))</formula>
    </cfRule>
  </conditionalFormatting>
  <conditionalFormatting sqref="AD116">
    <cfRule type="containsText" dxfId="154" priority="162" stopIfTrue="1" operator="containsText" text="Fecha debe ser posterior a la">
      <formula>NOT(ISERROR(SEARCH("Fecha debe ser posterior a la",AD116)))</formula>
    </cfRule>
  </conditionalFormatting>
  <conditionalFormatting sqref="AD178">
    <cfRule type="containsText" dxfId="153" priority="161" stopIfTrue="1" operator="containsText" text="Fecha debe ser posterior a la">
      <formula>NOT(ISERROR(SEARCH("Fecha debe ser posterior a la",AD178)))</formula>
    </cfRule>
  </conditionalFormatting>
  <conditionalFormatting sqref="AD12">
    <cfRule type="containsText" dxfId="152" priority="160" stopIfTrue="1" operator="containsText" text="Fecha debe ser posterior a la">
      <formula>NOT(ISERROR(SEARCH("Fecha debe ser posterior a la",AD12)))</formula>
    </cfRule>
  </conditionalFormatting>
  <conditionalFormatting sqref="AK12">
    <cfRule type="containsText" dxfId="151" priority="159" stopIfTrue="1" operator="containsText" text="Fecha debe ser posterior a la">
      <formula>NOT(ISERROR(SEARCH("Fecha debe ser posterior a la",AK12)))</formula>
    </cfRule>
  </conditionalFormatting>
  <conditionalFormatting sqref="AD15">
    <cfRule type="containsText" dxfId="150" priority="158" stopIfTrue="1" operator="containsText" text="Fecha debe ser posterior a la">
      <formula>NOT(ISERROR(SEARCH("Fecha debe ser posterior a la",AD15)))</formula>
    </cfRule>
  </conditionalFormatting>
  <conditionalFormatting sqref="AJ15">
    <cfRule type="containsText" dxfId="149" priority="150" operator="containsText" text="CERRADA">
      <formula>NOT(ISERROR(SEARCH("CERRADA",AJ15)))</formula>
    </cfRule>
    <cfRule type="containsText" dxfId="148" priority="157" operator="containsText" text="SIN INICIAR">
      <formula>NOT(ISERROR(SEARCH("SIN INICIAR",AJ15)))</formula>
    </cfRule>
  </conditionalFormatting>
  <conditionalFormatting sqref="AJ15">
    <cfRule type="containsText" dxfId="147" priority="155" operator="containsText" text="ABIERTA">
      <formula>NOT(ISERROR(SEARCH("ABIERTA",AJ15)))</formula>
    </cfRule>
  </conditionalFormatting>
  <conditionalFormatting sqref="AJ15">
    <cfRule type="containsText" dxfId="146" priority="151" operator="containsText" text="EN PROCESO">
      <formula>NOT(ISERROR(SEARCH("EN PROCESO",AJ15)))</formula>
    </cfRule>
    <cfRule type="containsText" dxfId="145" priority="152" operator="containsText" text="CERRADA">
      <formula>NOT(ISERROR(SEARCH("CERRADA",AJ15)))</formula>
    </cfRule>
    <cfRule type="containsText" dxfId="144" priority="153" operator="containsText" text="TERMINADA EXTEMPORÁNEA">
      <formula>NOT(ISERROR(SEARCH("TERMINADA EXTEMPORÁNEA",AJ15)))</formula>
    </cfRule>
    <cfRule type="containsText" dxfId="143" priority="154" operator="containsText" text="TERMINADA">
      <formula>NOT(ISERROR(SEARCH("TERMINADA",AJ15)))</formula>
    </cfRule>
    <cfRule type="containsText" dxfId="142" priority="156" operator="containsText" text="INCUMPLIDA">
      <formula>NOT(ISERROR(SEARCH("INCUMPLIDA",AJ15)))</formula>
    </cfRule>
  </conditionalFormatting>
  <conditionalFormatting sqref="AJ16">
    <cfRule type="containsText" dxfId="141" priority="141" operator="containsText" text="CERRADA">
      <formula>NOT(ISERROR(SEARCH("CERRADA",AJ16)))</formula>
    </cfRule>
    <cfRule type="containsText" dxfId="140" priority="148" operator="containsText" text="SIN INICIAR">
      <formula>NOT(ISERROR(SEARCH("SIN INICIAR",AJ16)))</formula>
    </cfRule>
  </conditionalFormatting>
  <conditionalFormatting sqref="AJ16">
    <cfRule type="containsText" dxfId="139" priority="146" operator="containsText" text="ABIERTA">
      <formula>NOT(ISERROR(SEARCH("ABIERTA",AJ16)))</formula>
    </cfRule>
  </conditionalFormatting>
  <conditionalFormatting sqref="AJ16">
    <cfRule type="containsText" dxfId="138" priority="142" operator="containsText" text="EN PROCESO">
      <formula>NOT(ISERROR(SEARCH("EN PROCESO",AJ16)))</formula>
    </cfRule>
    <cfRule type="containsText" dxfId="137" priority="143" operator="containsText" text="CERRADA">
      <formula>NOT(ISERROR(SEARCH("CERRADA",AJ16)))</formula>
    </cfRule>
    <cfRule type="containsText" dxfId="136" priority="144" operator="containsText" text="TERMINADA EXTEMPORÁNEA">
      <formula>NOT(ISERROR(SEARCH("TERMINADA EXTEMPORÁNEA",AJ16)))</formula>
    </cfRule>
    <cfRule type="containsText" dxfId="135" priority="145" operator="containsText" text="TERMINADA">
      <formula>NOT(ISERROR(SEARCH("TERMINADA",AJ16)))</formula>
    </cfRule>
    <cfRule type="containsText" dxfId="134" priority="147" operator="containsText" text="INCUMPLIDA">
      <formula>NOT(ISERROR(SEARCH("INCUMPLIDA",AJ16)))</formula>
    </cfRule>
  </conditionalFormatting>
  <conditionalFormatting sqref="AD23">
    <cfRule type="containsText" dxfId="133" priority="140" stopIfTrue="1" operator="containsText" text="Fecha debe ser posterior a la">
      <formula>NOT(ISERROR(SEARCH("Fecha debe ser posterior a la",AD23)))</formula>
    </cfRule>
  </conditionalFormatting>
  <conditionalFormatting sqref="AJ23">
    <cfRule type="containsText" dxfId="132" priority="132" operator="containsText" text="CERRADA">
      <formula>NOT(ISERROR(SEARCH("CERRADA",AJ23)))</formula>
    </cfRule>
    <cfRule type="containsText" dxfId="131" priority="139" operator="containsText" text="SIN INICIAR">
      <formula>NOT(ISERROR(SEARCH("SIN INICIAR",AJ23)))</formula>
    </cfRule>
  </conditionalFormatting>
  <conditionalFormatting sqref="AJ23">
    <cfRule type="containsText" dxfId="130" priority="137" operator="containsText" text="ABIERTA">
      <formula>NOT(ISERROR(SEARCH("ABIERTA",AJ23)))</formula>
    </cfRule>
  </conditionalFormatting>
  <conditionalFormatting sqref="AJ23">
    <cfRule type="containsText" dxfId="129" priority="133" operator="containsText" text="EN PROCESO">
      <formula>NOT(ISERROR(SEARCH("EN PROCESO",AJ23)))</formula>
    </cfRule>
    <cfRule type="containsText" dxfId="128" priority="134" operator="containsText" text="CERRADA">
      <formula>NOT(ISERROR(SEARCH("CERRADA",AJ23)))</formula>
    </cfRule>
    <cfRule type="containsText" dxfId="127" priority="135" operator="containsText" text="TERMINADA EXTEMPORÁNEA">
      <formula>NOT(ISERROR(SEARCH("TERMINADA EXTEMPORÁNEA",AJ23)))</formula>
    </cfRule>
    <cfRule type="containsText" dxfId="126" priority="136" operator="containsText" text="TERMINADA">
      <formula>NOT(ISERROR(SEARCH("TERMINADA",AJ23)))</formula>
    </cfRule>
    <cfRule type="containsText" dxfId="125" priority="138" operator="containsText" text="INCUMPLIDA">
      <formula>NOT(ISERROR(SEARCH("INCUMPLIDA",AJ23)))</formula>
    </cfRule>
  </conditionalFormatting>
  <conditionalFormatting sqref="AD43">
    <cfRule type="containsText" dxfId="124" priority="131" stopIfTrue="1" operator="containsText" text="Fecha debe ser posterior a la">
      <formula>NOT(ISERROR(SEARCH("Fecha debe ser posterior a la",AD43)))</formula>
    </cfRule>
  </conditionalFormatting>
  <conditionalFormatting sqref="AK43">
    <cfRule type="containsText" dxfId="123" priority="130" stopIfTrue="1" operator="containsText" text="Fecha debe ser posterior a la">
      <formula>NOT(ISERROR(SEARCH("Fecha debe ser posterior a la",AK43)))</formula>
    </cfRule>
  </conditionalFormatting>
  <conditionalFormatting sqref="AK73">
    <cfRule type="containsText" dxfId="122" priority="129" stopIfTrue="1" operator="containsText" text="Fecha debe ser posterior a la">
      <formula>NOT(ISERROR(SEARCH("Fecha debe ser posterior a la",AK73)))</formula>
    </cfRule>
  </conditionalFormatting>
  <conditionalFormatting sqref="AD74">
    <cfRule type="containsText" dxfId="121" priority="128" stopIfTrue="1" operator="containsText" text="Fecha debe ser posterior a la">
      <formula>NOT(ISERROR(SEARCH("Fecha debe ser posterior a la",AD74)))</formula>
    </cfRule>
  </conditionalFormatting>
  <conditionalFormatting sqref="AK74">
    <cfRule type="containsText" dxfId="120" priority="127" stopIfTrue="1" operator="containsText" text="Fecha debe ser posterior a la">
      <formula>NOT(ISERROR(SEARCH("Fecha debe ser posterior a la",AK74)))</formula>
    </cfRule>
  </conditionalFormatting>
  <conditionalFormatting sqref="AD75">
    <cfRule type="containsText" dxfId="119" priority="126" stopIfTrue="1" operator="containsText" text="Fecha debe ser posterior a la">
      <formula>NOT(ISERROR(SEARCH("Fecha debe ser posterior a la",AD75)))</formula>
    </cfRule>
  </conditionalFormatting>
  <conditionalFormatting sqref="AK75">
    <cfRule type="containsText" dxfId="118" priority="125" stopIfTrue="1" operator="containsText" text="Fecha debe ser posterior a la">
      <formula>NOT(ISERROR(SEARCH("Fecha debe ser posterior a la",AK75)))</formula>
    </cfRule>
  </conditionalFormatting>
  <conditionalFormatting sqref="AD76">
    <cfRule type="containsText" dxfId="117" priority="124" stopIfTrue="1" operator="containsText" text="Fecha debe ser posterior a la">
      <formula>NOT(ISERROR(SEARCH("Fecha debe ser posterior a la",AD76)))</formula>
    </cfRule>
  </conditionalFormatting>
  <conditionalFormatting sqref="AK76">
    <cfRule type="containsText" dxfId="116" priority="123" stopIfTrue="1" operator="containsText" text="Fecha debe ser posterior a la">
      <formula>NOT(ISERROR(SEARCH("Fecha debe ser posterior a la",AK76)))</formula>
    </cfRule>
  </conditionalFormatting>
  <conditionalFormatting sqref="AD77">
    <cfRule type="containsText" dxfId="115" priority="122" stopIfTrue="1" operator="containsText" text="Fecha debe ser posterior a la">
      <formula>NOT(ISERROR(SEARCH("Fecha debe ser posterior a la",AD77)))</formula>
    </cfRule>
  </conditionalFormatting>
  <conditionalFormatting sqref="AD78">
    <cfRule type="containsText" dxfId="114" priority="119" stopIfTrue="1" operator="containsText" text="Fecha debe ser posterior a la">
      <formula>NOT(ISERROR(SEARCH("Fecha debe ser posterior a la",AD78)))</formula>
    </cfRule>
  </conditionalFormatting>
  <conditionalFormatting sqref="AK78">
    <cfRule type="containsText" dxfId="113" priority="118" stopIfTrue="1" operator="containsText" text="Fecha debe ser posterior a la">
      <formula>NOT(ISERROR(SEARCH("Fecha debe ser posterior a la",AK78)))</formula>
    </cfRule>
  </conditionalFormatting>
  <conditionalFormatting sqref="AD79">
    <cfRule type="containsText" dxfId="112" priority="117" stopIfTrue="1" operator="containsText" text="Fecha debe ser posterior a la">
      <formula>NOT(ISERROR(SEARCH("Fecha debe ser posterior a la",AD79)))</formula>
    </cfRule>
  </conditionalFormatting>
  <conditionalFormatting sqref="AK79">
    <cfRule type="containsText" dxfId="111" priority="116" stopIfTrue="1" operator="containsText" text="Fecha debe ser posterior a la">
      <formula>NOT(ISERROR(SEARCH("Fecha debe ser posterior a la",AK79)))</formula>
    </cfRule>
  </conditionalFormatting>
  <conditionalFormatting sqref="AD80">
    <cfRule type="containsText" dxfId="110" priority="115" stopIfTrue="1" operator="containsText" text="Fecha debe ser posterior a la">
      <formula>NOT(ISERROR(SEARCH("Fecha debe ser posterior a la",AD80)))</formula>
    </cfRule>
  </conditionalFormatting>
  <conditionalFormatting sqref="AD81">
    <cfRule type="containsText" dxfId="109" priority="113" stopIfTrue="1" operator="containsText" text="Fecha debe ser posterior a la">
      <formula>NOT(ISERROR(SEARCH("Fecha debe ser posterior a la",AD81)))</formula>
    </cfRule>
  </conditionalFormatting>
  <conditionalFormatting sqref="AK81">
    <cfRule type="containsText" dxfId="108" priority="112" stopIfTrue="1" operator="containsText" text="Fecha debe ser posterior a la">
      <formula>NOT(ISERROR(SEARCH("Fecha debe ser posterior a la",AK81)))</formula>
    </cfRule>
  </conditionalFormatting>
  <conditionalFormatting sqref="AD82">
    <cfRule type="containsText" dxfId="107" priority="111" stopIfTrue="1" operator="containsText" text="Fecha debe ser posterior a la">
      <formula>NOT(ISERROR(SEARCH("Fecha debe ser posterior a la",AD82)))</formula>
    </cfRule>
  </conditionalFormatting>
  <conditionalFormatting sqref="AK82">
    <cfRule type="containsText" dxfId="106" priority="109" stopIfTrue="1" operator="containsText" text="Fecha debe ser posterior a la">
      <formula>NOT(ISERROR(SEARCH("Fecha debe ser posterior a la",AK82)))</formula>
    </cfRule>
  </conditionalFormatting>
  <conditionalFormatting sqref="AK83">
    <cfRule type="containsText" dxfId="105" priority="108" stopIfTrue="1" operator="containsText" text="Fecha debe ser posterior a la">
      <formula>NOT(ISERROR(SEARCH("Fecha debe ser posterior a la",AK83)))</formula>
    </cfRule>
  </conditionalFormatting>
  <conditionalFormatting sqref="AD84">
    <cfRule type="containsText" dxfId="104" priority="107" stopIfTrue="1" operator="containsText" text="Fecha debe ser posterior a la">
      <formula>NOT(ISERROR(SEARCH("Fecha debe ser posterior a la",AD84)))</formula>
    </cfRule>
  </conditionalFormatting>
  <conditionalFormatting sqref="AK84">
    <cfRule type="containsText" dxfId="103" priority="106" stopIfTrue="1" operator="containsText" text="Fecha debe ser posterior a la">
      <formula>NOT(ISERROR(SEARCH("Fecha debe ser posterior a la",AK84)))</formula>
    </cfRule>
  </conditionalFormatting>
  <conditionalFormatting sqref="AD85">
    <cfRule type="containsText" dxfId="102" priority="105" stopIfTrue="1" operator="containsText" text="Fecha debe ser posterior a la">
      <formula>NOT(ISERROR(SEARCH("Fecha debe ser posterior a la",AD85)))</formula>
    </cfRule>
  </conditionalFormatting>
  <conditionalFormatting sqref="AK85">
    <cfRule type="containsText" dxfId="101" priority="104" stopIfTrue="1" operator="containsText" text="Fecha debe ser posterior a la">
      <formula>NOT(ISERROR(SEARCH("Fecha debe ser posterior a la",AK85)))</formula>
    </cfRule>
  </conditionalFormatting>
  <conditionalFormatting sqref="AD86">
    <cfRule type="containsText" dxfId="100" priority="103" stopIfTrue="1" operator="containsText" text="Fecha debe ser posterior a la">
      <formula>NOT(ISERROR(SEARCH("Fecha debe ser posterior a la",AD86)))</formula>
    </cfRule>
  </conditionalFormatting>
  <conditionalFormatting sqref="AJ25">
    <cfRule type="containsText" dxfId="99" priority="95" operator="containsText" text="CERRADA">
      <formula>NOT(ISERROR(SEARCH("CERRADA",AJ25)))</formula>
    </cfRule>
    <cfRule type="containsText" dxfId="98" priority="102" operator="containsText" text="SIN INICIAR">
      <formula>NOT(ISERROR(SEARCH("SIN INICIAR",AJ25)))</formula>
    </cfRule>
  </conditionalFormatting>
  <conditionalFormatting sqref="AJ25">
    <cfRule type="containsText" dxfId="97" priority="100" operator="containsText" text="ABIERTA">
      <formula>NOT(ISERROR(SEARCH("ABIERTA",AJ25)))</formula>
    </cfRule>
  </conditionalFormatting>
  <conditionalFormatting sqref="AJ25">
    <cfRule type="containsText" dxfId="96" priority="96" operator="containsText" text="EN PROCESO">
      <formula>NOT(ISERROR(SEARCH("EN PROCESO",AJ25)))</formula>
    </cfRule>
    <cfRule type="containsText" dxfId="95" priority="97" operator="containsText" text="CERRADA">
      <formula>NOT(ISERROR(SEARCH("CERRADA",AJ25)))</formula>
    </cfRule>
    <cfRule type="containsText" dxfId="94" priority="98" operator="containsText" text="TERMINADA EXTEMPORÁNEA">
      <formula>NOT(ISERROR(SEARCH("TERMINADA EXTEMPORÁNEA",AJ25)))</formula>
    </cfRule>
    <cfRule type="containsText" dxfId="93" priority="99" operator="containsText" text="TERMINADA">
      <formula>NOT(ISERROR(SEARCH("TERMINADA",AJ25)))</formula>
    </cfRule>
    <cfRule type="containsText" dxfId="92" priority="101" operator="containsText" text="INCUMPLIDA">
      <formula>NOT(ISERROR(SEARCH("INCUMPLIDA",AJ25)))</formula>
    </cfRule>
  </conditionalFormatting>
  <conditionalFormatting sqref="AK25">
    <cfRule type="containsText" dxfId="91" priority="94" stopIfTrue="1" operator="containsText" text="Fecha debe ser posterior a la">
      <formula>NOT(ISERROR(SEARCH("Fecha debe ser posterior a la",AK25)))</formula>
    </cfRule>
  </conditionalFormatting>
  <conditionalFormatting sqref="AK110">
    <cfRule type="containsText" dxfId="90" priority="93" stopIfTrue="1" operator="containsText" text="Fecha debe ser posterior a la">
      <formula>NOT(ISERROR(SEARCH("Fecha debe ser posterior a la",AK110)))</formula>
    </cfRule>
  </conditionalFormatting>
  <conditionalFormatting sqref="AD192">
    <cfRule type="containsText" dxfId="89" priority="92" stopIfTrue="1" operator="containsText" text="Fecha debe ser posterior a la">
      <formula>NOT(ISERROR(SEARCH("Fecha debe ser posterior a la",AD192)))</formula>
    </cfRule>
  </conditionalFormatting>
  <conditionalFormatting sqref="AD193">
    <cfRule type="containsText" dxfId="88" priority="91" stopIfTrue="1" operator="containsText" text="Fecha debe ser posterior a la">
      <formula>NOT(ISERROR(SEARCH("Fecha debe ser posterior a la",AD193)))</formula>
    </cfRule>
  </conditionalFormatting>
  <conditionalFormatting sqref="AD197">
    <cfRule type="containsText" dxfId="87" priority="90" stopIfTrue="1" operator="containsText" text="Fecha debe ser posterior a la">
      <formula>NOT(ISERROR(SEARCH("Fecha debe ser posterior a la",AD197)))</formula>
    </cfRule>
  </conditionalFormatting>
  <conditionalFormatting sqref="AD198">
    <cfRule type="containsText" dxfId="86" priority="89" stopIfTrue="1" operator="containsText" text="Fecha debe ser posterior a la">
      <formula>NOT(ISERROR(SEARCH("Fecha debe ser posterior a la",AD198)))</formula>
    </cfRule>
  </conditionalFormatting>
  <conditionalFormatting sqref="AD200">
    <cfRule type="containsText" dxfId="85" priority="88" stopIfTrue="1" operator="containsText" text="Fecha debe ser posterior a la">
      <formula>NOT(ISERROR(SEARCH("Fecha debe ser posterior a la",AD200)))</formula>
    </cfRule>
  </conditionalFormatting>
  <conditionalFormatting sqref="AD202">
    <cfRule type="containsText" dxfId="84" priority="87" stopIfTrue="1" operator="containsText" text="Fecha debe ser posterior a la">
      <formula>NOT(ISERROR(SEARCH("Fecha debe ser posterior a la",AD202)))</formula>
    </cfRule>
  </conditionalFormatting>
  <conditionalFormatting sqref="AK193">
    <cfRule type="containsText" dxfId="83" priority="86" stopIfTrue="1" operator="containsText" text="Fecha debe ser posterior a la">
      <formula>NOT(ISERROR(SEARCH("Fecha debe ser posterior a la",AK193)))</formula>
    </cfRule>
  </conditionalFormatting>
  <conditionalFormatting sqref="AK77">
    <cfRule type="containsText" dxfId="82" priority="85" stopIfTrue="1" operator="containsText" text="Fecha debe ser posterior a la">
      <formula>NOT(ISERROR(SEARCH("Fecha debe ser posterior a la",AK77)))</formula>
    </cfRule>
  </conditionalFormatting>
  <conditionalFormatting sqref="AY77">
    <cfRule type="containsText" dxfId="81" priority="82" operator="containsText" text="CERRADA">
      <formula>NOT(ISERROR(SEARCH("CERRADA",AY77)))</formula>
    </cfRule>
    <cfRule type="containsText" dxfId="80" priority="84" operator="containsText" text="SIN INICIAR">
      <formula>NOT(ISERROR(SEARCH("SIN INICIAR",AY77)))</formula>
    </cfRule>
  </conditionalFormatting>
  <conditionalFormatting sqref="AY77">
    <cfRule type="containsText" dxfId="79" priority="83" operator="containsText" text="ABIERTA">
      <formula>NOT(ISERROR(SEARCH("ABIERTA",AY77)))</formula>
    </cfRule>
  </conditionalFormatting>
  <conditionalFormatting sqref="AY79">
    <cfRule type="containsText" dxfId="78" priority="79" operator="containsText" text="CERRADA">
      <formula>NOT(ISERROR(SEARCH("CERRADA",AY79)))</formula>
    </cfRule>
    <cfRule type="containsText" dxfId="77" priority="81" operator="containsText" text="SIN INICIAR">
      <formula>NOT(ISERROR(SEARCH("SIN INICIAR",AY79)))</formula>
    </cfRule>
  </conditionalFormatting>
  <conditionalFormatting sqref="AY79">
    <cfRule type="containsText" dxfId="76" priority="80" operator="containsText" text="ABIERTA">
      <formula>NOT(ISERROR(SEARCH("ABIERTA",AY79)))</formula>
    </cfRule>
  </conditionalFormatting>
  <conditionalFormatting sqref="AK80">
    <cfRule type="containsText" dxfId="75" priority="78" stopIfTrue="1" operator="containsText" text="Fecha debe ser posterior a la">
      <formula>NOT(ISERROR(SEARCH("Fecha debe ser posterior a la",AK80)))</formula>
    </cfRule>
  </conditionalFormatting>
  <conditionalFormatting sqref="AY80">
    <cfRule type="containsText" dxfId="74" priority="75" operator="containsText" text="CERRADA">
      <formula>NOT(ISERROR(SEARCH("CERRADA",AY80)))</formula>
    </cfRule>
    <cfRule type="containsText" dxfId="73" priority="77" operator="containsText" text="SIN INICIAR">
      <formula>NOT(ISERROR(SEARCH("SIN INICIAR",AY80)))</formula>
    </cfRule>
  </conditionalFormatting>
  <conditionalFormatting sqref="AY80">
    <cfRule type="containsText" dxfId="72" priority="76" operator="containsText" text="ABIERTA">
      <formula>NOT(ISERROR(SEARCH("ABIERTA",AY80)))</formula>
    </cfRule>
  </conditionalFormatting>
  <conditionalFormatting sqref="AY81">
    <cfRule type="containsText" dxfId="71" priority="72" operator="containsText" text="CERRADA">
      <formula>NOT(ISERROR(SEARCH("CERRADA",AY81)))</formula>
    </cfRule>
    <cfRule type="containsText" dxfId="70" priority="74" operator="containsText" text="SIN INICIAR">
      <formula>NOT(ISERROR(SEARCH("SIN INICIAR",AY81)))</formula>
    </cfRule>
  </conditionalFormatting>
  <conditionalFormatting sqref="AY81">
    <cfRule type="containsText" dxfId="69" priority="73" operator="containsText" text="ABIERTA">
      <formula>NOT(ISERROR(SEARCH("ABIERTA",AY81)))</formula>
    </cfRule>
  </conditionalFormatting>
  <conditionalFormatting sqref="AY82">
    <cfRule type="containsText" dxfId="68" priority="69" operator="containsText" text="CERRADA">
      <formula>NOT(ISERROR(SEARCH("CERRADA",AY82)))</formula>
    </cfRule>
    <cfRule type="containsText" dxfId="67" priority="71" operator="containsText" text="SIN INICIAR">
      <formula>NOT(ISERROR(SEARCH("SIN INICIAR",AY82)))</formula>
    </cfRule>
  </conditionalFormatting>
  <conditionalFormatting sqref="AY82">
    <cfRule type="containsText" dxfId="66" priority="70" operator="containsText" text="ABIERTA">
      <formula>NOT(ISERROR(SEARCH("ABIERTA",AY82)))</formula>
    </cfRule>
  </conditionalFormatting>
  <conditionalFormatting sqref="AY85">
    <cfRule type="containsText" dxfId="65" priority="66" operator="containsText" text="CERRADA">
      <formula>NOT(ISERROR(SEARCH("CERRADA",AY85)))</formula>
    </cfRule>
    <cfRule type="containsText" dxfId="64" priority="68" operator="containsText" text="SIN INICIAR">
      <formula>NOT(ISERROR(SEARCH("SIN INICIAR",AY85)))</formula>
    </cfRule>
  </conditionalFormatting>
  <conditionalFormatting sqref="AY85">
    <cfRule type="containsText" dxfId="63" priority="67" operator="containsText" text="ABIERTA">
      <formula>NOT(ISERROR(SEARCH("ABIERTA",AY85)))</formula>
    </cfRule>
  </conditionalFormatting>
  <conditionalFormatting sqref="AY207">
    <cfRule type="containsText" dxfId="62" priority="63" operator="containsText" text="CERRADA">
      <formula>NOT(ISERROR(SEARCH("CERRADA",AY207)))</formula>
    </cfRule>
    <cfRule type="containsText" dxfId="61" priority="65" operator="containsText" text="SIN INICIAR">
      <formula>NOT(ISERROR(SEARCH("SIN INICIAR",AY207)))</formula>
    </cfRule>
  </conditionalFormatting>
  <conditionalFormatting sqref="AY207">
    <cfRule type="containsText" dxfId="60" priority="64" operator="containsText" text="ABIERTA">
      <formula>NOT(ISERROR(SEARCH("ABIERTA",AY207)))</formula>
    </cfRule>
  </conditionalFormatting>
  <conditionalFormatting sqref="AY209">
    <cfRule type="containsText" dxfId="59" priority="60" operator="containsText" text="CERRADA">
      <formula>NOT(ISERROR(SEARCH("CERRADA",AY209)))</formula>
    </cfRule>
    <cfRule type="containsText" dxfId="58" priority="62" operator="containsText" text="SIN INICIAR">
      <formula>NOT(ISERROR(SEARCH("SIN INICIAR",AY209)))</formula>
    </cfRule>
  </conditionalFormatting>
  <conditionalFormatting sqref="AY209">
    <cfRule type="containsText" dxfId="57" priority="61" operator="containsText" text="ABIERTA">
      <formula>NOT(ISERROR(SEARCH("ABIERTA",AY209)))</formula>
    </cfRule>
  </conditionalFormatting>
  <conditionalFormatting sqref="AY53">
    <cfRule type="containsText" dxfId="56" priority="57" operator="containsText" text="CERRADA">
      <formula>NOT(ISERROR(SEARCH("CERRADA",AY53)))</formula>
    </cfRule>
    <cfRule type="containsText" dxfId="55" priority="59" operator="containsText" text="SIN INICIAR">
      <formula>NOT(ISERROR(SEARCH("SIN INICIAR",AY53)))</formula>
    </cfRule>
  </conditionalFormatting>
  <conditionalFormatting sqref="AY53">
    <cfRule type="containsText" dxfId="54" priority="58" operator="containsText" text="ABIERTA">
      <formula>NOT(ISERROR(SEARCH("ABIERTA",AY53)))</formula>
    </cfRule>
  </conditionalFormatting>
  <conditionalFormatting sqref="AK112">
    <cfRule type="containsText" dxfId="53" priority="56" stopIfTrue="1" operator="containsText" text="Fecha debe ser posterior a la">
      <formula>NOT(ISERROR(SEARCH("Fecha debe ser posterior a la",AK112)))</formula>
    </cfRule>
  </conditionalFormatting>
  <conditionalFormatting sqref="AJ31">
    <cfRule type="containsText" dxfId="52" priority="46" operator="containsText" text="CERRADA">
      <formula>NOT(ISERROR(SEARCH("CERRADA",AJ31)))</formula>
    </cfRule>
    <cfRule type="containsText" dxfId="51" priority="53" operator="containsText" text="SIN INICIAR">
      <formula>NOT(ISERROR(SEARCH("SIN INICIAR",AJ31)))</formula>
    </cfRule>
  </conditionalFormatting>
  <conditionalFormatting sqref="AJ31">
    <cfRule type="containsText" dxfId="50" priority="51" operator="containsText" text="ABIERTA">
      <formula>NOT(ISERROR(SEARCH("ABIERTA",AJ31)))</formula>
    </cfRule>
  </conditionalFormatting>
  <conditionalFormatting sqref="AJ31">
    <cfRule type="containsText" dxfId="49" priority="47" operator="containsText" text="EN PROCESO">
      <formula>NOT(ISERROR(SEARCH("EN PROCESO",AJ31)))</formula>
    </cfRule>
    <cfRule type="containsText" dxfId="48" priority="48" operator="containsText" text="CERRADA">
      <formula>NOT(ISERROR(SEARCH("CERRADA",AJ31)))</formula>
    </cfRule>
    <cfRule type="containsText" dxfId="47" priority="49" operator="containsText" text="TERMINADA EXTEMPORÁNEA">
      <formula>NOT(ISERROR(SEARCH("TERMINADA EXTEMPORÁNEA",AJ31)))</formula>
    </cfRule>
    <cfRule type="containsText" dxfId="46" priority="50" operator="containsText" text="TERMINADA">
      <formula>NOT(ISERROR(SEARCH("TERMINADA",AJ31)))</formula>
    </cfRule>
    <cfRule type="containsText" dxfId="45" priority="52" operator="containsText" text="INCUMPLIDA">
      <formula>NOT(ISERROR(SEARCH("INCUMPLIDA",AJ31)))</formula>
    </cfRule>
  </conditionalFormatting>
  <conditionalFormatting sqref="AJ33">
    <cfRule type="containsText" dxfId="44" priority="38" operator="containsText" text="CERRADA">
      <formula>NOT(ISERROR(SEARCH("CERRADA",AJ33)))</formula>
    </cfRule>
    <cfRule type="containsText" dxfId="43" priority="45" operator="containsText" text="SIN INICIAR">
      <formula>NOT(ISERROR(SEARCH("SIN INICIAR",AJ33)))</formula>
    </cfRule>
  </conditionalFormatting>
  <conditionalFormatting sqref="AJ33">
    <cfRule type="containsText" dxfId="42" priority="43" operator="containsText" text="ABIERTA">
      <formula>NOT(ISERROR(SEARCH("ABIERTA",AJ33)))</formula>
    </cfRule>
  </conditionalFormatting>
  <conditionalFormatting sqref="AJ33">
    <cfRule type="containsText" dxfId="41" priority="39" operator="containsText" text="EN PROCESO">
      <formula>NOT(ISERROR(SEARCH("EN PROCESO",AJ33)))</formula>
    </cfRule>
    <cfRule type="containsText" dxfId="40" priority="40" operator="containsText" text="CERRADA">
      <formula>NOT(ISERROR(SEARCH("CERRADA",AJ33)))</formula>
    </cfRule>
    <cfRule type="containsText" dxfId="39" priority="41" operator="containsText" text="TERMINADA EXTEMPORÁNEA">
      <formula>NOT(ISERROR(SEARCH("TERMINADA EXTEMPORÁNEA",AJ33)))</formula>
    </cfRule>
    <cfRule type="containsText" dxfId="38" priority="42" operator="containsText" text="TERMINADA">
      <formula>NOT(ISERROR(SEARCH("TERMINADA",AJ33)))</formula>
    </cfRule>
    <cfRule type="containsText" dxfId="37" priority="44" operator="containsText" text="INCUMPLIDA">
      <formula>NOT(ISERROR(SEARCH("INCUMPLIDA",AJ33)))</formula>
    </cfRule>
  </conditionalFormatting>
  <conditionalFormatting sqref="AJ34">
    <cfRule type="containsText" dxfId="36" priority="30" operator="containsText" text="CERRADA">
      <formula>NOT(ISERROR(SEARCH("CERRADA",AJ34)))</formula>
    </cfRule>
    <cfRule type="containsText" dxfId="35" priority="37" operator="containsText" text="SIN INICIAR">
      <formula>NOT(ISERROR(SEARCH("SIN INICIAR",AJ34)))</formula>
    </cfRule>
  </conditionalFormatting>
  <conditionalFormatting sqref="AJ34">
    <cfRule type="containsText" dxfId="34" priority="35" operator="containsText" text="ABIERTA">
      <formula>NOT(ISERROR(SEARCH("ABIERTA",AJ34)))</formula>
    </cfRule>
  </conditionalFormatting>
  <conditionalFormatting sqref="AJ34">
    <cfRule type="containsText" dxfId="33" priority="31" operator="containsText" text="EN PROCESO">
      <formula>NOT(ISERROR(SEARCH("EN PROCESO",AJ34)))</formula>
    </cfRule>
    <cfRule type="containsText" dxfId="32" priority="32" operator="containsText" text="CERRADA">
      <formula>NOT(ISERROR(SEARCH("CERRADA",AJ34)))</formula>
    </cfRule>
    <cfRule type="containsText" dxfId="31" priority="33" operator="containsText" text="TERMINADA EXTEMPORÁNEA">
      <formula>NOT(ISERROR(SEARCH("TERMINADA EXTEMPORÁNEA",AJ34)))</formula>
    </cfRule>
    <cfRule type="containsText" dxfId="30" priority="34" operator="containsText" text="TERMINADA">
      <formula>NOT(ISERROR(SEARCH("TERMINADA",AJ34)))</formula>
    </cfRule>
    <cfRule type="containsText" dxfId="29" priority="36" operator="containsText" text="INCUMPLIDA">
      <formula>NOT(ISERROR(SEARCH("INCUMPLIDA",AJ34)))</formula>
    </cfRule>
  </conditionalFormatting>
  <conditionalFormatting sqref="AJ36">
    <cfRule type="containsText" dxfId="28" priority="22" operator="containsText" text="CERRADA">
      <formula>NOT(ISERROR(SEARCH("CERRADA",AJ36)))</formula>
    </cfRule>
    <cfRule type="containsText" dxfId="27" priority="29" operator="containsText" text="SIN INICIAR">
      <formula>NOT(ISERROR(SEARCH("SIN INICIAR",AJ36)))</formula>
    </cfRule>
  </conditionalFormatting>
  <conditionalFormatting sqref="AJ36">
    <cfRule type="containsText" dxfId="26" priority="27" operator="containsText" text="ABIERTA">
      <formula>NOT(ISERROR(SEARCH("ABIERTA",AJ36)))</formula>
    </cfRule>
  </conditionalFormatting>
  <conditionalFormatting sqref="AJ36">
    <cfRule type="containsText" dxfId="25" priority="23" operator="containsText" text="EN PROCESO">
      <formula>NOT(ISERROR(SEARCH("EN PROCESO",AJ36)))</formula>
    </cfRule>
    <cfRule type="containsText" dxfId="24" priority="24" operator="containsText" text="CERRADA">
      <formula>NOT(ISERROR(SEARCH("CERRADA",AJ36)))</formula>
    </cfRule>
    <cfRule type="containsText" dxfId="23" priority="25" operator="containsText" text="TERMINADA EXTEMPORÁNEA">
      <formula>NOT(ISERROR(SEARCH("TERMINADA EXTEMPORÁNEA",AJ36)))</formula>
    </cfRule>
    <cfRule type="containsText" dxfId="22" priority="26" operator="containsText" text="TERMINADA">
      <formula>NOT(ISERROR(SEARCH("TERMINADA",AJ36)))</formula>
    </cfRule>
    <cfRule type="containsText" dxfId="21" priority="28" operator="containsText" text="INCUMPLIDA">
      <formula>NOT(ISERROR(SEARCH("INCUMPLIDA",AJ36)))</formula>
    </cfRule>
  </conditionalFormatting>
  <conditionalFormatting sqref="AJ37">
    <cfRule type="containsText" dxfId="20" priority="14" operator="containsText" text="CERRADA">
      <formula>NOT(ISERROR(SEARCH("CERRADA",AJ37)))</formula>
    </cfRule>
    <cfRule type="containsText" dxfId="19" priority="21" operator="containsText" text="SIN INICIAR">
      <formula>NOT(ISERROR(SEARCH("SIN INICIAR",AJ37)))</formula>
    </cfRule>
  </conditionalFormatting>
  <conditionalFormatting sqref="AJ37">
    <cfRule type="containsText" dxfId="18" priority="19" operator="containsText" text="ABIERTA">
      <formula>NOT(ISERROR(SEARCH("ABIERTA",AJ37)))</formula>
    </cfRule>
  </conditionalFormatting>
  <conditionalFormatting sqref="AJ37">
    <cfRule type="containsText" dxfId="17" priority="15" operator="containsText" text="EN PROCESO">
      <formula>NOT(ISERROR(SEARCH("EN PROCESO",AJ37)))</formula>
    </cfRule>
    <cfRule type="containsText" dxfId="16" priority="16" operator="containsText" text="CERRADA">
      <formula>NOT(ISERROR(SEARCH("CERRADA",AJ37)))</formula>
    </cfRule>
    <cfRule type="containsText" dxfId="15" priority="17" operator="containsText" text="TERMINADA EXTEMPORÁNEA">
      <formula>NOT(ISERROR(SEARCH("TERMINADA EXTEMPORÁNEA",AJ37)))</formula>
    </cfRule>
    <cfRule type="containsText" dxfId="14" priority="18" operator="containsText" text="TERMINADA">
      <formula>NOT(ISERROR(SEARCH("TERMINADA",AJ37)))</formula>
    </cfRule>
    <cfRule type="containsText" dxfId="13" priority="20" operator="containsText" text="INCUMPLIDA">
      <formula>NOT(ISERROR(SEARCH("INCUMPLIDA",AJ37)))</formula>
    </cfRule>
  </conditionalFormatting>
  <conditionalFormatting sqref="AJ41">
    <cfRule type="containsText" dxfId="12" priority="6" operator="containsText" text="CERRADA">
      <formula>NOT(ISERROR(SEARCH("CERRADA",AJ41)))</formula>
    </cfRule>
    <cfRule type="containsText" dxfId="11" priority="13" operator="containsText" text="SIN INICIAR">
      <formula>NOT(ISERROR(SEARCH("SIN INICIAR",AJ41)))</formula>
    </cfRule>
  </conditionalFormatting>
  <conditionalFormatting sqref="AJ41">
    <cfRule type="containsText" dxfId="10" priority="11" operator="containsText" text="ABIERTA">
      <formula>NOT(ISERROR(SEARCH("ABIERTA",AJ41)))</formula>
    </cfRule>
  </conditionalFormatting>
  <conditionalFormatting sqref="AJ41">
    <cfRule type="containsText" dxfId="9" priority="7" operator="containsText" text="EN PROCESO">
      <formula>NOT(ISERROR(SEARCH("EN PROCESO",AJ41)))</formula>
    </cfRule>
    <cfRule type="containsText" dxfId="8" priority="8" operator="containsText" text="CERRADA">
      <formula>NOT(ISERROR(SEARCH("CERRADA",AJ41)))</formula>
    </cfRule>
    <cfRule type="containsText" dxfId="7" priority="9" operator="containsText" text="TERMINADA EXTEMPORÁNEA">
      <formula>NOT(ISERROR(SEARCH("TERMINADA EXTEMPORÁNEA",AJ41)))</formula>
    </cfRule>
    <cfRule type="containsText" dxfId="6" priority="10" operator="containsText" text="TERMINADA">
      <formula>NOT(ISERROR(SEARCH("TERMINADA",AJ41)))</formula>
    </cfRule>
    <cfRule type="containsText" dxfId="5" priority="12" operator="containsText" text="INCUMPLIDA">
      <formula>NOT(ISERROR(SEARCH("INCUMPLIDA",AJ41)))</formula>
    </cfRule>
  </conditionalFormatting>
  <conditionalFormatting sqref="AK67">
    <cfRule type="containsText" dxfId="4" priority="5" stopIfTrue="1" operator="containsText" text="Fecha debe ser posterior a la">
      <formula>NOT(ISERROR(SEARCH("Fecha debe ser posterior a la",AK67)))</formula>
    </cfRule>
  </conditionalFormatting>
  <conditionalFormatting sqref="AK113">
    <cfRule type="containsText" dxfId="3" priority="4" stopIfTrue="1" operator="containsText" text="Fecha debe ser posterior a la">
      <formula>NOT(ISERROR(SEARCH("Fecha debe ser posterior a la",AK113)))</formula>
    </cfRule>
  </conditionalFormatting>
  <conditionalFormatting sqref="AK114">
    <cfRule type="containsText" dxfId="2" priority="3" stopIfTrue="1" operator="containsText" text="Fecha debe ser posterior a la">
      <formula>NOT(ISERROR(SEARCH("Fecha debe ser posterior a la",AK114)))</formula>
    </cfRule>
  </conditionalFormatting>
  <conditionalFormatting sqref="AD16">
    <cfRule type="containsText" dxfId="1" priority="2" stopIfTrue="1" operator="containsText" text="Fecha debe ser posterior a la">
      <formula>NOT(ISERROR(SEARCH("Fecha debe ser posterior a la",AD16)))</formula>
    </cfRule>
  </conditionalFormatting>
  <conditionalFormatting sqref="AD73">
    <cfRule type="containsText" dxfId="0" priority="1" stopIfTrue="1" operator="containsText" text="Fecha debe ser posterior a la">
      <formula>NOT(ISERROR(SEARCH("Fecha debe ser posterior a la",AD73)))</formula>
    </cfRule>
  </conditionalFormatting>
  <dataValidations count="17">
    <dataValidation type="date" operator="greaterThan" allowBlank="1" showInputMessage="1" showErrorMessage="1" error="Fecha debe ser posterior a la del hallazgo (Columna E)" sqref="P10">
      <formula1>E10</formula1>
    </dataValidation>
    <dataValidation type="date" operator="greaterThan" allowBlank="1" showInputMessage="1" showErrorMessage="1" error="Fecha debe ser posterior a la de inicio (Columna U)" sqref="Q10 Q111:Q153 Q44:Q58 Q230:Q232 Q156:Q185 Q189:Q197 Q199:Q226">
      <formula1>P10</formula1>
    </dataValidation>
    <dataValidation type="date" operator="greaterThan" allowBlank="1" showInputMessage="1" showErrorMessage="1" sqref="B10 B73:B86 E73:E86 B44:B58 E44:E58 B99:B232 E99:E232">
      <formula1>36892</formula1>
    </dataValidation>
    <dataValidation type="date" operator="greaterThan" allowBlank="1" showInputMessage="1" showErrorMessage="1" error="Fecha debe ser posterior a la de inicio (Columna U)" sqref="AC10:AC232">
      <formula1>P10</formula1>
    </dataValidation>
    <dataValidation type="date" operator="greaterThan" allowBlank="1" showInputMessage="1" showErrorMessage="1" error="Fecha debe ser posterior a la de inicio (Columna U)" sqref="AM147:AM171 AM10:AM132">
      <formula1>P10</formula1>
    </dataValidation>
    <dataValidation type="date" operator="greaterThan" allowBlank="1" showInputMessage="1" showErrorMessage="1" prompt="Fecha debe ser posterior a la de inicio (Columna U)" sqref="Q154:Q155 Q87:Q98">
      <formula1>P87</formula1>
    </dataValidation>
    <dataValidation type="date" operator="greaterThan" allowBlank="1" showInputMessage="1" showErrorMessage="1" sqref="E59:E72 B59:B72">
      <formula1>36892</formula1>
      <formula2>0</formula2>
    </dataValidation>
    <dataValidation type="date" operator="greaterThan" allowBlank="1" showInputMessage="1" showErrorMessage="1" error="Fecha debe ser posterior a la del hallazgo (Columna E)" sqref="P57:P58 P111:P153 P156:P203">
      <formula1>#REF!</formula1>
    </dataValidation>
    <dataValidation type="list" allowBlank="1" showInputMessage="1" showErrorMessage="1" sqref="H59:H64 H70:H72 H66:H68 C59:C72">
      <formula1>#REF!</formula1>
      <formula2>0</formula2>
    </dataValidation>
    <dataValidation type="list" allowBlank="1" showInputMessage="1" showErrorMessage="1" sqref="C10 R38 R10 O10 H10 H120:H132 K10:K72 U10:U58">
      <formula1>#REF!</formula1>
    </dataValidation>
    <dataValidation type="date" operator="greaterThan" allowBlank="1" showInputMessage="1" showErrorMessage="1" prompt="Fecha debe ser posterior a la del hallazgo (Columna E)" sqref="P87:P110 P154:P155 P73:Q86 Q99:Q110">
      <formula1>#REF!</formula1>
    </dataValidation>
    <dataValidation type="date" operator="greaterThan" allowBlank="1" showInputMessage="1" showErrorMessage="1" error="Fecha debe ser posterior a la del hallazgo (Columna E)" sqref="O69:O72 P59:P72">
      <formula1>#REF!</formula1>
      <formula2>0</formula2>
    </dataValidation>
    <dataValidation type="date" operator="greaterThan" allowBlank="1" showInputMessage="1" showErrorMessage="1" error="Fecha debe ser posterior a la de inicio (Columna U)" sqref="Q59:Q72">
      <formula1>P59</formula1>
      <formula2>0</formula2>
    </dataValidation>
    <dataValidation type="date" operator="greaterThan" allowBlank="1" showErrorMessage="1" sqref="B87:B98 E87:E98">
      <formula1>36892</formula1>
    </dataValidation>
    <dataValidation type="date" operator="greaterThan" allowBlank="1" showInputMessage="1" showErrorMessage="1" prompt="Fecha debe ser posterior a la del hallazgo (Columna E)" sqref="Q227:Q229 P225:P230 P223">
      <formula1>XEN223</formula1>
    </dataValidation>
    <dataValidation type="date" operator="greaterThan" allowBlank="1" showInputMessage="1" showErrorMessage="1" error="Fecha debe ser posterior a la del hallazgo (Columna E)" sqref="P231:P232 P204:P222 P224">
      <formula1>XEN204</formula1>
    </dataValidation>
    <dataValidation type="date" operator="greaterThan" allowBlank="1" showInputMessage="1" showErrorMessage="1" error="Fecha debe ser posterior a la del hallazgo (Columna E)" sqref="P44:P56">
      <formula1>F44</formula1>
    </dataValidation>
  </dataValidations>
  <hyperlinks>
    <hyperlink ref="AD59" r:id="rId1" display="http://newintranet.canalcapital.gov.co/intranet/docdowncc/index.php?pg=508&amp;cardep=31"/>
    <hyperlink ref="AD60" r:id="rId2" display="http://newintranet.canalcapital.gov.co/intranet/docdowncc/index.php?pg=508&amp;cardep=31"/>
    <hyperlink ref="AD61" r:id="rId3" display="http://newintranet.canalcapital.gov.co/intranet/docdowncc/index.php?pg=508&amp;cardep=31"/>
    <hyperlink ref="AD62" r:id="rId4" display="http://newintranet.canalcapital.gov.co/intranet/docdowncc/index.php?pg=508&amp;cardep=31"/>
    <hyperlink ref="AD64" r:id="rId5" display="http://newintranet.canalcapital.gov.co/intranet/docdowncc/index.php?pg=508&amp;cardep=31"/>
    <hyperlink ref="AD65" r:id="rId6" display="http://newintranet.canalcapital.gov.co/intranet/docdowncc/index.php?pg=508&amp;cardep=31"/>
    <hyperlink ref="AD118" r:id="rId7" display="Botón de transparencia numerales 6.3, 6.4 y 6.5"/>
    <hyperlink ref="AD177" r:id="rId8" display="Intranet actualizada en el proceso gestión financiera y facturación. "/>
    <hyperlink ref="AD10" r:id="rId9" display="https://drive.google.com/open?id=1FJbRy8qcVNZ-NNRq28foQ8JlCyrfLJ-5"/>
    <hyperlink ref="AD57" r:id="rId10" display="https://drive.google.com/open?id=1FJbRy8qcVNZ-NNRq28foQ8JlCyrfLJ-5"/>
    <hyperlink ref="AD58" r:id="rId11" display="https://drive.google.com/open?id=1FJbRy8qcVNZ-NNRq28foQ8JlCyrfLJ-5"/>
    <hyperlink ref="AD116" r:id="rId12" display="https://drive.google.com/open?id=1FJbRy8qcVNZ-NNRq28foQ8JlCyrfLJ-5_x000a__x000a_2. Pantallazo de verificación del 18/09/2019"/>
    <hyperlink ref="AD178" r:id="rId13" display="https://drive.google.com/open?id=1FJbRy8qcVNZ-NNRq28foQ8JlCyrfLJ-5_x000a_2. Pantallazo de verificación del 19/09/2019."/>
  </hyperlinks>
  <pageMargins left="0.39370078740157483" right="0.39370078740157483" top="0.59055118110236227" bottom="0.59055118110236227" header="0" footer="0"/>
  <pageSetup paperSize="5" scale="18" pageOrder="overThenDown" orientation="landscape" r:id="rId14"/>
  <headerFooter>
    <oddFooter>&amp;R&amp;"Tahoma,Normal"&amp;8Página &amp;P de &amp;N</oddFooter>
  </headerFooter>
  <ignoredErrors>
    <ignoredError sqref="F48" twoDigitTextYear="1"/>
    <ignoredError sqref="AH170:AJ170" formula="1"/>
  </ignoredErrors>
  <drawing r:id="rId15"/>
  <legacyDrawing r:id="rId16"/>
  <extLst>
    <ext xmlns:x14="http://schemas.microsoft.com/office/spreadsheetml/2009/9/main" uri="{CCE6A557-97BC-4b89-ADB6-D9C93CAAB3DF}">
      <x14:dataValidations xmlns:xm="http://schemas.microsoft.com/office/excel/2006/main" count="26">
        <x14:dataValidation type="list" allowBlank="1" showInputMessage="1" showErrorMessage="1">
          <x14:formula1>
            <xm:f>'V:\2019\PM\PM_Suscritos\[PLAN MEJORAMIENTO - PARTICIPACIÓN CIUDADANA.xlsx]Datos'!#REF!</xm:f>
          </x14:formula1>
          <xm:sqref>O111:O114 O118:O119 R111:R114 R118:R119 H111:H119</xm:sqref>
        </x14:dataValidation>
        <x14:dataValidation type="list" allowBlank="1" showInputMessage="1" showErrorMessage="1">
          <x14:formula1>
            <xm:f>'C:\Users\hroncancioh\Downloads\[04-05 - Gestión de las comunicaciones (2).xlsx]Datos'!#REF!</xm:f>
          </x14:formula1>
          <xm:sqref>O115 R115</xm:sqref>
        </x14:dataValidation>
        <x14:dataValidation type="list" allowBlank="1" showInputMessage="1" showErrorMessage="1">
          <x14:formula1>
            <xm:f>'C:\Users\cgarzon\Documents\UAECOBB1\Auditorías 2013\Plan de mejoramiento\[Plan mejoramiento-01102013.xlsx]Datos'!#REF!</xm:f>
          </x14:formula1>
          <xm:sqref>O116:O117 R116:R117</xm:sqref>
        </x14:dataValidation>
        <x14:dataValidation type="list" allowBlank="1" showInputMessage="1" showErrorMessage="1">
          <x14:formula1>
            <xm:f>'C:\Users\jgonzalezr\Downloads\[CCSE-FT-001 ACPM_AUD_DECRETO 371_ART_3 (1).xlsx]Datos'!#REF!</xm:f>
          </x14:formula1>
          <xm:sqref>O131:O132 R145 R131:R133</xm:sqref>
        </x14:dataValidation>
        <x14:dataValidation type="list" allowBlank="1" showInputMessage="1" showErrorMessage="1">
          <x14:formula1>
            <xm:f>'C:\Users\jgonzalezr\Downloads\[Diligenciado - CCSE-FT-001 ACPM_AUD_DECRETO 371_ART_3 .xlsx]Datos'!#REF!</xm:f>
          </x14:formula1>
          <xm:sqref>O120:O130 R120:R130</xm:sqref>
        </x14:dataValidation>
        <x14:dataValidation type="list" allowBlank="1" showInputMessage="1" showErrorMessage="1">
          <x14:formula1>
            <xm:f>'Z:\2018\PM\PM_2018\[CCSE-FT-001 DERECHOS DE AUTOR.xlsx]Datos'!#REF!</xm:f>
          </x14:formula1>
          <xm:sqref>C57:C58 O57:O58</xm:sqref>
        </x14:dataValidation>
        <x14:dataValidation type="list" allowBlank="1" showInputMessage="1" showErrorMessage="1">
          <x14:formula1>
            <xm:f>'C:\Users\jgonzalezr\Downloads\[Plan de mejoramiento Nuevos Negocios 12102018.xlsx]Datos'!#REF!</xm:f>
          </x14:formula1>
          <xm:sqref>H99:H110 C99:C132</xm:sqref>
        </x14:dataValidation>
        <x14:dataValidation type="list" allowBlank="1" showInputMessage="1" showErrorMessage="1">
          <x14:formula1>
            <xm:f>'Z:\2018\PM\PM_2018\I SEGUIMIENTO 2018\[CCSE-FT-019 PLAN DE MEJORAMIENTO_2018_OCI_CONSOLIDADO.xlsx]Datos.'!#REF!</xm:f>
          </x14:formula1>
          <xm:sqref>R11:R37 C11:C43 H11:H43 O11:O43 R39:R58</xm:sqref>
        </x14:dataValidation>
        <x14:dataValidation type="list" allowBlank="1" showInputMessage="1" showErrorMessage="1">
          <x14:formula1>
            <xm:f>Datos!$P$3:$P$64</xm:f>
          </x14:formula1>
          <xm:sqref>AO147:AO171 AO10:AO132 AE10:AE232</xm:sqref>
        </x14:dataValidation>
        <x14:dataValidation type="list" allowBlank="1" showInputMessage="1" showErrorMessage="1">
          <x14:formula1>
            <xm:f>'C:\Users\jgonzalezr\Downloads\[CCSE-FT-001 ACPM_AUD_COMUNICACIONES_JURÍDICA (2).xlsx]Datos'!#REF!</xm:f>
          </x14:formula1>
          <xm:sqref>O152 R152</xm:sqref>
        </x14:dataValidation>
        <x14:dataValidation type="list" allowBlank="1" showErrorMessage="1">
          <x14:formula1>
            <xm:f>'C:\Users\navella\Downloads\[CCSE-FT-001 ACPM_AUD_COMUNICACIONES (3).xlsx]Datos'!#REF!</xm:f>
          </x14:formula1>
          <xm:sqref>O154:O155 R154:R155</xm:sqref>
        </x14:dataValidation>
        <x14:dataValidation type="list" allowBlank="1" showInputMessage="1" showErrorMessage="1">
          <x14:formula1>
            <xm:f>'[CCSE-FT-001 ACPM_AUD_COMUNICACIONES.xlsx]Datos'!#REF!</xm:f>
          </x14:formula1>
          <xm:sqref>R156:R157 R153 O156:O157 O153 R147:R151 O147:O151 C147:C171 H147:H157</xm:sqref>
        </x14:dataValidation>
        <x14:dataValidation type="list" allowBlank="1" showInputMessage="1" showErrorMessage="1">
          <x14:formula1>
            <xm:f>'V:\2018\AUDITORIAS\11. DECRETO 371\GESTIÓN CONTRACTUAL\Plan mejoramiento\[CCSE-FT-001 ADMINISTRACIÓN DE ACCIONES CORRECTIVAS, PREVENTIVAS Y DE MEJORAMIENTO JURIDICA DEFINIDO.xlsx]Datos'!#REF!</xm:f>
          </x14:formula1>
          <xm:sqref>H158:H171 O158:O171</xm:sqref>
        </x14:dataValidation>
        <x14:dataValidation type="list" allowBlank="1" showInputMessage="1" showErrorMessage="1">
          <x14:formula1>
            <xm:f>'C:\Users\jgonzalezr\Downloads\[CCSE-FT-001 ADMINISTRACIÓN DE ACCIONES CORRECTIVAS, PREVENTIVAS Y DE MEJORAMIENTO REVISADO HB.xlsx]Datos'!#REF!</xm:f>
          </x14:formula1>
          <xm:sqref>H174 H172 R172:R174 C172:C174 N172:O174</xm:sqref>
        </x14:dataValidation>
        <x14:dataValidation type="list" allowBlank="1" showInputMessage="1" showErrorMessage="1">
          <x14:formula1>
            <xm:f>Datos!$D$3:$D$6</xm:f>
          </x14:formula1>
          <xm:sqref>L147:L174 L10:L132</xm:sqref>
        </x14:dataValidation>
        <x14:dataValidation type="list" allowBlank="1" showInputMessage="1" showErrorMessage="1">
          <x14:formula1>
            <xm:f>'C:\Users\lnaranjom\Downloads\[PLAN MEJORAMIENTO CONTABLE servicios admon (3).xlsx]Datos'!#REF!</xm:f>
          </x14:formula1>
          <xm:sqref>L181:L182 O181:O182 R181:R182 U181:U182</xm:sqref>
        </x14:dataValidation>
        <x14:dataValidation type="list" allowBlank="1" showInputMessage="1" showErrorMessage="1">
          <x14:formula1>
            <xm:f>'C:\Users\lnaranjom\Downloads\[CCSE-FT-001 ACPM_AUD_CONTROL_INTERNO_CONTABLE_2018.xlsx]Datos'!#REF!</xm:f>
          </x14:formula1>
          <xm:sqref>L175 L177:L178 R177:R178 O175 O177:O178 C177:C178 R175 U175:U178</xm:sqref>
        </x14:dataValidation>
        <x14:dataValidation type="list" allowBlank="1" showInputMessage="1" showErrorMessage="1">
          <x14:formula1>
            <xm:f>'C:\Users\jgonzalezr\Downloads\[PM CIC 2018 CCSE-FT-001 ADMINISTRACIÓN DE ACCIONES CORRECTIVAS, PREVENTIVAS Y DE MEJORAMIENTO CIC 2018 (3).xlsx]Datos'!#REF!</xm:f>
          </x14:formula1>
          <xm:sqref>L176 L179:L180 O176 O179:O180 C175:C176 R179:R180 H180 H176 U179:U180 R176 U183:U185 R183:R185 L183:L185 H182:H185 C179:C185 O183:O185</xm:sqref>
        </x14:dataValidation>
        <x14:dataValidation type="list" allowBlank="1" showInputMessage="1" showErrorMessage="1">
          <x14:formula1>
            <xm:f>'C:\Users\jgonzalezr\Desktop\[INVENTARIO.xlsx]Datos'!#REF!</xm:f>
          </x14:formula1>
          <xm:sqref>C73:C86</xm:sqref>
        </x14:dataValidation>
        <x14:dataValidation type="list" allowBlank="1" showInputMessage="1" showErrorMessage="1">
          <x14:formula1>
            <xm:f>'Z:\2018\AUDITORIAS\6. INVENTARIOS\INFORMES\P.M\[CCSE-FT-001 P.M. DE S.A AUDITORIA INVENTARIOS.xlsx]Datos'!#REF!</xm:f>
          </x14:formula1>
          <xm:sqref>H73:H86 O73:O86</xm:sqref>
        </x14:dataValidation>
        <x14:dataValidation type="list" allowBlank="1" showErrorMessage="1">
          <x14:formula1>
            <xm:f>'Z:\2018\PM\PM_2018\PM_Formulados_2018\[CCSE-FT-001 ADMINISTRACIÓN DE ACCIONES CORRECTIVAS, PREVENTIVAS Y DE MEJORAMIENTO_SG-SST.xlsx]Datos'!#REF!</xm:f>
          </x14:formula1>
          <xm:sqref>R87:R98 H87:H98 C87:C98 O87:O110</xm:sqref>
        </x14:dataValidation>
        <x14:dataValidation type="list" allowBlank="1" showInputMessage="1" showErrorMessage="1">
          <x14:formula1>
            <xm:f>Datos!$L$3:$L$4</xm:f>
          </x14:formula1>
          <xm:sqref>U172:U174</xm:sqref>
        </x14:dataValidation>
        <x14:dataValidation type="list" allowBlank="1" showInputMessage="1" showErrorMessage="1">
          <x14:formula1>
            <xm:f>'C:\Users\jgonzalezr\Downloads\[CCSE-FT-001 ACPM_AUD_TALENTO_HUMANO_ Ultima versión.xlsx]Datos'!#REF!</xm:f>
          </x14:formula1>
          <xm:sqref>H204:H232 C204:C232</xm:sqref>
        </x14:dataValidation>
        <x14:dataValidation type="list" allowBlank="1" showInputMessage="1" showErrorMessage="1">
          <x14:formula1>
            <xm:f>Datos!$N$3:$N$4</xm:f>
          </x14:formula1>
          <xm:sqref>AY10:AY232</xm:sqref>
        </x14:dataValidation>
        <x14:dataValidation type="list" allowBlank="1" showInputMessage="1" showErrorMessage="1">
          <x14:formula1>
            <xm:f>'Z:\2018\PM\[Matriz_PM_CIC Planeación.xlsx]Datos'!#REF!</xm:f>
          </x14:formula1>
          <xm:sqref>H44:H58 C44:C56 O44:O56</xm:sqref>
        </x14:dataValidation>
        <x14:dataValidation type="list" allowBlank="1" showInputMessage="1" showErrorMessage="1">
          <x14:formula1>
            <xm:f>'C:\Users\jgonzalezr\Downloads\[CCSE-FT-001 ACPM_Visita Archivo Distrital_2019_V2 (1).xlsx]Datos'!#REF!</xm:f>
          </x14:formula1>
          <xm:sqref>L186:L203 O186:O203 C186:C203 H186:H203 U186:U203 R186:R203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B1" workbookViewId="0">
      <selection activeCell="C35" sqref="C35"/>
    </sheetView>
  </sheetViews>
  <sheetFormatPr baseColWidth="10" defaultColWidth="11.42578125" defaultRowHeight="12.75" x14ac:dyDescent="0.2"/>
  <cols>
    <col min="1" max="1" width="1.42578125" style="3" customWidth="1"/>
    <col min="2" max="2" width="19.140625" style="3" customWidth="1"/>
    <col min="3" max="3" width="47.5703125" style="26" customWidth="1"/>
    <col min="4" max="4" width="18.85546875" style="3" customWidth="1"/>
    <col min="5" max="5" width="27.140625" style="3" customWidth="1"/>
    <col min="6" max="7" width="42.140625" style="27" customWidth="1"/>
    <col min="8" max="8" width="42.140625" style="28" customWidth="1"/>
    <col min="9" max="9" width="44.140625" style="25" customWidth="1"/>
    <col min="10" max="10" width="9.85546875" style="25" customWidth="1"/>
    <col min="11" max="11" width="16" style="25" customWidth="1"/>
    <col min="12" max="12" width="17.5703125" style="3" customWidth="1"/>
    <col min="13" max="13" width="27.28515625" style="3" customWidth="1"/>
    <col min="14" max="14" width="17.85546875" style="3" customWidth="1"/>
    <col min="15" max="16384" width="11.42578125" style="3"/>
  </cols>
  <sheetData>
    <row r="1" spans="2:16" x14ac:dyDescent="0.2">
      <c r="I1" s="29"/>
      <c r="J1" s="29"/>
      <c r="K1" s="29"/>
      <c r="L1" s="25"/>
    </row>
    <row r="2" spans="2:16" s="22" customFormat="1" x14ac:dyDescent="0.25">
      <c r="B2" s="22" t="s">
        <v>631</v>
      </c>
      <c r="C2" s="22" t="s">
        <v>632</v>
      </c>
      <c r="D2" s="22" t="s">
        <v>640</v>
      </c>
      <c r="E2" s="22" t="s">
        <v>681</v>
      </c>
      <c r="F2" s="22" t="s">
        <v>641</v>
      </c>
      <c r="G2" s="22" t="s">
        <v>679</v>
      </c>
      <c r="H2" s="22" t="s">
        <v>642</v>
      </c>
      <c r="I2" s="30" t="s">
        <v>643</v>
      </c>
      <c r="J2" s="30" t="s">
        <v>43</v>
      </c>
      <c r="L2" s="22" t="s">
        <v>680</v>
      </c>
      <c r="M2" s="22" t="s">
        <v>645</v>
      </c>
      <c r="N2" s="22" t="s">
        <v>646</v>
      </c>
      <c r="P2" s="30" t="s">
        <v>644</v>
      </c>
    </row>
    <row r="3" spans="2:16" x14ac:dyDescent="0.2">
      <c r="B3" s="3" t="s">
        <v>633</v>
      </c>
      <c r="C3" s="23" t="s">
        <v>126</v>
      </c>
      <c r="D3" s="35" t="s">
        <v>21</v>
      </c>
      <c r="E3" s="31" t="s">
        <v>55</v>
      </c>
      <c r="F3" s="32" t="s">
        <v>670</v>
      </c>
      <c r="G3" s="31" t="s">
        <v>682</v>
      </c>
      <c r="H3" s="31" t="s">
        <v>55</v>
      </c>
      <c r="I3" s="29">
        <v>0.5</v>
      </c>
      <c r="J3" s="25">
        <v>0</v>
      </c>
      <c r="K3" s="3"/>
      <c r="L3" s="25" t="s">
        <v>195</v>
      </c>
      <c r="M3" s="3" t="s">
        <v>18</v>
      </c>
      <c r="N3" s="25" t="s">
        <v>647</v>
      </c>
      <c r="P3" s="25">
        <v>0</v>
      </c>
    </row>
    <row r="4" spans="2:16" x14ac:dyDescent="0.2">
      <c r="B4" s="3" t="s">
        <v>17</v>
      </c>
      <c r="C4" s="23" t="s">
        <v>634</v>
      </c>
      <c r="D4" s="35" t="s">
        <v>22</v>
      </c>
      <c r="E4" s="31" t="s">
        <v>55</v>
      </c>
      <c r="F4" s="32" t="s">
        <v>671</v>
      </c>
      <c r="G4" s="31" t="s">
        <v>673</v>
      </c>
      <c r="H4" s="31" t="s">
        <v>56</v>
      </c>
      <c r="I4" s="29">
        <v>0.55000000000000004</v>
      </c>
      <c r="J4" s="33">
        <v>1</v>
      </c>
      <c r="K4" s="3"/>
      <c r="L4" s="25" t="s">
        <v>110</v>
      </c>
      <c r="M4" s="3" t="s">
        <v>648</v>
      </c>
      <c r="N4" s="25" t="s">
        <v>649</v>
      </c>
      <c r="P4" s="25">
        <v>0.5</v>
      </c>
    </row>
    <row r="5" spans="2:16" x14ac:dyDescent="0.2">
      <c r="C5" s="24" t="s">
        <v>576</v>
      </c>
      <c r="D5" s="36" t="s">
        <v>42</v>
      </c>
      <c r="E5" s="31" t="s">
        <v>45</v>
      </c>
      <c r="F5" s="32" t="s">
        <v>64</v>
      </c>
      <c r="G5" s="31" t="s">
        <v>683</v>
      </c>
      <c r="H5" s="31" t="s">
        <v>316</v>
      </c>
      <c r="I5" s="29">
        <v>0.6</v>
      </c>
      <c r="J5" s="33">
        <v>2</v>
      </c>
      <c r="K5" s="3"/>
      <c r="L5" s="25"/>
      <c r="M5" s="3" t="s">
        <v>650</v>
      </c>
      <c r="P5" s="33">
        <v>1</v>
      </c>
    </row>
    <row r="6" spans="2:16" x14ac:dyDescent="0.2">
      <c r="C6" s="23" t="s">
        <v>635</v>
      </c>
      <c r="D6" s="25" t="s">
        <v>20</v>
      </c>
      <c r="E6" s="31" t="s">
        <v>45</v>
      </c>
      <c r="F6" s="32" t="s">
        <v>672</v>
      </c>
      <c r="G6" s="31" t="s">
        <v>674</v>
      </c>
      <c r="H6" s="31" t="s">
        <v>74</v>
      </c>
      <c r="I6" s="29">
        <v>0.65</v>
      </c>
      <c r="J6" s="33">
        <v>3</v>
      </c>
      <c r="K6" s="3"/>
      <c r="L6" s="25"/>
      <c r="M6" s="3" t="s">
        <v>651</v>
      </c>
      <c r="P6" s="33">
        <v>2</v>
      </c>
    </row>
    <row r="7" spans="2:16" x14ac:dyDescent="0.2">
      <c r="C7" s="23" t="s">
        <v>133</v>
      </c>
      <c r="E7" s="31" t="s">
        <v>45</v>
      </c>
      <c r="F7" s="32" t="s">
        <v>62</v>
      </c>
      <c r="G7" s="31" t="s">
        <v>684</v>
      </c>
      <c r="H7" s="31" t="s">
        <v>45</v>
      </c>
      <c r="I7" s="29">
        <v>0.7</v>
      </c>
      <c r="J7" s="33">
        <v>4</v>
      </c>
      <c r="K7" s="3"/>
      <c r="L7" s="25"/>
      <c r="M7" s="3" t="s">
        <v>652</v>
      </c>
      <c r="P7" s="33">
        <v>3</v>
      </c>
    </row>
    <row r="8" spans="2:16" x14ac:dyDescent="0.2">
      <c r="C8" s="23" t="s">
        <v>636</v>
      </c>
      <c r="E8" s="31" t="s">
        <v>45</v>
      </c>
      <c r="F8" s="32" t="s">
        <v>63</v>
      </c>
      <c r="G8" s="32" t="s">
        <v>578</v>
      </c>
      <c r="H8" s="32" t="s">
        <v>50</v>
      </c>
      <c r="I8" s="29">
        <v>0.75</v>
      </c>
      <c r="J8" s="33">
        <v>5</v>
      </c>
      <c r="K8" s="3"/>
      <c r="L8" s="25"/>
      <c r="M8" s="3" t="s">
        <v>81</v>
      </c>
      <c r="P8" s="33">
        <v>4</v>
      </c>
    </row>
    <row r="9" spans="2:16" x14ac:dyDescent="0.2">
      <c r="C9" s="23" t="s">
        <v>113</v>
      </c>
      <c r="E9" s="31" t="s">
        <v>46</v>
      </c>
      <c r="F9" s="32" t="s">
        <v>66</v>
      </c>
      <c r="G9" s="31" t="s">
        <v>675</v>
      </c>
      <c r="H9" s="32" t="s">
        <v>70</v>
      </c>
      <c r="I9" s="29">
        <v>0.8</v>
      </c>
      <c r="J9" s="33">
        <v>6</v>
      </c>
      <c r="K9" s="3"/>
      <c r="L9" s="25"/>
      <c r="P9" s="33">
        <v>5</v>
      </c>
    </row>
    <row r="10" spans="2:16" x14ac:dyDescent="0.2">
      <c r="C10" s="23" t="s">
        <v>637</v>
      </c>
      <c r="E10" s="32" t="s">
        <v>50</v>
      </c>
      <c r="F10" s="32" t="s">
        <v>676</v>
      </c>
      <c r="G10" s="31" t="s">
        <v>685</v>
      </c>
      <c r="H10" s="31" t="s">
        <v>51</v>
      </c>
      <c r="I10" s="29">
        <v>0.85</v>
      </c>
      <c r="J10" s="33">
        <v>7</v>
      </c>
      <c r="K10" s="3"/>
      <c r="L10" s="25"/>
      <c r="P10" s="33">
        <v>6</v>
      </c>
    </row>
    <row r="11" spans="2:16" ht="12.75" customHeight="1" x14ac:dyDescent="0.2">
      <c r="C11" s="24" t="s">
        <v>120</v>
      </c>
      <c r="E11" s="32" t="s">
        <v>48</v>
      </c>
      <c r="F11" s="32" t="s">
        <v>677</v>
      </c>
      <c r="G11" s="31" t="s">
        <v>686</v>
      </c>
      <c r="H11" s="31" t="s">
        <v>52</v>
      </c>
      <c r="I11" s="29">
        <v>0.9</v>
      </c>
      <c r="J11" s="33">
        <v>8</v>
      </c>
      <c r="K11" s="3"/>
      <c r="L11" s="25"/>
      <c r="P11" s="33">
        <v>7</v>
      </c>
    </row>
    <row r="12" spans="2:16" x14ac:dyDescent="0.2">
      <c r="C12" s="23" t="s">
        <v>638</v>
      </c>
      <c r="E12" s="32" t="s">
        <v>48</v>
      </c>
      <c r="F12" s="32" t="s">
        <v>33</v>
      </c>
      <c r="G12" s="31" t="s">
        <v>687</v>
      </c>
      <c r="H12" s="32" t="s">
        <v>653</v>
      </c>
      <c r="I12" s="29">
        <v>0.95</v>
      </c>
      <c r="J12" s="33">
        <v>9</v>
      </c>
      <c r="K12" s="3"/>
      <c r="L12" s="25"/>
      <c r="P12" s="33">
        <v>8</v>
      </c>
    </row>
    <row r="13" spans="2:16" x14ac:dyDescent="0.2">
      <c r="C13" s="23" t="s">
        <v>540</v>
      </c>
      <c r="E13" s="32" t="s">
        <v>50</v>
      </c>
      <c r="F13" s="32" t="s">
        <v>83</v>
      </c>
      <c r="G13" s="32" t="s">
        <v>657</v>
      </c>
      <c r="H13" s="32" t="s">
        <v>47</v>
      </c>
      <c r="I13" s="29">
        <v>1</v>
      </c>
      <c r="J13" s="33">
        <v>10</v>
      </c>
      <c r="K13" s="3"/>
      <c r="L13" s="25"/>
      <c r="P13" s="33">
        <v>9</v>
      </c>
    </row>
    <row r="14" spans="2:16" x14ac:dyDescent="0.2">
      <c r="C14" s="24" t="s">
        <v>308</v>
      </c>
      <c r="E14" s="31" t="s">
        <v>56</v>
      </c>
      <c r="F14" s="32" t="s">
        <v>678</v>
      </c>
      <c r="G14" s="32" t="s">
        <v>75</v>
      </c>
      <c r="H14" s="32" t="s">
        <v>46</v>
      </c>
      <c r="I14" s="29"/>
      <c r="J14" s="33"/>
      <c r="K14" s="3"/>
      <c r="L14" s="25"/>
      <c r="P14" s="33">
        <v>10</v>
      </c>
    </row>
    <row r="15" spans="2:16" ht="15" customHeight="1" x14ac:dyDescent="0.2">
      <c r="C15" s="24"/>
      <c r="E15" s="32"/>
      <c r="F15" s="32"/>
      <c r="G15" s="32" t="s">
        <v>309</v>
      </c>
      <c r="H15" s="32" t="s">
        <v>48</v>
      </c>
      <c r="I15" s="29"/>
      <c r="J15" s="33"/>
      <c r="K15" s="3"/>
      <c r="L15" s="25"/>
      <c r="P15" s="33">
        <v>11</v>
      </c>
    </row>
    <row r="16" spans="2:16" ht="14.25" customHeight="1" x14ac:dyDescent="0.2">
      <c r="C16" s="24"/>
      <c r="E16" s="31"/>
      <c r="F16" s="32"/>
      <c r="G16" s="32"/>
      <c r="H16" s="31" t="s">
        <v>654</v>
      </c>
      <c r="I16" s="29"/>
      <c r="J16" s="33"/>
      <c r="K16" s="3"/>
      <c r="L16" s="25"/>
      <c r="P16" s="33">
        <v>12</v>
      </c>
    </row>
    <row r="17" spans="3:16" x14ac:dyDescent="0.2">
      <c r="F17" s="32"/>
      <c r="G17" s="32"/>
      <c r="H17" s="32" t="s">
        <v>667</v>
      </c>
      <c r="I17" s="29"/>
      <c r="J17" s="33"/>
      <c r="K17" s="3"/>
      <c r="L17" s="25"/>
      <c r="P17" s="33">
        <v>13</v>
      </c>
    </row>
    <row r="18" spans="3:16" x14ac:dyDescent="0.2">
      <c r="F18" s="32"/>
      <c r="G18" s="32"/>
      <c r="H18" s="32" t="s">
        <v>655</v>
      </c>
      <c r="I18" s="29"/>
      <c r="J18" s="33"/>
      <c r="K18" s="3"/>
      <c r="L18" s="25"/>
      <c r="P18" s="33">
        <v>14</v>
      </c>
    </row>
    <row r="19" spans="3:16" x14ac:dyDescent="0.2">
      <c r="F19" s="32"/>
      <c r="G19" s="32"/>
      <c r="H19" s="32" t="s">
        <v>656</v>
      </c>
      <c r="I19" s="29"/>
      <c r="J19" s="33"/>
      <c r="K19" s="3"/>
      <c r="L19" s="25"/>
      <c r="P19" s="33">
        <v>15</v>
      </c>
    </row>
    <row r="20" spans="3:16" x14ac:dyDescent="0.2">
      <c r="F20" s="32"/>
      <c r="G20" s="32"/>
      <c r="H20" s="32" t="s">
        <v>657</v>
      </c>
      <c r="I20" s="29"/>
      <c r="J20" s="33"/>
      <c r="K20" s="3"/>
      <c r="L20" s="25"/>
      <c r="P20" s="33">
        <v>16</v>
      </c>
    </row>
    <row r="21" spans="3:16" x14ac:dyDescent="0.2">
      <c r="F21" s="32"/>
      <c r="G21" s="32"/>
      <c r="H21" s="32" t="s">
        <v>658</v>
      </c>
      <c r="I21" s="29"/>
      <c r="J21" s="33"/>
      <c r="K21" s="3"/>
      <c r="L21" s="25"/>
      <c r="P21" s="33">
        <v>17</v>
      </c>
    </row>
    <row r="22" spans="3:16" x14ac:dyDescent="0.2">
      <c r="F22" s="32"/>
      <c r="G22" s="32"/>
      <c r="H22" s="32" t="s">
        <v>49</v>
      </c>
      <c r="I22" s="29"/>
      <c r="J22" s="33"/>
      <c r="K22" s="3"/>
      <c r="L22" s="25"/>
      <c r="P22" s="33">
        <v>18</v>
      </c>
    </row>
    <row r="23" spans="3:16" x14ac:dyDescent="0.2">
      <c r="F23" s="32"/>
      <c r="G23" s="32"/>
      <c r="H23" s="32" t="s">
        <v>75</v>
      </c>
      <c r="J23" s="33"/>
      <c r="K23" s="3"/>
      <c r="P23" s="33">
        <v>19</v>
      </c>
    </row>
    <row r="24" spans="3:16" x14ac:dyDescent="0.2">
      <c r="F24" s="32"/>
      <c r="G24" s="32"/>
      <c r="H24" s="31" t="s">
        <v>659</v>
      </c>
      <c r="J24" s="33"/>
      <c r="K24" s="3"/>
      <c r="P24" s="33">
        <v>20</v>
      </c>
    </row>
    <row r="25" spans="3:16" x14ac:dyDescent="0.2">
      <c r="J25" s="33"/>
      <c r="K25" s="33"/>
      <c r="P25" s="33">
        <v>21</v>
      </c>
    </row>
    <row r="26" spans="3:16" x14ac:dyDescent="0.2">
      <c r="J26" s="33"/>
      <c r="K26" s="33"/>
      <c r="P26" s="33">
        <v>22</v>
      </c>
    </row>
    <row r="27" spans="3:16" x14ac:dyDescent="0.2">
      <c r="C27" s="22" t="s">
        <v>632</v>
      </c>
      <c r="D27" s="22" t="s">
        <v>681</v>
      </c>
      <c r="F27" s="34" t="s">
        <v>660</v>
      </c>
      <c r="G27" s="22" t="s">
        <v>681</v>
      </c>
      <c r="H27" s="34" t="s">
        <v>661</v>
      </c>
      <c r="J27" s="33"/>
      <c r="K27" s="33"/>
      <c r="P27" s="33">
        <v>23</v>
      </c>
    </row>
    <row r="28" spans="3:16" x14ac:dyDescent="0.2">
      <c r="C28" s="23" t="s">
        <v>126</v>
      </c>
      <c r="D28" s="31" t="s">
        <v>55</v>
      </c>
      <c r="F28" s="2" t="s">
        <v>57</v>
      </c>
      <c r="G28" s="31" t="s">
        <v>55</v>
      </c>
      <c r="H28" s="1" t="s">
        <v>55</v>
      </c>
      <c r="I28" s="2" t="s">
        <v>57</v>
      </c>
      <c r="J28" s="1" t="s">
        <v>55</v>
      </c>
      <c r="K28" s="33"/>
      <c r="P28" s="33">
        <v>24</v>
      </c>
    </row>
    <row r="29" spans="3:16" x14ac:dyDescent="0.2">
      <c r="C29" s="23" t="s">
        <v>662</v>
      </c>
      <c r="D29" s="31" t="s">
        <v>55</v>
      </c>
      <c r="F29" s="2" t="s">
        <v>58</v>
      </c>
      <c r="G29" s="31" t="s">
        <v>56</v>
      </c>
      <c r="H29" s="1" t="s">
        <v>56</v>
      </c>
      <c r="I29" s="2" t="s">
        <v>58</v>
      </c>
      <c r="J29" s="1" t="s">
        <v>56</v>
      </c>
      <c r="K29" s="33"/>
      <c r="P29" s="33">
        <v>25</v>
      </c>
    </row>
    <row r="30" spans="3:16" x14ac:dyDescent="0.2">
      <c r="C30" s="24" t="s">
        <v>576</v>
      </c>
      <c r="D30" s="31" t="s">
        <v>45</v>
      </c>
      <c r="F30" s="2" t="s">
        <v>32</v>
      </c>
      <c r="G30" s="31" t="s">
        <v>55</v>
      </c>
      <c r="H30" s="1" t="s">
        <v>316</v>
      </c>
      <c r="I30" s="2" t="s">
        <v>32</v>
      </c>
      <c r="J30" s="1" t="s">
        <v>316</v>
      </c>
      <c r="K30" s="33"/>
      <c r="P30" s="33">
        <v>26</v>
      </c>
    </row>
    <row r="31" spans="3:16" x14ac:dyDescent="0.2">
      <c r="C31" s="23" t="s">
        <v>635</v>
      </c>
      <c r="D31" s="31" t="s">
        <v>45</v>
      </c>
      <c r="F31" s="1" t="s">
        <v>59</v>
      </c>
      <c r="G31" s="31" t="s">
        <v>55</v>
      </c>
      <c r="H31" s="1" t="s">
        <v>74</v>
      </c>
      <c r="I31" s="1" t="s">
        <v>59</v>
      </c>
      <c r="J31" s="1" t="s">
        <v>74</v>
      </c>
      <c r="K31" s="33"/>
      <c r="P31" s="33">
        <v>27</v>
      </c>
    </row>
    <row r="32" spans="3:16" x14ac:dyDescent="0.2">
      <c r="C32" s="23" t="s">
        <v>133</v>
      </c>
      <c r="D32" s="31" t="s">
        <v>45</v>
      </c>
      <c r="F32" s="1" t="s">
        <v>60</v>
      </c>
      <c r="G32" s="31" t="s">
        <v>45</v>
      </c>
      <c r="H32" s="1" t="s">
        <v>45</v>
      </c>
      <c r="I32" s="1" t="s">
        <v>60</v>
      </c>
      <c r="J32" s="1" t="s">
        <v>45</v>
      </c>
      <c r="K32" s="33"/>
      <c r="P32" s="33">
        <v>28</v>
      </c>
    </row>
    <row r="33" spans="3:16" x14ac:dyDescent="0.2">
      <c r="C33" s="23" t="s">
        <v>636</v>
      </c>
      <c r="D33" s="31" t="s">
        <v>45</v>
      </c>
      <c r="F33" s="1" t="s">
        <v>62</v>
      </c>
      <c r="G33" s="31" t="s">
        <v>45</v>
      </c>
      <c r="H33" s="1" t="s">
        <v>70</v>
      </c>
      <c r="I33" s="1" t="s">
        <v>62</v>
      </c>
      <c r="J33" s="1" t="s">
        <v>70</v>
      </c>
      <c r="P33" s="33">
        <v>29</v>
      </c>
    </row>
    <row r="34" spans="3:16" x14ac:dyDescent="0.2">
      <c r="C34" s="23" t="s">
        <v>113</v>
      </c>
      <c r="D34" s="31" t="s">
        <v>46</v>
      </c>
      <c r="F34" s="1" t="s">
        <v>63</v>
      </c>
      <c r="G34" s="31" t="s">
        <v>45</v>
      </c>
      <c r="H34" s="1" t="s">
        <v>51</v>
      </c>
      <c r="I34" s="1" t="s">
        <v>63</v>
      </c>
      <c r="J34" s="1" t="s">
        <v>51</v>
      </c>
      <c r="P34" s="33">
        <v>30</v>
      </c>
    </row>
    <row r="35" spans="3:16" x14ac:dyDescent="0.2">
      <c r="C35" s="23" t="s">
        <v>637</v>
      </c>
      <c r="D35" s="32" t="s">
        <v>50</v>
      </c>
      <c r="F35" s="1" t="s">
        <v>64</v>
      </c>
      <c r="G35" s="31" t="s">
        <v>45</v>
      </c>
      <c r="H35" s="1" t="s">
        <v>52</v>
      </c>
      <c r="I35" s="1" t="s">
        <v>64</v>
      </c>
      <c r="J35" s="1" t="s">
        <v>52</v>
      </c>
      <c r="P35" s="33">
        <v>31</v>
      </c>
    </row>
    <row r="36" spans="3:16" x14ac:dyDescent="0.2">
      <c r="C36" s="24" t="s">
        <v>120</v>
      </c>
      <c r="D36" s="32" t="s">
        <v>48</v>
      </c>
      <c r="F36" s="1" t="s">
        <v>65</v>
      </c>
      <c r="G36" s="31" t="s">
        <v>45</v>
      </c>
      <c r="H36" s="1" t="s">
        <v>653</v>
      </c>
      <c r="I36" s="1" t="s">
        <v>65</v>
      </c>
      <c r="J36" s="1" t="s">
        <v>653</v>
      </c>
      <c r="P36" s="33">
        <v>32</v>
      </c>
    </row>
    <row r="37" spans="3:16" x14ac:dyDescent="0.2">
      <c r="C37" s="23" t="s">
        <v>638</v>
      </c>
      <c r="D37" s="32" t="s">
        <v>48</v>
      </c>
      <c r="F37" s="1" t="s">
        <v>61</v>
      </c>
      <c r="G37" s="31" t="s">
        <v>50</v>
      </c>
      <c r="H37" s="1" t="s">
        <v>50</v>
      </c>
      <c r="I37" s="1" t="s">
        <v>61</v>
      </c>
      <c r="J37" s="1" t="s">
        <v>50</v>
      </c>
      <c r="P37" s="33">
        <v>33</v>
      </c>
    </row>
    <row r="38" spans="3:16" x14ac:dyDescent="0.2">
      <c r="C38" s="23" t="s">
        <v>663</v>
      </c>
      <c r="D38" s="32" t="s">
        <v>50</v>
      </c>
      <c r="F38" s="1" t="s">
        <v>82</v>
      </c>
      <c r="G38" s="32" t="s">
        <v>50</v>
      </c>
      <c r="H38" s="1" t="s">
        <v>47</v>
      </c>
      <c r="I38" s="1" t="s">
        <v>82</v>
      </c>
      <c r="J38" s="1" t="s">
        <v>47</v>
      </c>
      <c r="P38" s="33">
        <v>34</v>
      </c>
    </row>
    <row r="39" spans="3:16" x14ac:dyDescent="0.2">
      <c r="C39" s="24" t="s">
        <v>308</v>
      </c>
      <c r="D39" s="31" t="s">
        <v>56</v>
      </c>
      <c r="F39" s="1" t="s">
        <v>83</v>
      </c>
      <c r="G39" s="32" t="s">
        <v>50</v>
      </c>
      <c r="H39" s="1" t="s">
        <v>75</v>
      </c>
      <c r="I39" s="1" t="s">
        <v>83</v>
      </c>
      <c r="J39" s="1" t="s">
        <v>75</v>
      </c>
      <c r="P39" s="33">
        <v>35</v>
      </c>
    </row>
    <row r="40" spans="3:16" x14ac:dyDescent="0.2">
      <c r="C40" s="24" t="s">
        <v>639</v>
      </c>
      <c r="D40" s="31" t="s">
        <v>55</v>
      </c>
      <c r="F40" s="1" t="s">
        <v>67</v>
      </c>
      <c r="G40" s="32" t="s">
        <v>48</v>
      </c>
      <c r="H40" s="1" t="s">
        <v>71</v>
      </c>
      <c r="I40" s="1" t="s">
        <v>67</v>
      </c>
      <c r="J40" s="1" t="s">
        <v>71</v>
      </c>
      <c r="P40" s="33">
        <v>36</v>
      </c>
    </row>
    <row r="41" spans="3:16" x14ac:dyDescent="0.2">
      <c r="C41" s="24" t="s">
        <v>664</v>
      </c>
      <c r="D41" s="31" t="s">
        <v>45</v>
      </c>
      <c r="F41" s="1" t="s">
        <v>33</v>
      </c>
      <c r="G41" s="32" t="s">
        <v>48</v>
      </c>
      <c r="H41" s="1" t="s">
        <v>665</v>
      </c>
      <c r="I41" s="1" t="s">
        <v>33</v>
      </c>
      <c r="J41" s="1" t="s">
        <v>665</v>
      </c>
      <c r="P41" s="33">
        <v>37</v>
      </c>
    </row>
    <row r="42" spans="3:16" x14ac:dyDescent="0.2">
      <c r="F42" s="1" t="s">
        <v>31</v>
      </c>
      <c r="G42" s="32" t="s">
        <v>48</v>
      </c>
      <c r="H42" s="1" t="s">
        <v>658</v>
      </c>
      <c r="I42" s="1" t="s">
        <v>31</v>
      </c>
      <c r="J42" s="1" t="s">
        <v>658</v>
      </c>
      <c r="P42" s="33">
        <v>38</v>
      </c>
    </row>
    <row r="43" spans="3:16" x14ac:dyDescent="0.2">
      <c r="F43" s="1" t="s">
        <v>68</v>
      </c>
      <c r="G43" s="32" t="s">
        <v>48</v>
      </c>
      <c r="H43" s="1" t="s">
        <v>49</v>
      </c>
      <c r="I43" s="1" t="s">
        <v>68</v>
      </c>
      <c r="J43" s="1" t="s">
        <v>49</v>
      </c>
      <c r="P43" s="33">
        <v>39</v>
      </c>
    </row>
    <row r="44" spans="3:16" x14ac:dyDescent="0.2">
      <c r="F44" s="1" t="s">
        <v>69</v>
      </c>
      <c r="G44" s="32" t="s">
        <v>48</v>
      </c>
      <c r="H44" s="1" t="s">
        <v>666</v>
      </c>
      <c r="I44" s="1" t="s">
        <v>69</v>
      </c>
      <c r="J44" s="1" t="s">
        <v>666</v>
      </c>
      <c r="P44" s="33">
        <v>40</v>
      </c>
    </row>
    <row r="45" spans="3:16" x14ac:dyDescent="0.2">
      <c r="F45" s="1" t="s">
        <v>66</v>
      </c>
      <c r="G45" s="1" t="s">
        <v>46</v>
      </c>
      <c r="H45" s="1" t="s">
        <v>46</v>
      </c>
      <c r="I45" s="1" t="s">
        <v>66</v>
      </c>
      <c r="J45" s="1" t="s">
        <v>46</v>
      </c>
      <c r="P45" s="33">
        <v>41</v>
      </c>
    </row>
    <row r="46" spans="3:16" x14ac:dyDescent="0.2">
      <c r="F46" s="1" t="s">
        <v>28</v>
      </c>
      <c r="G46" s="1" t="s">
        <v>46</v>
      </c>
      <c r="H46" s="1" t="s">
        <v>654</v>
      </c>
      <c r="I46" s="1" t="s">
        <v>28</v>
      </c>
      <c r="J46" s="1" t="s">
        <v>654</v>
      </c>
      <c r="P46" s="33">
        <v>42</v>
      </c>
    </row>
    <row r="47" spans="3:16" x14ac:dyDescent="0.2">
      <c r="F47" s="1" t="s">
        <v>29</v>
      </c>
      <c r="G47" s="1" t="s">
        <v>46</v>
      </c>
      <c r="H47" s="1" t="s">
        <v>667</v>
      </c>
      <c r="I47" s="1" t="s">
        <v>29</v>
      </c>
      <c r="J47" s="1" t="s">
        <v>667</v>
      </c>
      <c r="P47" s="33">
        <v>43</v>
      </c>
    </row>
    <row r="48" spans="3:16" x14ac:dyDescent="0.2">
      <c r="F48" s="1" t="s">
        <v>30</v>
      </c>
      <c r="G48" s="1" t="s">
        <v>46</v>
      </c>
      <c r="H48" s="1" t="s">
        <v>655</v>
      </c>
      <c r="I48" s="1" t="s">
        <v>30</v>
      </c>
      <c r="J48" s="1" t="s">
        <v>655</v>
      </c>
      <c r="P48" s="33">
        <v>44</v>
      </c>
    </row>
    <row r="49" spans="6:16" x14ac:dyDescent="0.2">
      <c r="F49" s="1" t="s">
        <v>84</v>
      </c>
      <c r="G49" s="1" t="s">
        <v>46</v>
      </c>
      <c r="H49" s="1" t="s">
        <v>668</v>
      </c>
      <c r="I49" s="1" t="s">
        <v>84</v>
      </c>
      <c r="J49" s="1" t="s">
        <v>668</v>
      </c>
      <c r="P49" s="33">
        <v>45</v>
      </c>
    </row>
    <row r="50" spans="6:16" x14ac:dyDescent="0.2">
      <c r="F50" s="1" t="s">
        <v>85</v>
      </c>
      <c r="G50" s="1" t="s">
        <v>669</v>
      </c>
      <c r="H50" s="1" t="s">
        <v>669</v>
      </c>
      <c r="I50" s="1" t="s">
        <v>85</v>
      </c>
      <c r="J50" s="1" t="s">
        <v>669</v>
      </c>
      <c r="P50" s="33">
        <v>46</v>
      </c>
    </row>
    <row r="51" spans="6:16" x14ac:dyDescent="0.2">
      <c r="F51" s="1"/>
      <c r="G51" s="1"/>
      <c r="P51" s="33">
        <v>47</v>
      </c>
    </row>
    <row r="52" spans="6:16" x14ac:dyDescent="0.2">
      <c r="F52" s="1"/>
      <c r="G52" s="1"/>
      <c r="P52" s="33">
        <v>48</v>
      </c>
    </row>
    <row r="53" spans="6:16" x14ac:dyDescent="0.2">
      <c r="F53" s="1"/>
      <c r="G53" s="1"/>
      <c r="P53" s="33">
        <v>49</v>
      </c>
    </row>
    <row r="54" spans="6:16" x14ac:dyDescent="0.2">
      <c r="F54" s="1"/>
      <c r="G54" s="1"/>
      <c r="P54" s="33">
        <v>50</v>
      </c>
    </row>
    <row r="55" spans="6:16" x14ac:dyDescent="0.2">
      <c r="F55" s="1"/>
      <c r="G55" s="1"/>
      <c r="P55" s="33">
        <v>51</v>
      </c>
    </row>
    <row r="56" spans="6:16" x14ac:dyDescent="0.2">
      <c r="F56" s="1"/>
      <c r="P56" s="33">
        <v>52</v>
      </c>
    </row>
    <row r="57" spans="6:16" ht="15" x14ac:dyDescent="0.25">
      <c r="F57"/>
      <c r="G57"/>
      <c r="P57" s="33">
        <v>53</v>
      </c>
    </row>
    <row r="58" spans="6:16" x14ac:dyDescent="0.2">
      <c r="P58" s="33">
        <v>54</v>
      </c>
    </row>
    <row r="59" spans="6:16" x14ac:dyDescent="0.2">
      <c r="P59" s="33">
        <v>55</v>
      </c>
    </row>
    <row r="60" spans="6:16" x14ac:dyDescent="0.2">
      <c r="P60" s="33">
        <v>56</v>
      </c>
    </row>
    <row r="61" spans="6:16" x14ac:dyDescent="0.2">
      <c r="P61" s="33">
        <v>57</v>
      </c>
    </row>
    <row r="62" spans="6:16" x14ac:dyDescent="0.2">
      <c r="P62" s="33">
        <v>58</v>
      </c>
    </row>
    <row r="63" spans="6:16" x14ac:dyDescent="0.2">
      <c r="P63" s="33">
        <v>59</v>
      </c>
    </row>
    <row r="64" spans="6:16" x14ac:dyDescent="0.2">
      <c r="P64" s="33">
        <v>60</v>
      </c>
    </row>
    <row r="65" spans="16:16" x14ac:dyDescent="0.2">
      <c r="P65" s="33"/>
    </row>
    <row r="66" spans="16:16" x14ac:dyDescent="0.2">
      <c r="P66" s="33"/>
    </row>
    <row r="67" spans="16:16" x14ac:dyDescent="0.2">
      <c r="P67" s="33"/>
    </row>
    <row r="68" spans="16:16" x14ac:dyDescent="0.2">
      <c r="P68" s="33"/>
    </row>
    <row r="69" spans="16:16" x14ac:dyDescent="0.2">
      <c r="P69" s="33"/>
    </row>
    <row r="70" spans="16:16" x14ac:dyDescent="0.2">
      <c r="P70" s="33"/>
    </row>
    <row r="71" spans="16:16" x14ac:dyDescent="0.2">
      <c r="P71" s="33"/>
    </row>
    <row r="72" spans="16:16" x14ac:dyDescent="0.2">
      <c r="P72" s="3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2019-10-24T14:47:36Z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