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G:\Unidades compartidas\OFICINA CONTROL INTERNO 2020\110.24 PLANES\110.24.112 PLAN DE MEJORAMIENTO PROCESOS\"/>
    </mc:Choice>
  </mc:AlternateContent>
  <bookViews>
    <workbookView xWindow="0" yWindow="0" windowWidth="23040" windowHeight="9192" tabRatio="599"/>
  </bookViews>
  <sheets>
    <sheet name="CCSE-FT-019_PM"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0" hidden="1">'CCSE-FT-019_PM'!$A$9:$AU$141</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N85" i="1" l="1"/>
  <c r="AN127" i="1" l="1"/>
  <c r="AM130" i="1"/>
  <c r="AK130" i="1"/>
  <c r="AL130" i="1" s="1"/>
  <c r="AN130" i="1" s="1"/>
  <c r="AO130" i="1" s="1"/>
  <c r="AN124" i="1"/>
  <c r="AM122" i="1"/>
  <c r="AK122" i="1"/>
  <c r="AL122" i="1" s="1"/>
  <c r="AN122" i="1" s="1"/>
  <c r="AO122" i="1" s="1"/>
  <c r="AM120" i="1"/>
  <c r="AM93" i="1"/>
  <c r="AM66" i="1"/>
  <c r="AM65" i="1"/>
  <c r="AK65" i="1"/>
  <c r="AL65" i="1" s="1"/>
  <c r="AM64" i="1"/>
  <c r="AK64" i="1"/>
  <c r="AL64" i="1" s="1"/>
  <c r="AN64" i="1" s="1"/>
  <c r="AO64" i="1" s="1"/>
  <c r="AM63" i="1"/>
  <c r="AR65" i="1" l="1"/>
  <c r="AN65" i="1"/>
  <c r="AO65" i="1" s="1"/>
  <c r="AM84" i="1"/>
  <c r="AM70" i="1" l="1"/>
  <c r="AN51" i="1"/>
  <c r="AM33" i="1"/>
  <c r="AM32" i="1"/>
  <c r="AM38" i="1"/>
  <c r="AM44" i="1"/>
  <c r="AM46" i="1" l="1"/>
  <c r="AN87" i="1"/>
  <c r="AN80" i="1"/>
  <c r="AN77" i="1"/>
  <c r="AN67" i="1"/>
  <c r="AN68" i="1"/>
  <c r="AN69" i="1"/>
  <c r="AM49" i="1" l="1"/>
  <c r="AM28" i="1"/>
  <c r="AN92" i="1" l="1"/>
  <c r="AN91" i="1" l="1"/>
  <c r="AN24" i="1" l="1"/>
  <c r="AM13" i="1"/>
  <c r="AN126" i="1"/>
  <c r="AN125" i="1" l="1"/>
  <c r="AK11" i="1" l="1"/>
  <c r="AL11" i="1" s="1"/>
  <c r="AM11" i="1" s="1"/>
  <c r="AO11" i="1" s="1"/>
  <c r="AN11" i="1"/>
  <c r="AK12" i="1"/>
  <c r="AL12" i="1" s="1"/>
  <c r="AM12" i="1" s="1"/>
  <c r="AO12" i="1" s="1"/>
  <c r="AN12" i="1"/>
  <c r="AK13" i="1"/>
  <c r="AL13" i="1" s="1"/>
  <c r="AN13" i="1" s="1"/>
  <c r="AO13" i="1" s="1"/>
  <c r="AK14" i="1"/>
  <c r="AL14" i="1" s="1"/>
  <c r="AM14" i="1" s="1"/>
  <c r="AO14" i="1" s="1"/>
  <c r="AN14" i="1"/>
  <c r="AK15" i="1"/>
  <c r="AL15" i="1" s="1"/>
  <c r="AM15" i="1" s="1"/>
  <c r="AO15" i="1" s="1"/>
  <c r="AN15" i="1"/>
  <c r="AK16" i="1"/>
  <c r="AL16" i="1" s="1"/>
  <c r="AM16" i="1" s="1"/>
  <c r="AO16" i="1" s="1"/>
  <c r="AN16" i="1"/>
  <c r="AK17" i="1"/>
  <c r="AL17" i="1" s="1"/>
  <c r="AM17" i="1" s="1"/>
  <c r="AO17" i="1" s="1"/>
  <c r="AN17" i="1"/>
  <c r="AK18" i="1"/>
  <c r="AL18" i="1" s="1"/>
  <c r="AM18" i="1" s="1"/>
  <c r="AO18" i="1" s="1"/>
  <c r="AN18" i="1"/>
  <c r="AK19" i="1"/>
  <c r="AL19" i="1" s="1"/>
  <c r="AM19" i="1" s="1"/>
  <c r="AO19" i="1" s="1"/>
  <c r="AN19" i="1"/>
  <c r="AK20" i="1"/>
  <c r="AL20" i="1" s="1"/>
  <c r="AM20" i="1" s="1"/>
  <c r="AO20" i="1" s="1"/>
  <c r="AN20" i="1"/>
  <c r="AK21" i="1"/>
  <c r="AL21" i="1" s="1"/>
  <c r="AM21" i="1" s="1"/>
  <c r="AO21" i="1" s="1"/>
  <c r="AN21" i="1"/>
  <c r="AK22" i="1"/>
  <c r="AL22" i="1" s="1"/>
  <c r="AM22" i="1" s="1"/>
  <c r="AO22" i="1" s="1"/>
  <c r="AN22" i="1"/>
  <c r="AK23" i="1"/>
  <c r="AL23" i="1" s="1"/>
  <c r="AM23" i="1" s="1"/>
  <c r="AO23" i="1" s="1"/>
  <c r="AN23" i="1"/>
  <c r="AK24" i="1"/>
  <c r="AL24" i="1" s="1"/>
  <c r="AM24" i="1" s="1"/>
  <c r="AO24" i="1" s="1"/>
  <c r="AK25" i="1"/>
  <c r="AL25" i="1" s="1"/>
  <c r="AM25" i="1" s="1"/>
  <c r="AO25" i="1" s="1"/>
  <c r="AN25" i="1"/>
  <c r="AK26" i="1"/>
  <c r="AL26" i="1" s="1"/>
  <c r="AM26" i="1" s="1"/>
  <c r="AO26" i="1" s="1"/>
  <c r="AN26" i="1"/>
  <c r="AK27" i="1"/>
  <c r="AL27" i="1" s="1"/>
  <c r="AM27" i="1" s="1"/>
  <c r="AO27" i="1" s="1"/>
  <c r="AN27" i="1"/>
  <c r="AK28" i="1"/>
  <c r="AL28" i="1" s="1"/>
  <c r="AN28" i="1" s="1"/>
  <c r="AO28" i="1" s="1"/>
  <c r="AK29" i="1"/>
  <c r="AL29" i="1" s="1"/>
  <c r="AM29" i="1" s="1"/>
  <c r="AO29" i="1" s="1"/>
  <c r="AN29" i="1"/>
  <c r="AK30" i="1"/>
  <c r="AL30" i="1" s="1"/>
  <c r="AN30" i="1" s="1"/>
  <c r="AO30" i="1" s="1"/>
  <c r="AM30" i="1"/>
  <c r="AK31" i="1"/>
  <c r="AL31" i="1" s="1"/>
  <c r="AN31" i="1" s="1"/>
  <c r="AO31" i="1" s="1"/>
  <c r="AM31" i="1"/>
  <c r="AK32" i="1"/>
  <c r="AL32" i="1" s="1"/>
  <c r="AN32" i="1" s="1"/>
  <c r="AO32" i="1" s="1"/>
  <c r="AK33" i="1"/>
  <c r="AL33" i="1" s="1"/>
  <c r="AN33" i="1" s="1"/>
  <c r="AO33" i="1" s="1"/>
  <c r="AK34" i="1"/>
  <c r="AL34" i="1" s="1"/>
  <c r="AM34" i="1" s="1"/>
  <c r="AO34" i="1" s="1"/>
  <c r="AN34" i="1"/>
  <c r="AK35" i="1"/>
  <c r="AL35" i="1" s="1"/>
  <c r="AM35" i="1" s="1"/>
  <c r="AO35" i="1" s="1"/>
  <c r="AN35" i="1"/>
  <c r="AK36" i="1"/>
  <c r="AL36" i="1" s="1"/>
  <c r="AM36" i="1" s="1"/>
  <c r="AO36" i="1" s="1"/>
  <c r="AN36" i="1"/>
  <c r="AK37" i="1"/>
  <c r="AL37" i="1" s="1"/>
  <c r="AM37" i="1" s="1"/>
  <c r="AO37" i="1" s="1"/>
  <c r="AN37" i="1"/>
  <c r="AK38" i="1"/>
  <c r="AL38" i="1" s="1"/>
  <c r="AN38" i="1" s="1"/>
  <c r="AO38" i="1" s="1"/>
  <c r="AK39" i="1"/>
  <c r="AL39" i="1" s="1"/>
  <c r="AM39" i="1" s="1"/>
  <c r="AO39" i="1" s="1"/>
  <c r="AN39" i="1"/>
  <c r="AK40" i="1"/>
  <c r="AL40" i="1" s="1"/>
  <c r="AM40" i="1" s="1"/>
  <c r="AO40" i="1" s="1"/>
  <c r="AN40" i="1"/>
  <c r="AK41" i="1"/>
  <c r="AL41" i="1" s="1"/>
  <c r="AM41" i="1" s="1"/>
  <c r="AO41" i="1" s="1"/>
  <c r="AN41" i="1"/>
  <c r="AK42" i="1"/>
  <c r="AL42" i="1" s="1"/>
  <c r="AM42" i="1" s="1"/>
  <c r="AO42" i="1" s="1"/>
  <c r="AN42" i="1"/>
  <c r="AK43" i="1"/>
  <c r="AL43" i="1" s="1"/>
  <c r="AM43" i="1" s="1"/>
  <c r="AO43" i="1" s="1"/>
  <c r="AN43" i="1"/>
  <c r="AK44" i="1"/>
  <c r="AL44" i="1" s="1"/>
  <c r="AN44" i="1" s="1"/>
  <c r="AO44" i="1" s="1"/>
  <c r="AK45" i="1"/>
  <c r="AL45" i="1" s="1"/>
  <c r="AM45" i="1" s="1"/>
  <c r="AO45" i="1" s="1"/>
  <c r="AN45" i="1"/>
  <c r="AK46" i="1"/>
  <c r="AL46" i="1" s="1"/>
  <c r="AN46" i="1" s="1"/>
  <c r="AO46" i="1" s="1"/>
  <c r="AK47" i="1"/>
  <c r="AL47" i="1" s="1"/>
  <c r="AM47" i="1" s="1"/>
  <c r="AO47" i="1" s="1"/>
  <c r="AN47" i="1"/>
  <c r="AK48" i="1"/>
  <c r="AL48" i="1" s="1"/>
  <c r="AM48" i="1" s="1"/>
  <c r="AO48" i="1" s="1"/>
  <c r="AN48" i="1"/>
  <c r="AK49" i="1"/>
  <c r="AL49" i="1" s="1"/>
  <c r="AN49" i="1" s="1"/>
  <c r="AO49" i="1" s="1"/>
  <c r="AK50" i="1"/>
  <c r="AL50" i="1" s="1"/>
  <c r="AM50" i="1" s="1"/>
  <c r="AO50" i="1" s="1"/>
  <c r="AN50" i="1"/>
  <c r="AK51" i="1"/>
  <c r="AL51" i="1" s="1"/>
  <c r="AM51" i="1" s="1"/>
  <c r="AO51" i="1" s="1"/>
  <c r="AK52" i="1"/>
  <c r="AL52" i="1" s="1"/>
  <c r="AM52" i="1" s="1"/>
  <c r="AO52" i="1" s="1"/>
  <c r="AN52" i="1"/>
  <c r="AK53" i="1"/>
  <c r="AL53" i="1" s="1"/>
  <c r="AM53" i="1" s="1"/>
  <c r="AO53" i="1" s="1"/>
  <c r="AN53" i="1"/>
  <c r="AK54" i="1"/>
  <c r="AL54" i="1" s="1"/>
  <c r="AM54" i="1" s="1"/>
  <c r="AO54" i="1" s="1"/>
  <c r="AN54" i="1"/>
  <c r="AK55" i="1"/>
  <c r="AL55" i="1" s="1"/>
  <c r="AM55" i="1" s="1"/>
  <c r="AO55" i="1" s="1"/>
  <c r="AN55" i="1"/>
  <c r="AK56" i="1"/>
  <c r="AL56" i="1" s="1"/>
  <c r="AM56" i="1" s="1"/>
  <c r="AO56" i="1" s="1"/>
  <c r="AN56" i="1"/>
  <c r="AK57" i="1"/>
  <c r="AL57" i="1" s="1"/>
  <c r="AM57" i="1" s="1"/>
  <c r="AO57" i="1" s="1"/>
  <c r="AN57" i="1"/>
  <c r="AK58" i="1"/>
  <c r="AL58" i="1" s="1"/>
  <c r="AM58" i="1" s="1"/>
  <c r="AO58" i="1" s="1"/>
  <c r="AN58" i="1"/>
  <c r="AK59" i="1"/>
  <c r="AL59" i="1" s="1"/>
  <c r="AM59" i="1" s="1"/>
  <c r="AO59" i="1" s="1"/>
  <c r="AN59" i="1"/>
  <c r="AK60" i="1"/>
  <c r="AL60" i="1" s="1"/>
  <c r="AM60" i="1" s="1"/>
  <c r="AO60" i="1" s="1"/>
  <c r="AN60" i="1"/>
  <c r="AK61" i="1"/>
  <c r="AL61" i="1" s="1"/>
  <c r="AM61" i="1" s="1"/>
  <c r="AO61" i="1" s="1"/>
  <c r="AN61" i="1"/>
  <c r="AK62" i="1"/>
  <c r="AL62" i="1" s="1"/>
  <c r="AM62" i="1" s="1"/>
  <c r="AO62" i="1" s="1"/>
  <c r="AN62" i="1"/>
  <c r="AK63" i="1"/>
  <c r="AL63" i="1" s="1"/>
  <c r="AN63" i="1" s="1"/>
  <c r="AO63" i="1" s="1"/>
  <c r="AK66" i="1"/>
  <c r="AL66" i="1" s="1"/>
  <c r="AN66" i="1" s="1"/>
  <c r="AO66" i="1" s="1"/>
  <c r="AK67" i="1"/>
  <c r="AL67" i="1" s="1"/>
  <c r="AM67" i="1" s="1"/>
  <c r="AO67" i="1" s="1"/>
  <c r="AK68" i="1"/>
  <c r="AL68" i="1" s="1"/>
  <c r="AM68" i="1" s="1"/>
  <c r="AO68" i="1" s="1"/>
  <c r="AK69" i="1"/>
  <c r="AL69" i="1" s="1"/>
  <c r="AM69" i="1" s="1"/>
  <c r="AO69" i="1" s="1"/>
  <c r="AK70" i="1"/>
  <c r="AL70" i="1" s="1"/>
  <c r="AN70" i="1" s="1"/>
  <c r="AO70" i="1" s="1"/>
  <c r="AK71" i="1"/>
  <c r="AL71" i="1" s="1"/>
  <c r="AN71" i="1" s="1"/>
  <c r="AO71" i="1" s="1"/>
  <c r="AM71" i="1"/>
  <c r="AK72" i="1"/>
  <c r="AL72" i="1" s="1"/>
  <c r="AM72" i="1" s="1"/>
  <c r="AO72" i="1" s="1"/>
  <c r="AN72" i="1"/>
  <c r="AK73" i="1"/>
  <c r="AL73" i="1" s="1"/>
  <c r="AN73" i="1" s="1"/>
  <c r="AO73" i="1" s="1"/>
  <c r="AM73" i="1"/>
  <c r="AK74" i="1"/>
  <c r="AL74" i="1" s="1"/>
  <c r="AN74" i="1" s="1"/>
  <c r="AO74" i="1" s="1"/>
  <c r="AM74" i="1"/>
  <c r="AK75" i="1"/>
  <c r="AL75" i="1" s="1"/>
  <c r="AM75" i="1" s="1"/>
  <c r="AO75" i="1" s="1"/>
  <c r="AN75" i="1"/>
  <c r="AK76" i="1"/>
  <c r="AL76" i="1" s="1"/>
  <c r="AN76" i="1" s="1"/>
  <c r="AO76" i="1" s="1"/>
  <c r="AM76" i="1"/>
  <c r="AK77" i="1"/>
  <c r="AL77" i="1" s="1"/>
  <c r="AM77" i="1" s="1"/>
  <c r="AO77" i="1" s="1"/>
  <c r="AK78" i="1"/>
  <c r="AL78" i="1" s="1"/>
  <c r="AM78" i="1" s="1"/>
  <c r="AO78" i="1" s="1"/>
  <c r="AN78" i="1"/>
  <c r="AK79" i="1"/>
  <c r="AL79" i="1" s="1"/>
  <c r="AN79" i="1" s="1"/>
  <c r="AO79" i="1" s="1"/>
  <c r="AM79" i="1"/>
  <c r="AK80" i="1"/>
  <c r="AL80" i="1" s="1"/>
  <c r="AM80" i="1" s="1"/>
  <c r="AO80" i="1" s="1"/>
  <c r="AK81" i="1"/>
  <c r="AL81" i="1" s="1"/>
  <c r="AM81" i="1" s="1"/>
  <c r="AO81" i="1" s="1"/>
  <c r="AN81" i="1"/>
  <c r="AK82" i="1"/>
  <c r="AL82" i="1" s="1"/>
  <c r="AM82" i="1" s="1"/>
  <c r="AO82" i="1" s="1"/>
  <c r="AN82" i="1"/>
  <c r="AK83" i="1"/>
  <c r="AL83" i="1" s="1"/>
  <c r="AM83" i="1" s="1"/>
  <c r="AO83" i="1" s="1"/>
  <c r="AN83" i="1"/>
  <c r="AK84" i="1"/>
  <c r="AL84" i="1" s="1"/>
  <c r="AN84" i="1" s="1"/>
  <c r="AO84" i="1" s="1"/>
  <c r="AK85" i="1"/>
  <c r="AL85" i="1" s="1"/>
  <c r="AM85" i="1" s="1"/>
  <c r="AO85" i="1" s="1"/>
  <c r="AK86" i="1"/>
  <c r="AL86" i="1" s="1"/>
  <c r="AN86" i="1" s="1"/>
  <c r="AO86" i="1" s="1"/>
  <c r="AM86" i="1"/>
  <c r="AK87" i="1"/>
  <c r="AL87" i="1" s="1"/>
  <c r="AM87" i="1" s="1"/>
  <c r="AO87" i="1" s="1"/>
  <c r="AK88" i="1"/>
  <c r="AL88" i="1" s="1"/>
  <c r="AN88" i="1" s="1"/>
  <c r="AO88" i="1" s="1"/>
  <c r="AM88" i="1"/>
  <c r="AK89" i="1"/>
  <c r="AL89" i="1" s="1"/>
  <c r="AN89" i="1" s="1"/>
  <c r="AO89" i="1" s="1"/>
  <c r="AM89" i="1"/>
  <c r="AK90" i="1"/>
  <c r="AL90" i="1" s="1"/>
  <c r="AM90" i="1" s="1"/>
  <c r="AO90" i="1" s="1"/>
  <c r="AN90" i="1"/>
  <c r="AK91" i="1"/>
  <c r="AL91" i="1" s="1"/>
  <c r="AM91" i="1" s="1"/>
  <c r="AO91" i="1" s="1"/>
  <c r="AK92" i="1"/>
  <c r="AL92" i="1" s="1"/>
  <c r="AM92" i="1" s="1"/>
  <c r="AO92" i="1" s="1"/>
  <c r="AK93" i="1"/>
  <c r="AL93" i="1" s="1"/>
  <c r="AN93" i="1" s="1"/>
  <c r="AO93" i="1" s="1"/>
  <c r="AK94" i="1"/>
  <c r="AL94" i="1" s="1"/>
  <c r="AN94" i="1" s="1"/>
  <c r="AO94" i="1" s="1"/>
  <c r="AM94" i="1"/>
  <c r="AK95" i="1"/>
  <c r="AL95" i="1" s="1"/>
  <c r="AN95" i="1" s="1"/>
  <c r="AO95" i="1" s="1"/>
  <c r="AM95" i="1"/>
  <c r="AK96" i="1"/>
  <c r="AL96" i="1" s="1"/>
  <c r="AN96" i="1" s="1"/>
  <c r="AO96" i="1" s="1"/>
  <c r="AM96" i="1"/>
  <c r="AK97" i="1"/>
  <c r="AL97" i="1" s="1"/>
  <c r="AN97" i="1" s="1"/>
  <c r="AO97" i="1" s="1"/>
  <c r="AM97" i="1"/>
  <c r="AK98" i="1"/>
  <c r="AL98" i="1" s="1"/>
  <c r="AN98" i="1" s="1"/>
  <c r="AO98" i="1" s="1"/>
  <c r="AM98" i="1"/>
  <c r="AK99" i="1"/>
  <c r="AL99" i="1" s="1"/>
  <c r="AN99" i="1" s="1"/>
  <c r="AO99" i="1" s="1"/>
  <c r="AM99" i="1"/>
  <c r="AK100" i="1"/>
  <c r="AL100" i="1" s="1"/>
  <c r="AN100" i="1" s="1"/>
  <c r="AO100" i="1" s="1"/>
  <c r="AM100" i="1"/>
  <c r="AK101" i="1"/>
  <c r="AL101" i="1" s="1"/>
  <c r="AN101" i="1" s="1"/>
  <c r="AO101" i="1" s="1"/>
  <c r="AM101" i="1"/>
  <c r="AK102" i="1"/>
  <c r="AL102" i="1" s="1"/>
  <c r="AN102" i="1" s="1"/>
  <c r="AO102" i="1" s="1"/>
  <c r="AM102" i="1"/>
  <c r="AK103" i="1"/>
  <c r="AL103" i="1" s="1"/>
  <c r="AN103" i="1" s="1"/>
  <c r="AO103" i="1" s="1"/>
  <c r="AM103" i="1"/>
  <c r="AK104" i="1"/>
  <c r="AL104" i="1" s="1"/>
  <c r="AN104" i="1" s="1"/>
  <c r="AO104" i="1" s="1"/>
  <c r="AM104" i="1"/>
  <c r="AK105" i="1"/>
  <c r="AL105" i="1" s="1"/>
  <c r="AN105" i="1" s="1"/>
  <c r="AO105" i="1" s="1"/>
  <c r="AM105" i="1"/>
  <c r="AK106" i="1"/>
  <c r="AL106" i="1" s="1"/>
  <c r="AN106" i="1" s="1"/>
  <c r="AO106" i="1" s="1"/>
  <c r="AM106" i="1"/>
  <c r="AK107" i="1"/>
  <c r="AL107" i="1" s="1"/>
  <c r="AM107" i="1"/>
  <c r="AK108" i="1"/>
  <c r="AL108" i="1" s="1"/>
  <c r="AN108" i="1" s="1"/>
  <c r="AO108" i="1" s="1"/>
  <c r="AM108" i="1"/>
  <c r="AK109" i="1"/>
  <c r="AL109" i="1" s="1"/>
  <c r="AN109" i="1" s="1"/>
  <c r="AO109" i="1" s="1"/>
  <c r="AM109" i="1"/>
  <c r="AK110" i="1"/>
  <c r="AL110" i="1" s="1"/>
  <c r="AM110" i="1"/>
  <c r="AK111" i="1"/>
  <c r="AL111" i="1" s="1"/>
  <c r="AM111" i="1" s="1"/>
  <c r="AO111" i="1" s="1"/>
  <c r="AN111" i="1"/>
  <c r="AK112" i="1"/>
  <c r="AL112" i="1" s="1"/>
  <c r="AN112" i="1" s="1"/>
  <c r="AO112" i="1" s="1"/>
  <c r="AM112" i="1"/>
  <c r="AK113" i="1"/>
  <c r="AL113" i="1" s="1"/>
  <c r="AN113" i="1" s="1"/>
  <c r="AO113" i="1" s="1"/>
  <c r="AM113" i="1"/>
  <c r="AK114" i="1"/>
  <c r="AL114" i="1" s="1"/>
  <c r="AN114" i="1" s="1"/>
  <c r="AO114" i="1" s="1"/>
  <c r="AM114" i="1"/>
  <c r="AK115" i="1"/>
  <c r="AL115" i="1" s="1"/>
  <c r="AN115" i="1" s="1"/>
  <c r="AO115" i="1" s="1"/>
  <c r="AM115" i="1"/>
  <c r="AK116" i="1"/>
  <c r="AL116" i="1" s="1"/>
  <c r="AN116" i="1" s="1"/>
  <c r="AO116" i="1" s="1"/>
  <c r="AM116" i="1"/>
  <c r="AK117" i="1"/>
  <c r="AL117" i="1" s="1"/>
  <c r="AN117" i="1" s="1"/>
  <c r="AO117" i="1" s="1"/>
  <c r="AM117" i="1"/>
  <c r="AK118" i="1"/>
  <c r="AL118" i="1" s="1"/>
  <c r="AN118" i="1" s="1"/>
  <c r="AO118" i="1" s="1"/>
  <c r="AM118" i="1"/>
  <c r="AK119" i="1"/>
  <c r="AL119" i="1" s="1"/>
  <c r="AN119" i="1" s="1"/>
  <c r="AO119" i="1" s="1"/>
  <c r="AM119" i="1"/>
  <c r="AK120" i="1"/>
  <c r="AL120" i="1" s="1"/>
  <c r="AN120" i="1" s="1"/>
  <c r="AO120" i="1" s="1"/>
  <c r="AK121" i="1"/>
  <c r="AL121" i="1" s="1"/>
  <c r="AN121" i="1" s="1"/>
  <c r="AO121" i="1" s="1"/>
  <c r="AM121" i="1"/>
  <c r="AK123" i="1"/>
  <c r="AL123" i="1" s="1"/>
  <c r="AM123" i="1" s="1"/>
  <c r="AO123" i="1" s="1"/>
  <c r="AN123" i="1"/>
  <c r="AK124" i="1"/>
  <c r="AL124" i="1" s="1"/>
  <c r="AM124" i="1" s="1"/>
  <c r="AO124" i="1" s="1"/>
  <c r="AK125" i="1"/>
  <c r="AL125" i="1" s="1"/>
  <c r="AM125" i="1" s="1"/>
  <c r="AO125" i="1" s="1"/>
  <c r="AK126" i="1"/>
  <c r="AL126" i="1" s="1"/>
  <c r="AM126" i="1" s="1"/>
  <c r="AO126" i="1" s="1"/>
  <c r="AK127" i="1"/>
  <c r="AL127" i="1" s="1"/>
  <c r="AM127" i="1" s="1"/>
  <c r="AO127" i="1" s="1"/>
  <c r="AK128" i="1"/>
  <c r="AL128" i="1" s="1"/>
  <c r="AM128" i="1" s="1"/>
  <c r="AO128" i="1" s="1"/>
  <c r="AN128" i="1"/>
  <c r="AK129" i="1"/>
  <c r="AL129" i="1" s="1"/>
  <c r="AN129" i="1" s="1"/>
  <c r="AO129" i="1" s="1"/>
  <c r="AM129" i="1"/>
  <c r="AK131" i="1"/>
  <c r="AL131" i="1" s="1"/>
  <c r="AN131" i="1" s="1"/>
  <c r="AO131" i="1" s="1"/>
  <c r="AM131" i="1"/>
  <c r="AK132" i="1"/>
  <c r="AL132" i="1" s="1"/>
  <c r="AN132" i="1" s="1"/>
  <c r="AO132" i="1" s="1"/>
  <c r="AM132" i="1"/>
  <c r="AK133" i="1"/>
  <c r="AL133" i="1" s="1"/>
  <c r="AN133" i="1" s="1"/>
  <c r="AO133" i="1" s="1"/>
  <c r="AM133" i="1"/>
  <c r="AK134" i="1"/>
  <c r="AL134" i="1" s="1"/>
  <c r="AN134" i="1" s="1"/>
  <c r="AO134" i="1" s="1"/>
  <c r="AM134" i="1"/>
  <c r="AK135" i="1"/>
  <c r="AL135" i="1" s="1"/>
  <c r="AN135" i="1" s="1"/>
  <c r="AO135" i="1" s="1"/>
  <c r="AM135" i="1"/>
  <c r="AK136" i="1"/>
  <c r="AL136" i="1" s="1"/>
  <c r="AN136" i="1" s="1"/>
  <c r="AO136" i="1" s="1"/>
  <c r="AM136" i="1"/>
  <c r="AK137" i="1"/>
  <c r="AL137" i="1" s="1"/>
  <c r="AN137" i="1" s="1"/>
  <c r="AO137" i="1" s="1"/>
  <c r="AM137" i="1"/>
  <c r="AK138" i="1"/>
  <c r="AL138" i="1" s="1"/>
  <c r="AM138" i="1"/>
  <c r="AK139" i="1"/>
  <c r="AL139" i="1" s="1"/>
  <c r="AM139" i="1"/>
  <c r="AK140" i="1"/>
  <c r="AL140" i="1" s="1"/>
  <c r="AM140" i="1"/>
  <c r="AK141" i="1"/>
  <c r="AL141" i="1" s="1"/>
  <c r="AM141" i="1"/>
  <c r="AN107" i="1" l="1"/>
  <c r="AO107" i="1" s="1"/>
  <c r="AR107" i="1"/>
  <c r="AN110" i="1"/>
  <c r="AO110" i="1" s="1"/>
  <c r="AR110" i="1"/>
  <c r="AN140" i="1"/>
  <c r="AO140" i="1" s="1"/>
  <c r="AR140" i="1"/>
  <c r="AN139" i="1"/>
  <c r="AO139" i="1" s="1"/>
  <c r="AR139" i="1"/>
  <c r="AN138" i="1"/>
  <c r="AO138" i="1" s="1"/>
  <c r="AR138" i="1"/>
  <c r="AN141" i="1"/>
  <c r="AO141" i="1" s="1"/>
  <c r="AR141" i="1"/>
  <c r="AR131" i="1"/>
  <c r="AR132" i="1"/>
  <c r="AR133" i="1"/>
  <c r="AR134" i="1"/>
  <c r="AR135" i="1"/>
  <c r="AR136" i="1"/>
  <c r="AR137" i="1"/>
  <c r="AR11" i="1" l="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11" i="1"/>
  <c r="AR112" i="1"/>
  <c r="AR113" i="1"/>
  <c r="AR114" i="1"/>
  <c r="AR115" i="1"/>
  <c r="AR116" i="1"/>
  <c r="AR117" i="1"/>
  <c r="AR118" i="1"/>
  <c r="AR119" i="1"/>
  <c r="AR120" i="1"/>
  <c r="AR121" i="1"/>
  <c r="AR122" i="1"/>
  <c r="AR123" i="1"/>
  <c r="AR124" i="1"/>
  <c r="AR125" i="1"/>
  <c r="AR126" i="1"/>
  <c r="AR127" i="1"/>
  <c r="AR128" i="1"/>
  <c r="AR129" i="1"/>
  <c r="AR130" i="1"/>
  <c r="AN10" i="1"/>
  <c r="AK10" i="1"/>
  <c r="AL10" i="1" s="1"/>
  <c r="AM10" i="1" s="1"/>
  <c r="AO10" i="1" s="1"/>
  <c r="AR10" i="1" l="1"/>
  <c r="S93" i="1" l="1"/>
  <c r="S92" i="1"/>
  <c r="S91" i="1"/>
  <c r="S89" i="1"/>
  <c r="S88" i="1"/>
  <c r="S87" i="1"/>
  <c r="S86" i="1"/>
  <c r="S85" i="1"/>
  <c r="S70" i="1" l="1"/>
  <c r="S69" i="1"/>
  <c r="S68" i="1"/>
  <c r="S67" i="1"/>
  <c r="E65" i="1" l="1"/>
  <c r="E64" i="1"/>
  <c r="E63" i="1"/>
  <c r="E62" i="1"/>
  <c r="E61" i="1"/>
  <c r="E60" i="1"/>
  <c r="E59" i="1"/>
  <c r="E58" i="1"/>
  <c r="E57" i="1"/>
  <c r="E56" i="1"/>
  <c r="E55" i="1" l="1"/>
  <c r="E54" i="1"/>
  <c r="E53" i="1"/>
  <c r="E52" i="1"/>
  <c r="E51" i="1"/>
  <c r="E50" i="1"/>
  <c r="S45" i="1"/>
  <c r="S44" i="1"/>
  <c r="S43" i="1"/>
  <c r="S42" i="1"/>
  <c r="S41" i="1"/>
  <c r="S40" i="1"/>
  <c r="S39" i="1"/>
  <c r="S38" i="1"/>
  <c r="S37" i="1"/>
  <c r="S36" i="1"/>
  <c r="T19" i="1"/>
  <c r="S19" i="1"/>
  <c r="T18" i="1"/>
  <c r="S18" i="1"/>
  <c r="T17" i="1"/>
  <c r="S17" i="1"/>
  <c r="T16" i="1"/>
  <c r="S16" i="1"/>
  <c r="T15" i="1"/>
  <c r="S15" i="1"/>
  <c r="S14" i="1"/>
  <c r="T13" i="1"/>
  <c r="S13" i="1"/>
  <c r="T11" i="1"/>
  <c r="S11" i="1"/>
  <c r="T10" i="1"/>
  <c r="S10" i="1"/>
</calcChain>
</file>

<file path=xl/sharedStrings.xml><?xml version="1.0" encoding="utf-8"?>
<sst xmlns="http://schemas.openxmlformats.org/spreadsheetml/2006/main" count="3070" uniqueCount="1217">
  <si>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</si>
  <si>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</si>
  <si>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</si>
  <si>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</si>
  <si>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</si>
  <si>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</si>
  <si>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</si>
  <si>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</si>
  <si>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</si>
  <si>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</si>
  <si>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</si>
  <si>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</si>
  <si>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</si>
  <si>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</si>
  <si>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</si>
  <si>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</si>
  <si>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</si>
  <si>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</si>
  <si>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</si>
  <si>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</si>
  <si>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</si>
  <si>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</si>
  <si>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</si>
  <si>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</si>
  <si>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</si>
  <si>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</si>
  <si>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</si>
  <si>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</si>
  <si>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</si>
  <si>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</si>
  <si>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</si>
  <si>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</si>
  <si>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</si>
  <si>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</si>
  <si>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</si>
  <si>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</si>
  <si>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</si>
  <si>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</si>
  <si>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</si>
  <si>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</si>
  <si>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</si>
  <si>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</si>
  <si>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</si>
  <si>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</si>
  <si>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</si>
  <si>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</si>
  <si>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</si>
  <si>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</si>
  <si>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</si>
  <si>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</si>
  <si>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</si>
  <si>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</si>
  <si>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</si>
  <si>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</si>
  <si>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</si>
  <si>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</si>
  <si>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</si>
  <si>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</si>
  <si>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</si>
  <si>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</si>
  <si>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</si>
  <si>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</si>
  <si>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</si>
  <si>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</si>
  <si>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</si>
  <si>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</si>
  <si>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</si>
  <si>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</si>
  <si>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</si>
  <si>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</si>
  <si>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</si>
  <si>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</si>
  <si>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</si>
  <si>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</si>
  <si>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</si>
  <si>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</si>
  <si>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</si>
  <si>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</si>
  <si>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</si>
  <si>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</si>
  <si>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</si>
  <si>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</si>
  <si>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</si>
  <si>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</si>
  <si>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</si>
  <si>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</si>
  <si>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</si>
  <si>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</si>
  <si>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</si>
  <si>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</si>
  <si>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</si>
  <si>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</si>
  <si>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</si>
  <si>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</si>
  <si>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</si>
  <si>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</si>
  <si>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</si>
  <si>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</si>
  <si>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</si>
  <si>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</si>
  <si>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</si>
  <si>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</si>
  <si>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</si>
  <si>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</si>
  <si>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</si>
  <si>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</si>
  <si>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Gestión de Recursos y Administración de la Información</t>
  </si>
  <si>
    <t>Planeación Estratégica</t>
  </si>
  <si>
    <t>Seguimiento del reporte a la Dirección Nacional de Derechos de Autor - Utilización de Software 2016 así como el proceso de dar de baja el software en la entidad.</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</si>
  <si>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</si>
  <si>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</si>
  <si>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Producción de Televisión</t>
  </si>
  <si>
    <t>Desconocimiento del procedimiento AGRI-SA-PD-012 REINTEGRO AL ALMACEN Y/O TRASLADO DE BIENES.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</si>
  <si>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</si>
  <si>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número de actividades realizadas/número de actividades programadas</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</si>
  <si>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</si>
  <si>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</si>
  <si>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</si>
  <si>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</si>
  <si>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</si>
  <si>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</si>
  <si>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</si>
  <si>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Auditoría Proceso Comercialización</t>
  </si>
  <si>
    <t>número de actividades ejecutadas / número de actividades programadas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</si>
  <si>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</si>
  <si>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 xml:space="preserve">1. No se tiene certificado y/o constancia de recibido del servicio por parte de Canal Capital. </t>
  </si>
  <si>
    <t>1. Crear formato de recibido del bien y/o servicio. 
2. Incluirle formato en el SIG.
3. Publicación y socialización del formato.</t>
  </si>
  <si>
    <t>Formato creado e incluido en el Sistema de Gestión de Calidad.</t>
  </si>
  <si>
    <t>Si</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</si>
  <si>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</si>
  <si>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</si>
  <si>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</si>
  <si>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</si>
  <si>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</si>
  <si>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</si>
  <si>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</si>
  <si>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</si>
  <si>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Los líderes y responsables de los procesos no realizan ejercicios de autocontrol y autoevaluación eficientes a la gestión de los procesos.</t>
  </si>
  <si>
    <t>De Mejora</t>
  </si>
  <si>
    <t>Actividades Ejecutadas / Actividades Planeadas</t>
  </si>
  <si>
    <t>Visita de Seguimiento al Cumplimiento de la Normativa Archivística.  (Herramienta No. 1)</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</si>
  <si>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</si>
  <si>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</si>
  <si>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</si>
  <si>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</si>
  <si>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</si>
  <si>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</si>
  <si>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</si>
  <si>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</si>
  <si>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</si>
  <si>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</si>
  <si>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</si>
  <si>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</si>
  <si>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</si>
  <si>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</si>
  <si>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</si>
  <si>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</si>
  <si>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</si>
  <si>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</si>
  <si>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</si>
  <si>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</si>
  <si>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</si>
  <si>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Actividades programadas / Actividades Realizadas</t>
  </si>
  <si>
    <t>Visita de Seguimiento al Cumplimiento de la Normativa Archivística. (Otras Recomendaciones)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</si>
  <si>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</si>
  <si>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</si>
  <si>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</si>
  <si>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</si>
  <si>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</si>
  <si>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</si>
  <si>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Control, Seguimiento y Evaluación</t>
  </si>
  <si>
    <t xml:space="preserve">Jefe Oficina de Control Interno </t>
  </si>
  <si>
    <t xml:space="preserve"> Auditoría Proceso Planeación Estratégica.</t>
  </si>
  <si>
    <t>(No. de acciones ejecutadas / No. de acciones formuladas) * 100%</t>
  </si>
  <si>
    <t>Profesional Universitario de Planeación</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</si>
  <si>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</si>
  <si>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</si>
  <si>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</si>
  <si>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</si>
  <si>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</si>
  <si>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</si>
  <si>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</si>
  <si>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</si>
  <si>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</si>
  <si>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 xml:space="preserve">Informe de Auditoria Gestión de Recursos y Administración de la Información. 2017 </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</si>
  <si>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</si>
  <si>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</si>
  <si>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 xml:space="preserve">Profesional de Recursos Humanos </t>
  </si>
  <si>
    <t xml:space="preserve">Informe de Auditoria Nuevos Negocios. 2017 </t>
  </si>
  <si>
    <t>Coordinadora de Nuevos Negocios</t>
  </si>
  <si>
    <t>Al verificar la información puesta a disposición de la OCI se pudo establecer que la entidad no ha realizado estudio o implementado otro tipo de metodologías que permitan determinar la cantidad de personal necesario para la eficiente realización de las tareas que se originan con ocasión de las nuevas funciones asignadas por la Junta Administradora Regional mediante el Acuerdo 004 de 2016, así como de las demás áreas de la entidad con las cuales interactúa.</t>
  </si>
  <si>
    <t>Teniendo en cuenta que Nuevos Negocios ha venido desarrollando sus actividades de forma progresiva, por ser un procedimiento experimental, la misma experiencia ha arrojado la información relacionada con la cantidad de personal que requiere cada contrato, por lo que no se ha requerido hasta la fecha, una metodología que establezca el personal necesario.</t>
  </si>
  <si>
    <t>1. Documentar la metodología que permita establecer la cantidad de personal requerido para cada contrato (por ejemplo, mínimo un ejecutivo de cuenta y un productor logístico dedicado ciento por ciento a los proyectos).
2. Implementar la metodología.</t>
  </si>
  <si>
    <t>Un (1) documento de metodología implementado.</t>
  </si>
  <si>
    <t>De conformidad con los documentos puestos en conocimiento de la OCI, se pudo establecer que con ocasión de la gestión de nuevos negocios la entidad no realiza un seguimiento o evaluación al final de la prestación del servicio. Situación por la cual no es posible evidenciar el mejoramiento continuo y posiblemente no identificar acciones de mejora.</t>
  </si>
  <si>
    <t>El seguimiento a la gestión de Nuevos Negocios no es posterior sino durante la ejecución de cada contrato, de allí que no se haga necesaria la evaluación final interna. Adicionalmente, nuestros clientes nos evalúan permanentemente; a ellos les entregamos un informe de ejecución final y ellos a su vez nos evalúan en su informe final de ejecución del contrato.</t>
  </si>
  <si>
    <t>Reuniones semestrales de retroalimentación de presentación de las acciones de mejoramiento de los eventos.</t>
  </si>
  <si>
    <t>Actas de reunión/2</t>
  </si>
  <si>
    <t>Reunión semestral de retroalimentación</t>
  </si>
  <si>
    <t xml:space="preserve">De conformidad con los expedientes contractuales puestos en conocimiento de la OCI se pudo establecer que solamente en cuatro (4) de los once (11) contratos de la muestra se evidencia copia de informes de supervisión, aunque con observaciones, situación que hace imposible determinar de manera parcial o total el cumplimiento de las obligaciones y compromisos a cargo de las partes de la relación contractual.
Si bien es cierto la actuación de Canal Capital en el marco de los contratos objeto de este análisis corresponde a la de ejecutor, es pertinente que en el expediente contractual que reposa en la entidad se cuente con la copia de estos documentos debidamente avalados por el supervisor que para el efecto ha sido designado. 
</t>
  </si>
  <si>
    <t>Los contratos interadministrativos no exigían los informes de supervisión, de allí que no se evidenciaran en los expedientes de la muestra.</t>
  </si>
  <si>
    <t>Remitir a la Coordinación Jurídica para su archivo, los informes de supervisión o ejecución de los contratos.</t>
  </si>
  <si>
    <t>Informes de supervisión o ejecución finales/No. de contratos de Nuevos Negocios</t>
  </si>
  <si>
    <t xml:space="preserve">Expedientes de Nuevos Negocios actualizados. </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</si>
  <si>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</si>
  <si>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</si>
  <si>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</si>
  <si>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</si>
  <si>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</si>
  <si>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</si>
  <si>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</si>
  <si>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</si>
  <si>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</si>
  <si>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Auditoría al Servicio a la Ciudadanía y Defensor del Televidente</t>
  </si>
  <si>
    <t>Servicio al Ciudadano y Defensor del Televidente</t>
  </si>
  <si>
    <t xml:space="preserve">No se realiza la adecuada gestión de archivo de las PQRS ingresadas a Canal Capital. </t>
  </si>
  <si>
    <t>El archivo documental no se estaba organizando conforme a las tablas de retención</t>
  </si>
  <si>
    <t>1. Organizar el Archivo documental, conforme a las tablas de retención.</t>
  </si>
  <si>
    <t>Organización del archivo documental al 100 %</t>
  </si>
  <si>
    <t>Diseño y Creación de Contenidos</t>
  </si>
  <si>
    <t xml:space="preserve">Coordinadora de Programación </t>
  </si>
  <si>
    <t>8-4</t>
  </si>
  <si>
    <t>1. Fecha seguimiento</t>
  </si>
  <si>
    <t>(Nombre)</t>
  </si>
  <si>
    <t>2. Evidencias o soportes ejecución acción de mejora</t>
  </si>
  <si>
    <t>3. Actividades realizadas  a la fecha</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</si>
  <si>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</si>
  <si>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</si>
  <si>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</si>
  <si>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</si>
  <si>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</si>
  <si>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</si>
  <si>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</si>
  <si>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</si>
  <si>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</si>
  <si>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</si>
  <si>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</si>
  <si>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</si>
  <si>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</si>
  <si>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</si>
  <si>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</si>
  <si>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</si>
  <si>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</si>
  <si>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</si>
  <si>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</si>
  <si>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</si>
  <si>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</si>
  <si>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</si>
  <si>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</si>
  <si>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</si>
  <si>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</si>
  <si>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</si>
  <si>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</si>
  <si>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</si>
  <si>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</si>
  <si>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</si>
  <si>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</si>
  <si>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</si>
  <si>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</si>
  <si>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</si>
  <si>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</si>
  <si>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</si>
  <si>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</si>
  <si>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</si>
  <si>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</si>
  <si>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</si>
  <si>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</si>
  <si>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</si>
  <si>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</si>
  <si>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</si>
  <si>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</si>
  <si>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</si>
  <si>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</si>
  <si>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</si>
  <si>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</si>
  <si>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</si>
  <si>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</si>
  <si>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</si>
  <si>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</si>
  <si>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</si>
  <si>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</si>
  <si>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</si>
  <si>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</si>
  <si>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</si>
  <si>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</si>
  <si>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</si>
  <si>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</si>
  <si>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</si>
  <si>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</si>
  <si>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</si>
  <si>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Los siguientes numerales no cuentan con las condiciones de publicación requeridas en el anexo 1 de la Resolución 3564 de 2015, 
10.2 activos de información.</t>
  </si>
  <si>
    <t xml:space="preserve">En la nación y en el Distrito no se tiene establecido un formato estándar para la publicación de este información.
En el momento en el que se realizo el levantamiento del índice de información reservada y clasificada no se tenia un modelo o formato establecido por el distrito. </t>
  </si>
  <si>
    <t>Este procesos de realizara por las siguientes fases:
1. Realizar la actualización del documento de Activos de la Información.
2. Publicación del documento de Activos de Información en la pagina Web y en los portales www.datos.gov.co y www.datosabiertos.bogotagov.co, por parte del área de sistemas y el Web Master.</t>
  </si>
  <si>
    <t>Número de acciones generadas / Número de Acciones programadas</t>
  </si>
  <si>
    <t>Actualización de los documentos</t>
  </si>
  <si>
    <t>8-5</t>
  </si>
  <si>
    <t>Los siguientes numerales no cuentan con las condiciones de publicación requeridas en el anexo 1 de la Resolución 3564 de 2015; 
10.3 Índice de información reservada y clasificada.</t>
  </si>
  <si>
    <t>Este procesos se realizara por las siguientes fases:
1. Realizar la actualización del documento del Índice de información reservada y clasificada.
2. Publicación del documento de Índice de información reservada y clasificada en la pagina Web y en los portales www.datos.gov.co y www.datosabiertos.bogotagov.co por parte del área de sistemas y el Web Master.</t>
  </si>
  <si>
    <t>Informe de Auditoría final - Gestión contractual</t>
  </si>
  <si>
    <t>numero de actividades ejecutadas/numero de actividades programadas*100</t>
  </si>
  <si>
    <t>Desconocimiento del Manual de Contratación</t>
  </si>
  <si>
    <t xml:space="preserve">En el proceso contractual de la carpeta 423 de 2018 se evidencio que la escogencia del contratista no se ajustó a lo contemplado por el Manual de Contratación numeral 4.2.1.2. </t>
  </si>
  <si>
    <t>Emitir concepto de conformidad con los documentos expedidos por la Superintendencia Financiera y Fasecolda.</t>
  </si>
  <si>
    <t xml:space="preserve">Expedición del Concepto por parte de la Secretaría General - Coordinación Jurídica </t>
  </si>
  <si>
    <t>Informe de Auditoría Sistema informativo - 2018</t>
  </si>
  <si>
    <t>Producción de Televisión (Misional)</t>
  </si>
  <si>
    <t>Directora Operativa</t>
  </si>
  <si>
    <t xml:space="preserve">Jefe de Redacción </t>
  </si>
  <si>
    <t>Al revisar la matriz DOFA se evidenciaron varias estrategias para superar las debilidades y amenazas definidas por el sistema informativo, de las cuales el área no cuenta con un plan de trabajo para su realización.</t>
  </si>
  <si>
    <t xml:space="preserve">El DOFA fue elaborado para la formulación de los objetivos 2018 teniendo en cuenta la realidad de momento y  diversos aspectos que involucran  a otras áreas y cuyas acciones para mejorar no dependen del Sistema Informativo. </t>
  </si>
  <si>
    <t>Matriz DOFA actualizada.
Presentar el plan con acciones de mejora.</t>
  </si>
  <si>
    <t>Informe de control interno contable Vigencia 2018</t>
  </si>
  <si>
    <t>7.2.2</t>
  </si>
  <si>
    <t xml:space="preserve">Gerente General </t>
  </si>
  <si>
    <t>Profesional universitario de planeación</t>
  </si>
  <si>
    <t>NO</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</si>
  <si>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</si>
  <si>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</si>
  <si>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</si>
  <si>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</si>
  <si>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</si>
  <si>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</si>
  <si>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Auditoría Gestión del Talento Humano</t>
  </si>
  <si>
    <t>Gestión del Talento Humano (Apoyo)</t>
  </si>
  <si>
    <t>Actividades ejecutadas -------------*100 /Actividades programadas</t>
  </si>
  <si>
    <t>Documentos actualizados</t>
  </si>
  <si>
    <t>Mejora</t>
  </si>
  <si>
    <t xml:space="preserve">Se evidencia que Canal Capital no cuenta con convenio, acuerdo y/o contrato mediante el cual se autorice el uso de la Sala Amiga de la Secretaría de Educación Distrital, de conformidad con el artículo 39 de la Ley 80 de 1993. </t>
  </si>
  <si>
    <t>No es obligatorio tener acuerdo o convenio</t>
  </si>
  <si>
    <t>Enviar la petición por escrito solicitando convenio a la Subdirección administrativa y de recursos humanos de la Secretaría de Educación.</t>
  </si>
  <si>
    <t>convenio o respuesta</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</si>
  <si>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</si>
  <si>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</si>
  <si>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</si>
  <si>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4. Alerta</t>
  </si>
  <si>
    <t>2. Análisis - Seguimiento OCI</t>
  </si>
  <si>
    <t>Revisar la matriz DOFA para su actualización  y se  propondrán acciones de mejora sobre los aspectos que dependen directamente del Sistema Informativo.
Generar acciones de mejora documentadas en un plan de acción, de acuerdo a las capacidades del sistema informativo.</t>
  </si>
  <si>
    <t>Revisión y actualización DOFA</t>
  </si>
  <si>
    <t>EN PROCESO</t>
  </si>
  <si>
    <t>TERMINADA</t>
  </si>
  <si>
    <t>SIN INICIAR</t>
  </si>
  <si>
    <t>INCUMPLIDA</t>
  </si>
  <si>
    <t>TERMINADA EXTEMPORÁNEA</t>
  </si>
  <si>
    <t>Mónica Virgüéz</t>
  </si>
  <si>
    <t>Jizeth González</t>
  </si>
  <si>
    <t>Henry Beltrán</t>
  </si>
  <si>
    <t>Líder Gestión Documental</t>
  </si>
  <si>
    <t>SI</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</si>
  <si>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</si>
  <si>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</si>
  <si>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</si>
  <si>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Documento PINAR actualizado</t>
  </si>
  <si>
    <t>9.2</t>
  </si>
  <si>
    <t xml:space="preserve">No se han realizado intervenciones en el Fondo Documental Acumulado, de acuerdo con las Tablas de Valoración Documental convalidadas por el Consejo Distrital de Archivos. </t>
  </si>
  <si>
    <t>Por qué en Canal Capital únicamente se tiene identificado el fondo documental acumulado perteneciente al material audiovisual el cual ya se está interviniendo por medio del convenio Interadministrativo con el Archivo Distrital.</t>
  </si>
  <si>
    <t>1. Intervenir el fondo documental acumulado realizando la limpieza de este material.
2. Realizar el levantamiento y diligenciamiento del FUID.</t>
  </si>
  <si>
    <t>Informe sobre la limpieza realizada</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</si>
  <si>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</si>
  <si>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</si>
  <si>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Documento Política de cero papel</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</si>
  <si>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</si>
  <si>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</si>
  <si>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</si>
  <si>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</si>
  <si>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</si>
  <si>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</si>
  <si>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</si>
  <si>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</si>
  <si>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</si>
  <si>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Documento actualizado Plan de Emergencias</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</si>
  <si>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</si>
  <si>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</si>
  <si>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</si>
  <si>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</si>
  <si>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</si>
  <si>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La Política de Gestión Documental debe ser revisada y ajustada en relación con lo establecido en el Decreto 591 de 2018 MIPG.</t>
  </si>
  <si>
    <t>La política de gestión documental se ajustó y se aprobó en el 2018, en la última visita del Archivo Distrital se evidencia que no se integró con la parte de MIPG.</t>
  </si>
  <si>
    <t>1. Realizar ajustes a la Política de Gestión Documental integrando el componente de MIPG.
2. Revisar documento con el área de planeación del Canal.
3. Enviar documento para la revisión por parte del Archivo Distrital.
4. Aprobación por parte del comité de desarrollo institucional. 
5. Publicar en la intranet de canal.</t>
  </si>
  <si>
    <t>Documento política de Gestión Documental</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</si>
  <si>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</si>
  <si>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</si>
  <si>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</si>
  <si>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</si>
  <si>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</si>
  <si>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</si>
  <si>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</si>
  <si>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</si>
  <si>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</si>
  <si>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Matriz de Riesgos actualizada</t>
  </si>
  <si>
    <t>1. Integrar y actualizar el PINAR con MIPG de acuerdo con lo solicitado por el SSDA.
2. Realizar el seguimiento respectivo a la ejecución del PINAR por medio de los planes.
3. Realizar los ajustes solicitados.
4. Publicar el PINAR en la Intranet del Canal.</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</si>
  <si>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</si>
  <si>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</si>
  <si>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 xml:space="preserve">1. Realizar mesa técnica con el Archivo Distrital.
2. Realizar los ajustes al Documento del Plan de Emergencias.
3. Publicar el Plan de Emergencias en la intranet. </t>
  </si>
  <si>
    <t xml:space="preserve">1. Actualizar la Matriz de riesgo.
2. incluir matriz en el plan de emergencias.
3. Publicar en la intranet de canal la matriz de riesgo. </t>
  </si>
  <si>
    <t>Observaciones</t>
  </si>
  <si>
    <t>(Información del análisis del estado de la acción)</t>
  </si>
  <si>
    <t>(Escriba el nombre del Auditor que cierra la observación y/o hallazgo)</t>
  </si>
  <si>
    <t>Dec. 371-2010: Auditoría al Servicio a la Ciudadanía y Defensor del Televidente.</t>
  </si>
  <si>
    <t>No se realizó la foliación de los expedientes que se encuentran cerrados.</t>
  </si>
  <si>
    <t>1. Realizar la foliación de los expedientes cerrados de PQRS ingresadas a Canal Capital.</t>
  </si>
  <si>
    <t>Número de expedientes cerrados/Número de expedientes foliados.</t>
  </si>
  <si>
    <t xml:space="preserve">Auditoría  al proceso de Gestión de Recursos y Administración de la Información. </t>
  </si>
  <si>
    <t>Numero de actividades programadas/numero de actividades realizadas</t>
  </si>
  <si>
    <t>En prueba de recorrido realizada al verificar el bien denominado escalesilla metálica de 2 pasos, identificada con la placa CONC 14-09 ubicado en gestión documental, al momento de la verificación no tenía la placa de inventario, al parecer esta se le cayó.</t>
  </si>
  <si>
    <t>Lograr que el consumo controlado tenga las placas pegadas y visibles.</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</si>
  <si>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</si>
  <si>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</si>
  <si>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</si>
  <si>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</si>
  <si>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</si>
  <si>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Tener actualizados los documentos de gestión documental que hacen parte del sistema integrado de gestión</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</si>
  <si>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</si>
  <si>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</si>
  <si>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</si>
  <si>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Ejecutar lo proyectado en el PINAR</t>
  </si>
  <si>
    <t xml:space="preserve">Verificada la carpeta del Convenio Interadministrativo celebrado con la Secretaria General del Distrito-Archivo Distrital, se evidencio debilidades en la etapa de planeación contractual y en la ejecución de este. Se encontró la falta de elaboración de los soportes precontractuales que permitieran delimitar la necesidad y el presupuesto del contrato.  </t>
  </si>
  <si>
    <t>No se ejecuto los estudios previos ni la necesidad del presupuesto en el convenio</t>
  </si>
  <si>
    <t>Acta de reunión de la mesa técnica</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</si>
  <si>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</si>
  <si>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</si>
  <si>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</si>
  <si>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</si>
  <si>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</si>
  <si>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</si>
  <si>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</si>
  <si>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</si>
  <si>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</si>
  <si>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Conformación de Expedientes según (TRD)</t>
  </si>
  <si>
    <t>1. Organizar el fondo documental identificado.
2. Realizar el inventario FUID del fondo.
3. Elaborar informe de ejecución.</t>
  </si>
  <si>
    <t>Poner en funcionamiento una herramienta tecnológica que se articule con la gestión documental.</t>
  </si>
  <si>
    <t>4. Resultado del indicador</t>
  </si>
  <si>
    <t>5. % avance en ejecución de la meta</t>
  </si>
  <si>
    <t>6. Alerta</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</si>
  <si>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</si>
  <si>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100% de los cuadros de control con el Fee desagregado</t>
  </si>
  <si>
    <t>Uso de elementos repetitivamente lo cual genera deterioro o caída de las placas de inventario.</t>
  </si>
  <si>
    <r>
      <rPr>
        <sz val="9"/>
        <color theme="1"/>
        <rFont val="Tahoma"/>
        <family val="2"/>
      </rPr>
      <t>1) Realizar dos tomas periódicas cada 6 meses en las cuales se verifiquen elementos susceptibles de tener borrosa, en mal estado o no poseer la placa por su reiterado uso..</t>
    </r>
    <r>
      <rPr>
        <sz val="9"/>
        <rFont val="Tahoma"/>
        <family val="2"/>
      </rPr>
      <t xml:space="preserve">
</t>
    </r>
  </si>
  <si>
    <t xml:space="preserve">1. Realizar mesa técnica con contratación para realizar asesoría en el proceso precontractual de los convenios interadministrativo. </t>
  </si>
  <si>
    <t xml:space="preserve">Informe de seguimiento de biodeterioro en los archivos de gestión </t>
  </si>
  <si>
    <t>Actas de seguimiento sobre el diligenciamiento del FUID.</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</si>
  <si>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</si>
  <si>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7. Análisis - Seguimiento OCI</t>
  </si>
  <si>
    <t>8. Auditor que realizó el seguimiento</t>
  </si>
  <si>
    <t>5. Estado</t>
  </si>
  <si>
    <t>6. Auditor que realizó el seguimiento</t>
  </si>
  <si>
    <t>(Abierta / Cerrada)</t>
  </si>
  <si>
    <t>Emisión de contenidos</t>
  </si>
  <si>
    <t>Deficiencias en el cumplimiento de lineamientos de Gestión Documental, en cuanto a la conformación de expedientes del área Técnica y su correspondiente transferencia al archivo central del Canal.</t>
  </si>
  <si>
    <t>Desactualización de los formatos que se utilizan actualmente en la Coordinación Técnica con respecto a lo que se encuentra en la TRD.</t>
  </si>
  <si>
    <t>número de actividades realizadas/número de actividades propuestas</t>
  </si>
  <si>
    <t>Actualización de las diferentes documentos de la TRD de acuerdo con los lineamientos del área de Gestión Documental</t>
  </si>
  <si>
    <t>En las pruebas de recorrido, se evidenciaron algunas debilidades en los procedimientos y formatos del proceso "Emisión de contenidos":
a. Falta de revisión y/o actualización de los mismos (hace 2 y 4 años)
b. Referencia a formatos que no se utilizan (formato MECN-FT-032 Novedades en el Máster de emisión).
c. Formatos utilizados que no se encuentran en los procedimientos (Registro Mensual Señal Fuera del Aire código MGTV-FT-048)
d. Remisión a actividades inexistentes.
e. Verificaciones duplicadas.
f. Error en la identificación de insumos
g. Inconsistencia en definición de actividades y descripción de las mismas.</t>
  </si>
  <si>
    <t>Falta de actualización de los diferentes procedimientos y formatos, los cuales deben estar acorde a la operación actual del Canal.</t>
  </si>
  <si>
    <t xml:space="preserve">1. Revisar los procedimientos y formatos de la Coordinación Técnica.
2. Enviar al área de planeación la información sobre la actualización de formatos y procedimientos. </t>
  </si>
  <si>
    <t xml:space="preserve">Actualización de los procedimientos y formatos que se utilizan actualmente en la Coordinación Técnica. </t>
  </si>
  <si>
    <t>Debilidades frente a la formalización, ubicación y conocimiento del documento "Plan de continuidad del negocio", referenciado en el procedimiento "Monitoreo de calidad" - código MECN-PD-002, versión 8 del 31/08/2015.</t>
  </si>
  <si>
    <t>Deficiencia en la estandarización y actualización del plan continuidad del negocio.</t>
  </si>
  <si>
    <t>1. Solicitar los respectivos lineamientos para la actualización del documento Plan de Continuidad del Negocio al área de Planeación.
2. Realizar una mesa de trabajo para revisar, actualizar y estandarizar el documento de plan de continuidad del negocio para que haga parte del control y gestión de la entidad.
3. Enviar documento final del plan de continuidad del negocio al área de planeación para la publicación y divulgación del mismo.</t>
  </si>
  <si>
    <t>Actualizar el plan de continuidad del negocio de manera que esté acorde con la Ley 1523 de 2012.</t>
  </si>
  <si>
    <t>No se evidencia verificación o control por parte de la Coordinación Técnica, a los mantenimientos preventivos realizados por los ingenieros de apoyo, de acuerdo con las Hojas de vida de los equipos y máquinas asignadas al área.</t>
  </si>
  <si>
    <t>Falta de actualización de los formatos asociados a los mantenimientos de manera que se pueda evidenciar control por parte de la Coordinación.</t>
  </si>
  <si>
    <t>1. Revisión y actualización de los formatos asociados a los mantenimientos de tal manera que en el documento quede la evidencia del control realizado por la Coordinación a estas actividades.</t>
  </si>
  <si>
    <t>Mantener actualizada la información de acuerdo con los formatos establecidos.</t>
  </si>
  <si>
    <t>Se evidencian fallas en el seguimiento adecuado a las hojas de vida y el control efectivo de los equipos y máquinas asignadas al área Técnica.</t>
  </si>
  <si>
    <t>Falta de rigurosidad en el diligenciamiento de las hojas de vida de los equipos asignados al área.</t>
  </si>
  <si>
    <t>1. Revisión, reformulación de los controles, actualización y seguimiento al diligenciamiento de los formatos asociados a hojas de vida.</t>
  </si>
  <si>
    <t>Garantizar que el formato hojas de vida se encuentra completamente diligenciado de acuerdo con cada equipo asignado a la Coordinación.</t>
  </si>
  <si>
    <t>Gestión Contractual</t>
  </si>
  <si>
    <t>Se evidencia debilidad en la formulación de los documentos asociados al proceso de Ventas y Mercadeo.</t>
  </si>
  <si>
    <t>Inconsistencia en el procedimiento de Contratación Directa General, frente a los casos especiales de contratación directa que no requieren Estudios previos.</t>
  </si>
  <si>
    <t>Modificar los procedimientos MCOM-PD-002 - Gestión Comercial y Ventas y MCOM-PD-004 - Negociación de Canjes, con el fin de fortalecer y asegurar una mejora continua en la formulación de los documentos asociados a los procesos.</t>
  </si>
  <si>
    <t xml:space="preserve">Dos (2) procedimientos modificados </t>
  </si>
  <si>
    <t>Secretaria General</t>
  </si>
  <si>
    <t>Se observó que los contratos Futurible 2019 y Secretaria Distrital de Cultura, Recreación y Deporte no cuentan con soporte documental del contrato celebrado ni que cumpla con los requisitos de perfeccionamiento.</t>
  </si>
  <si>
    <t>Inobservancia de las actividades de supervisión establecidas en el manual.</t>
  </si>
  <si>
    <t>Capacitar a los supervisores en cuanto a las actividades de vigilancia y control de los contratos.</t>
  </si>
  <si>
    <t>No. De capacitaciones requeridas/No. De capacitaciones realizadas</t>
  </si>
  <si>
    <t>Posterior a la revisión documental de los expedientes contractuales se evidenció debilidades en la planeación contractual respecto a la determinación de las obligaciones de la supervisión.</t>
  </si>
  <si>
    <r>
      <t xml:space="preserve">Análisis OCI: </t>
    </r>
    <r>
      <rPr>
        <sz val="9"/>
        <rFont val="Tahoma"/>
        <family val="2"/>
      </rPr>
      <t xml:space="preserve">Teniendo en cuenta que el área no remitió soportes que permitan evidenciar la aplicación del formato de recibido del bien y/o servicio, la acción mantiene la calificación del seguimiento anterior con estado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y se reitera la recomendación de entregar los soportes durante el periodo de seguimiento con el fin de proceder al cierre de la misma. </t>
    </r>
  </si>
  <si>
    <r>
      <rPr>
        <b/>
        <sz val="9"/>
        <color theme="1"/>
        <rFont val="Tahoma"/>
        <family val="2"/>
      </rPr>
      <t xml:space="preserve">Análisis OCI: </t>
    </r>
    <r>
      <rPr>
        <sz val="9"/>
        <color theme="1"/>
        <rFont val="Tahoma"/>
        <family val="2"/>
      </rPr>
      <t xml:space="preserve">El área no remite soportes que permitan evidenciar la actualización de los procedimientos  MCOM-PD-002 - Gestión Comercial y Ventas y MCOM-PD-004 - Negociación de Canjes, mencionados en la acción. Teniendo en cuenta lo anterior, así como las fechas de ejecución planteadas se califica la acción con alerta </t>
    </r>
    <r>
      <rPr>
        <b/>
        <sz val="9"/>
        <color theme="1"/>
        <rFont val="Tahoma"/>
        <family val="2"/>
      </rPr>
      <t>"Sin Iniciar"</t>
    </r>
    <r>
      <rPr>
        <sz val="9"/>
        <color theme="1"/>
        <rFont val="Tahoma"/>
        <family val="2"/>
      </rPr>
      <t xml:space="preserve"> y se recomienda al área adelantar las actividades que propendan a la mejora institucional, así como dar cabal cumplimiento a lo formulado. </t>
    </r>
  </si>
  <si>
    <r>
      <rPr>
        <b/>
        <sz val="9"/>
        <rFont val="Tahoma"/>
        <family val="2"/>
      </rPr>
      <t xml:space="preserve">Análisis OCI: </t>
    </r>
    <r>
      <rPr>
        <sz val="9"/>
        <rFont val="Tahoma"/>
        <family val="2"/>
      </rPr>
      <t xml:space="preserve">El área no remite reporte de avances y soportes que permitan evidenciar la ejecución de las acciones formuladas, por lo que se reitera la recomendación al área de adelantar las actividades pendientes con el fin de mejorar la gestión del proceso y dar cabal cumplimiento a lo programado. Teniendo en cuenta lo anterior, se mantiene la calificación con alerta </t>
    </r>
    <r>
      <rPr>
        <b/>
        <sz val="9"/>
        <rFont val="Tahoma"/>
        <family val="2"/>
      </rPr>
      <t>"Incumplida"</t>
    </r>
    <r>
      <rPr>
        <sz val="9"/>
        <rFont val="Tahoma"/>
        <family val="2"/>
      </rPr>
      <t xml:space="preserve">. </t>
    </r>
  </si>
  <si>
    <r>
      <rPr>
        <b/>
        <sz val="9"/>
        <rFont val="Tahoma"/>
        <family val="2"/>
      </rPr>
      <t xml:space="preserve">Análisis OCI: </t>
    </r>
    <r>
      <rPr>
        <sz val="9"/>
        <rFont val="Tahoma"/>
        <family val="2"/>
      </rPr>
      <t xml:space="preserve">Teniendo en cuenta que el área no remite soportes que permitan evidenciar la continuidad en la retroalimentación sobre las mejoras frente a los procesos ejecutados al interior del área, se mantiene la calificación con estado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 xml:space="preserve">y se recomienda al área dar continuidad con las buenas prácticas que permitan mejorar la gestión del proceso. </t>
    </r>
  </si>
  <si>
    <r>
      <rPr>
        <b/>
        <sz val="9"/>
        <rFont val="Tahoma"/>
        <family val="2"/>
      </rPr>
      <t xml:space="preserve">Análisis OCI: </t>
    </r>
    <r>
      <rPr>
        <sz val="9"/>
        <rFont val="Tahoma"/>
        <family val="2"/>
      </rPr>
      <t xml:space="preserve">Teniendo en cuenta que el área no remite los soportes que permitan evidenciar la terminación de la inclusión de los cuadros del FEE desagregado para los contratos ejecutados durante las vigencias 2018 y 2019 no es posible determinar el cabal cumplimiento de lo formulado, por lo que se mantiene la calificación de la acción con alerta </t>
    </r>
    <r>
      <rPr>
        <b/>
        <sz val="9"/>
        <rFont val="Tahoma"/>
        <family val="2"/>
      </rPr>
      <t>"Incumplida"</t>
    </r>
    <r>
      <rPr>
        <sz val="9"/>
        <rFont val="Tahoma"/>
        <family val="2"/>
      </rPr>
      <t xml:space="preserve"> y se recomienda al área adelantar las actividades pendientes que permitan dar cabal cumplimiento a lo formulado, así como remitir los soportes durante los periodos de seguimiento de conformidad con las Circulares No. 020 de 2018 y No. 020 de 2019. </t>
    </r>
  </si>
  <si>
    <r>
      <t xml:space="preserve">Análisis OCI: </t>
    </r>
    <r>
      <rPr>
        <sz val="9"/>
        <rFont val="Tahoma"/>
        <family val="2"/>
      </rPr>
      <t xml:space="preserve">Teniendo en cuenta que el área no remite los soportes que permitan evidenciar la liquidación del 90% de los contratos interadministrativos ejecutados durante las vigencias 2017 a 2018, así como tampoco se efectuó la actualización de los soportes almacenados en la carpeta compartida en Drive, no es posible determinar el cabal cumplimiento de los formulado. 
De conformidad con lo anterior, se mantiene la calificación con alerta </t>
    </r>
    <r>
      <rPr>
        <b/>
        <sz val="9"/>
        <rFont val="Tahoma"/>
        <family val="2"/>
      </rPr>
      <t>"Incumplida"</t>
    </r>
    <r>
      <rPr>
        <sz val="9"/>
        <rFont val="Tahoma"/>
        <family val="2"/>
      </rPr>
      <t xml:space="preserve"> y se reitera al área adelantar las actividades pendientes con el fin de dar cabal cumplimiento a lo programado, así como mejorar la gestión del proceso. </t>
    </r>
  </si>
  <si>
    <r>
      <t xml:space="preserve">Análisis OCI: </t>
    </r>
    <r>
      <rPr>
        <sz val="9"/>
        <rFont val="Tahoma"/>
        <family val="2"/>
      </rPr>
      <t xml:space="preserve">Teniendo en cuenta que el área no remite los soportes que permitan evidenciar la inclusión de soportes de ejecución a los expedientes de los contratos de nuevos negocios, la carpeta compartida no se encuentra disponible y no se evidencian los soportes publicados en la carpeta de "Jurídica" para las vigencias 2018 y 2019, se mantiene la calificación de la acción con alerta </t>
    </r>
    <r>
      <rPr>
        <b/>
        <sz val="9"/>
        <rFont val="Tahoma"/>
        <family val="2"/>
      </rPr>
      <t>"Incumplida"</t>
    </r>
    <r>
      <rPr>
        <sz val="9"/>
        <rFont val="Tahoma"/>
        <family val="2"/>
      </rPr>
      <t xml:space="preserve"> y se reitera la recomendación al área de adelantar las actividades pendientes que permitan darle cabal cumplimiento a lo formulado. </t>
    </r>
  </si>
  <si>
    <r>
      <rPr>
        <b/>
        <sz val="9"/>
        <rFont val="Tahoma"/>
        <family val="2"/>
      </rPr>
      <t xml:space="preserve">Reporte Producción: </t>
    </r>
    <r>
      <rPr>
        <sz val="9"/>
        <rFont val="Tahoma"/>
        <family val="2"/>
      </rPr>
      <t xml:space="preserve">Es importante precisar que por la emergencia Sanitaria del Covid-19 y la directriz de estar en aislamiento por el tiempo estipulado de acuerdo a la normativa no hemos podido realizar esta labor y estamos esperando que una vez superadas o flexibilizadas las medidas dadas por emergencia podamos retomar esta tarea.
</t>
    </r>
    <r>
      <rPr>
        <b/>
        <sz val="9"/>
        <rFont val="Tahoma"/>
        <family val="2"/>
      </rPr>
      <t xml:space="preserve">Análisis OCI: </t>
    </r>
    <r>
      <rPr>
        <sz val="9"/>
        <rFont val="Tahoma"/>
        <family val="2"/>
      </rPr>
      <t xml:space="preserve">Verificados los soportes remitidos se evidencia que estos no aplican para el periodo de seguimiento, de igual manera teniendo en cuenta el reporte del área se mantiene la calificación del seguimiento anterior como </t>
    </r>
    <r>
      <rPr>
        <b/>
        <sz val="9"/>
        <rFont val="Tahoma"/>
        <family val="2"/>
      </rPr>
      <t xml:space="preserve">"Terminada Extemporánea" </t>
    </r>
    <r>
      <rPr>
        <sz val="9"/>
        <rFont val="Tahoma"/>
        <family val="2"/>
      </rPr>
      <t xml:space="preserve">con estado </t>
    </r>
    <r>
      <rPr>
        <b/>
        <sz val="9"/>
        <rFont val="Tahoma"/>
        <family val="2"/>
      </rPr>
      <t xml:space="preserve">"Abierta" </t>
    </r>
    <r>
      <rPr>
        <sz val="9"/>
        <rFont val="Tahoma"/>
        <family val="2"/>
      </rPr>
      <t xml:space="preserve"> con el fin de verificar la ejecución de la jornada de inventario debidamente documentada entre Producción y Servicios Administrativos, de manera que se dé cabal cumplimiento a lo formulado en el Plan. </t>
    </r>
  </si>
  <si>
    <t>1. Envío por parte de Gestión Documental propuesta de la TRD a la Coordinación Técnica.
2. Revisar por parte de la Coordinación Técnica los documentos que están en la propuesta de la TRD enviada por gestión documental con los que se está trabajando actualmente.
3. Enviar al área de Gestión Documental la TRD actualizada por parte de la Coordinación Técnica para su aprobación.
4. Enviar por parte de la Coordinación Técnica al área de planeación los documentos que se requieran actualizar, eliminar y/o crear, una vez Gestión Documental haya aprobado la TRD.</t>
  </si>
  <si>
    <t>1. Enviar comunicación oficial a cada una de las entidades involucradas en la propiedad y/o administración de dichos cerros, solicitando dicha información, por parte de la Coordinación Técnica. 
2. En caso de no obtener la información solicitada, adelantar de manera conjunta con el área jurídica y Secretaría General, los trámites necesarios para legalización de la permanencia de los equipos del Canal en dichos cerros.</t>
  </si>
  <si>
    <t xml:space="preserve">Se pudo observar debilidad en la actividad de supervisión contractual en los contratos 011 de 2018 y 025 de 2018, toda vez que no hay soporte del cumplimiento obligacional de la contraparte del Contrato. </t>
  </si>
  <si>
    <r>
      <rPr>
        <b/>
        <sz val="9"/>
        <color theme="1"/>
        <rFont val="Tahoma"/>
        <family val="2"/>
      </rPr>
      <t>Reporte Planeación:</t>
    </r>
    <r>
      <rPr>
        <sz val="9"/>
        <color theme="1"/>
        <rFont val="Tahoma"/>
        <family val="2"/>
      </rPr>
      <t xml:space="preserve"> En la actualidad el proceso de Planeación Estratégica tiene todos sus procedimientos actualizados a excepción del procedimiento EPLE-PD-003 PROYECTO FONDO PARA EL DESARROLLO DE LA TELEVISIÓN Y LOS CONTENIDOS (FONTV) esto debido a que en la actualidad se cuenta con lineamientos parciales asociados al reporte y seguimiento de recursos pero no a al asignación, esto ha limitado dicha actualización la cual se mantiene en proceso de construcción.
</t>
    </r>
    <r>
      <rPr>
        <b/>
        <sz val="9"/>
        <color theme="1"/>
        <rFont val="Tahoma"/>
        <family val="2"/>
      </rPr>
      <t>Análisis OCI:</t>
    </r>
    <r>
      <rPr>
        <sz val="9"/>
        <color theme="1"/>
        <rFont val="Tahoma"/>
        <family val="2"/>
      </rPr>
      <t xml:space="preserve"> Se mantiene el estado abierto de la acción según lo reportado. Se invita al área a llevar a cabo la actualización del procedimiento para poder dar cierre a la acción. </t>
    </r>
  </si>
  <si>
    <r>
      <rPr>
        <b/>
        <sz val="9"/>
        <color theme="1"/>
        <rFont val="Tahoma"/>
        <family val="2"/>
      </rPr>
      <t xml:space="preserve">Reporte Planeación: </t>
    </r>
    <r>
      <rPr>
        <sz val="9"/>
        <color theme="1"/>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El desarrollo del ejercicio de autoevaluación se llevará a cabo en el segundo cuatrimestre del año, no fue posible realizarlo antes debido a los diferentes asuntos que se han atendido en atención a la contingencia actual que vive la ciudad así como al cambio de gobierno distrital. 
</t>
    </r>
    <r>
      <rPr>
        <b/>
        <sz val="9"/>
        <color theme="1"/>
        <rFont val="Tahoma"/>
        <family val="2"/>
      </rPr>
      <t>Análisis OCI:</t>
    </r>
    <r>
      <rPr>
        <sz val="9"/>
        <color theme="1"/>
        <rFont val="Tahoma"/>
        <family val="2"/>
      </rPr>
      <t xml:space="preserve"> De acuerdo a lo reportado se evidencia que sigue haciendo falta una de las actividades formuladas. Por esta razón y por no tener soportes adicionales, se mantendrá la calificación </t>
    </r>
    <r>
      <rPr>
        <b/>
        <sz val="9"/>
        <color theme="1"/>
        <rFont val="Tahoma"/>
        <family val="2"/>
      </rPr>
      <t>"Incumplida".</t>
    </r>
    <r>
      <rPr>
        <sz val="9"/>
        <color theme="1"/>
        <rFont val="Tahoma"/>
        <family val="2"/>
      </rPr>
      <t xml:space="preserve"> Como se enuncio previamente, a partir de las fechas inicialmente formuladas no es justificable no haber cumplido la acción por consecuencia de la situación de orden publico vigente. </t>
    </r>
  </si>
  <si>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</si>
  <si>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r>
      <rPr>
        <b/>
        <sz val="9"/>
        <rFont val="Tahoma"/>
        <family val="2"/>
      </rPr>
      <t xml:space="preserve">Reporte Comunicaciones: </t>
    </r>
    <r>
      <rPr>
        <sz val="9"/>
        <rFont val="Tahoma"/>
        <family val="2"/>
      </rPr>
      <t>Se inicio contacto con la oficina asesora de comunicaciones de la Alcaldía Mayor, quienes informaron que aún no se cuenta con el Plan de Comunicaciones del Distrito Capital aprobado o en última versión, para esta nueva administración.</t>
    </r>
    <r>
      <rPr>
        <b/>
        <sz val="9"/>
        <rFont val="Tahoma"/>
        <family val="2"/>
      </rPr>
      <t xml:space="preserve">
Análisis OCI: </t>
    </r>
    <r>
      <rPr>
        <sz val="9"/>
        <rFont val="Tahoma"/>
        <family val="2"/>
      </rPr>
      <t xml:space="preserve">Se verifican los soportes remitidos en los que se indica que a la fecha no se cuentan con lineamientos para la actualización del Manual de comunicaciones para la crisis por parte de la Alcaldía Mayor de Bogotá por lo que la Coordinación de Prensa y Comunicaciones no ha realizado la actualización de lo indicado. Teniendo en cuenta lo anterior, así como las fechas de ejecución se recomienda al área adelantar las modificaciones pertinentes con el fin de efectuar la actualización del documento bajo los lineamientos de operación de Capital. 
Por lo tanto, se mantiene la calificación de la acción con alerta </t>
    </r>
    <r>
      <rPr>
        <b/>
        <sz val="9"/>
        <rFont val="Tahoma"/>
        <family val="2"/>
      </rPr>
      <t>"Incumplida"</t>
    </r>
    <r>
      <rPr>
        <sz val="9"/>
        <rFont val="Tahoma"/>
        <family val="2"/>
      </rPr>
      <t xml:space="preserve"> y se recomienda al área tener en cuenta la Circular Interna No. 020 de 2018 y Circular No. 020 de 2019 para realizar los ajustes de la acción.
</t>
    </r>
  </si>
  <si>
    <r>
      <rPr>
        <b/>
        <sz val="9"/>
        <color theme="1"/>
        <rFont val="Tahoma"/>
        <family val="2"/>
      </rPr>
      <t xml:space="preserve">Análisis OCI: </t>
    </r>
    <r>
      <rPr>
        <sz val="9"/>
        <color theme="1"/>
        <rFont val="Tahoma"/>
        <family val="2"/>
      </rPr>
      <t xml:space="preserve">El Sistema Informativo no remite soportes de ejecución de la actualización de la matriz DOFA del área de conformidad con lo formulado en la acción, al igual que la carpeta compartida con Control Interno no cuenta con la actualización de los soportes de ejecución de lo pendiente. Teniendo en cuenta lo anterior, se mantiene la calificación </t>
    </r>
    <r>
      <rPr>
        <b/>
        <sz val="9"/>
        <color theme="1"/>
        <rFont val="Tahoma"/>
        <family val="2"/>
      </rPr>
      <t xml:space="preserve">"Incumplida" </t>
    </r>
    <r>
      <rPr>
        <sz val="9"/>
        <color theme="1"/>
        <rFont val="Tahoma"/>
        <family val="2"/>
      </rPr>
      <t xml:space="preserve">y se reitera la recomendación al área de realizar lo pendiente con el fin de mejorar la gestión del proceso y dar cabal cumplimiento a lo formulado. </t>
    </r>
  </si>
  <si>
    <r>
      <t xml:space="preserve">Reporte C. Técnica: </t>
    </r>
    <r>
      <rPr>
        <sz val="9"/>
        <color theme="1"/>
        <rFont val="Tahoma"/>
        <family val="2"/>
      </rPr>
      <t xml:space="preserve">1. El 7 de octubre de 2019 Gestión Documental envío la TRD oficial a la Coordinación Técnica para ser revisada. 2. La Coordinación técnica realiza la revisan de los documentos que están en la TRD enviada por Gestión Documental  y envía correo el día 27 de noviembre de 2019 se envío la propuesta  de los documentos con los que se trabaja actualmente. 3. Se envío correo el 20 de enero y el 30 de marzo de 2020 a Gestión Documental para la aprobación de la TRD, sin embargo  aun no se ha recibido información por parte de Gestión Documental con la aprobación de la TRD.
</t>
    </r>
    <r>
      <rPr>
        <b/>
        <sz val="9"/>
        <color theme="1"/>
        <rFont val="Tahoma"/>
        <family val="2"/>
      </rPr>
      <t xml:space="preserve">Análisis OCI: </t>
    </r>
    <r>
      <rPr>
        <sz val="9"/>
        <color theme="1"/>
        <rFont val="Tahoma"/>
        <family val="2"/>
      </rPr>
      <t xml:space="preserve">Se procede a la verificación de los soportes remitidos por el área evidenciando que se realizó la solicitud, ajuste y devolución de la Tabla de Retención Documental para la Coordinación Técnica, teniendo en cuenta lo indicado por el área se encuentra pendiente la respuesta de Gestión Documental, así como la ejecución de la actualización de la documentación del proceso en la intranet. 
De conformidad con lo anterior, se califica la acción </t>
    </r>
    <r>
      <rPr>
        <b/>
        <sz val="9"/>
        <color theme="1"/>
        <rFont val="Tahoma"/>
        <family val="2"/>
      </rPr>
      <t>"En Proceso"</t>
    </r>
    <r>
      <rPr>
        <sz val="9"/>
        <color theme="1"/>
        <rFont val="Tahoma"/>
        <family val="2"/>
      </rPr>
      <t xml:space="preserve"> y se recomienda a las áreas involucradas ejecutar lo pendiente de manera coordinada.</t>
    </r>
  </si>
  <si>
    <r>
      <t xml:space="preserve">Reporte C. Técnica: </t>
    </r>
    <r>
      <rPr>
        <sz val="9"/>
        <color theme="1"/>
        <rFont val="Tahoma"/>
        <family val="2"/>
      </rPr>
      <t xml:space="preserve">Se realizó actualización de versión de formatos por parte del área de planeación de acuerdo al cambio de administración. En conjunto con el área de planeación se está coordinando una mesa de trabajo para la actualización de los procedimientos y formatos.
</t>
    </r>
    <r>
      <rPr>
        <b/>
        <sz val="9"/>
        <color theme="1"/>
        <rFont val="Tahoma"/>
        <family val="2"/>
      </rPr>
      <t xml:space="preserve">Análisis OCI: </t>
    </r>
    <r>
      <rPr>
        <sz val="9"/>
        <color theme="1"/>
        <rFont val="Tahoma"/>
        <family val="2"/>
      </rPr>
      <t xml:space="preserve">Una vez verificados los soportes se evidencia que estos nos corresponden al periodo de seguimiento y que de manera adicional no permiten evidenciar el cumplimiento de lo formulado. Por lo anterior, se califica la acción con alerta </t>
    </r>
    <r>
      <rPr>
        <b/>
        <sz val="9"/>
        <color theme="1"/>
        <rFont val="Tahoma"/>
        <family val="2"/>
      </rPr>
      <t>"Sin Iniciar"</t>
    </r>
    <r>
      <rPr>
        <sz val="9"/>
        <color theme="1"/>
        <rFont val="Tahoma"/>
        <family val="2"/>
      </rPr>
      <t xml:space="preserve"> y se recomienda al área adelantar las actividades pendientes que permitan darle cabal cumplimiento a lo formulado y propender a la mejora de la gestión del proceso.</t>
    </r>
  </si>
  <si>
    <r>
      <t xml:space="preserve">Reporte C. Técnica: </t>
    </r>
    <r>
      <rPr>
        <sz val="9"/>
        <color theme="1"/>
        <rFont val="Tahoma"/>
        <family val="2"/>
      </rPr>
      <t xml:space="preserve">Para el primer trimestre se realizó la revisión de las hojas de vida y cronogramas, verificando que se encuentran completos y correctamente diligenciados.
</t>
    </r>
    <r>
      <rPr>
        <b/>
        <sz val="9"/>
        <color theme="1"/>
        <rFont val="Tahoma"/>
        <family val="2"/>
      </rPr>
      <t xml:space="preserve">Análisis OCI: </t>
    </r>
    <r>
      <rPr>
        <sz val="9"/>
        <color theme="1"/>
        <rFont val="Tahoma"/>
        <family val="2"/>
      </rPr>
      <t xml:space="preserve">Se realiza verificación de los soportes entregados evidenciando que el formato AGRI-SA-FT-048 HOJA DE VIDA EQUIPOS Y MAQUINAS se viene diligenciando derivado de la programación de los mantenimientos preventivos; sin embargo, no se evidencia la revisión formulada en la acción, así como también se observa que el diligenciamiento presenta debilidades frente al reporte de fechas y verificación del responsable. 
Por lo anterior, se califica la acción </t>
    </r>
    <r>
      <rPr>
        <b/>
        <sz val="9"/>
        <color theme="1"/>
        <rFont val="Tahoma"/>
        <family val="2"/>
      </rPr>
      <t>"En Proceso"</t>
    </r>
    <r>
      <rPr>
        <sz val="9"/>
        <color theme="1"/>
        <rFont val="Tahoma"/>
        <family val="2"/>
      </rPr>
      <t xml:space="preserve"> y se recomienda al área tener en cuenta las sugerencias de la Oficina de Control Interno y efectuar las actividades pendientes que permitan mejorar la gestión del proceso, así como darle cabal cumplimiento a lo establecido en el Plan. </t>
    </r>
  </si>
  <si>
    <r>
      <rPr>
        <b/>
        <sz val="9"/>
        <rFont val="Tahoma"/>
        <family val="2"/>
      </rPr>
      <t xml:space="preserve">Reporte At. Ciudadano: </t>
    </r>
    <r>
      <rPr>
        <sz val="9"/>
        <rFont val="Tahoma"/>
        <family val="2"/>
      </rPr>
      <t xml:space="preserve">El archivo de gestión se encuentra organizado según las TRD. Se aclara que solo están foliados los expedientes cerrados.
</t>
    </r>
    <r>
      <rPr>
        <b/>
        <sz val="9"/>
        <rFont val="Tahoma"/>
        <family val="2"/>
      </rPr>
      <t xml:space="preserve">Análisis OCI: </t>
    </r>
    <r>
      <rPr>
        <sz val="9"/>
        <rFont val="Tahoma"/>
        <family val="2"/>
      </rPr>
      <t xml:space="preserve">Se evidencia el FUID correspondiente a la vigencia 2020; sin embargo, teniendo en cuenta la actual emergencia sanitaria no es posible verificar en sitio la organización documental del área. 
Teniendo en cuenta lo anterior, se mantiene la calificación de la acción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con el fin de verificar las mejoras implementadas en el archivo de gestión del área. </t>
    </r>
  </si>
  <si>
    <r>
      <t xml:space="preserve">Reporte At. Ciudadano: </t>
    </r>
    <r>
      <rPr>
        <sz val="9"/>
        <color theme="1"/>
        <rFont val="Tahoma"/>
        <family val="2"/>
      </rPr>
      <t xml:space="preserve">Se realizo la foliación de los expedientes cerrados según la TRD del área.
De igual manera se solicito asesoría a Gestión documental para definir la foliación de los expediente de la Serie Peticiones, Quejas, Reclamos y Sugerencias como serie documental simple.
</t>
    </r>
    <r>
      <rPr>
        <b/>
        <sz val="9"/>
        <color theme="1"/>
        <rFont val="Tahoma"/>
        <family val="2"/>
      </rPr>
      <t xml:space="preserve">Análisis OCI: </t>
    </r>
    <r>
      <rPr>
        <sz val="9"/>
        <color theme="1"/>
        <rFont val="Tahoma"/>
        <family val="2"/>
      </rPr>
      <t xml:space="preserve">Teniendo en cuenta que no se tiene acceso a los expedientes digitalizados con el fin de verificar la foliación efectuada por el área, así como de la implementación de las mejoras sobre la organización de los documentos y de cara a la emergencia sanitaria actual por la cual no es posible adelantar las verificaciones en sitio, se reconocen los avances frente a la consulta elevada al grupo de Gestión Documental, pero se mantiene la calificación de la acción con alerta </t>
    </r>
    <r>
      <rPr>
        <b/>
        <sz val="9"/>
        <color theme="1"/>
        <rFont val="Tahoma"/>
        <family val="2"/>
      </rPr>
      <t xml:space="preserve">"Incumplida". </t>
    </r>
    <r>
      <rPr>
        <sz val="9"/>
        <color theme="1"/>
        <rFont val="Tahoma"/>
        <family val="2"/>
      </rPr>
      <t xml:space="preserve">Por lo anterior, se adelantará la verificación correspondiente en el siguiente seguimiento. </t>
    </r>
  </si>
  <si>
    <r>
      <rPr>
        <b/>
        <sz val="9"/>
        <rFont val="Tahoma"/>
        <family val="2"/>
      </rPr>
      <t xml:space="preserve">Reporte G. Documental: </t>
    </r>
    <r>
      <rPr>
        <sz val="9"/>
        <rFont val="Tahoma"/>
        <family val="2"/>
      </rPr>
      <t xml:space="preserve">Se viene desarrollando la limpieza y levantamiento del inventario del fondo esto con el fin llevar un control exhaustivo del mismo.
</t>
    </r>
    <r>
      <rPr>
        <b/>
        <sz val="9"/>
        <rFont val="Tahoma"/>
        <family val="2"/>
      </rPr>
      <t>Análisis OCI:</t>
    </r>
    <r>
      <rPr>
        <sz val="9"/>
        <rFont val="Tahoma"/>
        <family val="2"/>
      </rPr>
      <t xml:space="preserve"> Teniendo en cuenta el reporte del área, así como del FUID remitido se evidencia que se le viene dando continuidad al levantamiento de la información por lo que se mantiene la acción con calificación </t>
    </r>
    <r>
      <rPr>
        <b/>
        <sz val="9"/>
        <rFont val="Tahoma"/>
        <family val="2"/>
      </rPr>
      <t>"En Proceso"</t>
    </r>
    <r>
      <rPr>
        <sz val="9"/>
        <rFont val="Tahoma"/>
        <family val="2"/>
      </rPr>
      <t xml:space="preserve"> y se recomienda al área darle continuidad a la ejecución de las acciones formuladas en el Plan dentro de las fechas programadas.</t>
    </r>
  </si>
  <si>
    <r>
      <rPr>
        <b/>
        <sz val="9"/>
        <rFont val="Tahoma"/>
        <family val="2"/>
      </rPr>
      <t xml:space="preserve">Reporte G. Documental: </t>
    </r>
    <r>
      <rPr>
        <sz val="9"/>
        <rFont val="Tahoma"/>
        <family val="2"/>
      </rPr>
      <t xml:space="preserve">Se viene desarrollando la limpieza y levantamiento del inventario del fondo esto con el fin llevar un control exhaustivo del mismo.
</t>
    </r>
    <r>
      <rPr>
        <b/>
        <sz val="9"/>
        <rFont val="Tahoma"/>
        <family val="2"/>
      </rPr>
      <t>Análisis OCI:</t>
    </r>
    <r>
      <rPr>
        <sz val="9"/>
        <rFont val="Tahoma"/>
        <family val="2"/>
      </rPr>
      <t xml:space="preserve"> Teniendo en cuenta el reporte del área, así como del FUID remitido se evidencia que se le viene dando continuidad al levantamiento de la información; sin embargo, teniendo en cuenta las fechas de ejecución se califica la acción con alerta </t>
    </r>
    <r>
      <rPr>
        <b/>
        <sz val="9"/>
        <rFont val="Tahoma"/>
        <family val="2"/>
      </rPr>
      <t>"Incumplida"</t>
    </r>
    <r>
      <rPr>
        <sz val="9"/>
        <rFont val="Tahoma"/>
        <family val="2"/>
      </rPr>
      <t xml:space="preserve"> y se recomienda al área darle continuidad a la ejecución de las acciones formuladas en el Plan.</t>
    </r>
  </si>
  <si>
    <r>
      <t xml:space="preserve">Reporte G. Documental: </t>
    </r>
    <r>
      <rPr>
        <sz val="9"/>
        <color theme="1"/>
        <rFont val="Tahoma"/>
        <family val="2"/>
      </rPr>
      <t xml:space="preserve">No se ha generado el informe de seguimiento.
</t>
    </r>
    <r>
      <rPr>
        <b/>
        <sz val="9"/>
        <color theme="1"/>
        <rFont val="Tahoma"/>
        <family val="2"/>
      </rPr>
      <t xml:space="preserve">Análisis OCI: </t>
    </r>
    <r>
      <rPr>
        <sz val="9"/>
        <color theme="1"/>
        <rFont val="Tahoma"/>
        <family val="2"/>
      </rPr>
      <t xml:space="preserve">Teniendo en cuenta el reporte del área no se remiten soportes de ejecución de la acción formulada, por lo que esta mantiene la calificación con alerta </t>
    </r>
    <r>
      <rPr>
        <b/>
        <sz val="9"/>
        <color theme="1"/>
        <rFont val="Tahoma"/>
        <family val="2"/>
      </rPr>
      <t>"Incumplida"</t>
    </r>
    <r>
      <rPr>
        <sz val="9"/>
        <color theme="1"/>
        <rFont val="Tahoma"/>
        <family val="2"/>
      </rPr>
      <t xml:space="preserve"> y se recomienda al área coordinar la ejecución de lo faltante teniendo en cuenta que esta se encuentra vencida a la fecha de seguimiento, al tiempo que se propende a la mejora continua de la gestión del proceso.</t>
    </r>
  </si>
  <si>
    <r>
      <t xml:space="preserve">Reporte G. Documental: </t>
    </r>
    <r>
      <rPr>
        <sz val="9"/>
        <rFont val="Tahoma"/>
        <family val="2"/>
      </rPr>
      <t xml:space="preserve">No se realizaron los ajustes a la Matriz de riesgos.
</t>
    </r>
    <r>
      <rPr>
        <b/>
        <sz val="9"/>
        <rFont val="Tahoma"/>
        <family val="2"/>
      </rPr>
      <t xml:space="preserve">Análisis OCI: </t>
    </r>
    <r>
      <rPr>
        <sz val="9"/>
        <rFont val="Tahoma"/>
        <family val="2"/>
      </rPr>
      <t xml:space="preserve">Teniendo en cuenta el reporte del área frente a que no se han adelantado las actualizaciones pertinentes a la matriz de riesgos identificados por el área, se reitera que dicha actualización debe contar con los parámetros de identificación y valoración (causa, consecuencia, evaluación de controles, análisis de riesgos, acciones de tratamiento) mencionados en la Guía para la administración del riesgo y el diseño de controles en entidades públicas,  el manual metodológico para la administración del riesgo de Canal Capital. 
Teniendo en cuenta lo anterior, se califica la acción con alerta </t>
    </r>
    <r>
      <rPr>
        <b/>
        <sz val="9"/>
        <rFont val="Tahoma"/>
        <family val="2"/>
      </rPr>
      <t>"Incumplida"</t>
    </r>
    <r>
      <rPr>
        <sz val="9"/>
        <rFont val="Tahoma"/>
        <family val="2"/>
      </rPr>
      <t xml:space="preserve"> y se recomienda al área ejecutar las actividades pendientes que permitan dar cumplimiento a lo formulado en el Plan y propender a la mejora de la gestión del proceso.</t>
    </r>
  </si>
  <si>
    <r>
      <t xml:space="preserve">Reporte G. Documental: </t>
    </r>
    <r>
      <rPr>
        <sz val="9"/>
        <color theme="1"/>
        <rFont val="Tahoma"/>
        <family val="2"/>
      </rPr>
      <t xml:space="preserve">No se ha realizado la actualización de  los procesos y procedimientos. </t>
    </r>
    <r>
      <rPr>
        <b/>
        <sz val="9"/>
        <color theme="1"/>
        <rFont val="Tahoma"/>
        <family val="2"/>
      </rPr>
      <t xml:space="preserve">
Análisis OCI: </t>
    </r>
    <r>
      <rPr>
        <sz val="9"/>
        <color theme="1"/>
        <rFont val="Tahoma"/>
        <family val="2"/>
      </rPr>
      <t>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t>
    </r>
    <r>
      <rPr>
        <b/>
        <sz val="9"/>
        <color theme="1"/>
        <rFont val="Tahoma"/>
        <family val="2"/>
      </rPr>
      <t xml:space="preserve"> "Sin Iniciar" </t>
    </r>
    <r>
      <rPr>
        <sz val="9"/>
        <color theme="1"/>
        <rFont val="Tahoma"/>
        <family val="2"/>
      </rPr>
      <t xml:space="preserve">y se recomienda al área adelantar las actividades programadas con el fin de dar cumplimiento a lo formulado dentro de los plazos establecidos. </t>
    </r>
  </si>
  <si>
    <r>
      <rPr>
        <b/>
        <sz val="9"/>
        <color theme="1"/>
        <rFont val="Tahoma"/>
        <family val="2"/>
      </rPr>
      <t xml:space="preserve">Reporte G. Documental: </t>
    </r>
    <r>
      <rPr>
        <sz val="9"/>
        <color theme="1"/>
        <rFont val="Tahoma"/>
        <family val="2"/>
      </rPr>
      <t xml:space="preserve">No se ha realizado capacitaciones sobre diligenciamiento del FUID.
</t>
    </r>
    <r>
      <rPr>
        <b/>
        <sz val="9"/>
        <color theme="1"/>
        <rFont val="Tahoma"/>
        <family val="2"/>
      </rPr>
      <t xml:space="preserve">Análisis OCI: </t>
    </r>
    <r>
      <rPr>
        <sz val="9"/>
        <color theme="1"/>
        <rFont val="Tahoma"/>
        <family val="2"/>
      </rPr>
      <t xml:space="preserve">De conformidad con el reporte del área no se evidencia la ejecución de las actividades de acompañamiento frente al diligenciamiento del FUID, así como de seguimiento en las áreas de Capital. Por lo anterior, así como las fechas de ejecución planteadas se califica la acción </t>
    </r>
    <r>
      <rPr>
        <b/>
        <sz val="9"/>
        <color theme="1"/>
        <rFont val="Tahoma"/>
        <family val="2"/>
      </rPr>
      <t>"En Proceso"</t>
    </r>
    <r>
      <rPr>
        <sz val="9"/>
        <color theme="1"/>
        <rFont val="Tahoma"/>
        <family val="2"/>
      </rPr>
      <t xml:space="preserve"> y se recomienda al área coordinar la ejecución de las actividades formuladas de manera que se dé cumplimiento a lo establecido dentro de las fechas estipuladas en el Plan.</t>
    </r>
  </si>
  <si>
    <r>
      <rPr>
        <b/>
        <sz val="9"/>
        <color theme="1"/>
        <rFont val="Tahoma"/>
        <family val="2"/>
      </rPr>
      <t xml:space="preserve">Reporte G. Documental: </t>
    </r>
    <r>
      <rPr>
        <sz val="9"/>
        <color theme="1"/>
        <rFont val="Tahoma"/>
        <family val="2"/>
      </rPr>
      <t xml:space="preserve">No se ha realizado capacitaciones sobre conformación de expedientes.
</t>
    </r>
    <r>
      <rPr>
        <b/>
        <sz val="9"/>
        <color theme="1"/>
        <rFont val="Tahoma"/>
        <family val="2"/>
      </rPr>
      <t xml:space="preserve">Análisis OCI: </t>
    </r>
    <r>
      <rPr>
        <sz val="9"/>
        <color theme="1"/>
        <rFont val="Tahoma"/>
        <family val="2"/>
      </rPr>
      <t xml:space="preserve">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actividades programadas con el fin de dar cumplimiento a lo formulado dentro de los plazos establecidos. </t>
    </r>
  </si>
  <si>
    <r>
      <t xml:space="preserve">Reporte G. Documental: </t>
    </r>
    <r>
      <rPr>
        <sz val="9"/>
        <rFont val="Tahoma"/>
        <family val="2"/>
      </rPr>
      <t xml:space="preserve">Se realizaron los diagnostico electrónicos respectivos a Sistemas y Noticias con el fin de evaluar con estas dos áreas la gestión de documentos de documentos electrónicos.
</t>
    </r>
    <r>
      <rPr>
        <b/>
        <sz val="9"/>
        <rFont val="Tahoma"/>
        <family val="2"/>
      </rPr>
      <t xml:space="preserve">Análisis OCI: </t>
    </r>
    <r>
      <rPr>
        <sz val="9"/>
        <rFont val="Tahoma"/>
        <family val="2"/>
      </rPr>
      <t xml:space="preserve">Teniendo en cuenta del reporte del área, se evidencia que no fueron tenidas en cuenta las recomendaciones entregadas mediante Memorando 397 del 11-03-2020 sobre las acciones con estado </t>
    </r>
    <r>
      <rPr>
        <b/>
        <sz val="9"/>
        <rFont val="Tahoma"/>
        <family val="2"/>
      </rPr>
      <t>"Abierta"</t>
    </r>
    <r>
      <rPr>
        <sz val="9"/>
        <rFont val="Tahoma"/>
        <family val="2"/>
      </rPr>
      <t xml:space="preserve"> frente a la implementación del Manual del modelo de gestión de documentos electrónicos de manera que se pudiera proceder al cierre de las mismas.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al área adelantar las actividades pendientes que permitan mejorar la gestión del proceso y dar cierre a las acciones. </t>
    </r>
  </si>
  <si>
    <r>
      <rPr>
        <b/>
        <sz val="9"/>
        <rFont val="Tahoma"/>
        <family val="2"/>
      </rPr>
      <t xml:space="preserve">Reporte G. Documental: </t>
    </r>
    <r>
      <rPr>
        <sz val="9"/>
        <rFont val="Tahoma"/>
        <family val="2"/>
      </rPr>
      <t xml:space="preserve">El convenio tiene una prorroga de 6 meses para su terminación definitiva, sin  embargo se viene desarrollando la limpieza y levantamiento del inventario del fondo esto con el fin llevar un control exhaustivo del mismo.
</t>
    </r>
    <r>
      <rPr>
        <b/>
        <sz val="9"/>
        <rFont val="Tahoma"/>
        <family val="2"/>
      </rPr>
      <t xml:space="preserve">Análisis OCI: </t>
    </r>
    <r>
      <rPr>
        <sz val="9"/>
        <rFont val="Tahoma"/>
        <family val="2"/>
      </rPr>
      <t xml:space="preserve">Verificados los soportes remitidos por el área no es posible observar los avances frente a lo formulado en la acción, toda vez que no se remiten informes y/o actas de ejecución que permitan darle cumplimiento a lo formulado en el Plan. Por lo anterior, se mantiene la calificación con alerta </t>
    </r>
    <r>
      <rPr>
        <b/>
        <sz val="9"/>
        <rFont val="Tahoma"/>
        <family val="2"/>
      </rPr>
      <t xml:space="preserve">"Incumplida" </t>
    </r>
    <r>
      <rPr>
        <sz val="9"/>
        <rFont val="Tahoma"/>
        <family val="2"/>
      </rPr>
      <t xml:space="preserve">y se recomienda la coordinación frente a la ejecución de las acciones planteadas, así como tener en cuenta el análisis efectuado de los seguimientos anteriores. </t>
    </r>
  </si>
  <si>
    <r>
      <t xml:space="preserve">Reporte G. Documental: </t>
    </r>
    <r>
      <rPr>
        <sz val="9"/>
        <rFont val="Tahoma"/>
        <family val="2"/>
      </rPr>
      <t>No se han realizado la presentación formal del aplicativo de gestión documental por motivos de ajustes en el mismo.</t>
    </r>
    <r>
      <rPr>
        <b/>
        <sz val="9"/>
        <rFont val="Tahoma"/>
        <family val="2"/>
      </rPr>
      <t xml:space="preserve">
Análisis OCI: </t>
    </r>
    <r>
      <rPr>
        <sz val="9"/>
        <rFont val="Tahoma"/>
        <family val="2"/>
      </rPr>
      <t xml:space="preserve">De conformidad con el reporte del área frente a los soportes de cumplimiento de las acciones que se adelanten las actividades pendientes con el fin de darle cumplimiento a lo formulado. Por lo anterior, y teniendo en cuenta que no se han efectuado avances, se mantiene la calificación </t>
    </r>
    <r>
      <rPr>
        <b/>
        <sz val="9"/>
        <rFont val="Tahoma"/>
        <family val="2"/>
      </rPr>
      <t xml:space="preserve">"En Proceso" </t>
    </r>
    <r>
      <rPr>
        <sz val="9"/>
        <rFont val="Tahoma"/>
        <family val="2"/>
      </rPr>
      <t xml:space="preserve">y se recomienda al área adelantar las acciones formuladas dentro de las fechas establecidas de manera que se propenda a la mejora en la gestión del proceso. </t>
    </r>
  </si>
  <si>
    <r>
      <t xml:space="preserve">Reporte G. Documental: </t>
    </r>
    <r>
      <rPr>
        <sz val="9"/>
        <rFont val="Tahoma"/>
        <family val="2"/>
      </rPr>
      <t xml:space="preserve">los documentos se actualizaron en el 2019 y se encuentran subidos en la pagina web de Canal Capital.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frente a la actualización del documento de activos de información de manera que se pudiera proceder al cierre de las mismas. Por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</si>
  <si>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t xml:space="preserve">Reporte G. Documental: </t>
    </r>
    <r>
      <rPr>
        <sz val="9"/>
        <rFont val="Tahoma"/>
        <family val="2"/>
      </rPr>
      <t xml:space="preserve">los documentos se actualizaron en el 2019 y se encuentran subidos en la pagina web de Canal Capital.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frente a la actualización del índice de información clasificada y reservada de manera que se pudiera proceder al cierre de las mismas. Por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</si>
  <si>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rPr>
        <b/>
        <sz val="9"/>
        <color theme="1"/>
        <rFont val="Tahoma"/>
        <family val="2"/>
      </rPr>
      <t xml:space="preserve">Reporte G. Documental: </t>
    </r>
    <r>
      <rPr>
        <sz val="9"/>
        <color theme="1"/>
        <rFont val="Tahoma"/>
        <family val="2"/>
      </rPr>
      <t xml:space="preserve">Se realizaron los ajustes solicitados por el Archivo de Bogotá, posteriormente se solicitara la presentación del PINAR al Comité Institucional. 
</t>
    </r>
    <r>
      <rPr>
        <b/>
        <sz val="9"/>
        <color theme="1"/>
        <rFont val="Tahoma"/>
        <family val="2"/>
      </rPr>
      <t xml:space="preserve">Análisis OCI: </t>
    </r>
    <r>
      <rPr>
        <sz val="9"/>
        <color theme="1"/>
        <rFont val="Tahoma"/>
        <family val="2"/>
      </rPr>
      <t xml:space="preserve">Se revisan los soportes evidenciando que el Plan Institucional de Archivo - PINAR se encuentra en una versión sin aprobación de la vigencia 2019, por lo que no es posible determinar el cumplimiento de las acciones faltantes de seguimiento de los proyectos y actividades contempladas en el documento. Se recomienda al área coordinar la ejecución de las actividades faltantes con el fin de dar cumplimiento de lo formulado.
Teniendo en cuenta lo anterior, se califica la acción con alerta </t>
    </r>
    <r>
      <rPr>
        <b/>
        <sz val="9"/>
        <color theme="1"/>
        <rFont val="Tahoma"/>
        <family val="2"/>
      </rPr>
      <t>"Incumplida".</t>
    </r>
  </si>
  <si>
    <r>
      <t xml:space="preserve">Reporte G. Documental: </t>
    </r>
    <r>
      <rPr>
        <sz val="9"/>
        <rFont val="Tahoma"/>
        <family val="2"/>
      </rPr>
      <t xml:space="preserve">No se ha realizado la solicitud de presupuesto para la compara de unidades de conservación.
</t>
    </r>
    <r>
      <rPr>
        <b/>
        <sz val="9"/>
        <rFont val="Tahoma"/>
        <family val="2"/>
      </rPr>
      <t xml:space="preserve">Análisis OCI: </t>
    </r>
    <r>
      <rPr>
        <sz val="9"/>
        <rFont val="Tahoma"/>
        <family val="2"/>
      </rPr>
      <t xml:space="preserve">Teniendo en cuenta el reporte del área no es posible evidenciar el cumplimiento de lo formulado en el Plan, por lo que se califica la acción con alerta </t>
    </r>
    <r>
      <rPr>
        <b/>
        <sz val="9"/>
        <rFont val="Tahoma"/>
        <family val="2"/>
      </rPr>
      <t xml:space="preserve">"Incumplida" </t>
    </r>
    <r>
      <rPr>
        <sz val="9"/>
        <rFont val="Tahoma"/>
        <family val="2"/>
      </rPr>
      <t xml:space="preserve">y se recomienda al área coordinar la ejecución de las actividades pendientes con el fin de mejorar la gestión del proceso y dar cierre a la acción. </t>
    </r>
  </si>
  <si>
    <r>
      <rPr>
        <b/>
        <sz val="9"/>
        <rFont val="Tahoma"/>
        <family val="2"/>
      </rPr>
      <t xml:space="preserve">Reporte G. Documental: </t>
    </r>
    <r>
      <rPr>
        <sz val="9"/>
        <rFont val="Tahoma"/>
        <family val="2"/>
      </rPr>
      <t xml:space="preserve">Se realizaron los ajustes solicitados por el Archivo de Bogotá, posteriormente se solicitara la presentación del SIC al Comité Institucional. 
</t>
    </r>
    <r>
      <rPr>
        <b/>
        <sz val="9"/>
        <rFont val="Tahoma"/>
        <family val="2"/>
      </rPr>
      <t xml:space="preserve">Análisis OCI: </t>
    </r>
    <r>
      <rPr>
        <sz val="9"/>
        <rFont val="Tahoma"/>
        <family val="2"/>
      </rPr>
      <t xml:space="preserve">Teniendo en cuenta el reporte del área, así como de los soportes remitidos se encuentran sin ejecución las actividades 5. Aprobar el Documento SIC por el Comité Institucional de Gestión y Desempeño y 6. Publicar el SIC en la Intranet del Canal. Por lo anterior y de conformidad con las fechas de ejecución establecidas se califica con alerta </t>
    </r>
    <r>
      <rPr>
        <b/>
        <sz val="9"/>
        <rFont val="Tahoma"/>
        <family val="2"/>
      </rPr>
      <t>"Incumplida"</t>
    </r>
    <r>
      <rPr>
        <sz val="9"/>
        <rFont val="Tahoma"/>
        <family val="2"/>
      </rPr>
      <t xml:space="preserve"> y se recomienda al área coordinar la ejecución de las acciones pendientes con el fin de mejorar la gestión del proceso y proceder al cierre de esta.</t>
    </r>
  </si>
  <si>
    <r>
      <t xml:space="preserve">Reporte G. Documental: </t>
    </r>
    <r>
      <rPr>
        <sz val="9"/>
        <color theme="1"/>
        <rFont val="Tahoma"/>
        <family val="2"/>
      </rPr>
      <t xml:space="preserve">El documento del plan de emergencias cumple con las actividades estipuladas en el Plan de Mejoramiento, si bien se realizo la mesa los cambios fueron de forma y no de contenido por ende se publico en el día siguiente.
</t>
    </r>
    <r>
      <rPr>
        <b/>
        <sz val="9"/>
        <color theme="1"/>
        <rFont val="Tahoma"/>
        <family val="2"/>
      </rPr>
      <t xml:space="preserve">Análisis OCI: </t>
    </r>
    <r>
      <rPr>
        <sz val="9"/>
        <color theme="1"/>
        <rFont val="Tahoma"/>
        <family val="2"/>
      </rPr>
      <t xml:space="preserve">Teniendo en cuenta que no se remitieron los soportes de verificación del documento en la mesa de trabajo con el Archivo Distrital y de conformidad con el reporte del área se procede a verificar la publicación del documento en la intranet de Capital, evidenciando que el documento se encuentra para consulta se califica la acción como </t>
    </r>
    <r>
      <rPr>
        <b/>
        <sz val="9"/>
        <color theme="1"/>
        <rFont val="Tahoma"/>
        <family val="2"/>
      </rPr>
      <t xml:space="preserve">"Terminada Extemporánea" </t>
    </r>
    <r>
      <rPr>
        <sz val="9"/>
        <color theme="1"/>
        <rFont val="Tahoma"/>
        <family val="2"/>
      </rPr>
      <t xml:space="preserve">con estado </t>
    </r>
    <r>
      <rPr>
        <b/>
        <sz val="9"/>
        <color theme="1"/>
        <rFont val="Tahoma"/>
        <family val="2"/>
      </rPr>
      <t>"Abierta"</t>
    </r>
    <r>
      <rPr>
        <sz val="9"/>
        <color theme="1"/>
        <rFont val="Tahoma"/>
        <family val="2"/>
      </rPr>
      <t xml:space="preserve"> con el fin de verificar las jornadas de divulgación del documento al interior del Canal. </t>
    </r>
  </si>
  <si>
    <r>
      <t xml:space="preserve">Reporte G. Documental: </t>
    </r>
    <r>
      <rPr>
        <sz val="9"/>
        <color theme="1"/>
        <rFont val="Tahoma"/>
        <family val="2"/>
      </rPr>
      <t xml:space="preserve">Se realizaron los ajustes solicitados por el Archivo de Bogotá, posteriormente se solicitara la presentación de la Política de Gestión Documental al Comité Institucional. 
</t>
    </r>
    <r>
      <rPr>
        <b/>
        <sz val="9"/>
        <color theme="1"/>
        <rFont val="Tahoma"/>
        <family val="2"/>
      </rPr>
      <t xml:space="preserve">Análisis OCI: </t>
    </r>
    <r>
      <rPr>
        <sz val="9"/>
        <color theme="1"/>
        <rFont val="Tahoma"/>
        <family val="2"/>
      </rPr>
      <t xml:space="preserve">Se evidencia que a la fecha de corte del primer seguimiento de la vigencia 2020 se encuentran pendientes las acciones 4. Aprobación por parte del comité de desarrollo institucional y 5. Publicar en la intranet de canal formuladas en el Plan. Por lo que es necesario que el área coordine la ejecución de las mismas de manera que se dé cabal cumplimiento a lo formulado.
Teniendo en cuenta lo anterior, se califica la acción con alerta </t>
    </r>
    <r>
      <rPr>
        <b/>
        <sz val="9"/>
        <color theme="1"/>
        <rFont val="Tahoma"/>
        <family val="2"/>
      </rPr>
      <t xml:space="preserve">"Incumplida. </t>
    </r>
  </si>
  <si>
    <r>
      <t xml:space="preserve">Reporte G. Documental: </t>
    </r>
    <r>
      <rPr>
        <sz val="9"/>
        <color theme="1"/>
        <rFont val="Tahoma"/>
        <family val="2"/>
      </rPr>
      <t xml:space="preserve">Se estipula en el presupuesto para la vigencia 2020 el sistema de gestión documental.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 documentación de la ejecución de los recursos asignados, así como la remisión de los mismos durante el periodo de seguimiento de manera que se pudiera proceder al cierre de las mismas. Por lo anterior, se mantiene la calificación como</t>
    </r>
    <r>
      <rPr>
        <b/>
        <sz val="9"/>
        <color theme="1"/>
        <rFont val="Tahoma"/>
        <family val="2"/>
      </rPr>
      <t xml:space="preserve"> "Terminada Extemporánea"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</si>
  <si>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t xml:space="preserve">Reporte G. Documental: </t>
    </r>
    <r>
      <rPr>
        <sz val="9"/>
        <color theme="1"/>
        <rFont val="Tahoma"/>
        <family val="2"/>
      </rPr>
      <t xml:space="preserve">Se realizaron los ajustes solicitados por el Archivo de Bogotá, posteriormente se solicitara la presentación del PINAR al Comité Institucional. </t>
    </r>
    <r>
      <rPr>
        <b/>
        <sz val="9"/>
        <color theme="1"/>
        <rFont val="Tahoma"/>
        <family val="2"/>
      </rPr>
      <t xml:space="preserve">
Análisis OCI: </t>
    </r>
    <r>
      <rPr>
        <sz val="9"/>
        <color theme="1"/>
        <rFont val="Tahoma"/>
        <family val="2"/>
      </rPr>
      <t xml:space="preserve">Se revisan los soportes evidenciando que el Plan Institucional de Archivo - PINAR se encuentra en una versión sin aprobación de la vigencia 2019, por lo que no es posible determinar el cumplimiento de las acciones faltantes de seguimiento de los proyectos y actividades contempladas en el documento. 
Se recomienda al área coordinar la ejecución de las actividades faltantes frente a la Presentación, aprobación y publicación del PINAR, Socialización del PINAR a los funcionarios y contratistas del canal y Realizar seguimiento a la ejecución del PINAR con el fin de dar cumplimiento de lo formulado. Teniendo en cuenta lo anterior, se mantiene la calificación </t>
    </r>
    <r>
      <rPr>
        <b/>
        <sz val="9"/>
        <color theme="1"/>
        <rFont val="Tahoma"/>
        <family val="2"/>
      </rPr>
      <t>"En Proceso".</t>
    </r>
  </si>
  <si>
    <r>
      <rPr>
        <b/>
        <sz val="9"/>
        <color theme="1"/>
        <rFont val="Tahoma"/>
        <family val="2"/>
      </rPr>
      <t xml:space="preserve">Reporte G. Documental: </t>
    </r>
    <r>
      <rPr>
        <sz val="9"/>
        <color theme="1"/>
        <rFont val="Tahoma"/>
        <family val="2"/>
      </rPr>
      <t xml:space="preserve">No se ha realizado la mesa técnica para revisar la ejecución de los convenios interadministrativos.
</t>
    </r>
    <r>
      <rPr>
        <b/>
        <sz val="9"/>
        <color theme="1"/>
        <rFont val="Tahoma"/>
        <family val="2"/>
      </rPr>
      <t xml:space="preserve">Análisis OCI: </t>
    </r>
    <r>
      <rPr>
        <sz val="9"/>
        <color theme="1"/>
        <rFont val="Tahoma"/>
        <family val="2"/>
      </rPr>
      <t xml:space="preserve">De conformidad con el reporte del área no se evidencia la ejecución de la mesa técnica para asesoría en el proceso contractual de los convenios interadministrativos. Por lo anterior, así como las fechas de ejecución planteadas se califica la acción </t>
    </r>
    <r>
      <rPr>
        <b/>
        <sz val="9"/>
        <color theme="1"/>
        <rFont val="Tahoma"/>
        <family val="2"/>
      </rPr>
      <t xml:space="preserve">"En Proceso" </t>
    </r>
    <r>
      <rPr>
        <sz val="9"/>
        <color theme="1"/>
        <rFont val="Tahoma"/>
        <family val="2"/>
      </rPr>
      <t>y se recomienda al área coordinar la ejecución de las actividades formuladas de manera que se dé cumplimiento a lo establecido dentro de las fechas estipuladas en el Plan.</t>
    </r>
  </si>
  <si>
    <r>
      <rPr>
        <b/>
        <sz val="9"/>
        <color theme="1"/>
        <rFont val="Tahoma"/>
        <family val="2"/>
      </rPr>
      <t xml:space="preserve">Reporte G. Documental: </t>
    </r>
    <r>
      <rPr>
        <sz val="9"/>
        <color theme="1"/>
        <rFont val="Tahoma"/>
        <family val="2"/>
      </rPr>
      <t xml:space="preserve">No se ha realizado la verificación de áreas con documentación con biodeterioro.
</t>
    </r>
    <r>
      <rPr>
        <b/>
        <sz val="9"/>
        <color theme="1"/>
        <rFont val="Tahoma"/>
        <family val="2"/>
      </rPr>
      <t xml:space="preserve">Análisis OCI: </t>
    </r>
    <r>
      <rPr>
        <sz val="9"/>
        <color theme="1"/>
        <rFont val="Tahoma"/>
        <family val="2"/>
      </rPr>
      <t xml:space="preserve">De conformidad con lo reportado por el área no se remiten soportes que permitan evidenciar el cumplimiento de la acción, lo que registra un rezago en el inicio de la actividad frente a las fechas de ejecución formuladas.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actividades programadas con el fin de dar cumplimiento a lo formulado dentro de los plazos establecidos. </t>
    </r>
  </si>
  <si>
    <t>Jhon Guancha</t>
  </si>
  <si>
    <t>Jhon Guancha
Jizeth González</t>
  </si>
  <si>
    <r>
      <rPr>
        <b/>
        <sz val="9"/>
        <rFont val="Tahoma"/>
        <family val="2"/>
      </rPr>
      <t>Reporte Sub. Financiera:</t>
    </r>
    <r>
      <rPr>
        <sz val="9"/>
        <rFont val="Tahoma"/>
        <family val="2"/>
      </rPr>
      <t xml:space="preserve"> Durante el primer cuatrimestre no se ha adelantado seguimiento de los reportes de información a las áreas correspondientes, se espera que para el próximo seguimiento se ejecuten las acciones propuestas. 
</t>
    </r>
    <r>
      <rPr>
        <b/>
        <sz val="9"/>
        <rFont val="Tahoma"/>
        <family val="2"/>
      </rPr>
      <t>Análisis OCI:</t>
    </r>
    <r>
      <rPr>
        <sz val="9"/>
        <rFont val="Tahoma"/>
        <family val="2"/>
      </rPr>
      <t xml:space="preserve"> La Subdirección Financiera, no remite avances de la actividad faltante de esta meta. Es importante que se revisen los avalúos realizados al finalizar la vigencia 2019 por parte de las áreas responsables, a la luz de la Resolución 001 de 2019, Por la cual se expide el Manual de Procedimientos Administrativos y Contables para el manejo y control de los bienes en las Entidades de Gobierno Distritales (Dirección Distrital de Contabilidad ) y proceder a realizar los reconocimientos que correspondan, en los Estados Financieros del Canal. Por lo anterior, se continúa calificando como </t>
    </r>
    <r>
      <rPr>
        <b/>
        <sz val="9"/>
        <rFont val="Tahoma"/>
        <family val="2"/>
      </rPr>
      <t>"Incumplida"</t>
    </r>
    <r>
      <rPr>
        <sz val="9"/>
        <rFont val="Tahoma"/>
        <family val="2"/>
      </rPr>
      <t xml:space="preserve">. </t>
    </r>
  </si>
  <si>
    <r>
      <t xml:space="preserve">Reporte Serv. Administrativos: </t>
    </r>
    <r>
      <rPr>
        <sz val="9"/>
        <rFont val="Tahoma"/>
        <family val="2"/>
      </rPr>
      <t xml:space="preserve">Esta acción quedo cerrada en el segundo seguimiento al plan de mejoramiento por procesos , como se evidencia en la respuesta emitida por ustedes en el memorando 2745 Asunto: remisión de estado de las acciones con relación al segundo plan segundo seguimiento al plan de mejoramiento por procesos.
</t>
    </r>
    <r>
      <rPr>
        <b/>
        <sz val="9"/>
        <rFont val="Tahoma"/>
        <family val="2"/>
      </rPr>
      <t xml:space="preserve">Análisis OCI: </t>
    </r>
    <r>
      <rPr>
        <sz val="9"/>
        <rFont val="Tahoma"/>
        <family val="2"/>
      </rPr>
      <t xml:space="preserve">Teniendo en cuenta lo reportado por el área,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a razón de que no se han adelantado las mejoras frente a los elementos con placas en mal estado o elementos nuevos sin plaquetizar, de conformidad con lo informado en el Memorando 392 del 11-03-2020 "Estado de las acciones con relación al tercer seguimiento del PM por Procesos" y a la reunión sostenida el 5 de mayo de 2020 entre el área de Servicios Administrativos y la Oficina de Control Interno. Se recomienda al área adelantar las actividades pendientes que permitan darle cierre a la acción formulada.  </t>
    </r>
  </si>
  <si>
    <r>
      <rPr>
        <b/>
        <sz val="9"/>
        <rFont val="Tahoma"/>
        <family val="2"/>
      </rPr>
      <t xml:space="preserve">Reporte T. Humano: </t>
    </r>
    <r>
      <rPr>
        <sz val="9"/>
        <rFont val="Tahoma"/>
        <family val="2"/>
      </rPr>
      <t xml:space="preserve">La solicitud del convenio se envío a la Secretaría de Educación, no se obtuvo respuesta. En reunión con el Administrativo y con recursos humanos de la secretaría argumentaron que  no se necesitaba convenio para utilizar algunas áreas que compartíamos en el mismo edificio. Este año no se pudo agendar una reunión con la nueva administración, ni el uso del gimnasio por que estaban en modificaciones del plan de bienestar que en marzo no habían logrado realizar el contrato.
</t>
    </r>
    <r>
      <rPr>
        <b/>
        <sz val="9"/>
        <rFont val="Tahoma"/>
        <family val="2"/>
      </rPr>
      <t xml:space="preserve">Análisis OCI: </t>
    </r>
    <r>
      <rPr>
        <sz val="9"/>
        <rFont val="Tahoma"/>
        <family val="2"/>
      </rPr>
      <t xml:space="preserve">Se evidenció que hasta 30/04/2020 no se adjuntaron soportes de actividades adelantadas. Posterior al análisis de la información con corte a 30/04/2020 Se evidenció que mediante correo electrónico del 30/05/2020 Secretaría de Educación envía respuesta confirmado que "he programado para el próximo jueves 6 de junio, la reunión solicitada" 
Dado lo anterior y que la acción venció el 30/11/2019 la acción continua calificada como </t>
    </r>
    <r>
      <rPr>
        <b/>
        <sz val="9"/>
        <rFont val="Tahoma"/>
        <family val="2"/>
      </rPr>
      <t>"Terminada"</t>
    </r>
    <r>
      <rPr>
        <sz val="9"/>
        <rFont val="Tahoma"/>
        <family val="2"/>
      </rPr>
      <t xml:space="preserve"> con estado</t>
    </r>
    <r>
      <rPr>
        <b/>
        <sz val="9"/>
        <rFont val="Tahoma"/>
        <family val="2"/>
      </rPr>
      <t xml:space="preserve"> "Abierta"</t>
    </r>
    <r>
      <rPr>
        <sz val="9"/>
        <rFont val="Tahoma"/>
        <family val="2"/>
      </rPr>
      <t>.</t>
    </r>
  </si>
  <si>
    <r>
      <t xml:space="preserve">Reporte T. Humano: </t>
    </r>
    <r>
      <rPr>
        <sz val="9"/>
        <color theme="1"/>
        <rFont val="Tahoma"/>
        <family val="2"/>
      </rPr>
      <t>El proceso de Reclutamiento se presentará nuevamente a la nueva administración. Igual que el formato de medición de objetivos. De acuerdo a sus instrucciones se procederá a implementar o a ajustar los procesos. Se adjuntan: Los correos al Subdirector Administrativo de la vigencia donde se propone el proceso de reclutamiento y selección y el proceso de medición de objetivos para los trabajadores oficiales. Se adjunta el concepto del DASCD sobre la evaluación del desempeño para los servidores públicos.</t>
    </r>
    <r>
      <rPr>
        <b/>
        <sz val="9"/>
        <color theme="1"/>
        <rFont val="Tahoma"/>
        <family val="2"/>
      </rPr>
      <t xml:space="preserve">
Análisis OCI: </t>
    </r>
    <r>
      <rPr>
        <sz val="9"/>
        <color theme="1"/>
        <rFont val="Tahoma"/>
        <family val="2"/>
      </rPr>
      <t>No se adjuntaron soportes correspondiente al primer cuatrimestre de la vigencia 2020, todos los soportes adjuntos corresponden a la vigencia 2019. Teniendo en cuenta lo anterior y que la acción venció el 30/11/2019 la acción continua con calificación en alerta</t>
    </r>
    <r>
      <rPr>
        <b/>
        <sz val="9"/>
        <color theme="1"/>
        <rFont val="Tahoma"/>
        <family val="2"/>
      </rPr>
      <t xml:space="preserve"> "Incumplida". </t>
    </r>
    <r>
      <rPr>
        <sz val="9"/>
        <color theme="1"/>
        <rFont val="Tahoma"/>
        <family val="2"/>
      </rPr>
      <t xml:space="preserve">Se recomienda al área adelantar las actividades pendientes que permitan darle cabal cumplimiento a lo formulado. </t>
    </r>
  </si>
  <si>
    <r>
      <rPr>
        <b/>
        <sz val="9"/>
        <color theme="1"/>
        <rFont val="Tahoma"/>
        <family val="2"/>
      </rPr>
      <t>Reporte Serv. Administrativos:</t>
    </r>
    <r>
      <rPr>
        <sz val="9"/>
        <color theme="1"/>
        <rFont val="Tahoma"/>
        <family val="2"/>
      </rPr>
      <t xml:space="preserve"> 1) El área de servicios administrativos adjuntó Acta de reunión - toma física de consumo controlado
</t>
    </r>
    <r>
      <rPr>
        <b/>
        <sz val="9"/>
        <color theme="1"/>
        <rFont val="Tahoma"/>
        <family val="2"/>
      </rPr>
      <t xml:space="preserve">Análisis OCI: </t>
    </r>
    <r>
      <rPr>
        <sz val="9"/>
        <color theme="1"/>
        <rFont val="Tahoma"/>
        <family val="2"/>
      </rPr>
      <t xml:space="preserve">Se evidencia que según el acta adjunta el 8 de abril personal de servicios administrativos realizan la toma física de inventarios de elementos catalogados como de consumo controlado y actividad de plaquetización de sillas, mesas y escalerillas.
Teniendo en cuenta que la acción estableció una toma semestral y dado que faltaría la del segundo semestre, la calificación es </t>
    </r>
    <r>
      <rPr>
        <b/>
        <sz val="9"/>
        <color theme="1"/>
        <rFont val="Tahoma"/>
        <family val="2"/>
      </rPr>
      <t>"En Proceso"</t>
    </r>
    <r>
      <rPr>
        <sz val="9"/>
        <color theme="1"/>
        <rFont val="Tahoma"/>
        <family val="2"/>
      </rPr>
      <t xml:space="preserve">. </t>
    </r>
  </si>
  <si>
    <r>
      <rPr>
        <b/>
        <sz val="9"/>
        <color theme="1"/>
        <rFont val="Tahoma"/>
        <family val="2"/>
      </rPr>
      <t>Reporte Coordinación Jurídica</t>
    </r>
    <r>
      <rPr>
        <sz val="9"/>
        <color theme="1"/>
        <rFont val="Tahoma"/>
        <family val="2"/>
      </rPr>
      <t xml:space="preserve">: El 31-03-2020 se realizó capacitación sobre dos (2) temas sobre Procesos de Contratación y Supervisión e Interventoría. 
</t>
    </r>
    <r>
      <rPr>
        <b/>
        <sz val="9"/>
        <color theme="1"/>
        <rFont val="Tahoma"/>
        <family val="2"/>
      </rPr>
      <t xml:space="preserve">Análisis OCI: </t>
    </r>
    <r>
      <rPr>
        <sz val="9"/>
        <color theme="1"/>
        <rFont val="Tahoma"/>
        <family val="2"/>
      </rPr>
      <t>Se da cuenta de dos capacitaciones adelantadas. En consideración a las actividades formuladas y a las fechas establecidas para la acción, se califica</t>
    </r>
    <r>
      <rPr>
        <b/>
        <sz val="9"/>
        <color theme="1"/>
        <rFont val="Tahoma"/>
        <family val="2"/>
      </rPr>
      <t xml:space="preserve"> "En Proceso"</t>
    </r>
    <r>
      <rPr>
        <sz val="9"/>
        <color theme="1"/>
        <rFont val="Tahoma"/>
        <family val="2"/>
      </rPr>
      <t xml:space="preserve">. Se recuerda al área adelantar las actividades faltantes antes del 20 de diciembre de 2020
</t>
    </r>
  </si>
  <si>
    <r>
      <rPr>
        <b/>
        <sz val="9"/>
        <color theme="1"/>
        <rFont val="Tahoma"/>
        <family val="2"/>
      </rPr>
      <t>Reporte Coordinación Jurídica</t>
    </r>
    <r>
      <rPr>
        <sz val="9"/>
        <color theme="1"/>
        <rFont val="Tahoma"/>
        <family val="2"/>
      </rPr>
      <t xml:space="preserve">: El 31-03-2020 se realizó capacitación sobre dos (2) temas sobre Procesos de Contratación y Supervisión e Interventoría. 
</t>
    </r>
    <r>
      <rPr>
        <b/>
        <sz val="9"/>
        <color theme="1"/>
        <rFont val="Tahoma"/>
        <family val="2"/>
      </rPr>
      <t xml:space="preserve">Análisis OCI: </t>
    </r>
    <r>
      <rPr>
        <sz val="9"/>
        <color theme="1"/>
        <rFont val="Tahoma"/>
        <family val="2"/>
      </rPr>
      <t xml:space="preserve">Se da cuenta de dos capacitaciones adelantadas. En consideración a las actividades formuladas y a las fechas establecidas para la acción, se califica </t>
    </r>
    <r>
      <rPr>
        <b/>
        <sz val="9"/>
        <color theme="1"/>
        <rFont val="Tahoma"/>
        <family val="2"/>
      </rPr>
      <t>"En Proceso"</t>
    </r>
    <r>
      <rPr>
        <sz val="9"/>
        <color theme="1"/>
        <rFont val="Tahoma"/>
        <family val="2"/>
      </rPr>
      <t xml:space="preserve">. Se recuerda al área adelantar las actividades faltantes antes del 20 de diciembre de 2020
</t>
    </r>
  </si>
  <si>
    <r>
      <t xml:space="preserve">Reporte G. Documental: </t>
    </r>
    <r>
      <rPr>
        <sz val="9"/>
        <color theme="1"/>
        <rFont val="Tahoma"/>
        <family val="2"/>
      </rPr>
      <t xml:space="preserve">Se cumplieron con las actividades estipulas en el Plan de mejoramiento.
</t>
    </r>
    <r>
      <rPr>
        <b/>
        <sz val="9"/>
        <color theme="1"/>
        <rFont val="Tahoma"/>
        <family val="2"/>
      </rPr>
      <t xml:space="preserve">Análisis OCI: </t>
    </r>
    <r>
      <rPr>
        <sz val="9"/>
        <color theme="1"/>
        <rFont val="Tahoma"/>
        <family val="2"/>
      </rPr>
      <t xml:space="preserve">Teniendo en cuenta del reporte del área, se evidencia que no fueron tenidas en cuenta las recomendaciones entregadas mediante Memorando 397 del 11-03-2020 sobre las acciones con estado </t>
    </r>
    <r>
      <rPr>
        <b/>
        <sz val="9"/>
        <color theme="1"/>
        <rFont val="Tahoma"/>
        <family val="2"/>
      </rPr>
      <t>"Abierta"</t>
    </r>
    <r>
      <rPr>
        <sz val="9"/>
        <color theme="1"/>
        <rFont val="Tahoma"/>
        <family val="2"/>
      </rPr>
      <t xml:space="preserve"> frente a las jornadas de divulgación al interior de la entidad de manera que se pudiera proceder al cierre de las mismas. 
Por lo anterior, se mantiene la calificación como</t>
    </r>
    <r>
      <rPr>
        <b/>
        <sz val="9"/>
        <color theme="1"/>
        <rFont val="Tahoma"/>
        <family val="2"/>
      </rPr>
      <t xml:space="preserve"> "Terminada"</t>
    </r>
    <r>
      <rPr>
        <sz val="9"/>
        <color theme="1"/>
        <rFont val="Tahoma"/>
        <family val="2"/>
      </rPr>
      <t xml:space="preserve"> con estado </t>
    </r>
    <r>
      <rPr>
        <b/>
        <sz val="9"/>
        <color theme="1"/>
        <rFont val="Tahoma"/>
        <family val="2"/>
      </rPr>
      <t xml:space="preserve">"Abierta" </t>
    </r>
    <r>
      <rPr>
        <sz val="9"/>
        <color theme="1"/>
        <rFont val="Tahoma"/>
        <family val="2"/>
      </rPr>
      <t xml:space="preserve">y se recomienda al área adelantar las actividades pendientes que permitan mejorar la gestión del proceso y dar cierre a las acciones.  </t>
    </r>
  </si>
  <si>
    <r>
      <rPr>
        <b/>
        <sz val="9"/>
        <rFont val="Tahoma"/>
        <family val="2"/>
      </rPr>
      <t xml:space="preserve">Reporte G. Documental: </t>
    </r>
    <r>
      <rPr>
        <sz val="9"/>
        <rFont val="Tahoma"/>
        <family val="2"/>
      </rPr>
      <t xml:space="preserve">No se ha realizado contratación de proveedores, en donde se deba tener en cuenta los parámetros y condiciones anteriormente dados por la oficina jurídica.
</t>
    </r>
    <r>
      <rPr>
        <b/>
        <sz val="9"/>
        <rFont val="Tahoma"/>
        <family val="2"/>
      </rPr>
      <t xml:space="preserve">Análisis OCI: </t>
    </r>
    <r>
      <rPr>
        <sz val="9"/>
        <rFont val="Tahoma"/>
        <family val="2"/>
      </rPr>
      <t>Teniendo en cuenta del reporte del área, se evidencia que no fueron tenidas en cuenta las recomendaciones entregadas mediante Memorando 397 del 11-03-2020 sobre las acciones con estado</t>
    </r>
    <r>
      <rPr>
        <b/>
        <sz val="9"/>
        <rFont val="Tahoma"/>
        <family val="2"/>
      </rPr>
      <t xml:space="preserve"> "Abierta" </t>
    </r>
    <r>
      <rPr>
        <sz val="9"/>
        <rFont val="Tahoma"/>
        <family val="2"/>
      </rPr>
      <t xml:space="preserve">referente a la mesa de trabajo adicional con la C. Jurídica de manera que se pudiera proceder al cierre de las mismas. 
Por lo anterior, se mantiene la calificación como </t>
    </r>
    <r>
      <rPr>
        <b/>
        <sz val="9"/>
        <rFont val="Tahoma"/>
        <family val="2"/>
      </rPr>
      <t>"Terminada Extemporánea"</t>
    </r>
    <r>
      <rPr>
        <sz val="9"/>
        <rFont val="Tahoma"/>
        <family val="2"/>
      </rPr>
      <t xml:space="preserve"> con estado</t>
    </r>
    <r>
      <rPr>
        <b/>
        <sz val="9"/>
        <rFont val="Tahoma"/>
        <family val="2"/>
      </rPr>
      <t xml:space="preserve"> "Abierta" </t>
    </r>
    <r>
      <rPr>
        <sz val="9"/>
        <rFont val="Tahoma"/>
        <family val="2"/>
      </rPr>
      <t xml:space="preserve">y se recomienda al área adelantar las actividades pendientes que permitan mejorar la gestión del proceso y dar cierre a las acciones.  </t>
    </r>
  </si>
  <si>
    <r>
      <t xml:space="preserve">Reporte C. Técnica: </t>
    </r>
    <r>
      <rPr>
        <sz val="9"/>
        <color theme="1"/>
        <rFont val="Tahoma"/>
        <family val="2"/>
      </rPr>
      <t xml:space="preserve">Se realiza por parte del equipo de ingeniería propuesta del lineamiento que se debe tener para la revisión de las hojas de vida. El documento se encuentra en revisión por y aprobación por parte de la coordinadora técnica. 
</t>
    </r>
    <r>
      <rPr>
        <b/>
        <sz val="9"/>
        <color theme="1"/>
        <rFont val="Tahoma"/>
        <family val="2"/>
      </rPr>
      <t xml:space="preserve">Análisis OCI: </t>
    </r>
    <r>
      <rPr>
        <sz val="9"/>
        <color theme="1"/>
        <rFont val="Tahoma"/>
        <family val="2"/>
      </rPr>
      <t xml:space="preserve">No se evidencia dentro de los documentos cargados el instructivo mencionado por el área por lo que no es posible establecer el cumplimiento de lo formulado en la acción. Teniendo en cuenta lo anterior, se califica la acción con alerta </t>
    </r>
    <r>
      <rPr>
        <b/>
        <sz val="9"/>
        <color theme="1"/>
        <rFont val="Tahoma"/>
        <family val="2"/>
      </rPr>
      <t>"Sin Iniciar"</t>
    </r>
    <r>
      <rPr>
        <sz val="9"/>
        <color theme="1"/>
        <rFont val="Tahoma"/>
        <family val="2"/>
      </rPr>
      <t xml:space="preserve"> y se recomienda al área remitir los soportes durante el periodo de seguimiento con el fin de observar lo adelantado, así como mejorar la gestión del proceso en el desarrollo de su cotidianidad. </t>
    </r>
  </si>
  <si>
    <t>Atención al Ciudadano
Ventas y Mercadeo</t>
  </si>
  <si>
    <t>Secretaria General
Director Operativo</t>
  </si>
  <si>
    <t>Auxiliar de Atención al Ciudadano
Profesional Universitario de Ventas y Mercadeo</t>
  </si>
  <si>
    <r>
      <t xml:space="preserve">Reporte At. Ciudadano: </t>
    </r>
    <r>
      <rPr>
        <sz val="9"/>
        <rFont val="Tahoma"/>
        <family val="2"/>
      </rPr>
      <t xml:space="preserve">Se realizó en la Guía de Trámites y Servicios y en el SUIT la actualización del valor del pago del OPA "Copias de Material Audiovisual" teniendo en cuenta el aumento del valor en razón del incremento del IPC. Respecto al tarifario no se ha realizado actualización del articulo solicitado teniendo en cuenta los cambios de personal que ha tenido la entidad. 
</t>
    </r>
    <r>
      <rPr>
        <b/>
        <sz val="9"/>
        <rFont val="Tahoma"/>
        <family val="2"/>
      </rPr>
      <t xml:space="preserve">Análisis OCI: </t>
    </r>
    <r>
      <rPr>
        <sz val="9"/>
        <rFont val="Tahoma"/>
        <family val="2"/>
      </rPr>
      <t xml:space="preserve">Se evidencia la actualización de los valores de los servicios en el SUIT; sin embargo, a la fecha no se evidencia la actualización del tarifario que incluya el artículo que permita aproximar a la moneda mínima más cercana ($50) el valor de los servicios prestados, de conformidad con lo formulado en la acción. Por lo anterior, desde la Oficina de Control Interno se realiza el análisis e inclusión del área de Ventas y Mercadeo con el fin de efectuar la coordinación de la ejecución de las actividades formuladas.
Teniendo en cuenta lo anterior, se mantiene la calificación del seguimiento anterior con alerta </t>
    </r>
    <r>
      <rPr>
        <b/>
        <sz val="9"/>
        <rFont val="Tahoma"/>
        <family val="2"/>
      </rPr>
      <t>"Incumplida"</t>
    </r>
    <r>
      <rPr>
        <sz val="9"/>
        <rFont val="Tahoma"/>
        <family val="2"/>
      </rPr>
      <t xml:space="preserve"> y se recomienda la coordinación y articulación de las áreas involucradas para ejecutar las actividades pendientes.</t>
    </r>
  </si>
  <si>
    <r>
      <rPr>
        <b/>
        <sz val="9"/>
        <rFont val="Tahoma"/>
        <family val="2"/>
      </rPr>
      <t xml:space="preserve">Reporte Comunicaciones: </t>
    </r>
    <r>
      <rPr>
        <sz val="9"/>
        <rFont val="Tahoma"/>
        <family val="2"/>
      </rPr>
      <t>Se inicio contacto con la oficina asesora de comunicaciones de la Alcaldía Mayor, quienes informaron que aún no se cuenta con el Plan de Comunicaciones del Distrito Capital aprobado o en última versión, para esta nueva administración.</t>
    </r>
    <r>
      <rPr>
        <b/>
        <sz val="9"/>
        <rFont val="Tahoma"/>
        <family val="2"/>
      </rPr>
      <t xml:space="preserve">
Análisis OCI: </t>
    </r>
    <r>
      <rPr>
        <sz val="9"/>
        <rFont val="Tahoma"/>
        <family val="2"/>
      </rPr>
      <t xml:space="preserve">Se verifican los soportes remitidos en los que se indica que a la fecha no se cuentan con lineamientos para la actualización del Plan de comunicaciones de la Alcaldía Mayor de Bogotá por lo que la Coordinación de Prensa y Comunicaciones no ha realizado la actualización de lo indicado. Teniendo en cuenta lo anterior, así como las fechas de ejecución se recomienda al área adelantar las modificaciones pertinentes con el fin de efectuar la actualización del documento bajo los lineamientos de operación de Capital. 
Por lo tanto, se mantiene la calificación de la acción con alerta </t>
    </r>
    <r>
      <rPr>
        <b/>
        <sz val="9"/>
        <rFont val="Tahoma"/>
        <family val="2"/>
      </rPr>
      <t>"Incumplida"</t>
    </r>
    <r>
      <rPr>
        <sz val="9"/>
        <rFont val="Tahoma"/>
        <family val="2"/>
      </rPr>
      <t xml:space="preserve"> y se recomienda al área tener en cuenta la Circular Interna No. 020 de 2018 y Circular No. 020 de 2019 para realizar los ajustes de la acción, así como de las fechas de terminación.
</t>
    </r>
  </si>
  <si>
    <r>
      <rPr>
        <b/>
        <sz val="9"/>
        <rFont val="Tahoma"/>
        <family val="2"/>
      </rPr>
      <t xml:space="preserve">Análisis OCI: </t>
    </r>
    <r>
      <rPr>
        <sz val="9"/>
        <rFont val="Tahoma"/>
        <family val="2"/>
      </rPr>
      <t>Se evidencia Memorando 3073 radicado el 13/12/2019 en el cual se indica por parte del área de sistemas que se revisaron los equipos con el valor en saldo en libros mayor a $1.500.000. Memorando 3072 radicado el 13/12/2019 en el cual se indica que una vez analizado cada uno de los bienes ninguno presenta ningún tipo de deterioro. Se anexa copia de registro asistencia capacitación deterioro de bienes PPyE de fecha 6/12/2019. Se anexa Base de Datos Bienes PPYE a 31 de Oct 2019 área técnica, Base de Datos Bienes PPYE a 31 de Oct 2019 a cargo de sistemas. Memorando 3059 radicado el 13/12/2019 en cual se indica por parte del área técnica que se revisaron los equipos con el valor en saldo en libros mayor a $3.000.000, los equipos que se encontraron con mayor valor en el mercado no se relacionó valor en el deterioro y de los equipos que ya no se encuentra en el mercado pero que están funcionando correctamente, se les dejo el mismo valor que aparece en la casilla “saldo en libros”. Finalmente adjuntaron Base de Datos Bienes PPYE a 31 de Oct 2019 a cargo de servicios administrativos.</t>
    </r>
    <r>
      <rPr>
        <b/>
        <sz val="9"/>
        <rFont val="Tahoma"/>
        <family val="2"/>
      </rPr>
      <t xml:space="preserve">
</t>
    </r>
    <r>
      <rPr>
        <sz val="9"/>
        <rFont val="Tahoma"/>
        <family val="2"/>
      </rPr>
      <t>Teniendo en cuenta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con el fin de verificar las mejoras frente a la determinación del deterioro de bienes. </t>
    </r>
  </si>
  <si>
    <r>
      <t xml:space="preserve">Análisis OCI: </t>
    </r>
    <r>
      <rPr>
        <sz val="9"/>
        <rFont val="Tahoma"/>
        <family val="2"/>
      </rPr>
      <t>El área no presento reporte por segunda ocasión en esta acción. Se mantiene la calificación</t>
    </r>
    <r>
      <rPr>
        <b/>
        <sz val="9"/>
        <rFont val="Tahoma"/>
        <family val="2"/>
      </rPr>
      <t xml:space="preserve"> "Incumplida" </t>
    </r>
    <r>
      <rPr>
        <sz val="9"/>
        <rFont val="Tahoma"/>
        <family val="2"/>
      </rPr>
      <t>y se recomienda al área que se adelante la gestión necesaria para dar cumplimiento a la acción.  O en su defecto analizar si es necesario reformular la acción. En cualquiera de las dos opciones, presentar los soportes correspondientes en posteriores seguimientos.</t>
    </r>
    <r>
      <rPr>
        <b/>
        <sz val="9"/>
        <rFont val="Tahoma"/>
        <family val="2"/>
      </rPr>
      <t xml:space="preserve">
</t>
    </r>
    <r>
      <rPr>
        <sz val="9"/>
        <rFont val="Tahoma"/>
        <family val="2"/>
      </rPr>
      <t xml:space="preserve">Se recomienda al área la consideración de adelantar mesa de trabajo para analizar la posibilidad de cumplimiento en esta acción. Sobre todo al tener en cuenta la fecha programada para el cumplimiento de las actividades. </t>
    </r>
  </si>
  <si>
    <r>
      <rPr>
        <b/>
        <sz val="9"/>
        <rFont val="Tahoma"/>
        <family val="2"/>
      </rPr>
      <t xml:space="preserve">Análisis OCI: </t>
    </r>
    <r>
      <rPr>
        <sz val="9"/>
        <rFont val="Tahoma"/>
        <family val="2"/>
      </rPr>
      <t>Se evidencia Memorando 3073 radicado el 13/12/2019 en el cual se indica por parte del área de sistemas que se revisaron los equipos con el valor en saldo en libros mayor a $1.500.000. Memorando 3072 radicado el 13/12/2019 en el cual se indica que una vez analizado cada uno de los bienes ninguno presenta ningún tipo de deterioro. Se anexa copia de registro asistencia capacitación deterioro de bienes PPyE de fecha 6/12/2019. Se anexa Base de Datos Bienes PPYE a 31 de Oct 2019 área técnica, Base de Datos Bienes PPYE a 31 de Oct 2019 a cargo de sistemas. Memorando 3059 radicado el 13/12/2019 en cual se indica por parte del área técnica que se revisaron los equipos con el valor en saldo en libros mayor a $3.000.000, los equipos que se encontraron con mayor valor en el mercado no se relacionó valor en el deterioro y de los equipos que ya no se encuentra en el mercado pero que están funcionando correctamente, se les dejo el mismo valor que aparece en la casilla “saldo en libros”. Adjuntaron Base de Datos Bienes PPYE a 31 de Oct 2019 a cargo de servicios administrativos. En la segunda acción se estableció  la elaboración de un informe final  resultados de los avalúos que debía ser remitido a Subdirección Financiera del cual no se evidencia soportes  en los anexos, En tal virtud esta acción queda abierta en lo concerniente al  periodo anterior y se realizará el analizar respectivo en cuanto a si es posible su cierre.</t>
    </r>
    <r>
      <rPr>
        <b/>
        <sz val="9"/>
        <rFont val="Tahoma"/>
        <family val="2"/>
      </rPr>
      <t xml:space="preserve">
</t>
    </r>
    <r>
      <rPr>
        <sz val="9"/>
        <rFont val="Tahoma"/>
        <family val="2"/>
      </rPr>
      <t>Teniendo en cuenta lo anterior, se mantiene la calificación como</t>
    </r>
    <r>
      <rPr>
        <b/>
        <sz val="9"/>
        <rFont val="Tahoma"/>
        <family val="2"/>
      </rPr>
      <t xml:space="preserve"> "Terminada Extemporánea" </t>
    </r>
    <r>
      <rPr>
        <sz val="9"/>
        <rFont val="Tahoma"/>
        <family val="2"/>
      </rPr>
      <t>con estado</t>
    </r>
    <r>
      <rPr>
        <b/>
        <sz val="9"/>
        <rFont val="Tahoma"/>
        <family val="2"/>
      </rPr>
      <t xml:space="preserve"> "Abierta" </t>
    </r>
    <r>
      <rPr>
        <sz val="9"/>
        <rFont val="Tahoma"/>
        <family val="2"/>
      </rPr>
      <t xml:space="preserve">con el fin de verificar las mejoras frente a la determinación del deterioro de bienes.  </t>
    </r>
  </si>
  <si>
    <t>Informe evaluación control interno contable 2019</t>
  </si>
  <si>
    <t xml:space="preserve">7.2.2 Debilidades </t>
  </si>
  <si>
    <t>Carencia de una directriz en el Canal, para realizar autoevaluaciones que permitan determinar la eficacia de los controles implementados en cada una de las actividades de los procesos, incluido el contable.</t>
  </si>
  <si>
    <t>Divulgar herramienta  de autoevaluación.</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</si>
  <si>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</si>
  <si>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</si>
  <si>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</si>
  <si>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</si>
  <si>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No se evidencian procesos de revisión permanente sobre la vigencia del catálogo de cuentas aplicable a la entidad.</t>
  </si>
  <si>
    <t xml:space="preserve">Al cierre de la vigencia no se realizó consulta en la página de la CGN sobre cambios en la Resolución 135 de 2015 </t>
  </si>
  <si>
    <t xml:space="preserve">1. Revisar las actualizaciones de manera mensual en la página de la CGN.
2. Socializar mediante correo electrónico las actualizaciones emitidas por la CGN
3. Realizar las modificaciones de las cuentas si a ello hubiere lugar. </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</si>
  <si>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</si>
  <si>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 xml:space="preserve">El área de Servicios Administrativos continúa presentando la relación de bienes, propiedad planta y equipo del Canal, en el formato identificado con el código AGRI-SA-FT-017, con saldos del Marco normativo precedente, para efectos de la conciliación con el área contable. </t>
  </si>
  <si>
    <t xml:space="preserve">Desconocimiento de la Resolución 414 de 2014, de la Contaduría General de la Nación. </t>
  </si>
  <si>
    <t xml:space="preserve"> Aplicar la Resolución 414 de 2014, de la Contaduría General de la Nación.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</si>
  <si>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</si>
  <si>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</si>
  <si>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</si>
  <si>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</si>
  <si>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la expedición de un instructivo o procedimiento, respecto a la aplicación del cálculo de la medición posterior (vida útil, depreciación y deterioro), para dar cumplimiento a lo establecido en: la Resolución 414 de 2014  de la Contaduría General de la Nación, la Política Financiera del Canal (identificada con el código AGFF-PO-001 del 05/10/2018) y el numeral 4.5 Medición posterior, del Manual de procedimientos administrativos y contables para el manejo y control de los bienes, del 30/09/2019 versión 1 de la Secretaría Distrital de Hacienda (Resolución 001 de 2019).
Tener en cuenta observaciones sobre documento, identificado con el Código AGRI-SA-IN-001, versión 1 del 27/11/2017, denominado “Parámetros para asignación de vida útil y nuevos valores a equipos depreciados”, dentro del Proceso Gestión de Recursos y Administración de la Información, Servicios Administrativos del Canal.</t>
  </si>
  <si>
    <t>Gestión Financiera y Facturación (Apoyo). 
Gestión de Recursos y Administración de la Información (Apoyo).
Emisión de Contenidos (Misional).</t>
  </si>
  <si>
    <t>Falta de un instructivo para el cálculo de la medición posterior de  la vida útil, depreciación y deterioro de los bienes propiedad del Canal</t>
  </si>
  <si>
    <t>Programar una reunión entre las áreas de Sistemas, Coordinación Técnica, Servicios Administrativos, Financiera y Control Interno, para la definición de la hoja de ruta.
Realizar una mesa de trabajo entre las áreas  Sistemas, Coordinación Técnica, Servicios Administrativos, Financiera para la construcción del instructivo para la medición posterior de la vida útil, depreciación y deterioro de los bienes del Canal.
Realizar reunión entre las áreas Sistemas, Coordinación Técnica, Servicios Administrativos, Financiera y Control Interno, para la socialización y aprobación del instructivo para la medición posterior de la vida útil, depreciación y deterioro de los bienes del Canal.</t>
  </si>
  <si>
    <t>Coordinación Técnica
Servicios Administrativos
Sistemas
Subdirección Financiera</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</si>
  <si>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</si>
  <si>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</si>
  <si>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</si>
  <si>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</si>
  <si>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1. Se revisará la normatividad vigente aplicable y se hará la respectiva actualización si hay lugar a ello.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</si>
  <si>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</si>
  <si>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</si>
  <si>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</si>
  <si>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En el proceso de clasificación de los hechos económicos, se encontró que el Bien inmueble, declarado como BIC (Bien de Interés Cultural) propiedad del Canal, ubicado en la carrera 11A  69 – 43, Casa - Barrio Quinta Camacho, Matrícula inmobiliaria 50C-962527, se clasificó de manera errada, en la cuenta 1681 Bienes de Arte y Cultura.</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</si>
  <si>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</si>
  <si>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</si>
  <si>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</si>
  <si>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 xml:space="preserve"> Adicionalmente, no se evidenció un mecanismo para verificar que los programas de capacitación desarrollados apuntan al mejoramiento de competencias y habilidades, de acuerdo con los principios pedagógicos establecidos en dicho Plan. </t>
  </si>
  <si>
    <t xml:space="preserve">
Gestión de Recursos y Administración de la Información (Apoyo).
</t>
  </si>
  <si>
    <t>Algunos procedimientos no se encuentran acordes a la evaluación del mejoramiento de habilidades y competencias</t>
  </si>
  <si>
    <t xml:space="preserve">Se revisará el procedimiento de evaluación a las capacitaciones que se realicen a los servidores. </t>
  </si>
  <si>
    <t>Evaluación de capacitación área financiera/ sobre capacitaciones área financiera</t>
  </si>
  <si>
    <t>Profesional de Recursos Humanos</t>
  </si>
  <si>
    <t xml:space="preserve">No se observa una práctica programada de socializaciones periódicas, (diferentes a los boletines internos), de los lineamientos del proceso contable. </t>
  </si>
  <si>
    <t>Auditoría Proceso de producción de Televisión</t>
  </si>
  <si>
    <t>Se evidencio que no se han realizado actividades de socialización sobre los documentos del proceso de producción de televisión y procedimientos implementados, de igual manera debilidades en la actualización de la información socializada a los funcionarios sobre los objetivos y  estrategias del proceso.</t>
  </si>
  <si>
    <t>Al verificar de la documentación asociada al proceso de producción de televisión, se evidencio que, de los 8 documentos revisados entre la caracterización, los procedimientos, políticas y manual de producción, 7 encuentran desactualizados; de igual manera formatos que no están incluidos dentro de los procedimientos a saber:
• Los procedimientos, caracterización y política no se encuentran articulados con lo definido en la nueva plataforma estratégica del Canal, adoptada mediante Resolución 026 del 6/03/2019.
• Los documentos no cuentan en los encabezados con los logos actualizados. definidos por la Alcaldía Mayor de Bogotá para la documentación.
• Se evidencian formatos implementados por el proceso que no se encuentran asociados a ninguno de los procedimientos vigentes, como tampoco documentos que permitan hacer seguimiento y control a las actividades realizadas.
• Se evidencian actividades realizadas durante las trasmisiones que no se encuentran definidas en los procedimientos vigentes.
• El manual para uso del DRON no está actualizado con en la Resolución No. 04201 de 2018, de la Unidad Administrativa Especial de Aeronáutica Civil, respecto a la norma RAC 91 para operación de aeronaves no tripuladas
• El libro de producción no se encuentra relacionado en los procedimientos que tiene implementados el proceso de producción de televisión, importante definir unos criterios mínimos para su contenido.
• Se evidenciaron diferentes tipos formatos para el registro de la información del cronograma y el presupuesto de las producciones, se sugiere estandarizar estos formatos por manejo y control de la información.</t>
  </si>
  <si>
    <t xml:space="preserve">Gestión Financiera y Facturación (Apoyo). </t>
  </si>
  <si>
    <t>Al verificar la información de los indicadores se evidencio que el proceso está realizando medición con un indicador de la ANTV, por lo tanto, debe tener hoja de vida del canal. De otra parte, se observan debilidades en los demás indicadores definidos del proceso, en los análisis, las mediciones y los resultados.</t>
  </si>
  <si>
    <t>Al revisar el formato autorización salida de elementos y equipos se evidenciaron las siguientes debilidades:
• la fecha de solicitud del DRON para los requerimientos efectuados los días 6 y 7 de junio eran jueves y viernes respectivamente, el manual solo indica que el dron puede solicitarse los miércoles.
• Los formatos verificados no permiten verificar si efectivamente el DRON sale e ingresa al Canal en los horarios preestablecidos.
• Se está diligenciando información relevante en esfero cuando esta debe estar predeterminada en el formato caso fecha de solicitud del DRON.</t>
  </si>
  <si>
    <t>Procesos y procedimientos de televisión desactualizados que no se ajustan al diseño de producción actual y que crearía confusión al ser difundido.</t>
  </si>
  <si>
    <t>Procesos y procedimientos de televisión desactualizados que no utilizaban, en algunos casos, o que se implementaron para un momento en particular de la producción del Canal pero que no se actualizó en la medida que el diseño de producción cambiaba.</t>
  </si>
  <si>
    <t>Indicadores sin hoja de vida</t>
  </si>
  <si>
    <t>Manual del Dron no ajustado a la operación del equipo</t>
  </si>
  <si>
    <t>Actualizar los documentos correspondientes, los cuales deben ir alineados al nuevo diseño de producción propuesto por la nueva administración 2020.</t>
  </si>
  <si>
    <t>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t>
  </si>
  <si>
    <t>Número de socializaciones hechas/ 2</t>
  </si>
  <si>
    <t>numero de procedimientos actualizados/ numero de procedimientos del proceso de producción</t>
  </si>
  <si>
    <t>Número con hojas de indicadores diligenciados/ Número de indicadores de proceso</t>
  </si>
  <si>
    <t xml:space="preserve">Coordinación de Producción </t>
  </si>
  <si>
    <t>3. % avance en ejecución de la meta</t>
  </si>
  <si>
    <t>RESUMEN PRIMER SEGUIMIENTO DE 2020</t>
  </si>
  <si>
    <t>Coordinación Técnica
Técnico Servicios Administrativos
Sistemas
Subdirección Financiera</t>
  </si>
  <si>
    <t>8.1</t>
  </si>
  <si>
    <t>Se construyó el formato de seguimiento AGRI-SI-FT-041 SEGUIMIENTO EQUIPOS FUERA DE DOMINIO, actividad que no se esta realizando de forma adecuada debido al desconocimiento del mismo; a su vez, los tiempos necesarios para que no se presente acciones de instalación de software no autorizado no son los adecuados.</t>
  </si>
  <si>
    <t>1. Realizar una capacitación por semestre al personal del área técnica y de sistemas, sobre el uso de software licenciado en la entidad y los formatos y acciones de seguimiento a equipos fuera de dominio.
2. realizar seguimiento de acciones correctivas trimestrales que permitan evidenciar el control del software instalado.</t>
  </si>
  <si>
    <t>Número de actividades ejecutadas/Número de actividades programadas</t>
  </si>
  <si>
    <t>Profesional Universitario de Sistemas
Coordinadora área Técnica</t>
  </si>
  <si>
    <t>Subdirector Administrativo
Director Operativo</t>
  </si>
  <si>
    <t>Sistemas 
Coordinación Técnica</t>
  </si>
  <si>
    <r>
      <rPr>
        <b/>
        <sz val="9"/>
        <color theme="1"/>
        <rFont val="Tahoma"/>
        <family val="2"/>
      </rPr>
      <t xml:space="preserve">Reporte Financiera: </t>
    </r>
    <r>
      <rPr>
        <sz val="9"/>
        <color theme="1"/>
        <rFont val="Tahoma"/>
        <family val="2"/>
      </rPr>
      <t xml:space="preserve"> No se ha realizado reunión para poner en conocimiento al área operativa de reportar los programas que se van a reconocer como bienes patrimoniales. 
</t>
    </r>
    <r>
      <rPr>
        <b/>
        <sz val="9"/>
        <color theme="1"/>
        <rFont val="Tahoma"/>
        <family val="2"/>
      </rPr>
      <t xml:space="preserve">Análisis OCI: </t>
    </r>
    <r>
      <rPr>
        <sz val="9"/>
        <color theme="1"/>
        <rFont val="Tahoma"/>
        <family val="2"/>
      </rPr>
      <t xml:space="preserve">De acuerdo con lo informado por la Subdirección Financiera, no se evidencia que hayan iniciado la acción de mejora establecida.  Se recomienda al área agilizar las actividades que lleven al cumplimiento de la acción y eliminación de la causa del hallazgo, de acuerdo con el plazo establecido. Teniendo en cuenta esto, se califica como "Sin Iniciar".  </t>
    </r>
  </si>
  <si>
    <r>
      <rPr>
        <b/>
        <sz val="9"/>
        <color theme="1"/>
        <rFont val="Tahoma"/>
        <family val="2"/>
      </rPr>
      <t>Reporte Financiera:</t>
    </r>
    <r>
      <rPr>
        <sz val="9"/>
        <color theme="1"/>
        <rFont val="Tahoma"/>
        <family val="2"/>
      </rPr>
      <t xml:space="preserve">  El Instructivo se encuentra en proceso de actualización.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para que estos evidencien la efectividad de la mejora establecida. Se recomienda al área agilizar las actividades que lleven al cumplimiento de la acción y eliminación de la causa del hallazgo, de acuerdo con el plazo establecido. Teniendo en cuenta esto, se califica como </t>
    </r>
    <r>
      <rPr>
        <b/>
        <sz val="9"/>
        <color theme="1"/>
        <rFont val="Tahoma"/>
        <family val="2"/>
      </rPr>
      <t>"Sin Iniciar"</t>
    </r>
    <r>
      <rPr>
        <sz val="9"/>
        <color theme="1"/>
        <rFont val="Tahoma"/>
        <family val="2"/>
      </rPr>
      <t xml:space="preserve">.  </t>
    </r>
  </si>
  <si>
    <r>
      <t xml:space="preserve">Reporte A. Ciudadano: </t>
    </r>
    <r>
      <rPr>
        <sz val="9"/>
        <rFont val="Tahoma"/>
        <family val="2"/>
      </rPr>
      <t xml:space="preserve">Se solicito al área de Ventas y Mercadeo información al respecto teniendo en cuenta el cambio de funcionaria en este área. Se viene proyectando el tarifario con la inclusión del artículo en mención.
</t>
    </r>
    <r>
      <rPr>
        <b/>
        <sz val="9"/>
        <rFont val="Tahoma"/>
        <family val="2"/>
      </rPr>
      <t xml:space="preserve">Análisis OCI: </t>
    </r>
    <r>
      <rPr>
        <sz val="9"/>
        <rFont val="Tahoma"/>
        <family val="2"/>
      </rPr>
      <t xml:space="preserve">De conformidad con el reporte entregado por el área, se evidencia cadena de correos del 25 de agosto en el que se requiere información sobre la actualización del tarifario con la inclusión del artículo de aproximación al $50 más cercano, frente a lo que se informa que se encuentra en trámite de modificación. Por lo anterior, así como la fecha de ejecución formulada se mantiene la calificación con alerta </t>
    </r>
    <r>
      <rPr>
        <b/>
        <sz val="9"/>
        <rFont val="Tahoma"/>
        <family val="2"/>
      </rPr>
      <t>"Incumplida"</t>
    </r>
    <r>
      <rPr>
        <sz val="9"/>
        <rFont val="Tahoma"/>
        <family val="2"/>
      </rPr>
      <t xml:space="preserve"> y se recomienda a las áreas involucradas adelantar las acciones correspondientes que den cabal cumplimiento a lo establecido en el plan. </t>
    </r>
  </si>
  <si>
    <r>
      <t xml:space="preserve">Reporte A. Ciudadano: </t>
    </r>
    <r>
      <rPr>
        <sz val="9"/>
        <rFont val="Tahoma"/>
        <family val="2"/>
      </rPr>
      <t xml:space="preserve">Se archivo la documentación física hasta el mes de marzo. Teniendo en cuenta la pandemia se recibió capacitación el 9 de julio para la organización del archivo digital, el cual se encuentra en proceso.
</t>
    </r>
    <r>
      <rPr>
        <b/>
        <sz val="9"/>
        <rFont val="Tahoma"/>
        <family val="2"/>
      </rPr>
      <t xml:space="preserve">Análisis OCI: </t>
    </r>
    <r>
      <rPr>
        <sz val="9"/>
        <rFont val="Tahoma"/>
        <family val="2"/>
      </rPr>
      <t xml:space="preserve">Teniendo en cuenta que se han venido adelantando modificaciones en materia de gestión documental,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 manera que se pueda verificar la implementación de los nuevos lineamientos en el archivo digital que se viene implementando, durante el tercer seguimiento al Plan de Mejoramiento por Procesos con corte a diciembre de 2020. </t>
    </r>
  </si>
  <si>
    <r>
      <t xml:space="preserve">Reporte A. Ciudadano: </t>
    </r>
    <r>
      <rPr>
        <sz val="9"/>
        <rFont val="Tahoma"/>
        <family val="2"/>
      </rPr>
      <t xml:space="preserve">Teniendo en cuenta el tema de la emergencia sanitaria se encuentran foliados los expedientes hasta el mes de enero. 
</t>
    </r>
    <r>
      <rPr>
        <b/>
        <sz val="9"/>
        <rFont val="Tahoma"/>
        <family val="2"/>
      </rPr>
      <t xml:space="preserve">Análisis OCI: </t>
    </r>
    <r>
      <rPr>
        <sz val="9"/>
        <rFont val="Tahoma"/>
        <family val="2"/>
      </rPr>
      <t xml:space="preserve">Teniendo en cuenta que se han venido adelantando modificaciones en materia de gestión documental,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 manera que se pueda verificar la implementación de los nuevos lineamientos en el archivo digital que se viene implementando, durante el tercer seguimiento al Plan de Mejoramiento por Procesos con corte a diciembre de 2020. </t>
    </r>
  </si>
  <si>
    <r>
      <t xml:space="preserve">Análisis OCI: </t>
    </r>
    <r>
      <rPr>
        <sz val="9"/>
        <rFont val="Tahoma"/>
        <family val="2"/>
      </rPr>
      <t xml:space="preserve">No se adelantó el reporte de avances y soportes frente a las acciones formuladas en el Plan de Mejoramiento, así como tampoco se evidencia que hayan tenido en cuenta las recomendaciones entregadas en el seguimiento anterior por parte de la Oficina de Control Interno. Teniendo en cuenta lo anterior, se mantiene la calificación como </t>
    </r>
    <r>
      <rPr>
        <b/>
        <sz val="9"/>
        <rFont val="Tahoma"/>
        <family val="2"/>
      </rPr>
      <t>"Incumplida"</t>
    </r>
    <r>
      <rPr>
        <sz val="9"/>
        <rFont val="Tahoma"/>
        <family val="2"/>
      </rPr>
      <t xml:space="preserve"> y se recomienda al área adelantar las acciones que permitan darle cabal cumplimiento a lo determinado. </t>
    </r>
  </si>
  <si>
    <r>
      <t xml:space="preserve">Reporte C. producción: </t>
    </r>
    <r>
      <rPr>
        <sz val="9"/>
        <color theme="1"/>
        <rFont val="Tahoma"/>
        <family val="2"/>
      </rPr>
      <t xml:space="preserve">Se encuentra en proceso de actualización de los procedimientos y manuales que perteneces al proceso de producción. Se ha tenido avance respecto a la revisión y actualización de los formatos. 
</t>
    </r>
    <r>
      <rPr>
        <b/>
        <sz val="9"/>
        <color theme="1"/>
        <rFont val="Tahoma"/>
        <family val="2"/>
      </rPr>
      <t xml:space="preserve">Análisis OCI: </t>
    </r>
    <r>
      <rPr>
        <sz val="9"/>
        <color theme="1"/>
        <rFont val="Tahoma"/>
        <family val="2"/>
      </rPr>
      <t xml:space="preserve">Verificados los soportes remitidos por el área se evidencia que durante lo corrido de la vigencia 2020 se adelantó la actualización de ocho (8) documentos pertenecientes al área de 30 que se encuentran disponibles para consulta en la intranet, de igual manera se evidencia que se han realizado mesas de trabajo con el equipo de trabajo de la Coordinación de Producción con el fin de establecer los cambios a efectuar en estos. 
Teniendo en cuenta lo anterior, así como las fechas establecidas para la ejecución se califica la acción con estado </t>
    </r>
    <r>
      <rPr>
        <b/>
        <sz val="9"/>
        <color theme="1"/>
        <rFont val="Tahoma"/>
        <family val="2"/>
      </rPr>
      <t xml:space="preserve">"En Proceso" </t>
    </r>
    <r>
      <rPr>
        <sz val="9"/>
        <color theme="1"/>
        <rFont val="Tahoma"/>
        <family val="2"/>
      </rPr>
      <t xml:space="preserve">y se recomienda al área seguir adelantando la revisión y actualización de la documentación del proceso, con el fin de dar cabal cumplimiento a lo formulado dentro de los plazos establecidos. </t>
    </r>
  </si>
  <si>
    <r>
      <t xml:space="preserve">Reporte C. Técnica: </t>
    </r>
    <r>
      <rPr>
        <sz val="9"/>
        <rFont val="Tahoma"/>
        <family val="2"/>
      </rPr>
      <t xml:space="preserve">1, Se realizo revisión y actualización del plan de continuidad del negocio el cual esta en proceso de aprobación por parte de la coordinación. Una vez este actualizado el documento con la parte del área de sistemas se pasara al área de planeación para revisión del documento en cuanto a los lineamientos documentales. 
</t>
    </r>
    <r>
      <rPr>
        <b/>
        <sz val="9"/>
        <rFont val="Tahoma"/>
        <family val="2"/>
      </rPr>
      <t xml:space="preserve">Análisis OCI: </t>
    </r>
    <r>
      <rPr>
        <sz val="9"/>
        <rFont val="Tahoma"/>
        <family val="2"/>
      </rPr>
      <t xml:space="preserve">Se adelanta la revisión de los soportes remitidos por el área, dentro de los cuales se observa el documento "Plan de continuidad del negocio" de la Coordinación, así como de correos que confirman la actualización que se viene adelantando; se recomienda al área adelantar la mesa de trabajo formulada y finalizar la actualización del mismo, con el fin de dar cabal cumplimiento a lo determinado, así como la publicación de este en la intranet del Canal. 
Teniendo en cuenta lo anterior, así como la fecha de ejecución definida se califica con estado </t>
    </r>
    <r>
      <rPr>
        <b/>
        <sz val="9"/>
        <rFont val="Tahoma"/>
        <family val="2"/>
      </rPr>
      <t>"En Proceso"</t>
    </r>
    <r>
      <rPr>
        <sz val="9"/>
        <rFont val="Tahoma"/>
        <family val="2"/>
      </rPr>
      <t xml:space="preserve"> y se recomienda al área finalizar la ejecución de lo propuesto. </t>
    </r>
  </si>
  <si>
    <r>
      <t xml:space="preserve">Reporte C. Técnica: </t>
    </r>
    <r>
      <rPr>
        <sz val="9"/>
        <rFont val="Tahoma"/>
        <family val="2"/>
      </rPr>
      <t xml:space="preserve">Se realiza propuesta del lineamiento para la revisión de las hojas de vida. El documento se encuentra en revisión por y aprobación por parte de la coordinadora técnica.
</t>
    </r>
    <r>
      <rPr>
        <b/>
        <sz val="9"/>
        <rFont val="Tahoma"/>
        <family val="2"/>
      </rPr>
      <t xml:space="preserve">Análisis OCI: </t>
    </r>
    <r>
      <rPr>
        <sz val="9"/>
        <rFont val="Tahoma"/>
        <family val="2"/>
      </rPr>
      <t xml:space="preserve">El área remite como soportes el borrador de instructivo de las hojas de vida de equipos, así como el correo de socialización ante la Coordinadora Técnica; teniendo en cuenta lo indicado por el proceso, así como las fechas de ejecución formuladas se califica la acción con estado </t>
    </r>
    <r>
      <rPr>
        <b/>
        <sz val="9"/>
        <rFont val="Tahoma"/>
        <family val="2"/>
      </rPr>
      <t xml:space="preserve">"En Proceso" </t>
    </r>
    <r>
      <rPr>
        <sz val="9"/>
        <rFont val="Tahoma"/>
        <family val="2"/>
      </rPr>
      <t xml:space="preserve">y se recomienda adelantar las actividades pendientes con el fin de dar cabal cumplimiento a lo determinado dentro de los plazos establecidos. </t>
    </r>
  </si>
  <si>
    <r>
      <t xml:space="preserve">Reporte Comercialización: </t>
    </r>
    <r>
      <rPr>
        <sz val="9"/>
        <rFont val="Tahoma"/>
        <family val="2"/>
      </rPr>
      <t xml:space="preserve">Para la vigencia 2020 se diseño la estrategia comercial la cual incluye entre otros la estructura de servicio requerido por el proceso de comercialización para atender las necesidades de nuestro clientes.
</t>
    </r>
    <r>
      <rPr>
        <b/>
        <sz val="9"/>
        <rFont val="Tahoma"/>
        <family val="2"/>
      </rPr>
      <t xml:space="preserve">Análisis OCI: </t>
    </r>
    <r>
      <rPr>
        <sz val="9"/>
        <rFont val="Tahoma"/>
        <family val="2"/>
      </rPr>
      <t xml:space="preserve">Teniendo en cuenta la información entregada por el área, se verifica la estrategia comercial diseñada por el área en la que se contempla lo requerido para la atención de las necesidades en materia de comercialización; sin embargo, teniendo en cuenta que la estrategia fue aprobada durante lo corrido de la vigencia, se encuentra pendiente la ejecución de la estrategia definida, así como los soportes que permitan dar cuenta de ello. 
Teniendo en cuenta lo anterior, así como las fechas de ejecución determinadas en el Plan, se califica la acción con alerta </t>
    </r>
    <r>
      <rPr>
        <b/>
        <sz val="9"/>
        <rFont val="Tahoma"/>
        <family val="2"/>
      </rPr>
      <t>"Incumplida"</t>
    </r>
    <r>
      <rPr>
        <sz val="9"/>
        <rFont val="Tahoma"/>
        <family val="2"/>
      </rPr>
      <t xml:space="preserve"> y se recomienda al área la implementación de la actividad pendiente con el fin de dar cabal cumplimiento a lo formulado. </t>
    </r>
  </si>
  <si>
    <r>
      <rPr>
        <b/>
        <sz val="9"/>
        <rFont val="Tahoma"/>
        <family val="2"/>
      </rPr>
      <t xml:space="preserve">Reporte Comercialización: </t>
    </r>
    <r>
      <rPr>
        <sz val="9"/>
        <rFont val="Tahoma"/>
        <family val="2"/>
      </rPr>
      <t xml:space="preserve">Informe Financiero solo se requiere en caso de Convenios interadministrativos, las actas de liquidación se realizan siempre y cuando el cliente lo determina así, en el marco del contrato firmado. 
</t>
    </r>
    <r>
      <rPr>
        <b/>
        <sz val="9"/>
        <rFont val="Tahoma"/>
        <family val="2"/>
      </rPr>
      <t xml:space="preserve">Análisis OCI: </t>
    </r>
    <r>
      <rPr>
        <sz val="9"/>
        <rFont val="Tahoma"/>
        <family val="2"/>
      </rPr>
      <t xml:space="preserve">Si bien el área no remite los oficios de solicitud de liquidación de los contratos interadministrativos, se procede a revisar el cuadro de seguimiento de las actas de liquidación de estos para los cuales aplica, identificando un total de 45 contratos, de los cuales se ha adelantado la liquidación y/o solicitud de liquidación de 31, lo que representa el 68,89% del total. Teniendo en cuenta que la meta establecida es del 90%, así como de las fechas de ejecución establecidas, se mantiene la calificación con alerta </t>
    </r>
    <r>
      <rPr>
        <b/>
        <sz val="9"/>
        <rFont val="Tahoma"/>
        <family val="2"/>
      </rPr>
      <t>"Incumplida"</t>
    </r>
    <r>
      <rPr>
        <sz val="9"/>
        <rFont val="Tahoma"/>
        <family val="2"/>
      </rPr>
      <t xml:space="preserve"> y se recomienda al área adelantar las solicitudes faltantes con el fin de dar cabal cumplimiento a lo formulado en el plan. </t>
    </r>
  </si>
  <si>
    <r>
      <t xml:space="preserve">Reporte Comercialización: </t>
    </r>
    <r>
      <rPr>
        <sz val="9"/>
        <rFont val="Tahoma"/>
        <family val="2"/>
      </rPr>
      <t xml:space="preserve">La documentación del proceso se encuentra en proceso de actualización.
</t>
    </r>
    <r>
      <rPr>
        <b/>
        <sz val="9"/>
        <rFont val="Tahoma"/>
        <family val="2"/>
      </rPr>
      <t xml:space="preserve">Análisis OCI: </t>
    </r>
    <r>
      <rPr>
        <sz val="9"/>
        <rFont val="Tahoma"/>
        <family val="2"/>
      </rPr>
      <t xml:space="preserve">Teniendo en cuenta el reporte del área, así como la fecha de ejecución determinadas en el plan de mejoramiento, se califica la acción con alerta </t>
    </r>
    <r>
      <rPr>
        <b/>
        <sz val="9"/>
        <rFont val="Tahoma"/>
        <family val="2"/>
      </rPr>
      <t>"Incumplida"</t>
    </r>
    <r>
      <rPr>
        <sz val="9"/>
        <rFont val="Tahoma"/>
        <family val="2"/>
      </rPr>
      <t xml:space="preserve"> y se recomienda al área adelantar las actividades pendientes que permitan darle cabal cumplimiento a lo formulado.</t>
    </r>
    <r>
      <rPr>
        <b/>
        <sz val="9"/>
        <rFont val="Tahoma"/>
        <family val="2"/>
      </rPr>
      <t xml:space="preserve">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</si>
  <si>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sobre el seguimiento al presupuesto asignado al área con el que se pueda efectuar el cierre de la acción, por lo que se recomienda adelantar dicha actividad de manera que se evidencie el cumplimiento de la ejecución de los recursos. Teniendo en cuenta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</si>
  <si>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así como las fechas de ejecución determinadas en el plan, se califica la acción con estado </t>
    </r>
    <r>
      <rPr>
        <b/>
        <sz val="9"/>
        <rFont val="Tahoma"/>
        <family val="2"/>
      </rPr>
      <t xml:space="preserve">"En Proceso" </t>
    </r>
    <r>
      <rPr>
        <sz val="9"/>
        <rFont val="Tahoma"/>
        <family val="2"/>
      </rPr>
      <t xml:space="preserve">y se recomienda al área adelantar las actividades pendientes con el fin de dar cabal cumplimiento a lo formulado, así como adelantar la revisión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</si>
  <si>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así como las fechas de ejecución determinadas en el plan, se califica la acción con alerta de </t>
    </r>
    <r>
      <rPr>
        <b/>
        <sz val="9"/>
        <rFont val="Tahoma"/>
        <family val="2"/>
      </rPr>
      <t>"Incumplida"</t>
    </r>
    <r>
      <rPr>
        <sz val="9"/>
        <rFont val="Tahoma"/>
        <family val="2"/>
      </rPr>
      <t xml:space="preserve"> y se recomienda al área adelantar las actividades pendientes con el fin de dar cabal cumplimiento a lo formulado, así como adelantar la revisión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</si>
  <si>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formuladas 4. Aprobación por parte del comité de desarrollo institucional y 5. Publicar en la intranet de canal formuladas en el Plan. Por lo que es necesario que el área coordine la ejecución de las mismas de manera que se dé cabal cumplimiento a lo establecido en el Plan. Teniendo en cuenta lo anterior, se mantiene la calificación de la acción con alerta </t>
    </r>
    <r>
      <rPr>
        <b/>
        <sz val="9"/>
        <rFont val="Tahoma"/>
        <family val="2"/>
      </rPr>
      <t>"Incumplida"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</si>
  <si>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de divulgación del Plan de Emergencias actualizado por el proceso. Teniendo en cuenta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</si>
  <si>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t xml:space="preserve">Análisis OCI: </t>
    </r>
    <r>
      <rPr>
        <sz val="9"/>
        <rFont val="Tahoma"/>
        <family val="2"/>
      </rPr>
      <t>No se adelantó reporte de avances y soportes sobre las acciones formuladas por el área en lo referente al presupuesto de compra de unidades de conservación especiales, frente a lo cual se recomienda adelantar las actividades pendientes que permitan dar cabal cumplimiento a lo determinado. Teniendo en cuenta lo anterior, se mantiene la calificación de la acción con alerta</t>
    </r>
    <r>
      <rPr>
        <b/>
        <sz val="9"/>
        <rFont val="Tahoma"/>
        <family val="2"/>
      </rPr>
      <t xml:space="preserve"> "Incumplida"</t>
    </r>
    <r>
      <rPr>
        <sz val="9"/>
        <rFont val="Tahoma"/>
        <family val="2"/>
      </rPr>
      <t xml:space="preserve"> y se recomienda al área adelantar la verificación del estado de acciones remitido por la Oficina de Control Interno al finalizar cada seguimiento. </t>
    </r>
  </si>
  <si>
    <r>
      <t xml:space="preserve">Análisis OCI: </t>
    </r>
    <r>
      <rPr>
        <sz val="9"/>
        <rFont val="Tahoma"/>
        <family val="2"/>
      </rPr>
      <t>No se adelantó reporte de avances y soportes sobre las acciones formuladas por el área, no se ha adelantado la publicación y divulgación del PINAR en la Intranet del Canal, así como la divulgación a las partes interesadas, frente a lo cual se recomienda adelantar las actividades pendientes que permitan dar cabal cumplimiento a lo determinado. Teniendo en cuenta lo anterior, se mantiene la calificación de la acción con alerta</t>
    </r>
    <r>
      <rPr>
        <b/>
        <sz val="9"/>
        <rFont val="Tahoma"/>
        <family val="2"/>
      </rPr>
      <t xml:space="preserve"> "Incumplida"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</si>
  <si>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No se realizo actividades en relación al Hallazgo.
</t>
    </r>
    <r>
      <rPr>
        <b/>
        <sz val="9"/>
        <rFont val="Tahoma"/>
        <family val="2"/>
      </rPr>
      <t xml:space="preserve">Análisis OCI: </t>
    </r>
    <r>
      <rPr>
        <sz val="9"/>
        <rFont val="Tahoma"/>
        <family val="2"/>
      </rPr>
      <t xml:space="preserve">Teniendo en cuenta lo reportado por el área, no se han adelantado las actividades pendientes de actualización del documento en la vigencia 2020, esto debido a que el documento publicado hace referencia a la vigencia 2019. Por lo anterior,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</si>
  <si>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rPr>
        <b/>
        <sz val="9"/>
        <rFont val="Tahoma"/>
        <family val="2"/>
      </rPr>
      <t>Reporte G. Documental:</t>
    </r>
    <r>
      <rPr>
        <sz val="9"/>
        <rFont val="Tahoma"/>
        <family val="2"/>
      </rPr>
      <t xml:space="preserve"> No se realizo actividades en relación al Hallazgo.
</t>
    </r>
    <r>
      <rPr>
        <b/>
        <sz val="9"/>
        <rFont val="Tahoma"/>
        <family val="2"/>
      </rPr>
      <t xml:space="preserve">
Análisis OCI:</t>
    </r>
    <r>
      <rPr>
        <sz val="9"/>
        <rFont val="Tahoma"/>
        <family val="2"/>
      </rPr>
      <t xml:space="preserve"> De conformidad con el reporte del área, así como de lo pendiente por ejecución sobre las actividades 3. Socializar la herramienta tecnológica a los funcionarios y/o contratistas del canal y 4. Realizar jornadas de inducción para el manejo adecuado de la herramienta tecnológica y teniendo en cuenta las fechas de ejecución determinadas en el plan, se califica la acción con alerta </t>
    </r>
    <r>
      <rPr>
        <b/>
        <sz val="9"/>
        <rFont val="Tahoma"/>
        <family val="2"/>
      </rPr>
      <t>"Incumplida"</t>
    </r>
    <r>
      <rPr>
        <sz val="9"/>
        <rFont val="Tahoma"/>
        <family val="2"/>
      </rPr>
      <t xml:space="preserve"> y se recomienda al área adelantar la ejecución de dichas actividades, así como la verificación del estado de acciones remitido por la Oficina de Control Interno al finalizar cada seguimiento. </t>
    </r>
  </si>
  <si>
    <r>
      <rPr>
        <b/>
        <sz val="9"/>
        <rFont val="Tahoma"/>
        <family val="2"/>
      </rPr>
      <t xml:space="preserve">Análisis OCI: </t>
    </r>
    <r>
      <rPr>
        <sz val="9"/>
        <rFont val="Tahoma"/>
        <family val="2"/>
      </rPr>
      <t xml:space="preserve">Para el presente seguimiento, el área no reporta avances ni soportes que permitan dar cuenta de la continuidad en la ejecución de las 1. Actas de comités técnico sobre el desarrollo del convenio  Interadministrativo 4213000-797 de 2017 con  el Archivo de Bogotá y 2. Informes que se generan periódicamente sobre desarrollo convenio Interadministrativo 4213000-797 de 2017, establecidas en las acciones. Por lo anterior y teniendo en cuenta la fecha de ejecución establecida en el plan se califica la acción con alerta </t>
    </r>
    <r>
      <rPr>
        <b/>
        <sz val="9"/>
        <rFont val="Tahoma"/>
        <family val="2"/>
      </rPr>
      <t>"Incumplida"</t>
    </r>
    <r>
      <rPr>
        <sz val="9"/>
        <rFont val="Tahoma"/>
        <family val="2"/>
      </rPr>
      <t xml:space="preserve"> y se recomienda al área adelantar la ejecución de dichas actividades, así como la verificación del estado de acciones remitido por la Oficina de Control Interno al finalizar cada seguimiento. </t>
    </r>
  </si>
  <si>
    <r>
      <t xml:space="preserve">Reporte G. Documental: </t>
    </r>
    <r>
      <rPr>
        <sz val="9"/>
        <rFont val="Tahoma"/>
        <family val="2"/>
      </rPr>
      <t xml:space="preserve">Se realiza el informe del estado del fondo documental de Canal Capital. 
</t>
    </r>
    <r>
      <rPr>
        <b/>
        <sz val="9"/>
        <rFont val="Tahoma"/>
        <family val="2"/>
      </rPr>
      <t xml:space="preserve">Análisis OCI: </t>
    </r>
    <r>
      <rPr>
        <sz val="9"/>
        <rFont val="Tahoma"/>
        <family val="2"/>
      </rPr>
      <t>Se procede a la verificación de los soportes remitidos por el área, dentro de los cuales se evidencia que se adelantó un informe del estado del fondo documental acumulado; sin embargo, no se evidencia su destino y/o radicación, así mismo y de conformidad con lo que se venía adelantando durante el periodo de seguimiento anterior, no se evidencia el FUID debidamente finalizado con el que se pueda establecer correlación con lo informado en el documento mencionado. Por lo anterior y teniendo en cuenta la fecha de ejecución establecida en el plan se califica la acción con alerta</t>
    </r>
    <r>
      <rPr>
        <b/>
        <sz val="9"/>
        <rFont val="Tahoma"/>
        <family val="2"/>
      </rPr>
      <t xml:space="preserve"> "Incumplida" </t>
    </r>
    <r>
      <rPr>
        <sz val="9"/>
        <rFont val="Tahoma"/>
        <family val="2"/>
      </rPr>
      <t xml:space="preserve">y se recomienda al área adelantar la ejecución de dichas actividades, así como la verificación del estado de acciones remitido por la Oficina de Control Interno al finalizar cada seguimiento. </t>
    </r>
  </si>
  <si>
    <r>
      <rPr>
        <b/>
        <sz val="9"/>
        <rFont val="Tahoma"/>
        <family val="2"/>
      </rPr>
      <t>Reporte Sub. Financiera:</t>
    </r>
    <r>
      <rPr>
        <sz val="9"/>
        <rFont val="Tahoma"/>
        <family val="2"/>
      </rPr>
      <t xml:space="preserve"> Durante el segundo cuatrimestre no se ha realizado conciliación con las demás áreas, dado que no se ha realizado los avalúos correspondientes y/o en su defecto verificar el precio en el mercado. 
</t>
    </r>
    <r>
      <rPr>
        <b/>
        <sz val="9"/>
        <rFont val="Tahoma"/>
        <family val="2"/>
      </rPr>
      <t>Análisis OCI:</t>
    </r>
    <r>
      <rPr>
        <sz val="9"/>
        <rFont val="Tahoma"/>
        <family val="2"/>
      </rPr>
      <t xml:space="preserve"> La Subdirección Financiera, no remite avances de la actividad faltante de esta meta. Es importante que se revisen los avalúos realizados al finalizar la vigencia 2019 por parte de las áreas responsables, a la luz de la Resolución 001 de 2019, Por la cual se expide el Manual de Procedimientos Administrativos y Contables para el manejo y control de los bienes en las Entidades de Gobierno Distritales (Dirección Distrital de Contabilidad ) y proceder a realizar los reconocimientos que correspondan, en los Estados Financieros del Canal. Por lo anterior, se continúa calificando como </t>
    </r>
    <r>
      <rPr>
        <b/>
        <sz val="9"/>
        <rFont val="Tahoma"/>
        <family val="2"/>
      </rPr>
      <t>"Incumplida"</t>
    </r>
    <r>
      <rPr>
        <sz val="9"/>
        <rFont val="Tahoma"/>
        <family val="2"/>
      </rPr>
      <t xml:space="preserve">. </t>
    </r>
  </si>
  <si>
    <r>
      <rPr>
        <b/>
        <sz val="9"/>
        <rFont val="Tahoma"/>
        <family val="2"/>
      </rPr>
      <t xml:space="preserve">Reporte C. Producción: </t>
    </r>
    <r>
      <rPr>
        <sz val="9"/>
        <rFont val="Tahoma"/>
        <family val="2"/>
      </rPr>
      <t xml:space="preserve">Actualmente se ha determinado en el manual de manejo de bienes (documento que se encuentra vigente y publicado en la intranet) que la única instancia del canal que tiene autorización para el traslado de equipos de computo es el personal del área de sistema, quien ante solicitud de las áreas ejecuta el traslado y diligencia el formato "traslado de equipos" y , posteriormente notifica a servicios administrativos para que esta instancia actualice la información en el inventario. Respecto al inventario semestral no es posible realizar esta actividad con esta frecuencia (semestral) por cuanto el manual de manejo de bienes establece que la toma de inventario físico se realiza para todas las instancias de Capital únicamente de manera ANUAL.
El área de producción solicitará al área administrativa una capacitación en los procedimientos y formatos para llevar a cabo el proceso de traslado de equipos y posteriormente, en otra reunión se hará una socialización de esa información  con las áreas de producción, sistemas y administrativa.
</t>
    </r>
    <r>
      <rPr>
        <b/>
        <sz val="9"/>
        <rFont val="Tahoma"/>
        <family val="2"/>
      </rPr>
      <t xml:space="preserve">Análisis OCI: </t>
    </r>
    <r>
      <rPr>
        <sz val="9"/>
        <rFont val="Tahoma"/>
        <family val="2"/>
      </rPr>
      <t xml:space="preserve">Teniendo en cuenta el reporte entregado por el área, se mantiene pendiente la jornada de toma física con el acompañamiento de Servicios Administrativos, de manera que quede documentado el inventario pendiente de la Coordinación. Teniendo en cuenta lo anterior,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con el fin de verificar que se adelante lo pendiente y proceder al cierre de esta. </t>
    </r>
  </si>
  <si>
    <r>
      <rPr>
        <b/>
        <sz val="9"/>
        <rFont val="Tahoma"/>
        <family val="2"/>
      </rPr>
      <t xml:space="preserve">Reporte G. Documental: </t>
    </r>
    <r>
      <rPr>
        <sz val="9"/>
        <rFont val="Tahoma"/>
        <family val="2"/>
      </rPr>
      <t xml:space="preserve">Las actividades planteadas ya se realizaron por favor revisar los soportes anteriormente entregados. </t>
    </r>
    <r>
      <rPr>
        <b/>
        <sz val="9"/>
        <rFont val="Tahoma"/>
        <family val="2"/>
      </rPr>
      <t xml:space="preserve">
Análisis OCI: </t>
    </r>
    <r>
      <rPr>
        <sz val="9"/>
        <rFont val="Tahoma"/>
        <family val="2"/>
      </rPr>
      <t>Teniendo en cuenta lo reportado por el área, no se han adelantado las actividades pendientes en lo referente a la aplicación de lo contenido en el documento AGRI-GD-MN-005 MANUAL DEL MODELO DE GESTIÓN DE DOCUMENTOS ELECTRÓNICOS que permita evidenciar la efectividad de lo formulado, se mantiene la calificación de la acción como</t>
    </r>
    <r>
      <rPr>
        <b/>
        <sz val="9"/>
        <rFont val="Tahoma"/>
        <family val="2"/>
      </rPr>
      <t xml:space="preserve"> "Terminada Extemporánea"</t>
    </r>
    <r>
      <rPr>
        <sz val="9"/>
        <rFont val="Tahoma"/>
        <family val="2"/>
      </rPr>
      <t xml:space="preserve"> con estado</t>
    </r>
    <r>
      <rPr>
        <b/>
        <sz val="9"/>
        <rFont val="Tahoma"/>
        <family val="2"/>
      </rPr>
      <t xml:space="preserve"> "Abierta" </t>
    </r>
    <r>
      <rPr>
        <sz val="9"/>
        <rFont val="Tahoma"/>
        <family val="2"/>
      </rPr>
      <t xml:space="preserve">y se recomienda al área adelantar la verificación del estado de acciones remitido por la Oficina de Control Interno al finalizar cada seguimiento. </t>
    </r>
  </si>
  <si>
    <r>
      <t xml:space="preserve">Reporte G. Documental: </t>
    </r>
    <r>
      <rPr>
        <sz val="9"/>
        <rFont val="Tahoma"/>
        <family val="2"/>
      </rPr>
      <t xml:space="preserve">Las actividades planteadas ya se realizaron por favor revisar los soportes anteriormente entregados.
</t>
    </r>
    <r>
      <rPr>
        <b/>
        <sz val="9"/>
        <rFont val="Tahoma"/>
        <family val="2"/>
      </rPr>
      <t xml:space="preserve">Análisis OCI: </t>
    </r>
    <r>
      <rPr>
        <sz val="9"/>
        <rFont val="Tahoma"/>
        <family val="2"/>
      </rPr>
      <t xml:space="preserve">Teniendo en cuenta lo indicado por el área, se reitera que la actividad pendiente se enfoca a la ejecución de una mesa de trabajo adicional con la Coordinación Jurídica, teniendo en cuenta las dinámicas de contratación de la entidad. Debido a que no se han adelantado las actividades pendientes, se mantiene la calificación de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</si>
  <si>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rPr>
        <b/>
        <sz val="9"/>
        <rFont val="Tahoma"/>
        <family val="2"/>
      </rPr>
      <t xml:space="preserve">Reporte Planeación: </t>
    </r>
    <r>
      <rPr>
        <sz val="9"/>
        <rFont val="Tahoma"/>
        <family val="2"/>
      </rPr>
      <t xml:space="preserve">Ya se cuenta con el documento EPLE-FT-037 HERRAMIENTA DE AUTOEVALUACIÓN INSTITUCIONAL el cual está vigente desde el mes de agosto de 2019, dicho documento fue publicado de manera oportuna a través del correo institucional en el boletín interno No. 41 de 2019, dicho documento fue actualizado en el mes de agosto del presente año incluyendo el componente de lineamientos de autoevaluación. El ejercicio de autoevaluación se llevará a cabo en el tercer cuatrimestre del año y los resultados serán publicados en las instancias de comunicación respectivas
</t>
    </r>
    <r>
      <rPr>
        <b/>
        <sz val="9"/>
        <rFont val="Tahoma"/>
        <family val="2"/>
      </rPr>
      <t xml:space="preserve">
Análisis OCI:</t>
    </r>
    <r>
      <rPr>
        <sz val="9"/>
        <rFont val="Tahoma"/>
        <family val="2"/>
      </rPr>
      <t xml:space="preserve"> se tiene un avance de 3 de 5 actividades. Según lo reportado lo pendiente se realizara en el tercer cuatrimestre del presente año. Así las cosas y según las fechas programadas de las actividades, se mantiene la calificación </t>
    </r>
    <r>
      <rPr>
        <b/>
        <sz val="9"/>
        <rFont val="Tahoma"/>
        <family val="2"/>
      </rPr>
      <t>"Incumplida"</t>
    </r>
    <r>
      <rPr>
        <sz val="9"/>
        <rFont val="Tahoma"/>
        <family val="2"/>
      </rPr>
      <t xml:space="preserve">. Se invita al área a dar cumplimiento a las actividades faltantes y a remitir las evidencias en próximos seguimiento para dar cierre. </t>
    </r>
  </si>
  <si>
    <r>
      <t xml:space="preserve">Reporte Comercialización: </t>
    </r>
    <r>
      <rPr>
        <sz val="9"/>
        <rFont val="Tahoma"/>
        <family val="2"/>
      </rPr>
      <t xml:space="preserve">Para la vigencia 2020 se realizan reuniones de seguimiento semanal en la cual se monitorea la ejecución y atención al cliente de los contratos que se encuentran en curso.
</t>
    </r>
    <r>
      <rPr>
        <b/>
        <sz val="9"/>
        <rFont val="Tahoma"/>
        <family val="2"/>
      </rPr>
      <t xml:space="preserve">Análisis OCI: </t>
    </r>
    <r>
      <rPr>
        <sz val="9"/>
        <rFont val="Tahoma"/>
        <family val="2"/>
      </rPr>
      <t xml:space="preserve">Teniendo en cuenta los soportes entregados por el área se evidencia que no se cuenta con un formato unificado que permita evidenciar el seguimiento semanal indicado, lo anterior teniendo en cuenta que se presentan tres (3) documentos diferentes para el seguimiento de lo que viene adelantando el área, con especial énfasis en el documento de "Seguimiento Comercial 2020 - Proyectos Estratégicos" no permite evidenciar el seguimiento adelantado, toda vez que los campos de observaciones/avances y fecha límite no cuenta con información que permita determinar que la actividad se viene adelantando. Por otro lado, es importante que se adelante la evaluación de normalización del documento con el fin de estandarizar los lineamientos de seguimiento de las actividades, así como de ejecución de presupuesto de dichos contratos y/o alianzas. 
Teniendo en cuenta lo anterior, así como la fecha de terminación de la actividad se mantiene como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 xml:space="preserve"> de manera que se puedan evidenciar las mejoras a lo diseñado.  </t>
    </r>
  </si>
  <si>
    <r>
      <t xml:space="preserve">Reporte Comercialización: </t>
    </r>
    <r>
      <rPr>
        <sz val="9"/>
        <rFont val="Tahoma"/>
        <family val="2"/>
      </rPr>
      <t xml:space="preserve">Se adjunta evidencia relacionada con el reporte de cobro al cliente red prodepaz. Solicitud de facturación con todos los soportes conformes se establece en el contrato interadministrativo.
</t>
    </r>
    <r>
      <rPr>
        <b/>
        <sz val="9"/>
        <rFont val="Tahoma"/>
        <family val="2"/>
      </rPr>
      <t xml:space="preserve">Análisis OCI: </t>
    </r>
    <r>
      <rPr>
        <sz val="9"/>
        <rFont val="Tahoma"/>
        <family val="2"/>
      </rPr>
      <t xml:space="preserve">Teniendo en cuenta lo indicado por el área en el reporte, así como lo definido en la mesa de trabajo adelantada el 9 de septiembre con el acompañamiento de la Oficina de Control Interno </t>
    </r>
    <r>
      <rPr>
        <i/>
        <sz val="9"/>
        <rFont val="Tahoma"/>
        <family val="2"/>
      </rPr>
      <t xml:space="preserve">"Se encuentra pendiente analizar la manera de adelantar la consolidación de la información de la ejecución de los contratos, teniendo en cuenta  que se estaría duplicando la información al entregarla en el área financiera y dejando una copia en el expediente del contrato; queda pendiente analizar la situación y se acuerda que se adelantará el reporte del comprobante de envío realizado a financiera para un contrato que ya tenga ejecución y orden de facturación", </t>
    </r>
    <r>
      <rPr>
        <sz val="9"/>
        <rFont val="Tahoma"/>
        <family val="2"/>
      </rPr>
      <t xml:space="preserve">el área remite los soportes de ejecución de un contrato finalizado en el que se evidencian los documentos mencionados en la reunión. 
De conformidad con lo anterior, así como las fechas de ejecución se califica la acción como </t>
    </r>
    <r>
      <rPr>
        <b/>
        <sz val="9"/>
        <rFont val="Tahoma"/>
        <family val="2"/>
      </rPr>
      <t>"Incumplida"</t>
    </r>
    <r>
      <rPr>
        <sz val="9"/>
        <rFont val="Tahoma"/>
        <family val="2"/>
      </rPr>
      <t xml:space="preserve"> con el fin de verificar las acciones pertinentes que permitan mantener la documentación de la ejecución en los expedientes contractuales de los contratos que han sido suscritos por el área, ya que un solo contrato remitido por el área no permite evidenciar el cumplimiento de lo formulado en el plan. </t>
    </r>
  </si>
  <si>
    <r>
      <t xml:space="preserve">Reporte G. Documental: </t>
    </r>
    <r>
      <rPr>
        <sz val="9"/>
        <rFont val="Tahoma"/>
        <family val="2"/>
      </rPr>
      <t xml:space="preserve">Se realiza reunión con la persona de seguridad de la información de la oficina de sistemas para la revisión de los activos de información de Canal Capital.
</t>
    </r>
    <r>
      <rPr>
        <b/>
        <sz val="9"/>
        <rFont val="Tahoma"/>
        <family val="2"/>
      </rPr>
      <t xml:space="preserve">Análisis OCI: </t>
    </r>
    <r>
      <rPr>
        <sz val="9"/>
        <rFont val="Tahoma"/>
        <family val="2"/>
      </rPr>
      <t xml:space="preserve">Teniendo en cuenta lo consignado en el acta de reunión adelantada el 24 de julio de 2020, se estableció como compromiso la revisión y actualización del documento  "Registro de activos de información" durante septiembre de 2020 entre el área de Gestión Documental y Sistemas. Se verifica el documento contenido en la intranet, frente a lo cual se recomienda tener presente la fecha de terminación de la acción, así como la inclusión de la fecha de creación, actualización y/o actualización del mismo con el fin de evidenciar la trazabilidad de los cambios adelantados en el mismo. 
Por lo anterior, se mantiene la calificación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se pueda evidenciar la actualización del documento, en cumplimiento de los compromisos consignados en el acta remitida y adicionalmente, se recomienda revisar el estado de acciones remitido por la Oficina de Control Interno al finalizar cada seguimiento. </t>
    </r>
  </si>
  <si>
    <r>
      <rPr>
        <b/>
        <sz val="9"/>
        <rFont val="Tahoma"/>
        <family val="2"/>
      </rPr>
      <t>Reporte G. Documental:</t>
    </r>
    <r>
      <rPr>
        <sz val="9"/>
        <rFont val="Tahoma"/>
        <family val="2"/>
      </rPr>
      <t xml:space="preserve"> Las actividades planteadas ya se realizaron por favor revisar los soportes anteriormente entregados.
</t>
    </r>
    <r>
      <rPr>
        <b/>
        <sz val="9"/>
        <rFont val="Tahoma"/>
        <family val="2"/>
      </rPr>
      <t>Análisis OCI:</t>
    </r>
    <r>
      <rPr>
        <sz val="9"/>
        <rFont val="Tahoma"/>
        <family val="2"/>
      </rPr>
      <t xml:space="preserve"> Teniendo en cuenta lo indicado por el área, se reitera que la actividad pendiente se enfoca a la ejecución de jornadas de divulgación de la Política adoptada al interior del Canal, en atención a la dinámica de contratación del Canal. Debido a que no se han adelantado las actividades pendientes,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y se recomienda al área adelantar la verificación del estado de acciones remitido por la Oficina de Control Interno al finalizar cada seguimiento. </t>
    </r>
  </si>
  <si>
    <r>
      <t xml:space="preserve">Reporte G. Documental: </t>
    </r>
    <r>
      <rPr>
        <sz val="9"/>
        <rFont val="Tahoma"/>
        <family val="2"/>
      </rPr>
      <t xml:space="preserve">Se realiza la actualización del Sistema Integrado de Conservación contemplando el Plan de preservación digital a largo plazo y de Conservación Documental.
</t>
    </r>
    <r>
      <rPr>
        <b/>
        <sz val="9"/>
        <rFont val="Tahoma"/>
        <family val="2"/>
      </rPr>
      <t xml:space="preserve">Análisis OCI: </t>
    </r>
    <r>
      <rPr>
        <sz val="9"/>
        <rFont val="Tahoma"/>
        <family val="2"/>
      </rPr>
      <t xml:space="preserve">Verificados los soportes remitidos por el área no se evidencia la ejecución de las actividades 5. Aprobar el Documento SIC por el Comité Institucional de Gestión y Desempeño y 6. Publicar el SIC en la Intranet del Canal, teniendo en cuenta lo formulado en el plan. Por lo anterior, se mantiene la calificación como </t>
    </r>
    <r>
      <rPr>
        <b/>
        <sz val="9"/>
        <rFont val="Tahoma"/>
        <family val="2"/>
      </rPr>
      <t>"Incumplida"</t>
    </r>
    <r>
      <rPr>
        <sz val="9"/>
        <rFont val="Tahoma"/>
        <family val="2"/>
      </rPr>
      <t xml:space="preserve"> y se recomienda adelantar las actividades correspondientes con el fin de dar cabal cumplimiento a lo formulado, así como revisar el estado de acciones remitido por la Oficina de Control Interno al finalizar cada seguimiento. </t>
    </r>
  </si>
  <si>
    <r>
      <t xml:space="preserve">Reporte G. Documental: </t>
    </r>
    <r>
      <rPr>
        <sz val="9"/>
        <rFont val="Tahoma"/>
        <family val="2"/>
      </rPr>
      <t xml:space="preserve">Se realiza la actualización junto con el área de planeación de la Matriz de riesgos de Gestión Documental.
</t>
    </r>
    <r>
      <rPr>
        <b/>
        <sz val="9"/>
        <rFont val="Tahoma"/>
        <family val="2"/>
      </rPr>
      <t>Análisis OCI:</t>
    </r>
    <r>
      <rPr>
        <sz val="9"/>
        <rFont val="Tahoma"/>
        <family val="2"/>
      </rPr>
      <t xml:space="preserve"> Se evidenciaron las actas de reunión correspondientes al 8 y 17 de junio de 2020, en las cuales se consigna la revisión de los riesgos asociados al proceso, así como la respectiva divulgación en la intranet de la matriz correspondiente; sin embargo, teniendo en cuenta que se encuentra pendiente su articulación con el Plan de Emergencias del proceso, se procede a calificar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de manera que se puedan adelantar las verificaciones posteriores sobre el documento pendiente de publicación y divulgación al interior de la entidad. </t>
    </r>
  </si>
  <si>
    <r>
      <t xml:space="preserve">Reporte G. Documental: </t>
    </r>
    <r>
      <rPr>
        <sz val="9"/>
        <rFont val="Tahoma"/>
        <family val="2"/>
      </rPr>
      <t xml:space="preserve">Se realiza la actualización de los procedimientos de Gestión Documental según las recomendaciones del Informe de la Auditoria de Gestión Documental.
</t>
    </r>
    <r>
      <rPr>
        <b/>
        <sz val="9"/>
        <rFont val="Tahoma"/>
        <family val="2"/>
      </rPr>
      <t xml:space="preserve">Análisis OCI: </t>
    </r>
    <r>
      <rPr>
        <sz val="9"/>
        <rFont val="Tahoma"/>
        <family val="2"/>
      </rPr>
      <t xml:space="preserve">Adelantada la verificación de la documentación disponible para consulta en la intranet de Capital, se evidenció que de los 46 documentos con los que cuenta el área se ha adelantado la actualización de dos (2) documentos y que se viene adelantando la verificación de los procedimientos del proceso. Teniendo en cuenta lo anterior, se recomienda al área adelantar las actividades pendientes con el fin de dar cabal cumplimiento a lo formulado, así como adelantar la revisión del estado de acciones remitido por la Oficina de Control Interno al finalizar cada seguimiento.  
Debido a lo anterior, se procede a calificar la acción con estado </t>
    </r>
    <r>
      <rPr>
        <b/>
        <sz val="9"/>
        <rFont val="Tahoma"/>
        <family val="2"/>
      </rPr>
      <t xml:space="preserve">"En Proceso". </t>
    </r>
  </si>
  <si>
    <r>
      <t xml:space="preserve">Reporte G. Documental: </t>
    </r>
    <r>
      <rPr>
        <sz val="9"/>
        <rFont val="Tahoma"/>
        <family val="2"/>
      </rPr>
      <t xml:space="preserve">Se realiza la encuestada para identificar en las áreas de Canal Capital que áreas pueden tener documentación con Biodeterioro.
</t>
    </r>
    <r>
      <rPr>
        <b/>
        <sz val="9"/>
        <rFont val="Tahoma"/>
        <family val="2"/>
      </rPr>
      <t xml:space="preserve">Análisis OCI: </t>
    </r>
    <r>
      <rPr>
        <sz val="9"/>
        <rFont val="Tahoma"/>
        <family val="2"/>
      </rPr>
      <t xml:space="preserve">Se verifican los soportes remitidos por el área dentro de los que se evidencia la aplicación de una encuesta a 13 personas con el fin de identificar documentación con biodeterioro y adelantar soluciones sobre lo encontrado. Teniendo en cuenta lo anterior, así como la actual emergencia sanitaria por la que no se adelantaron las actas formuladas, se recomienda al área adelantar el informe de seguimiento sobre la documentación con biodeterioro que dé cabal cumplimiento a lo formulado. </t>
    </r>
    <r>
      <rPr>
        <b/>
        <sz val="9"/>
        <rFont val="Tahoma"/>
        <family val="2"/>
      </rPr>
      <t xml:space="preserve">
</t>
    </r>
    <r>
      <rPr>
        <sz val="9"/>
        <rFont val="Tahoma"/>
        <family val="2"/>
      </rPr>
      <t xml:space="preserve">De conformidad con lo reportado por el área, así como las fechas de ejecución establecidas, se califica la acción con estado </t>
    </r>
    <r>
      <rPr>
        <b/>
        <sz val="9"/>
        <rFont val="Tahoma"/>
        <family val="2"/>
      </rPr>
      <t>"En Proceso".</t>
    </r>
  </si>
  <si>
    <r>
      <t xml:space="preserve">Reporte G. Documental: </t>
    </r>
    <r>
      <rPr>
        <sz val="9"/>
        <rFont val="Tahoma"/>
        <family val="2"/>
      </rPr>
      <t xml:space="preserve">Se realiza las capitaciones sobre el FUID a las áreas que conforman la dirección Operativa.
</t>
    </r>
    <r>
      <rPr>
        <b/>
        <sz val="9"/>
        <rFont val="Tahoma"/>
        <family val="2"/>
      </rPr>
      <t xml:space="preserve">Análisis OCI: </t>
    </r>
    <r>
      <rPr>
        <sz val="9"/>
        <rFont val="Tahoma"/>
        <family val="2"/>
      </rPr>
      <t xml:space="preserve">Se evidenció la capacitación sobre el diligenciamiento del formato  AGRI-GD-FT-007 FORMATO ÚNICO DE INVENTARIO DOCUMENTAL (FUID) a las áreas misionales durante el mes de junio; sin embargo, a la fecha se encuentra pendiente adelantar el seguimiento por parte del grupo de Gestión Documental al diligenciamiento del FUID en las áreas misionales. Por lo que se recomienda al área adelantar las actividades pendientes con el fin de dar cabal cumplimiento a lo formulado, así como adelantar la revisión del estado de acciones remitido por la Oficina de Control Interno al finalizar cada seguimiento.   </t>
    </r>
    <r>
      <rPr>
        <b/>
        <sz val="9"/>
        <rFont val="Tahoma"/>
        <family val="2"/>
      </rPr>
      <t xml:space="preserve">
</t>
    </r>
    <r>
      <rPr>
        <sz val="9"/>
        <rFont val="Tahoma"/>
        <family val="2"/>
      </rPr>
      <t xml:space="preserve">Teniendo en cuenta lo anterior, así como la fecha de ejecución de las acciones establecida, se califica la acción </t>
    </r>
    <r>
      <rPr>
        <b/>
        <sz val="9"/>
        <rFont val="Tahoma"/>
        <family val="2"/>
      </rPr>
      <t>"En Proceso"</t>
    </r>
    <r>
      <rPr>
        <sz val="9"/>
        <rFont val="Tahoma"/>
        <family val="2"/>
      </rPr>
      <t>.</t>
    </r>
  </si>
  <si>
    <r>
      <t xml:space="preserve">Reporte G. Documental: </t>
    </r>
    <r>
      <rPr>
        <sz val="9"/>
        <rFont val="Tahoma"/>
        <family val="2"/>
      </rPr>
      <t xml:space="preserve">Se realiza las capacitaciones de conformación de expedientes según TRD para expedientes físicos y digitales.
</t>
    </r>
    <r>
      <rPr>
        <b/>
        <sz val="9"/>
        <rFont val="Tahoma"/>
        <family val="2"/>
      </rPr>
      <t xml:space="preserve">Análisis OCI: </t>
    </r>
    <r>
      <rPr>
        <sz val="9"/>
        <rFont val="Tahoma"/>
        <family val="2"/>
      </rPr>
      <t xml:space="preserve">Teniendo en cuenta la actual emergencia sanitaria declarada en el territorio nacional, desde el área de Gestión Documental se adelantó la definición de lineamientos en el marco de la gestión de documentos digitales, mediante la emisión de la AGRI-GD-GU-002 GUÍA DE LINEAMIENTOS PARA EL USO Y ALMACENAMIENTO DE DOCUMENTOS DIGITALES Y/O ELECTRÓNICOS EN CANAL CAPITAL, la cual ha venido divulgándose al interior de los procesos como se evidencia en los vídeos suministrados; sumado a lo anterior, se recomienda adelantar la documentación y cargue de las actas y/o invitaciones generadas a la actividad, así como lo restante frente a la realización del "seguimiento por parte del grupo de Gestión Documental a las áreas misionales en la conformación de expedientes" que permita darle cabal cumplimiento a lo formulado en los plazos definidos. 
Teniendo en cuenta lo anterior, se califica la acción con estado </t>
    </r>
    <r>
      <rPr>
        <b/>
        <sz val="9"/>
        <rFont val="Tahoma"/>
        <family val="2"/>
      </rPr>
      <t xml:space="preserve">"En Proceso". </t>
    </r>
  </si>
  <si>
    <r>
      <t xml:space="preserve">Reporte C. Técnica: </t>
    </r>
    <r>
      <rPr>
        <sz val="9"/>
        <rFont val="Tahoma"/>
        <family val="2"/>
      </rPr>
      <t xml:space="preserve">Se realizo la segunda jornada de mantenimiento en el mes junio, en el cual se hizo el seguimiento correspondiente plasmado en lineamiento realizado, garantizando el diligenciamiento de las hojas de vida.
</t>
    </r>
    <r>
      <rPr>
        <b/>
        <sz val="9"/>
        <rFont val="Tahoma"/>
        <family val="2"/>
      </rPr>
      <t xml:space="preserve">Análisis OCI: </t>
    </r>
    <r>
      <rPr>
        <sz val="9"/>
        <rFont val="Tahoma"/>
        <family val="2"/>
      </rPr>
      <t xml:space="preserve">Se revisan los formatos remitidos por el área evidenciando que éste se mantiene en versión 3 con fecha del 05-12-2017; sin embargo, se evidencia que se han adelantado las mejoras frente a la verificación por parte del líder de proceso, se recomienda adelantar el diligenciamiento de los campos definidos de manera completa con el fin de evidenciar la trazabilidad de ejecución de los mantenimientos. 
Teniendo en cuenta lo anterior, así como las fechas de ejecución definidas en el plan, se califica la acción con estado </t>
    </r>
    <r>
      <rPr>
        <b/>
        <sz val="9"/>
        <rFont val="Tahoma"/>
        <family val="2"/>
      </rPr>
      <t>"En Proceso"</t>
    </r>
    <r>
      <rPr>
        <sz val="9"/>
        <rFont val="Tahoma"/>
        <family val="2"/>
      </rPr>
      <t xml:space="preserve"> y se recomienda adelantar la verificación de las recomendaciones entregadas e implementación de las modificaciones a que haya lugar. </t>
    </r>
  </si>
  <si>
    <r>
      <rPr>
        <b/>
        <sz val="9"/>
        <rFont val="Tahoma"/>
        <family val="2"/>
      </rPr>
      <t>Reporte C. Jurídica:</t>
    </r>
    <r>
      <rPr>
        <sz val="9"/>
        <rFont val="Tahoma"/>
        <family val="2"/>
      </rPr>
      <t xml:space="preserve"> Presentaciones en Power Point y citaciones
</t>
    </r>
    <r>
      <rPr>
        <b/>
        <sz val="9"/>
        <rFont val="Tahoma"/>
        <family val="2"/>
      </rPr>
      <t>Análisis OCI:</t>
    </r>
    <r>
      <rPr>
        <sz val="9"/>
        <rFont val="Tahoma"/>
        <family val="2"/>
      </rPr>
      <t xml:space="preserve"> Los soportes dan cuenta de dos capacitaciones dirigidas a superar las causas del hallazgo. Quedan pendientes dos capacitaciones de acuerdo a la formulación inicial de la acción. Por tal razón se califica </t>
    </r>
    <r>
      <rPr>
        <b/>
        <sz val="9"/>
        <rFont val="Tahoma"/>
        <family val="2"/>
      </rPr>
      <t>"En Proceso"</t>
    </r>
    <r>
      <rPr>
        <sz val="9"/>
        <rFont val="Tahoma"/>
        <family val="2"/>
      </rPr>
      <t xml:space="preserve"> con la alerta de la fecha de terminación para que sea tenida en cuenta por el área. </t>
    </r>
  </si>
  <si>
    <t xml:space="preserve">Una herramienta de autoevaluación divulgada. </t>
  </si>
  <si>
    <r>
      <rPr>
        <b/>
        <sz val="9"/>
        <color theme="1"/>
        <rFont val="Tahoma"/>
        <family val="2"/>
      </rPr>
      <t>Reporte planeación:</t>
    </r>
    <r>
      <rPr>
        <sz val="9"/>
        <color theme="1"/>
        <rFont val="Tahoma"/>
        <family val="2"/>
      </rPr>
      <t xml:space="preserve"> Esta actividad se llevará a cabo en el tercer cuatrimestre del año a partir de los ajustes y actualizaciones realizados en el segundo cuatrimestre.
</t>
    </r>
    <r>
      <rPr>
        <b/>
        <sz val="9"/>
        <color theme="1"/>
        <rFont val="Tahoma"/>
        <family val="2"/>
      </rPr>
      <t>Análisis OCI:</t>
    </r>
    <r>
      <rPr>
        <sz val="9"/>
        <color theme="1"/>
        <rFont val="Tahoma"/>
        <family val="2"/>
      </rPr>
      <t xml:space="preserve"> Conforme a lo reportado por el área y en vista que no se aportaron evidencias para la acción, procede calificar la acción con alerta de </t>
    </r>
    <r>
      <rPr>
        <b/>
        <sz val="9"/>
        <color theme="1"/>
        <rFont val="Tahoma"/>
        <family val="2"/>
      </rPr>
      <t xml:space="preserve">"Sin Iniciar". </t>
    </r>
    <r>
      <rPr>
        <sz val="9"/>
        <color theme="1"/>
        <rFont val="Tahoma"/>
        <family val="2"/>
      </rPr>
      <t xml:space="preserve">Se avisa que la fecha de vencimiento dispuesta para la acción esta programada para el mes de diciembre de 2020. </t>
    </r>
  </si>
  <si>
    <t xml:space="preserve">La entidad no cuenta con una metodología de reporte en el cual se den los lineamientos para informar al área de contabilidad el reconocimiento  de los derechos patrimoniales de autor </t>
  </si>
  <si>
    <t>Socialización de las actualizaciones emitidas por la CGN</t>
  </si>
  <si>
    <t>Al cierre de la vigencia, no se han realizado registro contables en cuenta diferentes a las permitidas por la CGN bajo lo establecido en la Resolución 414 de 2014 y sus modificaciones  y la Resolución 139 de 2015. y sus modificaciones</t>
  </si>
  <si>
    <r>
      <rPr>
        <b/>
        <sz val="9"/>
        <color theme="1"/>
        <rFont val="Tahoma"/>
        <family val="2"/>
      </rPr>
      <t>Reporte Financiera:</t>
    </r>
    <r>
      <rPr>
        <sz val="9"/>
        <color theme="1"/>
        <rFont val="Tahoma"/>
        <family val="2"/>
      </rPr>
      <t xml:space="preserve">  Las conciliaciones bancarias son elaboradas por los profesionales de apoyo contable y revisadas por el profesional universitario de Contabilidad. Del mes de Enero a Abril se encuentran archivadas de forma física en las instalaciones del Canal y de Mayo y Junio se encuentran en digital. 
</t>
    </r>
    <r>
      <rPr>
        <b/>
        <sz val="9"/>
        <color theme="1"/>
        <rFont val="Tahoma"/>
        <family val="2"/>
      </rPr>
      <t>Análisis OCI:</t>
    </r>
    <r>
      <rPr>
        <sz val="9"/>
        <color theme="1"/>
        <rFont val="Tahoma"/>
        <family val="2"/>
      </rPr>
      <t xml:space="preserve"> La información de avance reportada,  no corresponde a las acciones establecidas. Es importante tener en cuenta las acciones propuestas para preparar y remitir los soportes, para que estos evidencien la efectividad de la mejora establecida. Teniendo en cuenta esto, se califica como </t>
    </r>
    <r>
      <rPr>
        <b/>
        <sz val="9"/>
        <color theme="1"/>
        <rFont val="Tahoma"/>
        <family val="2"/>
      </rPr>
      <t>"Sin Iniciar"</t>
    </r>
    <r>
      <rPr>
        <sz val="9"/>
        <color theme="1"/>
        <rFont val="Tahoma"/>
        <family val="2"/>
      </rPr>
      <t xml:space="preserve">.  </t>
    </r>
  </si>
  <si>
    <t>Contar con un instructivo para la medición posterior de los bienes de la entidad</t>
  </si>
  <si>
    <t>Al cierre de la vigencia no se realizó actualización de normatividad aplicable al procedimiento de Estados Financieros.</t>
  </si>
  <si>
    <t xml:space="preserve">No se tenía claridad de donde se debía clasificar el bien teniendo en cuenta que no se tiene una cuenta especifica en el plan de cuentas. </t>
  </si>
  <si>
    <t>1. Solicitar a la CGN concepto sobre el registro de reconocimiento del Bien de Interés Cultural poseído por la entidad.
2. Realizar la reclasificación de acuerdo a lo conceptuado por la CGN, si hubiere lugar a ello.</t>
  </si>
  <si>
    <r>
      <rPr>
        <b/>
        <sz val="9"/>
        <color theme="1"/>
        <rFont val="Tahoma"/>
        <family val="2"/>
      </rPr>
      <t>Reporte Financiera:</t>
    </r>
    <r>
      <rPr>
        <sz val="9"/>
        <color theme="1"/>
        <rFont val="Tahoma"/>
        <family val="2"/>
      </rPr>
      <t xml:space="preserve"> Se realizó la consulta a la CGN recibiendo respuesta el día 20 de febrero de 2020 (se anexa concepto). El día 28 de febrero se realizó la reclasificación con la Nota 002-2.
</t>
    </r>
    <r>
      <rPr>
        <b/>
        <sz val="9"/>
        <color theme="1"/>
        <rFont val="Tahoma"/>
        <family val="2"/>
      </rPr>
      <t>Análisis OCI: R</t>
    </r>
    <r>
      <rPr>
        <sz val="9"/>
        <color theme="1"/>
        <rFont val="Tahoma"/>
        <family val="2"/>
      </rPr>
      <t xml:space="preserve">eportan soportes que no remiten en la carpeta del drive (Concepto de la CGN y nota de reclasificación), por lo cual no es posible evidenciar el cumplimiento de las actividades planteadas. Teniendo en cuenta esto, se califica como </t>
    </r>
    <r>
      <rPr>
        <b/>
        <sz val="9"/>
        <color theme="1"/>
        <rFont val="Tahoma"/>
        <family val="2"/>
      </rPr>
      <t>"Sin Iniciar"</t>
    </r>
    <r>
      <rPr>
        <sz val="9"/>
        <color theme="1"/>
        <rFont val="Tahoma"/>
        <family val="2"/>
      </rPr>
      <t xml:space="preserve">.  </t>
    </r>
  </si>
  <si>
    <t>Actualizar el Instructivo AGFF-CO-IN-004 con lo establecido en la Resolución 441 de 2019 emitido por la CGN</t>
  </si>
  <si>
    <t xml:space="preserve">Las áreas que suministran información a Contabilidad, no han solicitado capacitaciones en temas puntales o generales que afecten la información que ellos entregan como insumo. </t>
  </si>
  <si>
    <t xml:space="preserve">1. Enviar correo electrónico trimestralmente, a las áreas que suministran información a Contabilidad sobre las dudas e inquietudes que tengan sobre los reportes que deben hacer periódicamente.
2. Socializar la normatividad que se genere por parte de la CGN y la SHD de manera mensual si la hubiere con el personal del área contable.
</t>
  </si>
  <si>
    <t>Reporte a la Dirección Nacional de Derechos de Autor</t>
  </si>
  <si>
    <t xml:space="preserve">No se esta cumpliendo con el mecanismo de control establecido para evitar que usuarios sin los permisos correspondientes instalen software sin las licencias correspondientes. Se encontró esta situación en dos (02) de los veinte (20) equipos revisados. </t>
  </si>
  <si>
    <r>
      <t xml:space="preserve">Reporte Sistemas: </t>
    </r>
    <r>
      <rPr>
        <sz val="9"/>
        <color theme="1"/>
        <rFont val="Tahoma"/>
        <family val="2"/>
      </rPr>
      <t xml:space="preserve">1. En el mes de mayo de la vigencia actual se realizó capacitación sobre uso de software licenciado-equipos fuera del dominio. 2. En el mes de Junio de la vigencia actual, se realizó seguimiento a los equipos del Área Técnica que se encuentran fuera. del dominio aplicando el formato AGRI-SI-FT-041 SEGUIMIENTO EQUIPOS FUERA DE DOMINIO.
</t>
    </r>
    <r>
      <rPr>
        <b/>
        <sz val="9"/>
        <color theme="1"/>
        <rFont val="Tahoma"/>
        <family val="2"/>
      </rPr>
      <t xml:space="preserve">Análisis OCI: </t>
    </r>
    <r>
      <rPr>
        <sz val="9"/>
        <color theme="1"/>
        <rFont val="Tahoma"/>
        <family val="2"/>
      </rPr>
      <t xml:space="preserve">Se realiza la verificación de los soportes remitidos evidenciando que se adelantó el 28 de mayo de 2020 la capacitación sobre uso de software y formatos de seguimiento con los que cuenta Capital, así mismo, se evidencia el seguimiento adelantado a 19 equipos de cómputo en el formato AGRI-SI-FT-041 SEGUIMIENTO EQUIPOS FUERA DE DOMINIO por parte del área Técnica. Por lo anterior y teniendo en cuenta las fechas de ejecución determinadas en el plan, se califica la acción con estado </t>
    </r>
    <r>
      <rPr>
        <b/>
        <sz val="9"/>
        <color theme="1"/>
        <rFont val="Tahoma"/>
        <family val="2"/>
      </rPr>
      <t>"En Proceso"</t>
    </r>
    <r>
      <rPr>
        <sz val="9"/>
        <color theme="1"/>
        <rFont val="Tahoma"/>
        <family val="2"/>
      </rPr>
      <t xml:space="preserve"> y se recomienda al área adelantar el seguimiento faltante de los equipos que se encuentran fuera de dominio en Capital.</t>
    </r>
  </si>
  <si>
    <t>Realizar socialización  a los funcionarios de lo nuevos procesos de producción y procedimientos que se levanten teniendo en cuenta los nuevos lineamientos de producción que desarrolle la nueva administración 2020.</t>
  </si>
  <si>
    <r>
      <t xml:space="preserve">Reporte C. Producción: </t>
    </r>
    <r>
      <rPr>
        <sz val="9"/>
        <color theme="1"/>
        <rFont val="Tahoma"/>
        <family val="2"/>
      </rPr>
      <t xml:space="preserve">1. Se encuentra en proceso de actualización los procedimientos y manuales que perteneces al proceso de producción. 2. Se ha tenido avance respecto a la revisión y actualización de los formatos.  3. Los siguientes documentos tienen una condición especial para precisar: *Política de producción - se eliminará una vez se confirmen ajustes finales del manual general de producción. *Caracterización - este documento se actualizará una vez se finalice toda la actualización del proceso. *Manual general de producción: en el se han incluido todas las líneas que conforman el proceso de producción de contenidos de la dirección operativa.
Sin embargo es importante aclarar que acuerdo con la importancia o la necesidad de las áreas se determinara la creación de nuevos documentos, preliminarmente la tarea se ha concentrado en revisar la documentación y actualizar o depurar aquella que no genere valor agregado. Partiendo de esto se establecido el plan de trabajo y se ha venido evolucionando en mayor o menor medida de acuerdo a la disposición del líder del área involucrada, sin que esto nos haya representado un rezago, se ha realizado la tarea de manera paulatina y adecuada de acuerdo a las condiciones de la dirección operativa, nos ha parecido pertinente realizar la revisión de toda la información vigente de manera respetuosa y pausada y con ello garantizar la continuidad de la gestión de conocimiento y evitar la perdida de buenas prácticas que administraciones anteriores hayan implementado.
</t>
    </r>
    <r>
      <rPr>
        <b/>
        <sz val="9"/>
        <color theme="1"/>
        <rFont val="Tahoma"/>
        <family val="2"/>
      </rPr>
      <t xml:space="preserve">Análisis OCI: </t>
    </r>
    <r>
      <rPr>
        <sz val="9"/>
        <color theme="1"/>
        <rFont val="Tahoma"/>
        <family val="2"/>
      </rPr>
      <t>Verificados los soportes remitidos por el área se evidencia que durante lo corrido de la vigencia 2020 se adelantó la actualización de ocho (8) documentos pertenecientes al área de 30 que se encuentran disponibles para consulta en la intranet, de igual manera se evidencia que se han realizado mesas de trabajo con el equipo de trabajo de la Coordinación de Producción con el fin de establecer los cambios a efectuar en estos. 
Teniendo en cuenta lo anterior, así como las fechas establecidas para la ejecución se califica la acción con estado</t>
    </r>
    <r>
      <rPr>
        <b/>
        <sz val="9"/>
        <color theme="1"/>
        <rFont val="Tahoma"/>
        <family val="2"/>
      </rPr>
      <t xml:space="preserve"> "En Proceso"</t>
    </r>
    <r>
      <rPr>
        <sz val="9"/>
        <color theme="1"/>
        <rFont val="Tahoma"/>
        <family val="2"/>
      </rPr>
      <t xml:space="preserve"> y se recomienda al área seguir adelantando la revisión y actualización de la documentación del proceso, con el fin de dar cabal cumplimiento a lo formulado dentro de los plazos establecidos. </t>
    </r>
  </si>
  <si>
    <r>
      <t xml:space="preserve">Reporte C. Producción: </t>
    </r>
    <r>
      <rPr>
        <sz val="9"/>
        <color theme="1"/>
        <rFont val="Tahoma"/>
        <family val="2"/>
      </rPr>
      <t xml:space="preserve">Se tiene estructuradas hojas de vida de indicadores de acuerdo con los lineamientos establecidos por planeación de Capital.
</t>
    </r>
    <r>
      <rPr>
        <b/>
        <sz val="9"/>
        <color theme="1"/>
        <rFont val="Tahoma"/>
        <family val="2"/>
      </rPr>
      <t xml:space="preserve">Análisis OCI: </t>
    </r>
    <r>
      <rPr>
        <sz val="9"/>
        <color theme="1"/>
        <rFont val="Tahoma"/>
        <family val="2"/>
      </rPr>
      <t xml:space="preserve">Teniendo en cuenta el reporte del área se procede a la verificación de las hojas de vida de los indicadores, evidenciando que para la vigencia 2019 se tienen errores de cálculo y que para el indicador estructurado de medición de transmisiones especiales para la vigencia 2020 y que en el marco de la actual emergencia sanitaria ha tenido que cancelarse todo evento, se observa en el análisis que debe realizarse un cambio a este, sin que se haya adelantado a la fecha. 
Teniendo en cuenta lo anterior, así como las fechas de ejecución establecidas en el plan, se califica la acción con estado </t>
    </r>
    <r>
      <rPr>
        <b/>
        <sz val="9"/>
        <color theme="1"/>
        <rFont val="Tahoma"/>
        <family val="2"/>
      </rPr>
      <t>"En Proceso"</t>
    </r>
    <r>
      <rPr>
        <sz val="9"/>
        <color theme="1"/>
        <rFont val="Tahoma"/>
        <family val="2"/>
      </rPr>
      <t xml:space="preserve"> y se recomienda al área efectuar la revisión de las hojas de vida de los indicadores de manera que se ajusten a la realidad del proceso. </t>
    </r>
  </si>
  <si>
    <t>Eliminar el manual de Dron, en vista que el diseño de producción actual no esta cumpliendo con los parámetros allí indicados; adicionalmente, se puede revisar en que proceso o procedimiento puede ir alineado.</t>
  </si>
  <si>
    <r>
      <rPr>
        <b/>
        <sz val="9"/>
        <rFont val="Tahoma"/>
        <family val="2"/>
      </rPr>
      <t xml:space="preserve">Reporte Serv. Administrativos: </t>
    </r>
    <r>
      <rPr>
        <sz val="9"/>
        <rFont val="Tahoma"/>
        <family val="2"/>
      </rPr>
      <t xml:space="preserve">Acción 1: Se elabora el Cronograma de Avalúos para la vigencia 2020. (ver anexo 7.2.2 - 2018). Acción 2: Teniendo en cuenta que el Subdirección financiera es quien solicita esta información en el último trimestre del año, el área servicios administrativos procederá a solicitar dicha información por medio de memorando a los responsables de los bienes (sistemas y Técnica) para realizar la consolidación de la información. Por lo anterior, esta acción se encuentra en proceso.        
</t>
    </r>
    <r>
      <rPr>
        <b/>
        <sz val="9"/>
        <rFont val="Tahoma"/>
        <family val="2"/>
      </rPr>
      <t>Análisis OCI:</t>
    </r>
    <r>
      <rPr>
        <sz val="9"/>
        <rFont val="Tahoma"/>
        <family val="2"/>
      </rPr>
      <t xml:space="preserve"> Se evidencia que frente a la Actividad No. 1 de la Acción se elaboró el Cronograma de Avalúos para la vigencia 2020 de las áreas Sistemas, Servicios Administrativos y Área Técnica las cuales tienen fecha de inicio el 24/10/2020 y fecha de finalización 29/11/2020. Respecto de la Actividad No.2 el área indica que se encuentra en proceso por lo cual se encuentra pendiente la información requerida para elaborar el informe final sobre el tema en mención y remitir a Subdirección Financiera en los tiempos prudenciales. Con base en lo anterior la acción queda abierta y se realizará la revisión respectiva respecto de si es posible su cierre.
Teniendo en cuenta lo anterior, se mantiene la calificación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las mejoras frente a la determinación del deterioro de bienes.</t>
    </r>
  </si>
  <si>
    <r>
      <rPr>
        <b/>
        <sz val="9"/>
        <color theme="1"/>
        <rFont val="Tahoma"/>
        <family val="2"/>
      </rPr>
      <t>Reporte Serv. Administrativos:</t>
    </r>
    <r>
      <rPr>
        <sz val="9"/>
        <color theme="1"/>
        <rFont val="Tahoma"/>
        <family val="2"/>
      </rPr>
      <t xml:space="preserve"> No se relaciona reportes ni soportes relacionados.
</t>
    </r>
    <r>
      <rPr>
        <b/>
        <sz val="9"/>
        <color theme="1"/>
        <rFont val="Tahoma"/>
        <family val="2"/>
      </rPr>
      <t>Análisis OCI:</t>
    </r>
    <r>
      <rPr>
        <sz val="9"/>
        <color theme="1"/>
        <rFont val="Tahoma"/>
        <family val="2"/>
      </rPr>
      <t xml:space="preserve"> No se adjuntaron soportes correspondientes al segundo cuatrimestre de la vigencia 2020, lo cual impide verificar el adecuado cumplimiento de las actividades relacionadas con la Acción y la meta de acción, en tal sentido se recomienda al área adelantar las actividades previstas que permitan darle cabal cumplimiento a lo formulado.
Teniendo en cuenta lo anterior al corte del presente seguimiento 31/08/2020 la acción se califica como "</t>
    </r>
    <r>
      <rPr>
        <b/>
        <sz val="9"/>
        <color theme="1"/>
        <rFont val="Tahoma"/>
        <family val="2"/>
      </rPr>
      <t>Sin Iniciar</t>
    </r>
    <r>
      <rPr>
        <sz val="9"/>
        <color theme="1"/>
        <rFont val="Tahoma"/>
        <family val="2"/>
      </rPr>
      <t>". Se recomienda al área adelantar las actividades pendientes que permitan darle cabal cumplimiento a lo formulado dentro del plazo establecido para tal efecto.</t>
    </r>
  </si>
  <si>
    <r>
      <rPr>
        <b/>
        <sz val="9"/>
        <color theme="1"/>
        <rFont val="Tahoma"/>
        <family val="2"/>
      </rPr>
      <t>Reporte Financiera:</t>
    </r>
    <r>
      <rPr>
        <sz val="9"/>
        <color theme="1"/>
        <rFont val="Tahoma"/>
        <family val="2"/>
      </rPr>
      <t xml:space="preserve"> Internamente se socializa y se retroalimenta la normatividad emitida por la CGN y SHD a la fecha. 
</t>
    </r>
    <r>
      <rPr>
        <b/>
        <sz val="9"/>
        <color theme="1"/>
        <rFont val="Tahoma"/>
        <family val="2"/>
      </rPr>
      <t>Análisis OCI</t>
    </r>
    <r>
      <rPr>
        <sz val="9"/>
        <color theme="1"/>
        <rFont val="Tahoma"/>
        <family val="2"/>
      </rPr>
      <t>: La información de avance reportada,  no evidencia el cumplimiento de las acciones establecidas. No se remitieron soportes para esta acción. Es importante tener en cuenta las acciones propuestas para preparar y remitir los soportes, para que estos evidencien la efectividad de la mejora establecida. Teniendo en cuenta esto, se califica como</t>
    </r>
    <r>
      <rPr>
        <b/>
        <sz val="9"/>
        <color theme="1"/>
        <rFont val="Tahoma"/>
        <family val="2"/>
      </rPr>
      <t xml:space="preserve"> "Sin Iniciar". </t>
    </r>
    <r>
      <rPr>
        <sz val="9"/>
        <color theme="1"/>
        <rFont val="Tahoma"/>
        <family val="2"/>
      </rPr>
      <t xml:space="preserve"> </t>
    </r>
  </si>
  <si>
    <r>
      <rPr>
        <b/>
        <sz val="9"/>
        <rFont val="Tahoma"/>
        <family val="2"/>
      </rPr>
      <t>Reporte Planeación:</t>
    </r>
    <r>
      <rPr>
        <sz val="9"/>
        <rFont val="Tahoma"/>
        <family val="2"/>
      </rPr>
      <t xml:space="preserve"> En la actualidad el proceso de Planeación Estratégica tiene todos sus procedimientos actualizados a excepción del procedimiento EPLE-PD-003 PROYECTO FONDO PARA EL DESARROLLO DE LA TELEVISIÓN Y LOS CONTENIDOS (FONTV), este procedimiento está en proceso de actualización la cual se tiene programada para el ultimo cuatrimestre del año 2020.
</t>
    </r>
    <r>
      <rPr>
        <b/>
        <sz val="9"/>
        <rFont val="Tahoma"/>
        <family val="2"/>
      </rPr>
      <t xml:space="preserve">
Análisis OCI:</t>
    </r>
    <r>
      <rPr>
        <sz val="9"/>
        <rFont val="Tahoma"/>
        <family val="2"/>
      </rPr>
      <t xml:space="preserve"> Según la acción se contempla la actualización de la totalidad de los procedimientos asociados al proceso "planeación estratégica". No obstante hace falta uno .Así las cosas se mantiene lo avisado en el anterior seguimiento: Se mantiene el estado abierto de la acción según lo reportado. Se invita al área a llevar a cabo la actualización del procedimiento para poder dar cierre a la acción. De acuerdo a la fecha programada se califica </t>
    </r>
    <r>
      <rPr>
        <b/>
        <sz val="9"/>
        <rFont val="Tahoma"/>
        <family val="2"/>
      </rPr>
      <t>"Terminada Extemporánea".</t>
    </r>
  </si>
  <si>
    <r>
      <rPr>
        <b/>
        <sz val="9"/>
        <color theme="1"/>
        <rFont val="Tahoma"/>
        <family val="2"/>
      </rPr>
      <t>Reporte Financiera:</t>
    </r>
    <r>
      <rPr>
        <sz val="9"/>
        <color theme="1"/>
        <rFont val="Tahoma"/>
        <family val="2"/>
      </rPr>
      <t xml:space="preserve">  Se revisa de manera periódica las normas emitidas por la CGN, si alguna de ellas es aplicable para el canal, se envían por correo y se socializan para ver la aplicación contable de las mismas. La última actualización se realizó en mes de mayo.
</t>
    </r>
    <r>
      <rPr>
        <b/>
        <sz val="9"/>
        <color theme="1"/>
        <rFont val="Tahoma"/>
        <family val="2"/>
      </rPr>
      <t>Análisis OCI:</t>
    </r>
    <r>
      <rPr>
        <sz val="9"/>
        <color theme="1"/>
        <rFont val="Tahoma"/>
        <family val="2"/>
      </rPr>
      <t xml:space="preserve"> Los soportes remitidos, no dan cuenta del cumplimiento de las acciones establecidas. Es importante tener en cuenta las acciones propuestas para preparar y remitir los soportes, para que estos evidencien la efectividad de la mejora establecida. Se recomienda dejar evidencia del cumplimiento de la acción.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</si>
  <si>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Actualmente se cuenta con un instructivo para medición del deterioro de los bienes de propiedad planta y equipo el cual se encuentra en proceso de actualización por las áreas responsables de los bienes. 
</t>
    </r>
    <r>
      <rPr>
        <b/>
        <sz val="9"/>
        <color theme="1"/>
        <rFont val="Tahoma"/>
        <family val="2"/>
      </rPr>
      <t xml:space="preserve">Análisis OCI: </t>
    </r>
    <r>
      <rPr>
        <sz val="9"/>
        <color theme="1"/>
        <rFont val="Tahoma"/>
        <family val="2"/>
      </rPr>
      <t xml:space="preserve">La información de avance reportada por el área financiera,  no evidencia el cumplimiento de las acciones establecidas. Teniendo en cuenta que las demás áreas responsables no efectuaron reporte de avances y soportes, se recomienda adelantar la revisión de las acciones propuestas para preparar y remitir los soportes, para que estos evidencien la efectividad de la mejora establecida.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</si>
  <si>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El procedimiento AGFF-CO-PD-001 se encuentra en proceso de revisión para incluir las actualizaciones que correspondan, dentro de las que están asignar al Subdirector Financiero con el rol de administrador del programa SIIGO.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</si>
  <si>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El procedimiento AGFF-CO-PD-001 se encuentra en proceso de revisión y se incluirán las normatividad vigente que aplique.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las acciones propuestas para preparar y remitir los soportes. Teniendo en cuenta esto, se califica como </t>
    </r>
    <r>
      <rPr>
        <b/>
        <sz val="9"/>
        <color theme="1"/>
        <rFont val="Tahoma"/>
        <family val="2"/>
      </rPr>
      <t>"Sin Iniciar"</t>
    </r>
    <r>
      <rPr>
        <sz val="9"/>
        <color theme="1"/>
        <rFont val="Tahoma"/>
        <family val="2"/>
      </rPr>
      <t xml:space="preserve">.  </t>
    </r>
  </si>
  <si>
    <r>
      <rPr>
        <b/>
        <sz val="9"/>
        <color theme="1"/>
        <rFont val="Tahoma"/>
        <family val="2"/>
      </rPr>
      <t>Reporte Financiera:</t>
    </r>
    <r>
      <rPr>
        <sz val="9"/>
        <color theme="1"/>
        <rFont val="Tahoma"/>
        <family val="2"/>
      </rPr>
      <t xml:space="preserve"> Se tiene una cuenta del tercero, teniendo en cuenta que se realiza un solo giro, es por esta razón que no se discrimina el pago de los funcionarios del Canal y los contratistas. Teniendo en cuenta lo anterior, y al tratarse de un descuento directo del contratista y el funcionario al tercero no tiene afectación en el gasto y/o costo de la entidad. 
</t>
    </r>
    <r>
      <rPr>
        <b/>
        <sz val="9"/>
        <color theme="1"/>
        <rFont val="Tahoma"/>
        <family val="2"/>
      </rPr>
      <t xml:space="preserve">Análisis OCI: </t>
    </r>
    <r>
      <rPr>
        <sz val="9"/>
        <color theme="1"/>
        <rFont val="Tahoma"/>
        <family val="2"/>
      </rPr>
      <t xml:space="preserve">La información de avance reportada,  no evidencia el cumplimiento de las acciones establecidas. Es importante tener en cuenta la acción propuesta, la cual corresponde a "llevar los descuentos a contratistas en otras cuentas por pagar", independiente de que tenga afectación en el costo o gasto. Por favor revisar y dejar evidencia de la acción propuesta. Adicionalmente, reportan soportes que no remiten en la carpeta del drive. Teniendo en cuenta esto, se califica como </t>
    </r>
    <r>
      <rPr>
        <b/>
        <sz val="9"/>
        <color theme="1"/>
        <rFont val="Tahoma"/>
        <family val="2"/>
      </rPr>
      <t>"Sin Iniciar"</t>
    </r>
    <r>
      <rPr>
        <sz val="9"/>
        <color theme="1"/>
        <rFont val="Tahoma"/>
        <family val="2"/>
      </rPr>
      <t xml:space="preserve">.  </t>
    </r>
  </si>
  <si>
    <r>
      <t xml:space="preserve">Reporte Comercialización: </t>
    </r>
    <r>
      <rPr>
        <sz val="9"/>
        <rFont val="Tahoma"/>
        <family val="2"/>
      </rPr>
      <t xml:space="preserve">Durante la vigencia se han venido revisando los documentos del proceso de comercialización identificando oportunidades de mejora. Respecto al formato y procedimiento relacionados con Canjes, documentos que se encuentran publicados en la intranet, se determinó que estos corresponden al área de comunicaciones por cuanto los canjes que se presenten serán liderados por esta área (acta de reunión). Aun no se ha han eliminado los documentos en mención en espera a la instrucción del coordinador de prensa y comunicaciones de Capital (correo electrónico).
</t>
    </r>
    <r>
      <rPr>
        <b/>
        <sz val="9"/>
        <rFont val="Tahoma"/>
        <family val="2"/>
      </rPr>
      <t xml:space="preserve">Análisis OCI: </t>
    </r>
    <r>
      <rPr>
        <sz val="9"/>
        <rFont val="Tahoma"/>
        <family val="2"/>
      </rPr>
      <t xml:space="preserve">Teniendo en cuenta los nuevos lineamientos de la administración entrante se adelantó la revisión del formato "MCOM-FT-025 ACTA DE RECIBIDO DE SERVICIO O PRODUCTO DE CANJE" en reunión del 14 de agosto de 2020 por el área de Comercialización, como resultado de dicha reunión se remitió el documento al área de Comunicaciones con el fin de determinar su adopción por parte de esta área, teniendo en cuenta que este tipo de actividades ya no son competencia de Ventas y Mercadeo. 
</t>
    </r>
    <r>
      <rPr>
        <b/>
        <sz val="9"/>
        <rFont val="Tahoma"/>
        <family val="2"/>
      </rPr>
      <t xml:space="preserve">
</t>
    </r>
    <r>
      <rPr>
        <sz val="9"/>
        <rFont val="Tahoma"/>
        <family val="2"/>
      </rPr>
      <t xml:space="preserve">Teniendo en cuenta lo informado por el área, así como lo reportado frente a la ejecución de las acciones propuestas, se mantiene la calificación de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la Oficina de Control Interno pueda verificar la adopción del formato por parte del área de Comunicaciones o la eliminación del mismo con la debida justificación por el área de Comercialización.</t>
    </r>
  </si>
  <si>
    <r>
      <t xml:space="preserve">Reporte C. Producción: </t>
    </r>
    <r>
      <rPr>
        <sz val="9"/>
        <color theme="1"/>
        <rFont val="Tahoma"/>
        <family val="2"/>
      </rPr>
      <t xml:space="preserve">Se ha gestionado la eliminación del documento.
</t>
    </r>
    <r>
      <rPr>
        <b/>
        <sz val="9"/>
        <color theme="1"/>
        <rFont val="Tahoma"/>
        <family val="2"/>
      </rPr>
      <t xml:space="preserve">Análisis OCI: </t>
    </r>
    <r>
      <rPr>
        <sz val="9"/>
        <color theme="1"/>
        <rFont val="Tahoma"/>
        <family val="2"/>
      </rPr>
      <t xml:space="preserve">Teniendo en cuenta que el soporte remitido no se encuentra acorde a las fechas de corte establecidas para el segundo seguimiento, debido a que la eliminación del formato fue requerido el 5 de septiembre de 2020. Por lo que de conformidad con los lineamientos determinados en las Circulares No 020 de 2018 y No. 020 de 2019, ahora Circular Interna No.024 de 2020, no se tendrán en cuenta para la evaluación que se adelanta por parte de la Oficina de Control Interno. 
Teniendo en cuenta lo anterior, así como las fechas establecidas para la ejecución de esta, se califica la acción con alerta </t>
    </r>
    <r>
      <rPr>
        <b/>
        <sz val="9"/>
        <color theme="1"/>
        <rFont val="Tahoma"/>
        <family val="2"/>
      </rPr>
      <t xml:space="preserve">"Sin Iniciar" </t>
    </r>
    <r>
      <rPr>
        <sz val="9"/>
        <color theme="1"/>
        <rFont val="Tahoma"/>
        <family val="2"/>
      </rPr>
      <t>y se recomienda al área atender los lineamientos determinados por la OCI, así como los cortes determinados para los seguimientos al Plan de Mejoramiento por Procesos.</t>
    </r>
  </si>
  <si>
    <r>
      <rPr>
        <b/>
        <sz val="9"/>
        <rFont val="Tahoma"/>
        <family val="2"/>
      </rPr>
      <t xml:space="preserve">Reporte C. Técnica: </t>
    </r>
    <r>
      <rPr>
        <sz val="9"/>
        <rFont val="Tahoma"/>
        <family val="2"/>
      </rPr>
      <t xml:space="preserve">1. Se han revisado los siguientes documentos y se encuentran actualizados y cargados en la intranet: MECN-FT-028 CONTROL DE ENTRADA Y SALIDA DE EQUIPOS, MECN-FT-057 PLANILLA DE CONTROL PRÉSTAMO DE EQUIPOS, MECN-FT-056 PROTOCOLO DE AUTONOMÍA UPS Y ELECTRÓGENO, MECN-PD-002 MONITOREO DE CALIDAD. 2. Los siguientes documentos ya se revisaron y están en aprobación:  MECN-PO-001 POLITICAS DE ALMACENAMIENTO EN SERVIDORES,  MECN-MN-001 MANUAL DE FLUJO DE NOTICIAS VSN INCEPTION, MECN-IN-002 INSTRUCTIVO PARA LA ADMINISTRACIÓN DE CONTENIDOS EN VTRs, MECN-IN-001 INSTRUCTIVO PARA LA PREEDICIÓN DE NOTAS EN WEDIT, MECN-FT-047- REGISTRO DE MONITOREO SEÑAL FUERA DEL AIRE, MECN-FT-048 -REGISTRO MENSUAL SEÑAL FUERA DEL AIRE, MECN-FT-053 CRONOGRAMA DE MANTENIMIENTO DE TECNICA. 3. En proceso de revisión: MECN-PD-001 MANTENIMIENTO DE INFRAESTRUCTURA TECNICA. 4 Envió de correo a la coordinación para revisión y aprobación.
</t>
    </r>
    <r>
      <rPr>
        <b/>
        <sz val="9"/>
        <rFont val="Tahoma"/>
        <family val="2"/>
      </rPr>
      <t xml:space="preserve">Análisis OCI: </t>
    </r>
    <r>
      <rPr>
        <sz val="9"/>
        <rFont val="Tahoma"/>
        <family val="2"/>
      </rPr>
      <t xml:space="preserve">Se procede a la verificación de los soportes remitidos por el área, así como lo actualizado y publicado en la intranet en el espacio destinado al proceso, dentro de lo que se evidencia que se ha venido adelantando la actualización de la documentación de la Coordinación, de los 13 documentos disponibles para consulta, se han actualizado cuatro (4) que corresponden a: MECN-FT-028 CONTROL DE ENTRADA Y SALIDA DE EQUIPOS, MECN-FT-057 PLANILLA DE CONTROL PRÉSTAMO DE EQUIPOS, MECN-FT-056 PROTOCOLO DE AUTONOMÍA UPS Y ELECTRÓGENO, MECN-PD-002 MONITOREO DE CALIDAD. 
Teniendo en cuenta lo evidenciado, así como las fechas de ejecución determinadas se califica en estado </t>
    </r>
    <r>
      <rPr>
        <b/>
        <sz val="9"/>
        <rFont val="Tahoma"/>
        <family val="2"/>
      </rPr>
      <t>"En Proceso"</t>
    </r>
    <r>
      <rPr>
        <sz val="9"/>
        <rFont val="Tahoma"/>
        <family val="2"/>
      </rPr>
      <t xml:space="preserve"> y se recomienda al área seguir adelantando lo formulado dentro de los plazos establecidos. </t>
    </r>
  </si>
  <si>
    <r>
      <t xml:space="preserve">Reporte C. Técnica: </t>
    </r>
    <r>
      <rPr>
        <sz val="9"/>
        <rFont val="Tahoma"/>
        <family val="2"/>
      </rPr>
      <t xml:space="preserve">1. Se envió correo el 8 de junio y 1 de julio de 2020 a Gestión Documental para la aprobación de la TRD. 2. El 1 de julio de 2020 Gestión Documental, informo que por el tema de la pandemia el proceso quedó suspendido y aún faltan áreas para la actualización de su TRD. En virtud del correo enviado por el área de Gestión Documental el 1 de julio y teniendo en cuenta que el cierre de esta actividad es el 9 de septiembre y la coordinación envió a su debido tiempo la TRD para su actualización, es posible ampliar la fecha de cierre de la actividad.
</t>
    </r>
    <r>
      <rPr>
        <b/>
        <sz val="9"/>
        <rFont val="Tahoma"/>
        <family val="2"/>
      </rPr>
      <t xml:space="preserve">Análisis OCI: </t>
    </r>
    <r>
      <rPr>
        <sz val="9"/>
        <rFont val="Tahoma"/>
        <family val="2"/>
      </rPr>
      <t xml:space="preserve">Se procede a la verificación de los soportes remitidos por el área en los que se evidencia el seguimiento que se ha realizado por la Coordinación Técnica frente a la actualización de las Tablas de Retención del proceso; sin embargo, teniendo en cuenta la actual emergencia sanitaria no se han adelantado los ajustes correspondientes, así como de la aprobación de manera que no se evidencia la actualización de los documentos pertenecientes a la Coordinación. Por lo anterior, se adelantará una mesa de trabajo con el área con el fin de efectuar los ajustes correspondientes a las acciones formuladas.
Teniendo en cuenta lo anterior, así como la fecha de ejecución determinada en el plan se mantiene la calificación de la acción </t>
    </r>
    <r>
      <rPr>
        <b/>
        <sz val="9"/>
        <rFont val="Tahoma"/>
        <family val="2"/>
      </rPr>
      <t>"En Proceso"</t>
    </r>
    <r>
      <rPr>
        <sz val="9"/>
        <rFont val="Tahoma"/>
        <family val="2"/>
      </rPr>
      <t xml:space="preserve">. </t>
    </r>
  </si>
  <si>
    <r>
      <t xml:space="preserve">Reporte G. Documental: </t>
    </r>
    <r>
      <rPr>
        <sz val="9"/>
        <rFont val="Tahoma"/>
        <family val="2"/>
      </rPr>
      <t xml:space="preserve">Se realiza la reunión donde el grupo de gestión documental realiza el seguimiento a la oficina jurídica con la elaboración e implementación de las hojas de control en los expedientes contractuales.
</t>
    </r>
    <r>
      <rPr>
        <b/>
        <sz val="9"/>
        <rFont val="Tahoma"/>
        <family val="2"/>
      </rPr>
      <t xml:space="preserve">Análisis OCI: </t>
    </r>
    <r>
      <rPr>
        <sz val="9"/>
        <rFont val="Tahoma"/>
        <family val="2"/>
      </rPr>
      <t>Verificados los soportes no se evidencia el acta de reunión e informe de foliación definidos en la meta de la acción; sin embargo, se adelantó un seguimiento durante julio de 2020 mediante una reunión grabada. Adicionalmente, no se remiten soportes que permitan evidenciar la ejecución del "Informe de seguimiento de la foliación" establecido en la meta, por lo que es importante que se adelante el desarrollo de las actividades pendientes conforme a lo formulado en el plan de mejoramiento. 
Teniendo en cuenta lo anterior, se mantiene la calificación de la acción con alerta</t>
    </r>
    <r>
      <rPr>
        <b/>
        <sz val="9"/>
        <rFont val="Tahoma"/>
        <family val="2"/>
      </rPr>
      <t xml:space="preserve"> "Incumplida"</t>
    </r>
    <r>
      <rPr>
        <sz val="9"/>
        <rFont val="Tahoma"/>
        <family val="2"/>
      </rPr>
      <t xml:space="preserve"> y se recomienda al área adelantar la ejecución de las actividades pendientes, así como la verificación del estado de acciones remitido por la Oficina de Control Interno al finalizar cada seguimiento. </t>
    </r>
  </si>
  <si>
    <r>
      <t xml:space="preserve">Reporte S. Informativo: </t>
    </r>
    <r>
      <rPr>
        <sz val="9"/>
        <color theme="1"/>
        <rFont val="Tahoma"/>
        <family val="2"/>
      </rPr>
      <t xml:space="preserve">Desde el área de planeación nos indican que se incluyó en el plan estratégico de 2019, acciones puntuales relacionadas con el sistema informativo.
</t>
    </r>
    <r>
      <rPr>
        <b/>
        <sz val="9"/>
        <color theme="1"/>
        <rFont val="Tahoma"/>
        <family val="2"/>
      </rPr>
      <t xml:space="preserve">Análisis OCI: </t>
    </r>
    <r>
      <rPr>
        <sz val="9"/>
        <color theme="1"/>
        <rFont val="Tahoma"/>
        <family val="2"/>
      </rPr>
      <t xml:space="preserve">De conformidad con la mesa de trabajo adelantada el 8 de septiembre de 2020 entre los integrantes del Sistema Informativo y la Oficina de Control Interno, en la cual se estableció la verificación por parte del área del Sistema Informativo de la Matriz DOFA actualizada por la administración anterior, así como el plan de trabajo determinado con el fin de adelantar los ajustes correspondientes; sin embargo, no se evidencia en el reporte del área soportes y/o avances que apunten al cumplimiento de lo formulado en la acción. 
Teniendo en cuenta lo anterior, así como las fechas de ejecución determinadas en el plan, se mantiene la calificación con alerta </t>
    </r>
    <r>
      <rPr>
        <b/>
        <sz val="9"/>
        <color theme="1"/>
        <rFont val="Tahoma"/>
        <family val="2"/>
      </rPr>
      <t>"Incumplida"</t>
    </r>
    <r>
      <rPr>
        <sz val="9"/>
        <color theme="1"/>
        <rFont val="Tahoma"/>
        <family val="2"/>
      </rPr>
      <t xml:space="preserve"> y se recomienda al área adelantar las verificaciones pertinentes y modificaciones a que haya lugar; para ello es importante tener en cuenta los lineamientos de la Circular No.024 de 2020 "Formulación, modificación y seguimiento planes de mejoramiento, mapas de riesgos y PAAC". </t>
    </r>
  </si>
  <si>
    <r>
      <rPr>
        <b/>
        <sz val="9"/>
        <rFont val="Tahoma"/>
        <family val="2"/>
      </rPr>
      <t xml:space="preserve">Reporte R. Humanos: </t>
    </r>
    <r>
      <rPr>
        <sz val="9"/>
        <rFont val="Tahoma"/>
        <family val="2"/>
      </rPr>
      <t xml:space="preserve">Se presentaron las 2 propuestas al nuevo subdirector tanto de Proceso de selección como de Evaluación de objetivos para revisión. Correo enviado el 26 de mayo de 2020.
</t>
    </r>
    <r>
      <rPr>
        <b/>
        <sz val="9"/>
        <rFont val="Tahoma"/>
        <family val="2"/>
      </rPr>
      <t>Análisis OCI:</t>
    </r>
    <r>
      <rPr>
        <sz val="9"/>
        <rFont val="Tahoma"/>
        <family val="2"/>
      </rPr>
      <t xml:space="preserve"> Se revisó copia adjunta de correo enviado el 26 de mayo de 2020 en el cual se indica que se envía “el proyecto formato de seguimiento a objetivos de los trabajadores oficiales y el proyecto de proceso de reclutamiento y selección” sin embargo no se cuenta con concepto sobre la implementación de un proceso de evaluación a la Gerencia del Canal y por ende tampoco se encuentran soportes de las actividades 3 y 4 previstas en la acción correspondiente.
 Teniendo en cuenta lo anterior y que la acción venció el 30/11/2019 la acción continua con calificación en alerta "</t>
    </r>
    <r>
      <rPr>
        <b/>
        <sz val="9"/>
        <rFont val="Tahoma"/>
        <family val="2"/>
      </rPr>
      <t>Incumplida</t>
    </r>
    <r>
      <rPr>
        <sz val="9"/>
        <rFont val="Tahoma"/>
        <family val="2"/>
      </rPr>
      <t>". Se recomienda al área adelantar las actividades pendientes que permitan darle cabal cumplimiento a lo formulado.</t>
    </r>
  </si>
  <si>
    <r>
      <rPr>
        <b/>
        <sz val="9"/>
        <color theme="1"/>
        <rFont val="Tahoma"/>
        <family val="2"/>
      </rPr>
      <t>Reporte Serv. Administrativos:</t>
    </r>
    <r>
      <rPr>
        <sz val="9"/>
        <color theme="1"/>
        <rFont val="Tahoma"/>
        <family val="2"/>
      </rPr>
      <t xml:space="preserve"> Acción 1: Se realiza un Comité de Inventario para informar la implementación de la Resolución 414 de 2014 en el sistema de inventarios (Ver acción 1). Acción 1.1: Se presenta el informe de contabilidad con los parámetros establecidos (Ver acción 1.1).
</t>
    </r>
    <r>
      <rPr>
        <b/>
        <sz val="9"/>
        <color theme="1"/>
        <rFont val="Tahoma"/>
        <family val="2"/>
      </rPr>
      <t>Análisis OCI:</t>
    </r>
    <r>
      <rPr>
        <sz val="9"/>
        <color theme="1"/>
        <rFont val="Tahoma"/>
        <family val="2"/>
      </rPr>
      <t xml:space="preserve"> Se evidencia en soportes adjuntos el Acta de reunión llevada a cabo el 5 de agosto de 2020, la cual tuvo como tema “la tercera mesa de trabajo del comité de inventarios 2020” en la cual participan integrantes de Subdirección Administrativa, servicios administrativos y contabilidad, el orden del día incluyó: 1) conclusión mesa de trabajo comité de inventarios,  2) Definir que actividades se van a realizar, 3) socialización Resolución 414 para su implementación, 4) proposiciones y varios. En dicha acta se indica que la toma física de inventarios se realizará de manera aleatoria cada año y de manera integral cada 2 años en concordancia con la el numeral 4.2. de la Resolución 001 de 2019 de la SHD, adicionalmente se define la metodología, los bienes para tal efecto así como que solo el personal de servicios administrativos interviene en tal actividad, se realizará la toma física al 5% del inventario total, finalmente se indica que se realizará la implementación de la Resolución 414 de 2014 en el sistema de inventarios de la entidad con el fin de presentar el informe de contabilidad de manera mensual con los saldos en el Marco normativo actual para efectos de conciliación. Adicionalmente se adjunta y revisa el Memorando con radicado No. 892 del 9/09/2020 con el cual se remite informe de PPE al 31/08/2020 el cual indica que “durante el periodo del asunto no se realizaron entradas al almacén de elementos de PPE, finalmente en dicho informa se anexa la relación de Bienes PPE AGRI-SA-FT-017 (Versión 3) la cual refleja un valor total de PPE de $18.406.367.600 y un valor total de PPE según Kardex del Almacén por valor de $18.406.367.600, el informe no incluye observaciones. Si bien se anexa acta de reunión mesa de trabajo del Comité de Inventarios, no se adjunta el soporte de citación y del Acta del Comité de Inventarios en el que se abordan las actividades previstas en la Acción, adicionalmente en el informe remitido a través del Memorando con Radicado No. 892 no se especifica que el mismo se desarrolla en cumplimiento de la Resolución 414 de 2014, razón por la cual la acción queda con estado abierta para verificar el adecuado cumplimiento de lo previsto.
Teniendo en cuenta lo anterior la acción se califica como "</t>
    </r>
    <r>
      <rPr>
        <b/>
        <sz val="9"/>
        <color theme="1"/>
        <rFont val="Tahoma"/>
        <family val="2"/>
      </rPr>
      <t>Terminada</t>
    </r>
    <r>
      <rPr>
        <sz val="9"/>
        <color theme="1"/>
        <rFont val="Tahoma"/>
        <family val="2"/>
      </rPr>
      <t>" con estado "</t>
    </r>
    <r>
      <rPr>
        <b/>
        <sz val="9"/>
        <color theme="1"/>
        <rFont val="Tahoma"/>
        <family val="2"/>
      </rPr>
      <t>Abierta</t>
    </r>
    <r>
      <rPr>
        <sz val="9"/>
        <color theme="1"/>
        <rFont val="Tahoma"/>
        <family val="2"/>
      </rPr>
      <t>" debido a que se requieren soportes para verificar el cumplimiento de lo contemplado, por lo cual se sugiere al área encargada allegar lo respectivo de conformidad con lo previsto en la acción y solicitado en el presente seguimiento.</t>
    </r>
  </si>
  <si>
    <r>
      <t xml:space="preserve">Reporte Comercialización: </t>
    </r>
    <r>
      <rPr>
        <sz val="9"/>
        <rFont val="Tahoma"/>
        <family val="2"/>
      </rPr>
      <t xml:space="preserve">Actualmente se encuentra en uso los cuadro "MCOM-FT-027 CUADRO DE CONTROL CONSOLIDADO DE CONTRATOS INTERADMINISTRATIVOS" "MCOM-FT-028 CONTROL POR CONTRATO INTERADMINISTRATIVO - NUEVOS NEGOCIOS".
</t>
    </r>
    <r>
      <rPr>
        <b/>
        <sz val="9"/>
        <rFont val="Tahoma"/>
        <family val="2"/>
      </rPr>
      <t xml:space="preserve">Análisis OCI: </t>
    </r>
    <r>
      <rPr>
        <sz val="9"/>
        <rFont val="Tahoma"/>
        <family val="2"/>
      </rPr>
      <t xml:space="preserve">Se adelanta la verificación de los soportes remitidos por el área verificando que no se implementan los formatos actualizados para desagregación del FEE, las evidencias entregadas cuentan con logos desactualizados y el seguimiento adelantado a un contrato interadministrativo (SSDE) no fue efectuado en los formatos diseñados para tal fin; por lo anterior, se recomienda al área efectuar la verificación de lo remitido y adelantar los ajustes correspondientes de manera que se haga uso de los formatos normalizados en el SIG.
Teniendo en cuenta lo formulado por el área, así como las fechas de ejecución determinadas, se califica la acción con alerta </t>
    </r>
    <r>
      <rPr>
        <b/>
        <sz val="9"/>
        <rFont val="Tahoma"/>
        <family val="2"/>
      </rPr>
      <t xml:space="preserve">"Incumplida" </t>
    </r>
    <r>
      <rPr>
        <sz val="9"/>
        <rFont val="Tahoma"/>
        <family val="2"/>
      </rPr>
      <t xml:space="preserve">y se recomienda adelantar el uso de los formatos normalizados y publicados en el SIG para la totalidad de suscritos. </t>
    </r>
  </si>
  <si>
    <r>
      <rPr>
        <b/>
        <sz val="9"/>
        <rFont val="Tahoma"/>
        <family val="2"/>
      </rPr>
      <t>Reporte Serv. Administrativos:</t>
    </r>
    <r>
      <rPr>
        <sz val="9"/>
        <rFont val="Tahoma"/>
        <family val="2"/>
      </rPr>
      <t xml:space="preserve"> Teniendo en cuenta la observación por parte de Control Interno emitida mediante el memorando 741 de 2020, para hacer el cierre definitivo de esta observación, se encuentra en proceso la implementación de los parámetros del instructivo o manual para el calculo del deterioro de los bienes de la entidad.
</t>
    </r>
    <r>
      <rPr>
        <b/>
        <sz val="9"/>
        <rFont val="Tahoma"/>
        <family val="2"/>
      </rPr>
      <t>Análisis OCI:</t>
    </r>
    <r>
      <rPr>
        <sz val="9"/>
        <rFont val="Tahoma"/>
        <family val="2"/>
      </rPr>
      <t xml:space="preserve"> Teniendo en cuenta la respuesta del área y debido a que no se anexaron soportes y/o evidencias de las acciones. se mantiene la calificación y se espera que en el siguiente corte se remitan los soportes correspondientes a la implementación del instructivo.
Teniendo en cuenta lo anterior, se mantiene la calificación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las mejoras frente a la determinación del deterioro de bienes.</t>
    </r>
  </si>
  <si>
    <r>
      <rPr>
        <b/>
        <sz val="9"/>
        <rFont val="Tahoma"/>
        <family val="2"/>
      </rPr>
      <t>Reporte Serv. Administrativos:</t>
    </r>
    <r>
      <rPr>
        <sz val="9"/>
        <rFont val="Tahoma"/>
        <family val="2"/>
      </rPr>
      <t xml:space="preserve"> Teniendo en cuenta la observación por parte de Control Interno emitida mediante el memorando 741 de 2020, para hacer el cierre definitivo de esta observación, Se realizó la modificación en la plaquetización de algunos equipos que tienden a sufrir la caída de las placa por su uso,  para esto, se adquirió una máquina especial para realizar pirograbado. Sin embargo, es de resaltar que, el área manejará dos tipos de plaquetización de acuerdo al conocimiento y la experticia en el manejo de los bienes.
</t>
    </r>
    <r>
      <rPr>
        <b/>
        <sz val="9"/>
        <rFont val="Tahoma"/>
        <family val="2"/>
      </rPr>
      <t>Análisis OCI:</t>
    </r>
    <r>
      <rPr>
        <sz val="9"/>
        <rFont val="Tahoma"/>
        <family val="2"/>
      </rPr>
      <t xml:space="preserve"> Teniendo en cuenta que no se adjuntan soportes por el área, se mantiene la calificación de la acción como "</t>
    </r>
    <r>
      <rPr>
        <b/>
        <sz val="9"/>
        <rFont val="Tahoma"/>
        <family val="2"/>
      </rPr>
      <t>Terminada Extemporánea</t>
    </r>
    <r>
      <rPr>
        <sz val="9"/>
        <rFont val="Tahoma"/>
        <family val="2"/>
      </rPr>
      <t>" con estado "</t>
    </r>
    <r>
      <rPr>
        <b/>
        <sz val="9"/>
        <rFont val="Tahoma"/>
        <family val="2"/>
      </rPr>
      <t>Abierta</t>
    </r>
    <r>
      <rPr>
        <sz val="9"/>
        <rFont val="Tahoma"/>
        <family val="2"/>
      </rPr>
      <t>" con el fin de verificar informe de observaciones identificadas frente el cumplimiento de las actividades 2 a 6 y las acciones adelantadas para su adecuado cumplimiento.</t>
    </r>
  </si>
  <si>
    <r>
      <t xml:space="preserve">Análisis OCI: </t>
    </r>
    <r>
      <rPr>
        <sz val="9"/>
        <rFont val="Tahoma"/>
        <family val="2"/>
      </rPr>
      <t xml:space="preserve">De acuerdo a correo electrónico remitido el día 03 de septiembre, se hará ajuste a la acción para que sea tenida en cuenta la mejora a partir de la modificación del actual manual de contratación donde quedará "el fin de permitir que particulares puedan desarrollar actividades de evaluación de propuestas". </t>
    </r>
    <r>
      <rPr>
        <b/>
        <sz val="9"/>
        <rFont val="Tahoma"/>
        <family val="2"/>
      </rPr>
      <t xml:space="preserve">
</t>
    </r>
    <r>
      <rPr>
        <sz val="9"/>
        <rFont val="Tahoma"/>
        <family val="2"/>
      </rPr>
      <t xml:space="preserve">En el Manual de contratación vigente, en el numeral 4.6.1.1.4 se contempla que en la etapa de evaluaciones de ofertas "el Ordenador del Gasto designará mediante memorando un comité evaluador conformado por funcionarios o </t>
    </r>
    <r>
      <rPr>
        <u/>
        <sz val="9"/>
        <rFont val="Tahoma"/>
        <family val="2"/>
      </rPr>
      <t>por particulares contratados para el efecto</t>
    </r>
    <r>
      <rPr>
        <sz val="9"/>
        <rFont val="Tahoma"/>
        <family val="2"/>
      </rPr>
      <t xml:space="preserve">, con el fin de que se evalúen las propuestas recibidas, de acuerdo con los requisitos y criterios establecidos en el pliego de condiciones".  Se tiene entonces la posibilidad de particulares contratados para actividades puntuales de evaluación de ofertas en procesos contractuales. Queda pendiente entonces la expedición del nuevo manual donde se registre la precisión anotada en el correo referido, momento en el cual será adecuado para dar cierre a la acción, Hasta entonces se mantendrá la calificación </t>
    </r>
    <r>
      <rPr>
        <b/>
        <sz val="9"/>
        <rFont val="Tahoma"/>
        <family val="2"/>
      </rPr>
      <t>"Incumplida"</t>
    </r>
    <r>
      <rPr>
        <sz val="9"/>
        <rFont val="Tahoma"/>
        <family val="2"/>
      </rPr>
      <t xml:space="preserve">. Ante cualquier cambio la Oficina de control interno está atenta. </t>
    </r>
  </si>
  <si>
    <r>
      <rPr>
        <b/>
        <sz val="9"/>
        <rFont val="Tahoma"/>
        <family val="2"/>
      </rPr>
      <t xml:space="preserve">Reporte R. Humanos: </t>
    </r>
    <r>
      <rPr>
        <sz val="9"/>
        <rFont val="Tahoma"/>
        <family val="2"/>
      </rPr>
      <t>La solicitud de convenio se envío el 30 de mayo de 2020 de la cual no se obtiene respuesta de la Secretaria de Educación, este año se realizo el contacto con la secretaria nuevamente para el uso de la Sala Amiga y el Gimnasio pero no han sido abiertos al publico por lo tanto no hemos tenido ni el permiso ni el convenio. Se</t>
    </r>
    <r>
      <rPr>
        <b/>
        <sz val="9"/>
        <rFont val="Tahoma"/>
        <family val="2"/>
      </rPr>
      <t xml:space="preserve"> </t>
    </r>
    <r>
      <rPr>
        <sz val="9"/>
        <rFont val="Tahoma"/>
        <family val="2"/>
      </rPr>
      <t xml:space="preserve">anexa Historial de correos desde mayo hasta 2 de agosto de 2020
</t>
    </r>
    <r>
      <rPr>
        <b/>
        <sz val="9"/>
        <rFont val="Tahoma"/>
        <family val="2"/>
      </rPr>
      <t>Análisis OCI:</t>
    </r>
    <r>
      <rPr>
        <sz val="9"/>
        <rFont val="Tahoma"/>
        <family val="2"/>
      </rPr>
      <t xml:space="preserve"> Se evidencia que en el soporte del historial adjunto se indican los siguientes correos electrónicos y comunicación: el 29 de mayo en la cual se solicita reunión por parte de Canal Capital, 30 de mayo en la cual se da respuesta por parte de educacionbogota.gov.co y se programa reunión para el 6 de junio, 31 de mayo por parte de correo enviado por canal capital se indica que los temas a abordar son: 1) sala amiga, 2) gimnasio, 3) duchas, 4) salas de capacitación y otros; y del 2 de agosto en el cual se solicita convenio entre Secretaria de Educación y Canal Capital para el uso de la Sala de Amiga, o las razones por las cuales no es procedente tener un convenio, se recomienda confirmar la procedencia y viabilidad de la formalización del Convenio y que debido a la Contingencia Actual el mismo pueda obtenerse a través de medios virtuales conservando el cuidado debido para tal proceso.
Dado lo anterior y que la acción venció el 30/11/2019 la acción continúa calificada como "</t>
    </r>
    <r>
      <rPr>
        <b/>
        <sz val="9"/>
        <rFont val="Tahoma"/>
        <family val="2"/>
      </rPr>
      <t>Terminada</t>
    </r>
    <r>
      <rPr>
        <sz val="9"/>
        <rFont val="Tahoma"/>
        <family val="2"/>
      </rPr>
      <t>" con estado "</t>
    </r>
    <r>
      <rPr>
        <b/>
        <sz val="9"/>
        <rFont val="Tahoma"/>
        <family val="2"/>
      </rPr>
      <t>Abierta</t>
    </r>
    <r>
      <rPr>
        <sz val="9"/>
        <rFont val="Tahoma"/>
        <family val="2"/>
      </rPr>
      <t>" y se realizará la revisión respectiva respecto de si es posible su cierre de conformidad con la gestión que s adelante para la procedencia y viabilidad de la suscripción del Convenio referenciado.</t>
    </r>
  </si>
  <si>
    <r>
      <rPr>
        <b/>
        <sz val="9"/>
        <rFont val="Tahoma"/>
        <family val="2"/>
      </rPr>
      <t xml:space="preserve">Reporte Serv. Administrativos: </t>
    </r>
    <r>
      <rPr>
        <sz val="9"/>
        <rFont val="Tahoma"/>
        <family val="2"/>
      </rPr>
      <t xml:space="preserve">Se realiza la segunda toma periódica de inventarios a los bienes catalogados como Consumo Controlado (Ver anexo cód. 10 - 2019)
</t>
    </r>
    <r>
      <rPr>
        <b/>
        <sz val="9"/>
        <rFont val="Tahoma"/>
        <family val="2"/>
      </rPr>
      <t>Análisis OCI:</t>
    </r>
    <r>
      <rPr>
        <sz val="9"/>
        <rFont val="Tahoma"/>
        <family val="2"/>
      </rPr>
      <t xml:space="preserve"> Se evidencia acta de reunión llevada a cabo el 28/07/2020 cuyo tema fue “Segunda toma física de elementos de consumo controlado 2020” en la cual participa personal de servicios administrativos la cual incluye en el orden del día “realizar el inventario a los elementos de consumo controlado”, si bien en el acta se describe el traslado, reubicación y bodegaje de algunos elementos, sin embargo en el acta no se da cuenta detallada de la verificación de elementos susceptibles de tener borrosa, en mal estado o no poseer la placa por su reiterado uso, por lo cual se evidencia que no se ha cumplido con las acciones previstas y se sugiere desarrollar las actividades brindando mayor atención al propósito de la acción, la meta de acción correspondiente y la descripción de su cumplimiento.
Teniendo en cuenta lo anterior, así como la fecha de terminación para la acción formulada se califica </t>
    </r>
    <r>
      <rPr>
        <b/>
        <sz val="9"/>
        <rFont val="Tahoma"/>
        <family val="2"/>
      </rPr>
      <t>"Incumplida”</t>
    </r>
    <r>
      <rPr>
        <sz val="9"/>
        <rFont val="Tahoma"/>
        <family val="2"/>
      </rPr>
      <t xml:space="preserve"> debido a que se requieren soportes para verificar el cumplimiento de lo previsto en las actividades que conforman la acción correspondiente, por lo cual se sugiere al área encargada allegar lo respectivo de conformidad con lo previsto en la acción y solicitado en el presente seguimiento.</t>
    </r>
  </si>
  <si>
    <t>1.  Citar al comité de inventarios para informar que se  implementará la resolución 414 de 2014
2. Aplicar los parámetros establecidos en la resolución 414 de 2014  en el sistema de inventarios</t>
  </si>
  <si>
    <t>TERCER SEGUIMIENTO DE 2020</t>
  </si>
  <si>
    <t>RESUMEN SEGUNDO SEGUIMIENTO DE 2020</t>
  </si>
  <si>
    <t xml:space="preserve">Se encontró que no se dispone de un documento escrito que detalle el proceso de renovación, las fases de actualización, mantenimiento a la infraestructura tecnológica y que relacione los equipos que formarán parte de la renovación tecnológica; a la meta de renovación tecnológica se le asignó un indicador que permite la medición exclusiva en términos de ejecución presupuestal la cual impide una medición física más razonable, estos aspectos impiden realizar el seguimiento en términos de metas físicas y evidencia debilidades en la rigurosidad y razonabilidad de la medición respectiva.
Con base en lo anterior se evidencia que hay un nuevo riesgo a tener en cuenta “inadecuada medición de la implementación de las fases de actualización y mantenimiento a la infraestructura tecnológica” asociada al indicador de “Ejecución del Plan de renovación tecnológica”.
</t>
  </si>
  <si>
    <r>
      <rPr>
        <b/>
        <sz val="9"/>
        <color theme="1"/>
        <rFont val="Tahoma"/>
        <family val="2"/>
      </rPr>
      <t xml:space="preserve">¿Porqué solamente se mide la ejecución presupuestal y no la meta física en el marco del plan de renovación tecnológica?
</t>
    </r>
    <r>
      <rPr>
        <sz val="9"/>
        <color theme="1"/>
        <rFont val="Tahoma"/>
        <family val="2"/>
      </rPr>
      <t xml:space="preserve">Porque no existe un documento que defina las necesidades  metas según los recursos asignados por FonTIC anualmente, aunque se tiene una proyección de las necesidades en cuanto a infraestructura, se define qué equipos se van a adquirir hasta tener el monto de los recursos asignados
</t>
    </r>
    <r>
      <rPr>
        <b/>
        <sz val="9"/>
        <color theme="1"/>
        <rFont val="Tahoma"/>
        <family val="2"/>
      </rPr>
      <t xml:space="preserve">¿Porqué no existen un documento que establezca las metas y la medición del Plan de renovación tecnológica?
</t>
    </r>
    <r>
      <rPr>
        <sz val="9"/>
        <color theme="1"/>
        <rFont val="Tahoma"/>
        <family val="2"/>
      </rPr>
      <t xml:space="preserve">
Porque no se cuenta con las fuentes de información claras desde el enfoque de asignación de recursos anuales del FonTIC, por lo tanto el factor de incertidumbre alto sobre la planeación.</t>
    </r>
    <r>
      <rPr>
        <b/>
        <sz val="9"/>
        <color theme="1"/>
        <rFont val="Tahoma"/>
        <family val="2"/>
      </rPr>
      <t xml:space="preserve">
¿Porqué no se cuenta con las fuentes de información claras? 
</t>
    </r>
    <r>
      <rPr>
        <sz val="9"/>
        <color theme="1"/>
        <rFont val="Tahoma"/>
        <family val="2"/>
      </rPr>
      <t>Porque la información corresponde a recursos que asigna el FonTIC anualmente y sin dicha información no es pertinente establecer cuáles equipos serán adquiridos en cada vigencia.</t>
    </r>
    <r>
      <rPr>
        <b/>
        <sz val="9"/>
        <color theme="1"/>
        <rFont val="Tahoma"/>
        <family val="2"/>
      </rPr>
      <t xml:space="preserve">
</t>
    </r>
  </si>
  <si>
    <t xml:space="preserve">Incorporar dentro de los nuevos proyectos de inversión el diseño de un plan de renovación tecnológica.
</t>
  </si>
  <si>
    <t>Un (1) Plan de renovación tecnológica diseñado</t>
  </si>
  <si>
    <t xml:space="preserve">Profesional universitario de Planeación </t>
  </si>
  <si>
    <t>Con la revisión de la ejecución presupuestal de la vigencia 2019, se evidencia que el rubro previsto para la inversión directa del proyecto 79 presentó modificaciones durante el transcurso de la vigencia con reducciones de hasta el 100% de su valor y al final del periodo concluyó con una reducción acumulada del 21,74% con un presupuesto final disponible de 360.000.001 para desarrollo del proyecto de inversión, aspecto que muestra debilidades en el proceso de planeación y el de programación presupuestal.</t>
  </si>
  <si>
    <r>
      <rPr>
        <b/>
        <sz val="9"/>
        <color theme="1"/>
        <rFont val="Tahoma"/>
        <family val="2"/>
      </rPr>
      <t>¿Por qué se presentan variaciones tan significativas en el reporte de la ejecución presupuestal del proyecto 79?</t>
    </r>
    <r>
      <rPr>
        <sz val="9"/>
        <color theme="1"/>
        <rFont val="Tahoma"/>
        <family val="2"/>
      </rPr>
      <t xml:space="preserve">
El presupuesto se elabora antes del plan de inversiones y se desconoce el monto que asignará FonTIC, por ende se deja un estimado el cual  se ajustó en el transcurso de la vigencia 2019. 
</t>
    </r>
    <r>
      <rPr>
        <b/>
        <sz val="9"/>
        <color theme="1"/>
        <rFont val="Tahoma"/>
        <family val="2"/>
      </rPr>
      <t>¿Porqué se desconoce el monto de asignación presupuestal del FonTIC?</t>
    </r>
    <r>
      <rPr>
        <sz val="9"/>
        <color theme="1"/>
        <rFont val="Tahoma"/>
        <family val="2"/>
      </rPr>
      <t xml:space="preserve">
Los recursos son asignados durante la vigencia, esto dificulta realizar un ejercicio de planificación oportuno ya que se desconoce la asignación presupuestal de la entidad y no permite hacer la priorización de la adquisición de equipos por el grado de incertidumbre. 
</t>
    </r>
    <r>
      <rPr>
        <b/>
        <sz val="9"/>
        <color theme="1"/>
        <rFont val="Tahoma"/>
        <family val="2"/>
      </rPr>
      <t xml:space="preserve">¿Porqué no se cuenta con criterios adicionales para determinar la programación del presupuesto?
</t>
    </r>
    <r>
      <rPr>
        <sz val="9"/>
        <color theme="1"/>
        <rFont val="Tahoma"/>
        <family val="2"/>
      </rPr>
      <t xml:space="preserve">
La variación en la información asociada a la ejecución de los recursos es alta debido a la variación en las prioridades de la operación de la entidad.
   </t>
    </r>
  </si>
  <si>
    <t>Revisar desde la estructuración del anteproyecto de presupuesto las fuentes de financiación que permitan el cumplimiento de las necesidades planeadas en el marco del proyecto de inversión.</t>
  </si>
  <si>
    <t xml:space="preserve">Una (1) reunión adelantada con el gerente del proyecto. </t>
  </si>
  <si>
    <t xml:space="preserve">Un (1) acta de reunión con el gerente del proyecto </t>
  </si>
  <si>
    <t xml:space="preserve">Según el informe seguimiento al mapa de riesgos por procesos vigencia 2019 la evaluación de los controles para el proceso de “emisión de contenidos” de los cinco (5) controles cuatro (4) de ellos tienen acciones sin ejecutar, a pesar que el informe incluyó las recomendaciones y solicitó adelantar las mejoras. Se encontró que no existe una base escrita que permita evaluar la aplicación de las recomendaciones y la ejecución de los controles identificados a este proceso, lo cual evidencia debilidades en la ejecución del plan de mejora, en el seguimiento permanente a los controles y la aplicación de medidas correctivas y de autocontrol.
Las acciones sin ejecutar se encuentran:
- Realizar monitoreo constante de la señal de programa y sus retornos, de acuerdo con lo observado activar los protocolos de contingencia establecidos según corresponda
- Diligenciamiento de formatos de solicitud y de entrada y salida de elementos y cumplimiento del protocolo asociado a los mismos
- Realizar el protocolo de suministro de combustible para plantas eléctricas
</t>
  </si>
  <si>
    <t>Emisión de Contenidos (Misional)</t>
  </si>
  <si>
    <t xml:space="preserve">Revisar y actualizar los riesgos del proceso emisión de contenidos. 
Hacer el seguimiento al plan de manejo de riesgos del proceso emisión de contenidos. </t>
  </si>
  <si>
    <t>Matriz de riesgos revisada y actualizada con los soportes correspondiente.
Registro de los seguimientos al mapa de riesgos realizados por la coordinación</t>
  </si>
  <si>
    <t>Deficiencias en la actualización de la información correspondiente al PAA 2019 (PAA 2019 v2 del 31/07/2019) con lo cual se evidencia que el proyecto 79 no se incluyó en la relación de adquisiciones planeadas y a su vez que la versión publicada en la página web corresponde a una versión desactualizada</t>
  </si>
  <si>
    <t xml:space="preserve">Emitir una circular con los criterios que se deben tener en cuenta para la formulación del Plan Anual de Adquisiciones de la entidad.
Divulgar la circular a través de los canales de comunicación interna de Capital. </t>
  </si>
  <si>
    <t>Acciones ejecutadas/acciones programadas</t>
  </si>
  <si>
    <t xml:space="preserve">Una (1) circular publicada y divulgada a través de los canales de comunicación interna. </t>
  </si>
  <si>
    <t>Debilidades en la ejecución del plan de acción en el proceso de contratación, debido a que se evidencio que al comparar el PAA v1 con el seguimiento de inversión, existen diferencias entre los periodos programados para la contratación y los periodos de suscripción de los contratos asociados al proyecto 79. En el PAA se estableció como fecha de inicio del proceso de selección el 26/01/2019, sin embargo, la contratación se efectuó entre el 2 de octubre y el 19 de noviembre de 2019 respectivamente.</t>
  </si>
  <si>
    <t xml:space="preserve">Emitir una circular con los criterios que se deben tener en cuenta para la formulación del Plan Anual de Adquisiciones de la entidad.
Generar alertar relacionadas con el cumplimiento del Plan Anual de Adquisiciones </t>
  </si>
  <si>
    <t xml:space="preserve">Una (1) circular publicada y divulgada a través de los canales de comunicación interna. 
Cuatro (4) alertas generadas en el año </t>
  </si>
  <si>
    <t>Debilidades en el proceso de verificación y aprobación de pólizas por parte del área jurídica  y en el cumplimiento de los procedimientos de supervisión</t>
  </si>
  <si>
    <t>El formato en el cual se consignan los datos para aprobar las garantías no cuenta con un espacio que permita dejar observaciones  respecto del documento que se aprueba</t>
  </si>
  <si>
    <t>Modificar el formato denominado "ACTA DE APROBACIÓN DE PÓLIZA" Código AGJC-CN-FT-035 y adelantar la socialización del mismo</t>
  </si>
  <si>
    <t>Las actividades ejecutadas sobre actividades programadas</t>
  </si>
  <si>
    <r>
      <rPr>
        <b/>
        <sz val="9"/>
        <color theme="1"/>
        <rFont val="Tahoma"/>
        <family val="2"/>
      </rPr>
      <t>¿Porqué existen inconsistencias entre información del PAA y su ejecución?</t>
    </r>
    <r>
      <rPr>
        <sz val="9"/>
        <color theme="1"/>
        <rFont val="Tahoma"/>
        <family val="2"/>
      </rPr>
      <t xml:space="preserve">
El PAA es un documento dinámico que permite hacer ajustes sobre la programación inicial de la contratación según se van presentando variaciones y ajustes  a las necesidades de contratación, el mismo es actualizado y cargado en la página web según los criterios de ley. 
</t>
    </r>
    <r>
      <rPr>
        <b/>
        <sz val="9"/>
        <color theme="1"/>
        <rFont val="Tahoma"/>
        <family val="2"/>
      </rPr>
      <t>¿Porqué se mantienen versiones desactualizadas del PAA en la página web?</t>
    </r>
    <r>
      <rPr>
        <sz val="9"/>
        <color theme="1"/>
        <rFont val="Tahoma"/>
        <family val="2"/>
      </rPr>
      <t xml:space="preserve">
Existen varios factores que hacen dinámico el PAA entre ellos la asignación presupuestal de los recursos del FonTIC, estas variaciones requieren ajustes constantes del documento, lo cual puede ocasionar que se actualice el PAA pero no se cargue su versión en la página web debido al número de versiones que pueden generarse.
</t>
    </r>
    <r>
      <rPr>
        <b/>
        <sz val="9"/>
        <color theme="1"/>
        <rFont val="Tahoma"/>
        <family val="2"/>
      </rPr>
      <t>¿Porqué se presentan variaciones de forma constante sobre el PAA?</t>
    </r>
    <r>
      <rPr>
        <sz val="9"/>
        <color theme="1"/>
        <rFont val="Tahoma"/>
        <family val="2"/>
      </rPr>
      <t xml:space="preserve">
Adicional a la asignación de recursos del FonTIC las diferentes dependencias ajustan su programación contractual según las necesidades de operación de la entidad lo que implica que soliciten modificaciones recurrentes al PAA.</t>
    </r>
  </si>
  <si>
    <t xml:space="preserve">Se encontró debilidades en la conformación de los documentos asociados al Proceso de Comercialización conforme a lo señalado en el numeral de situaciones generales.  Por ejemplo: 
• Complejidad de procedimientos.
• Formulación de actividades de naturaleza contractual.
• Debida identificación de puntos de control.
• Desactualización de la imagen institucional.
</t>
  </si>
  <si>
    <t>Debido a:
*Cambios de administración
*Ajuste en la estructura organizacional de la dirección operativa
*Deficiencia en los periodos de revisión de la documentación propia de los procesos
*Descripción ampliada y detallada de actividades lideradas por otros procesos/áreas que no son de la competencia del proceso de comercialización</t>
  </si>
  <si>
    <t>Revisar y actualizar los procedimientos que se encuentran vigentes para el proceso de comercialización</t>
  </si>
  <si>
    <t>Procedimientos actualizados</t>
  </si>
  <si>
    <t>Actualizar los procedimientos</t>
  </si>
  <si>
    <t>Profesional Ventas y Mercadeo</t>
  </si>
  <si>
    <t>Se observó la falta de seguimiento a los indicadores de gestión, la programación no acorde con la realidad de la actividad y el incumplimiento a las actividades destinadas al manejo preventivo de los riesgos identificados</t>
  </si>
  <si>
    <t>Debido a:
*Cambios de administración
*Ajuste en la estructura organizacional de la dirección operativa</t>
  </si>
  <si>
    <t>Realizar la medición de los indicadores de acuerdo con la periodicidad, realizar seguimientos a riesgos y resultados de indicadores</t>
  </si>
  <si>
    <t>Reuniones de seguimiento realizada</t>
  </si>
  <si>
    <t>Acta de reunión</t>
  </si>
  <si>
    <t xml:space="preserve">Se pudo evidenciar que la gestión contractual adelantada en el marco del Proceso de Comercialización desconoció los principios que rigen la contratación y función administrativa reconocidos por el Manual de Contratación versión 06. Esto debido a situaciones como :
• Celebración de contratos derivados por fuera del plazo de los convenios interadministrativos principales. 
• Documentos precontractuales (anexo técnico) suscrito por el contratista. 
• Selección de contratista a partir de la indicación de tercero ajeno a Canal Capital.
• Indebida selección de contratista sin verificar la capacidad jurídica para el cumplimiento del contenido prestacional de las obligaciones contractuales. 
• Indebida escogencia del contratista al no preferir el menor valor. 
• Debilidad en los informes de actividades presentados por contratista de servicios profesionales.
</t>
  </si>
  <si>
    <t>Las actividades ejecutadas sobre las actividades programadas</t>
  </si>
  <si>
    <t>Gestión de Recursos y Administración de la Información – TIC</t>
  </si>
  <si>
    <t>11.1</t>
  </si>
  <si>
    <r>
      <t xml:space="preserve">Situaciones generales, encontradas en los diferentes documentos del proceso Gestión de Recursos y Administración de la Información – Sistemas: 
</t>
    </r>
    <r>
      <rPr>
        <b/>
        <sz val="9"/>
        <color theme="1"/>
        <rFont val="Tahoma"/>
        <family val="2"/>
      </rPr>
      <t>a.</t>
    </r>
    <r>
      <rPr>
        <sz val="9"/>
        <color theme="1"/>
        <rFont val="Tahoma"/>
        <family val="2"/>
      </rPr>
      <t xml:space="preserve"> Se evidenciaron documentos que no cumplen en su encabezado con el logotipo o emblema oficial de Canal Capital, así mismo se evidencia que usan logos que hacen alusión a campañas anteriores de las alcaldías del Distrito Capital.
</t>
    </r>
    <r>
      <rPr>
        <b/>
        <sz val="9"/>
        <color theme="1"/>
        <rFont val="Tahoma"/>
        <family val="2"/>
      </rPr>
      <t>b.</t>
    </r>
    <r>
      <rPr>
        <sz val="9"/>
        <color theme="1"/>
        <rFont val="Tahoma"/>
        <family val="2"/>
      </rPr>
      <t xml:space="preserve"> Se evidenciaron documentos con debilidades en la actualización y establecimiento de normas aplicables vigentes.
</t>
    </r>
    <r>
      <rPr>
        <b/>
        <sz val="9"/>
        <color theme="1"/>
        <rFont val="Tahoma"/>
        <family val="2"/>
      </rPr>
      <t>c.</t>
    </r>
    <r>
      <rPr>
        <sz val="9"/>
        <color theme="1"/>
        <rFont val="Tahoma"/>
        <family val="2"/>
      </rPr>
      <t xml:space="preserve"> Se evidenciaron formatos que no se encuentran articulados al procedimiento de Soporte técnico.
</t>
    </r>
    <r>
      <rPr>
        <b/>
        <sz val="9"/>
        <color theme="1"/>
        <rFont val="Tahoma"/>
        <family val="2"/>
      </rPr>
      <t>d.</t>
    </r>
    <r>
      <rPr>
        <sz val="9"/>
        <color theme="1"/>
        <rFont val="Tahoma"/>
        <family val="2"/>
      </rPr>
      <t xml:space="preserve"> Se evidenciaron documentos que cuentan con debilidades en el establecimiento de puntos de control.
</t>
    </r>
    <r>
      <rPr>
        <b/>
        <sz val="9"/>
        <color theme="1"/>
        <rFont val="Tahoma"/>
        <family val="2"/>
      </rPr>
      <t>e.</t>
    </r>
    <r>
      <rPr>
        <sz val="9"/>
        <color theme="1"/>
        <rFont val="Tahoma"/>
        <family val="2"/>
      </rPr>
      <t xml:space="preserve"> Se observa la desactualización del documento AGRI-SI-PO-003 POLÍTICAS Y CONTROLES PARA LA CONSTRUCCIÓN DEL PETIC, VERSIÓN 1 frente a la deficiencia de lineamientos y controles de construcción del PETI y políticas asociadas.
</t>
    </r>
    <r>
      <rPr>
        <b/>
        <sz val="9"/>
        <color theme="1"/>
        <rFont val="Tahoma"/>
        <family val="2"/>
      </rPr>
      <t>f.</t>
    </r>
    <r>
      <rPr>
        <sz val="9"/>
        <color theme="1"/>
        <rFont val="Tahoma"/>
        <family val="2"/>
      </rPr>
      <t xml:space="preserve"> Se evidenció la desactualización del documento AGRI-SI-PD-014 COPIAS DE SEGURIDAD, VERSIÓN 8.
</t>
    </r>
    <r>
      <rPr>
        <b/>
        <sz val="9"/>
        <color theme="1"/>
        <rFont val="Tahoma"/>
        <family val="2"/>
      </rPr>
      <t xml:space="preserve">g. </t>
    </r>
    <r>
      <rPr>
        <sz val="9"/>
        <color theme="1"/>
        <rFont val="Tahoma"/>
        <family val="2"/>
      </rPr>
      <t xml:space="preserve">Se evidenciaron debilidades en el documento de CREACIÓN DE USUARIOS Y EXPEDICIÓN DE CARNÉ INSTITUCIONAL, AGRI-SI-PD-018, VERSIÓN 4.
</t>
    </r>
    <r>
      <rPr>
        <b/>
        <sz val="9"/>
        <color theme="1"/>
        <rFont val="Tahoma"/>
        <family val="2"/>
      </rPr>
      <t>h.</t>
    </r>
    <r>
      <rPr>
        <sz val="9"/>
        <color theme="1"/>
        <rFont val="Tahoma"/>
        <family val="2"/>
      </rPr>
      <t xml:space="preserve"> Se evidenció que ni el alcance ni la totalidad de las actividades descritas en el procedimiento SOPORTE TÉCNICO, se realizan tal y como se encuentran definidas, basados en: Diferencias entre alcance, insumos, descripción de actividad 1 y producto.</t>
    </r>
  </si>
  <si>
    <t>Los procesos, procedimientos y formatos relacionados con las actividades del área de sistemas no corresponden a las actividades que actualmente se realizan y que han evolucionado con el paso del tiempo por lo cual presentan desactualización y falta de normalización de los documentos publicados en la carpeta de sistemas.</t>
  </si>
  <si>
    <r>
      <rPr>
        <b/>
        <sz val="9"/>
        <color rgb="FF000000"/>
        <rFont val="Tahoma"/>
        <family val="2"/>
      </rPr>
      <t xml:space="preserve">
</t>
    </r>
    <r>
      <rPr>
        <sz val="9"/>
        <color rgb="FF000000"/>
        <rFont val="Tahoma"/>
        <family val="2"/>
      </rPr>
      <t>Revisar todos los procedimientos, formatos, planes, guías políticas y manuales que actualmente se encuentran publicados en la carpeta de sistemas, para realizar las modificaciones y actualizaciones correspondientes a la administración actual y las actividades realizadas.</t>
    </r>
  </si>
  <si>
    <t xml:space="preserve">Cantidad de documentos revisados y actualizados/ Cantidad de documentos publicados </t>
  </si>
  <si>
    <t>Documentos del proceso actualizados</t>
  </si>
  <si>
    <t>11.1.e.1</t>
  </si>
  <si>
    <r>
      <rPr>
        <sz val="9"/>
        <color rgb="FF000000"/>
        <rFont val="Tahoma"/>
        <family val="2"/>
      </rPr>
      <t xml:space="preserve">Se evidenciaron debilidades en la definición de actividades y ejecución de estas, en algunos documentos del área, específicamente en cuanto a:
</t>
    </r>
    <r>
      <rPr>
        <b/>
        <sz val="9"/>
        <color rgb="FF000000"/>
        <rFont val="Tahoma"/>
        <family val="2"/>
      </rPr>
      <t xml:space="preserve">1. </t>
    </r>
    <r>
      <rPr>
        <sz val="9"/>
        <color rgb="FF000000"/>
        <rFont val="Tahoma"/>
        <family val="2"/>
      </rPr>
      <t xml:space="preserve">Definición y ejecución de actividades del documento AGRI-SI-MN-002 MANUAL DE USO DE RECURSOS TECNOLÓGICOS, VERSIÓN 1.
</t>
    </r>
    <r>
      <rPr>
        <b/>
        <sz val="9"/>
        <color rgb="FF000000"/>
        <rFont val="Tahoma"/>
        <family val="2"/>
      </rPr>
      <t xml:space="preserve">2. </t>
    </r>
    <r>
      <rPr>
        <sz val="9"/>
        <color rgb="FF000000"/>
        <rFont val="Tahoma"/>
        <family val="2"/>
      </rPr>
      <t>Establecimiento de roles y responsabilidades frente a las actividades de entrada y salida de equipos, planeación, implementación y evaluación de habilitadores transversales de la Política de Gobierno Digital.</t>
    </r>
  </si>
  <si>
    <t>Desactualización de los documentos frente a la realidad administrativa y funcional de la entidad, enmarcada en la capacidad de gestión digital de la información</t>
  </si>
  <si>
    <t>1. Realizar la actualización del documento AGRI-SI-MN-002 MANUAL DE USO DE RECURSOS TECNOLÓGICOS, en cuanto a actividades propias del uso de los recursos por parte de los funcionarios y contratistas.
2. Realizar la divulgación (1 por semestre) de las normas de uso contenidas en el manual de forma masiva (intranet y comunicaciones internas).
3. Convertir a formato digital el documento AGRI-SI-FT-037 CONTROL DE ENTRADA Y SALIDA DE EQUIPO, que permita verificar, controlar  y llevar un histórico de eventos. 
4. En el documento PETI 2021-2024 se establecerá la planeación, implementación e indicadores de los habilitadores transversales de la Política de Gobierno Digital.</t>
  </si>
  <si>
    <t>actividades ejecutadas/actividades programadas</t>
  </si>
  <si>
    <t xml:space="preserve">1. Actualización del documento.
2. Divulgación semestral de uso (Manual).
3. Formato AGRI-SI-FT-037 CONTROL DE ENTRADA Y SALIDA DE EQUIPO de físico a digital.
4. Documento PETI 2021-2024. </t>
  </si>
  <si>
    <t>11.2</t>
  </si>
  <si>
    <r>
      <rPr>
        <sz val="9"/>
        <color rgb="FF000000"/>
        <rFont val="Tahoma"/>
        <family val="2"/>
      </rPr>
      <t xml:space="preserve">Observaciones encontradas al revisar la medición de los indicadores de eficacia, formulados en el Plan de Acción para la vigencia 2019:
</t>
    </r>
    <r>
      <rPr>
        <b/>
        <sz val="9"/>
        <color rgb="FF000000"/>
        <rFont val="Tahoma"/>
        <family val="2"/>
      </rPr>
      <t>a.</t>
    </r>
    <r>
      <rPr>
        <sz val="9"/>
        <color rgb="FF000000"/>
        <rFont val="Tahoma"/>
        <family val="2"/>
      </rPr>
      <t xml:space="preserve"> “Brindar atención y respuesta oportuna al 100% de los requerimientos de servicios para sistemas de información mediante mesa de ayuda y sistema GLPI”, relacionadas en el indicador 30 “Servicios atendidos para los sistemas de Información (Mesa de ayuda y GLPI)”.
</t>
    </r>
    <r>
      <rPr>
        <b/>
        <sz val="9"/>
        <color rgb="FF000000"/>
        <rFont val="Tahoma"/>
        <family val="2"/>
      </rPr>
      <t>b.</t>
    </r>
    <r>
      <rPr>
        <sz val="9"/>
        <color rgb="FF000000"/>
        <rFont val="Tahoma"/>
        <family val="2"/>
      </rPr>
      <t xml:space="preserve"> Se evidenciaron deficiencias en la implementación de la Política de Fortalecimiento organizacional y simplificación de procesos, tercera dimensión del Modelo Integrado de Planeación y Gestión.
</t>
    </r>
    <r>
      <rPr>
        <b/>
        <sz val="9"/>
        <color rgb="FF000000"/>
        <rFont val="Tahoma"/>
        <family val="2"/>
      </rPr>
      <t xml:space="preserve">c. </t>
    </r>
    <r>
      <rPr>
        <sz val="9"/>
        <color rgb="FF000000"/>
        <rFont val="Tahoma"/>
        <family val="2"/>
      </rPr>
      <t xml:space="preserve">Se evidenció que frente a la ejecución de las actividades de mantenimiento preventivo y correctivo relacionadas en el indicador 32 "Medir el cumplimiento de actividades establecidas en el cronograma de mantenimiento preventivo de equipos de cómputo para la vigencia 2019" no se cuenta con los soportes de ejecución en el expediente contractual y otras debilidades del cronograma e inventario de software y hardware.
</t>
    </r>
    <r>
      <rPr>
        <b/>
        <sz val="9"/>
        <color rgb="FF000000"/>
        <rFont val="Tahoma"/>
        <family val="2"/>
      </rPr>
      <t xml:space="preserve">d. </t>
    </r>
    <r>
      <rPr>
        <sz val="9"/>
        <color rgb="FF000000"/>
        <rFont val="Tahoma"/>
        <family val="2"/>
      </rPr>
      <t xml:space="preserve">Inconsistencias en el inventario y debilidades en la ejecución de los  procedimientos establecidos por el área de Servicios Administrativos frente al manejo de los activos existentes y elementos sin placa. 
</t>
    </r>
    <r>
      <rPr>
        <b/>
        <sz val="9"/>
        <color rgb="FF000000"/>
        <rFont val="Tahoma"/>
        <family val="2"/>
      </rPr>
      <t>e.</t>
    </r>
    <r>
      <rPr>
        <sz val="9"/>
        <color rgb="FF000000"/>
        <rFont val="Tahoma"/>
        <family val="2"/>
      </rPr>
      <t xml:space="preserve"> Se identificaron inconsistencias en los reportes del indicador No. 33 "Ejecutar y desarrollar las actividades necesarias para dar cumplimiento del plan de T.I., para la vigencia 2019" entre el análisis trimestral y el documento PETI formulado para la vigencia 2019.</t>
    </r>
  </si>
  <si>
    <t>Gestión de Recursos y Administración de la Información (Apoyo)
Planeación Estratégica</t>
  </si>
  <si>
    <t>Las herramientas de medición de servicios y actividades relacionadas con soporte técnico y mantenimiento de equipos presentan debilidades en su forma de reporte y metodología de cuantificación.
Debilidades en la ejecución de las actividades de los procedimientos de Servicios Administrativos, relacionados con la gestión de los activos.</t>
  </si>
  <si>
    <t>a)Iniciar con la fase de implementación y luego despliegue de la herramienta de GLPI
b) Se realizará un repositorio único por parte del área de planeación para la recepción y almacenamiento de evidencias orientadas al reporte del plan de acción y el fortalecimiento organizacional.
c) Solicitar al proveedor realizar mejoras en la presentación del informe de ejecución de los mantenimientos programados. 
d) Verificar el inventario del centro de datos (calle 26 y 69) y realizar la solicitud de movimientos pertinentes y plaquetización necesaria que permitan corregir el error evidenciado.
e)Realizar mejoras  en el reporte de seguimiento a la ejecución de las actividades planeadas en el documento PETI.</t>
  </si>
  <si>
    <t>Actividades ejecutadas/Actividades programadas</t>
  </si>
  <si>
    <t>Herramientas implementadas</t>
  </si>
  <si>
    <t>Sistemas
Planeación 
Servicios Administrativos</t>
  </si>
  <si>
    <t xml:space="preserve">Subdirector Administrativo
Profesional Universitario de planeación 
</t>
  </si>
  <si>
    <t>Profesional Universitario de Sistemas
Profesional Universitario de planeación 
Técnico de Servicios Administrativos</t>
  </si>
  <si>
    <t>11.3.1</t>
  </si>
  <si>
    <t>Se observa incumplimiento en cuanto a establecer claramente los responsables de la Política de Gobierno Digital, así como sus responsabilidades frente a la implementación y ejecución de esta.</t>
  </si>
  <si>
    <t>Falta de armonización de la Política de Gobierno Digital</t>
  </si>
  <si>
    <t>Construir el documento PETI 2021-2024 donde se incluya los roles y responsabilidades requeridas en la implementación de la Política de Gobierno Digital.</t>
  </si>
  <si>
    <t>Documento aprobado/1</t>
  </si>
  <si>
    <t>Documento actualizado con las responsabilidades de la Política de Gobierno Digital</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</si>
  <si>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</si>
  <si>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</si>
  <si>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</si>
  <si>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</si>
  <si>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</si>
  <si>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Actividades ejecutadas para la implementación de la Política de Gobierno Digital</t>
  </si>
  <si>
    <t>11.3.3</t>
  </si>
  <si>
    <t>No se tienen definidos procedimientos para el desarrollo de las capacidades de gestión de tecnologías de la información, relacionados con la seguridad de la información y los servicios ciudadanos digitales. A excepción de los tres procedimientos documentados por el área de sistemas y a los que ya nos referimos en el numeral 11.1 de Situaciones generales.</t>
  </si>
  <si>
    <t>Debido a que el área adelanta el proceso de análisis, diseño y construcción de recursos (guías, documentos, manuales, entre otros) orientados a la implementación de la ISO 27002, los cuales son el insumo, aun no cuenta con los procedimientos relacionados.</t>
  </si>
  <si>
    <t>Definir los procedimientos de gestión de tecnologías de la información que sean necesarios para la apropiada gestión de actividades orientadas a la seguridad de la información y servicios ciudadanos digitales con base en la norma ISO 27002.</t>
  </si>
  <si>
    <t>procedimientos publicados/procedimientos definidos</t>
  </si>
  <si>
    <t>Procedimiento desarrollado y publicado</t>
  </si>
  <si>
    <t>11.4</t>
  </si>
  <si>
    <r>
      <t xml:space="preserve">Se evidenciaron debilidades en la planeación, estructuración e implementación de la Arquitectura Empresarial de Canal Capital frente a aspectos detallados en la verificación de “Arquitectura Empresarial 2020” como:
a. Desactualización del PLAN ESTRATÉGICO DE TECNOLOGÍAS DE LA INFORMACIÓN Y COMUNICACIONES, AGRI-SI-PL-001.
b. Inexistencia del comité de arquitectura, estructura del área documentada, mecanismos de seguimiento y evaluación periódica de los diferentes requisitos de la arquitectura. 
c. Catalogo actualizado de servicios T.I. con sus fichas de los ANS.
d. Inexistencia de Política de T.I., monitoreo de capacidades de T.I., aprobación y socialización.
e. Inexistencia del plan de calidad de los componentes de información, medición y evaluación de este. 
f. Documentación técnica de sistemas de información con debilidades frente al establecimiento de roles y responsabilidades, plan de pruebas, plan de capacitación, controles de cambio, aseguramiento de calidad, priorización de necesidades, especificaciones de usabilidad y cesión de derechos por parte del proveedor.
g. Inexistencia de los esquemas de mantenimiento de los sistemas de información, así como la gestión de cambios. 
h. Debilidades en el Plan de continuidad del negocio y plan de contingencia de sistemas frente a roles y responsabilidades (Sistemas, Coordinación Técnica, Servicios Administrativos), actualización, publicación y socialización del documento, inclusión de los servicios en la nube, Data Center alterno, actualización del catalogo de los servicios tecnológicos. 
i. Fortalecimiento a la estructuración del documento "Plan de Gestión Integral de Residuos Peligrosos - PGIRESPEL" frente a la inclusión de políticas, esquemas de uso eficiente de papel, controles de consumo de electricidad, articulación con otros planes (PIGA), responsables de las actividades, productos y seguimientos.
j. Oportunidad de fortalecimiento frente a la implementación de protocolo IPv6, planes de diagnóstico, caracterización y </t>
    </r>
    <r>
      <rPr>
        <sz val="9"/>
        <rFont val="Tahoma"/>
        <family val="2"/>
      </rPr>
      <t>presupuesto. 
k. Inexistencia de matriz de caracterización y priorización de grupos de interés, estrategias de sensibilización, esquemas de incentivos, planes de capacitación, gestión de cambios y ejecución de estos</t>
    </r>
    <r>
      <rPr>
        <sz val="9"/>
        <color theme="1"/>
        <rFont val="Tahoma"/>
        <family val="2"/>
      </rPr>
      <t xml:space="preserve">. </t>
    </r>
  </si>
  <si>
    <t>Gestión de Recursos y Administración de la Información (Apoyo)
Emisión de Contenidos
Planeación Estratégica</t>
  </si>
  <si>
    <t xml:space="preserve">Debido a que el área de sistemas adelanta la construcción del Plan estratégico de tecnologías de la información PETI, para el periodo 2021-2024, el documento anterior se encontró desactualizado, ya que el diseño y publicación del nuevo plan para el cuatrienio debe estar alineado con el plan estratégico de la entidad y el eje transversal del gobierno de la ciudad al que pertenece y no ha sido actualizado en la intranet. </t>
  </si>
  <si>
    <t>a) y b) Diseñar el Plan Estratégico de Tecnologías de la Información 2021-2024, con aspectos de arquitectura empresarial.
c) Actualizar el catalogo de servicio de TI.
d) Diseñar el plan de calidad de datos de información de la entidad.
e), f) y g) Para el desarrollo de sistemas de información se constituirá una guía de diseño (definición de metodología de desarrollo), basada en los pormenores de la arquitectura actual de los desarrollos propios de la entidad.
h) Actualizar el Plan de Continuidad del Negocio y publicarlo en la intranet.
i)Revisar el Plan de Gestión Integral de Residuos peligrosos y las guías del MinTIC e incluir si se considera pertinente criterios de gestión TIC dentro del documento.
j) Implementar la transición de IPv4 a IPv6 de acuerdo a la normatividad vigente.
k) Desarrollar el plan de sensibilización de los servicios TI con los parámetros definidos en la Política de Gobierno Digital.</t>
  </si>
  <si>
    <t>Documentación actualizada / documentación publicada</t>
  </si>
  <si>
    <t>Documentación actualizada y publicada en el sitio correspondiente.</t>
  </si>
  <si>
    <t xml:space="preserve">Subdirector Administrativo
Profesional Universitario de planeación </t>
  </si>
  <si>
    <t xml:space="preserve">Profesional Universitario de Sistemas
Profesional Universitario de planeación </t>
  </si>
  <si>
    <t>11.5.1</t>
  </si>
  <si>
    <t>No existe claridad ni certeza, frente a los diagnósticos de seguridad de la información, que ha realizado el Canal, basada en:
a. Documento “Instrumento de identificación de la línea base del MSPI”, realizado en agosto de 2018 con identificación de la entidad evaluada como Departamento Administrativo del Servicio Civil Distrital.
b. El estado final de la Matriz SoA (con fecha de corte diciembre 2019, sin estandarizar), asocia documentos, procedimientos o controles como existentes, pero no se evidencia su implementación.</t>
  </si>
  <si>
    <t>Los documentos relacionados con la matriz SOA  se encuentran en fase de construcción por lo cual no se estandarizaron. Su implementación se programo para 2020 pero se retrasó la misma por causa de la pandemia del COVID 19 que incentivo el desarrollo de las actividades de manera remota y 100% digital, lo cual obligo a evaluar la implementación de la Norma ISO 27002 y sus controles.</t>
  </si>
  <si>
    <t>a) Aplicar el Instrumento de identificación MSPI, de manera periódica (1 vez por año).
b) Normalizar y publicar el formato Matriz SOA en la intranet incorporando una sección de control de cambios que permita evidenciar la gestión en la medición del madurez de la implementación 
c) Revisar y actualizar la Matriz SOA de acuerdo a los cambios y actualización de documentos, procedimientos y controles necesarios para la entidad.</t>
  </si>
  <si>
    <t>numero de acciones realizadas/numero de acciones propuestas</t>
  </si>
  <si>
    <t>Declaración de aplicabilidad de los controles ISO27001</t>
  </si>
  <si>
    <t>11.5.2</t>
  </si>
  <si>
    <t>No se evidencia ninguna de las fases de la gestión de riesgos de seguridad de la información, como son:
a. Establecimiento del Contexto
b. Valoración de riesgos
c. Aceptación de Riesgos
d. Monitoreo y control</t>
  </si>
  <si>
    <t>Inexistencia del plan de tratamiento de riesgos de seguridad y privacidad de la información</t>
  </si>
  <si>
    <t>a) Formular el plan de tratamiento de riesgos de seguridad y privacidad de la información 2021  (con base en la guía MinTic), el cual contempla la gestión de riesgos asociados a la seguridad de la información.
b)  Solicitar la inclusión del documento Plan de tratamiento de riesgos de seguridad y privacidad de la información 2021 de Capital  al área de planeación  en los planes institucionales pertinentes.</t>
  </si>
  <si>
    <t>Plan publicado/1</t>
  </si>
  <si>
    <t>Publicación del plan de tratamiento de riesgos de seguridad y privacidad de la información</t>
  </si>
  <si>
    <t>11.5.3</t>
  </si>
  <si>
    <t>No se observó la expedición del Plan de Seguridad y Privacidad de la Información, para la vigencia evaluada (2019), ni para el 2020, de acuerdo con el contexto del Canal.</t>
  </si>
  <si>
    <t>Falta de formulación y publicación del plan de seguridad y privacidad de la información</t>
  </si>
  <si>
    <t>Formular y publicar el plan de seguridad y privacidad de la información para la vigencia 2021</t>
  </si>
  <si>
    <t>Plan de seguridad y privacidad de la información publicado.</t>
  </si>
  <si>
    <t>11.5.4</t>
  </si>
  <si>
    <t>No se evidencia la integración y publicación por parte del área de Planeación, de los planes de: “Seguridad y Privacidad de la Información” y “Tratamiento de Riesgos de Seguridad y Privacidad de la Información” en el Plan de Acción del Canal para las vigencias 2019 y 2020.</t>
  </si>
  <si>
    <t>Inexistencia de los planes de seguridad y privacidad de la información y del plan de tratamiento de riesgos de seguridad y privacidad de la información .</t>
  </si>
  <si>
    <t>Integrar los planes de seguridad de la información y tratamiento de riesgos para vigencia 2021 al Plan de Acción Institucional 2021 del Canal.</t>
  </si>
  <si>
    <t>Planes formulados y publicados</t>
  </si>
  <si>
    <t>Profesional Universitario de planeación 
Profesional Universitario de Sistemas</t>
  </si>
  <si>
    <t>11.5.5</t>
  </si>
  <si>
    <t>No se evidencia un Plan de sensibilización, capacitación y comunicación en seguridad de la información (4 fases: Diseño, Desarrollo, Implementación y Mejoramiento) para el talento humano, como elemento importante sobre la disponibilidad, integridad y confidencialidad de la información.</t>
  </si>
  <si>
    <t>Inexistencia del plan de sensibilización del sistema de gestión de seguridad y privacidad de la información</t>
  </si>
  <si>
    <t>a) Diseñar el plan de sensibilización del sistema de gestión de seguridad y privacidad de la información.
b) Publicar en la intranet el plan de sensibilización del sistema de seguridad y privacidad de la información.
c) Ejecutar el plan descrito.</t>
  </si>
  <si>
    <t>Publicación del Plan de sensibilización del SGSI</t>
  </si>
  <si>
    <t>11.6.1</t>
  </si>
  <si>
    <t>No se evidencia ningún avance de documentación y/o implementación del habilitador “Servicios ciudadanos digitales”.</t>
  </si>
  <si>
    <t xml:space="preserve">En las vigencias anteriores no se había realizado un análisis de la aplicación del habilitador. </t>
  </si>
  <si>
    <t xml:space="preserve">1. Documentar el diagnóstico del Habilitador “Servicios ciudadanos digitales" al interior del Canal. 
2. Socializar los resultados en el Comité Institucional de Gestión y Desempeño </t>
  </si>
  <si>
    <t xml:space="preserve"> Diagnóstico del Habilitador socializado. </t>
  </si>
  <si>
    <t>Sistemas
Planeación 
Atención al Ciudadano</t>
  </si>
  <si>
    <t>Profesional Universitario de Sistemas
Profesional Universitario de Planeación
Auxiliar Atención al Ciudadano</t>
  </si>
  <si>
    <t>Evaluación al Sistema de Control Interno - I Semestre 2020</t>
  </si>
  <si>
    <t>1.2</t>
  </si>
  <si>
    <t xml:space="preserve">Se requiere adelantar la revisión de la gestión de los conflictos de interés de manera que se prevenga la aparición de estos y/o se controlen las situaciones existentes,  evitando la afectación del servicio prestado en el Canal, de cara a lo establecido en el Art 12 Ley 1437/2011 y la Ley 2013/2019, se requiere realizar el realizar el autodiagnóstico y basado en el resultado establecer las plan de acción para adelantar la respectiva implementación. </t>
  </si>
  <si>
    <t>El canal no cuenta con el documento de lineamientos de conflictos de interés.</t>
  </si>
  <si>
    <t>Implementar un documento de lineamientos para la gestión de conflictos de interés en el Canal de acuerdo con la normatividad establecida.</t>
  </si>
  <si>
    <t>Actividades ejecutadas /Actividades programadas</t>
  </si>
  <si>
    <t>Documento realizado</t>
  </si>
  <si>
    <t xml:space="preserve">Profesional Universitario Recursos Humanos </t>
  </si>
  <si>
    <t>1.5</t>
  </si>
  <si>
    <t xml:space="preserve">Determinar el mecanismo de articulación de la línea de denuncias por posibles actos de corrupción establecida por Canal Capital, con la línea de denuncia interna sobre posibles incumplimientos al código de integridad. </t>
  </si>
  <si>
    <t>Portal de denuncias</t>
  </si>
  <si>
    <t>2.2
2.3</t>
  </si>
  <si>
    <t>Efectuar la revisión y documentación del esquema de líneas de defensa dando alcance a todas las actividades institucionales, de manera que se determinen así mismo las líneas de reporte, estándares de reporte y periodicidad de temas clave en la toma de decisiones.</t>
  </si>
  <si>
    <t>Si bien se cuenta con lineamientos articulados en la estructura de líneas de defensa, se requiere continuar con la articulación y la respectiva asociación de los diferentes documentos y herramientas ya establecidos para la gestión institucional.</t>
  </si>
  <si>
    <t xml:space="preserve">Número de documentos realizados/Número de documentos planeados </t>
  </si>
  <si>
    <t xml:space="preserve">Un (1) manual MIPG </t>
  </si>
  <si>
    <t xml:space="preserve">Elaborar el Plan Estratégico de Talento Humano con la inclusión de medidas que permitan evaluar la eficacia de lo identificado, teniendo en cuenta los parámetros definidos por el DAFP. </t>
  </si>
  <si>
    <t>4.2</t>
  </si>
  <si>
    <t xml:space="preserve">Ejecutar evaluaciones de satisfacción de las actividades formuladas en los Planes de Capacitación y Bienestar, tabular los resultados y adelantar los análisis respectivos de los mismos. </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</si>
  <si>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</si>
  <si>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</si>
  <si>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Evaluaciones de satisfacción</t>
  </si>
  <si>
    <t>4.6</t>
  </si>
  <si>
    <t>Realizar actualización del Procedimiento de retiro del personal, con el fin de incluir la evaluación de actividades adelantadas y los formatos adoptados recientemente.</t>
  </si>
  <si>
    <t xml:space="preserve">Falta de actualización del procedimiento de retiro </t>
  </si>
  <si>
    <t>Procedimiento actualizado</t>
  </si>
  <si>
    <t>6.1</t>
  </si>
  <si>
    <t>Adoptar un mecanismo(s) que permita la vinculación de los objetivos estratégicos, los operativos (objetivos de los procesos) y de los proyectos velando por su sincronía y articulación.</t>
  </si>
  <si>
    <t xml:space="preserve">1. Formulación y publicación de la política de planeación institucional. 
2. Formulación y publicación del Plan Estratégico </t>
  </si>
  <si>
    <t>Dos (2) documentos formulados y publicados</t>
  </si>
  <si>
    <t>7.3</t>
  </si>
  <si>
    <t xml:space="preserve">Socializar ante los líderes de procesos y sus equipos de trabajo los   lineamientos para el reporte de riesgos materializados de conformidad con lo establecido en la Política de Administración Riesgos. </t>
  </si>
  <si>
    <t>Si bien se cuenta con la política y el manual de gestión de riesgos actualizado, aún no se han socializado con los líderes de proceso y sus equipos de trabajo los criterios definidos en dichos documentos asociados con el seguimiento y reporte de los riesgos materializados.</t>
  </si>
  <si>
    <t xml:space="preserve">Solicitar el diseño y publicación de piezas gráficas que indiquen los pasos a seguir en caso que se presente la posible materialización de riesgos.
</t>
  </si>
  <si>
    <t>Número de comunicaciones realizadas/Número de comunicaciones planeados</t>
  </si>
  <si>
    <t>8.2</t>
  </si>
  <si>
    <t xml:space="preserve">Definir y aplicar lineamientos para la realización y presentación del  informe periódico sobre la gestión del riesgo del Canal. </t>
  </si>
  <si>
    <t xml:space="preserve">Desde la segunda línea de defensa no se han llevado a cabo seguimientos a la gestión de los riesgos identificados en el mapa de riesgos de la entidad, inicialmente se ha gestionado desde la fase de identificación y de diseño de los controles. </t>
  </si>
  <si>
    <t xml:space="preserve">Diseñar y publicar el documento asociado a los reportes de información relacionados con la segunda línea de defensa para el periodo 2021 incluyendo los seguimientos a la gestión de riesgos. </t>
  </si>
  <si>
    <t xml:space="preserve">Un (1) documento diseñado y publicado </t>
  </si>
  <si>
    <t>8.4</t>
  </si>
  <si>
    <t xml:space="preserve">Definir lineamentos para la detección de fallas en los controles (diseño y ejecución) en la autoevaluación que permitan orientar la definición de acciones de mejora en cabeza de los líderes de procesos y sus equipos de trabajo. </t>
  </si>
  <si>
    <t xml:space="preserve">No se han aplicado ejercicios de autoevaluación en la vigencia, sin embargo dentro de la matriz de riesgos ya se cuenta con el análisis del diseño de controles y la actualización de los riesgos ha garantizado analizar el diseño de forma más precisa. </t>
  </si>
  <si>
    <t xml:space="preserve">Adelantar el ejercicio de autoevaluación institucional para la vigencia 2020.  </t>
  </si>
  <si>
    <t xml:space="preserve">Número de ejercicios realizados/Número de ejercicios planeados </t>
  </si>
  <si>
    <t xml:space="preserve">Un ejercicio de autoevaluación aplicado a los procesos de Capital. en la vigencia 2020 
</t>
  </si>
  <si>
    <t>10.1</t>
  </si>
  <si>
    <t xml:space="preserve">Se observan debilidades asociadas a la segregación de funciones en diferentes procedimientos, teniendo en cuenta las limitaciones del personal de planta con las que cuenta el canal, por lo cual es importante adelantar una revisión de la estructura organizacional y adelantar las acciones correspondientes para su adecuación. </t>
  </si>
  <si>
    <t>Planta de personal muy pequeña</t>
  </si>
  <si>
    <t>estudio de planta</t>
  </si>
  <si>
    <t>12.1</t>
  </si>
  <si>
    <t xml:space="preserve">Se han observado debilidades relacionadas a la actualización de documentos asociados a los procesos y procedimientos, en razón a que no se realizan revisiones periódicas (autoevaluaciones) de la aplicación  de los mismos de acuerdo con las condiciones actuales de la entidad </t>
  </si>
  <si>
    <t xml:space="preserve">No se han aplicado ejercicios de autoevaluación en la vigencia, sin embargo, se han ido actualizando de forma progresiva los documentos de los procesos. </t>
  </si>
  <si>
    <t xml:space="preserve">Adelantar el ejercicio de autoevaluación institucional para la vigencia 2020 </t>
  </si>
  <si>
    <t>14.4</t>
  </si>
  <si>
    <t>Adelantar revisión y actualización de los procedimientos de comunicación interna y externa, teniendo  en cuenta canales como la intranet y los lineamientos de la nueva Dirección.</t>
  </si>
  <si>
    <t>actividades ejecutadas / programadas</t>
  </si>
  <si>
    <t>Procedimientos actualizados y socializados</t>
  </si>
  <si>
    <t>Coordinación de Prensa y comunicaciones</t>
  </si>
  <si>
    <t>13.1
13.2</t>
  </si>
  <si>
    <t>Revisar los lineamientos específicos de la Política de Gestión de Información Estadística de la Dimensión Información y Comunicación, contenidos en el numeral 5.2.4 del Manual Operativo del MIPG, versión 3 de diciembre 2019 y  adelantar su implementación mediante la aplicación de los  diagnósticos que están establecidos y coordinar con las áreas que generan datos en el Canal.</t>
  </si>
  <si>
    <t>Analizar la pertinencia de la aplicación de la política de Gestión de Información Estadística de la Dimensión Información y Comunicación a partir de los lineamientos definidos por la Secretaría Distrital de Planeación.</t>
  </si>
  <si>
    <t xml:space="preserve">Número de análisis realizados/Número de análisis planeados </t>
  </si>
  <si>
    <t xml:space="preserve">Un (1) análisis de política realizado  </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</si>
  <si>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</si>
  <si>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</si>
  <si>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</si>
  <si>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</si>
  <si>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</si>
  <si>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15.4</t>
  </si>
  <si>
    <t>Documentar y/o revisar los  mecanismos establecidos para evaluar periódicamente la efectividad de los canales de comunicación con partes externas, así como sus contenidos e incluir mecanismos de mejora de resultados.</t>
  </si>
  <si>
    <t xml:space="preserve">1. Determinar dentro de la estrategia qué mecanismos se pueden o no llevar a cabo para evaluar la efectividad de los canales de comunicación con partes externas.
</t>
  </si>
  <si>
    <t>Revisión de los mecanismos de evaluación/Acta de la revisión de los mecanismos.</t>
  </si>
  <si>
    <t xml:space="preserve">Diseño y Creación de Contenidos - Área Digital </t>
  </si>
  <si>
    <t xml:space="preserve">Debido a:
*Cambios de administración
*Ajuste en la estructura organizacional de la dirección operativa y creación del área digital
*Se encuentra en proceso de documentación y de las acciones propias ejecutadas por el área digital de capital
</t>
  </si>
  <si>
    <t>Digital</t>
  </si>
  <si>
    <t>Coordinador de producción</t>
  </si>
  <si>
    <t xml:space="preserve">Se requiere una revisión periódica de los mecanismos establecidos para ajustarlos. </t>
  </si>
  <si>
    <t>1. Revisar la encuesta de satisfacción y realizar las actualizaciones que sean necesarias.
2. Publicarla en la página web.</t>
  </si>
  <si>
    <t>Publicación de la encuesta de satisfacción actualizada</t>
  </si>
  <si>
    <t>16.4</t>
  </si>
  <si>
    <t>Estandarizar los mecanismos de reporte con periodicidades y responsables, acorde a lo determinado en el esquema de líneas de defensa.</t>
  </si>
  <si>
    <t>Diseñar y publicar un documento que describa los reportes de información relacionados con la segunda línea de defensa para el periodo 2021 indicando: Informe, fecha de reporte, mecanismo y/o insumo y responsable del reporte.</t>
  </si>
  <si>
    <t>17.7</t>
  </si>
  <si>
    <t xml:space="preserve">Adelantar la coordinación de la verificación al avance y cumplimiento incluidas en los planes de mejoramiento por la segunda línea de defensa. </t>
  </si>
  <si>
    <t>Un ejercicio de autoevaluación aplicado a los procesos de Capital. en la vigencia 2020.</t>
  </si>
  <si>
    <t>Fechas &lt;2020</t>
  </si>
  <si>
    <t>Fechas =2020</t>
  </si>
  <si>
    <t>Auditoría Proyecto 79</t>
  </si>
  <si>
    <t>1. Revisar y actualizar el Plan de Comunicaciones. 
2. Remitir para aprobación por Gerencia el Plan de Comunicaciones actualizado.
3. Socializar el Plan de Comunicaciones aprobado con el Comité Directivo.</t>
  </si>
  <si>
    <t>Plan de comunicaciones actualizado y socializado/1</t>
  </si>
  <si>
    <t>Un Manual de comunicaciones para la crisis actualizado y socializado/1</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</si>
  <si>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</si>
  <si>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</si>
  <si>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</si>
  <si>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</si>
  <si>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</si>
  <si>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No aplica</t>
  </si>
  <si>
    <t>Debilidad al no verificar la consolidación de la información recibida por parte de cada entidad financiera, en el formato AGFF TE- FT-032 (Acta de Comité de Inversiones)</t>
  </si>
  <si>
    <t xml:space="preserve">Verificar que las actas de comité de inversiones incluyan las entidades financieras que intervienen en el proceso final de inversión. </t>
  </si>
  <si>
    <t>Nro. actas de comité revisadas / Nro. De  actas emitidas en la vigencia</t>
  </si>
  <si>
    <t>1. Resolución creación comité /1
2. Reportes mensuales /12</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</si>
  <si>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</si>
  <si>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Al verificar la información exportada del aplicativo ORDPAGO del cual se obtiene copia del Boletín de Tesorería,  se  evidencio  que  el  sistema  no  actualiza  la información  para cada periodo  de  reporte y duplica  la información para todos  los  periodos y no refleja la información real correspondiente al  campo "INVERSIONES EN CDT", así también a través del aplicativo no se logra identificar las firmas de elaboración, revisión y/o aprobación de este.</t>
  </si>
  <si>
    <t>1. No contar con el Informe Diario de Tesorería, en una (1) de las cuatro (4) reuniones del Comité de Inversiones vigencia 2019.
2. Falta de una firma en el formato AGFF-TE-FT-034</t>
  </si>
  <si>
    <t>Al verificar PROCEDIMIENTO OPERACIONES DE TESORERÌA ítem No.5 "Realizar conciliaciones   de tesorería", se evidencio que en la información magnética allegada por el área responsable se encuentra el archivo en  Excel  denominado  "CONCILIACIONES 2019" en el cual si bien contiene la conciliación bancaria tesorería del mes de septiembre de  2019 se evidencio que en  dicho archivo  no  se  incluye  la  información correspondiente a las cuentas (961)   BANCOLOMBIA CUENTA  CORRIENTE No.  048-397907-97;  (908) BANCOLOMBIA  CUENTA  No. 048-011300-25 CANAL; (987) BANCOLOMBIA 031-865974-34 ANTV   2017; (991)      BANCOLOMBIA 031- 000752-61  EAAB  -2019.</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</si>
  <si>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</si>
  <si>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</si>
  <si>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Debilidades en el aplicativo ORDPAGO, en cuanto actualización de la información y por ende  en los reportes en tiempo real de las de Inversiones en CDT.</t>
  </si>
  <si>
    <t>No se pudo observar en el mes de Septiembre 2020, en el archivo de Excel, todas las cuentas bancarias conciliadas.</t>
  </si>
  <si>
    <t>Diferencias entre la información de la conciliación bancaria y el reporte del formato de Sivicof -CB0115 INFORME RECURSOS DE TESORERIA del mes de mes de Enero de 2020</t>
  </si>
  <si>
    <t>1.  Registrar  la información  de   todas  las cuentas bancarias, debidamente conciliadas en el formato de Excel correspondiente.</t>
  </si>
  <si>
    <t>1.  Realizar  el  reporte  del  Formato  de  Sivicof - CB0115 INFORME DE RECURSOS DE TESORERIA, una vez se haya realizado la conciliación  del mes correspondiente.</t>
  </si>
  <si>
    <t>1. Reporte de Información de Sivicof actualizada/1</t>
  </si>
  <si>
    <t xml:space="preserve">1. Lineamientos para la Gestión de Conflictos de Interés. </t>
  </si>
  <si>
    <t xml:space="preserve">No se remiten soportes para el presente seguimiento. </t>
  </si>
  <si>
    <t>1. Borrador de resolución de la plataforma estratégica 
2. Presentación socialización plataforma estratégica - colaboradores 
3. Presentación socialización plataforma estratégica - ciudadanía 
4. Relación de preguntas y respuestas del foro
5. Circular 26 de 2020 para la formulación del Plan Estratégico</t>
  </si>
  <si>
    <t xml:space="preserve">1. Documento "relación de informes de planeación". </t>
  </si>
  <si>
    <t>1. Autoevaluación realizada a los diferentes procesos de la entidad.</t>
  </si>
  <si>
    <t>1. Boletín Interno: http://intranet.canalcapital.gov.co/intranet/boletines/
2. Boletín Agéndate: 
http://intranet.canalcapital.gov.co/intranet/agenda/
3. Conexión Gerencial
http://intranet.canalcapital.gov.co/intranet/gerencial/
4. Comunicados internos: 
http://intranet.canalcapital.gov.co/intranet/comunicados/
5. Otras notas: 
http://intranet.canalcapital.gov.co/intranet/notas-de-interes/</t>
  </si>
  <si>
    <t>1. Presentación en power point referente al diagnóstico realizado por las SDP para las acciones del sector cultura y puntualmente de Canal Capital
2. Excel plan de acción para el sector de cultura con las acciones concertadas para Canal Capital en verde. 
3. Excel de análisis de posibles operaciones estadísticas a adoptar por parte del Canal, donde se especifica que efectivamente no hay viabilidad para hacerlo y por ende el canal no las adoptará.
4. Correos electrónicos de gestión en el marco del Plan Estadístico Distrital.</t>
  </si>
  <si>
    <t>1. Publicaciones en la página web: 
https://www.canalcapital.gov.co/comunicados
https://www.canalcapital.gov.co/prensa</t>
  </si>
  <si>
    <t>1. Correo de Bogotá es TIC - Documentos ajuste PROTOCOLO DE AUDIENCIAS
2. EPLE-FT-012 ACTA DE REUNIÓN. (sep. 10)
3. Instructivo - Informe mensual Digital - Acciones correctivas, preventivas y de mejoramiento_</t>
  </si>
  <si>
    <t>1. Correo de envío de documentos para traducción en lenguaje claro.
2. Correo de respuesta Veeduría.</t>
  </si>
  <si>
    <t xml:space="preserve">1. Documento "listado de informes de planeación". </t>
  </si>
  <si>
    <t>1. Coordinar mesas de trabajo con el área de sistemas y la subdirección administrativa para proponer la actualización del aplicativo Ordpago o el cambio a un aplicativo nuevo.</t>
  </si>
  <si>
    <t>1. Mesa de trabajo área de sistemas/1</t>
  </si>
  <si>
    <t>CCSE-FT-016 Informe Final
 de Auditoría - Tesorería</t>
  </si>
  <si>
    <t>Auditoría Diseño y Creación de Contenidos</t>
  </si>
  <si>
    <t xml:space="preserve">Diseño y Creación de Contenidos (Misional) </t>
  </si>
  <si>
    <t>Desactualización del alcance de la caracterización desde 2018, toda vez que no está reflejando la realidad del proceso y afectando el ciclo PHVA (planear, hacer, verificar y actuar) debido a que el formato “libreto de pauta” hace parte del mismo.</t>
  </si>
  <si>
    <t>Debido a:
*Cambios de administración
*Ajuste en la estructura organizacional de la dirección operativa
*Deficiencia en la comunicación de revisión de la documentación propia de los procesos
*Desconocimiento y/o ausencia de acompañamiento en la actualización de la documentación del proceso</t>
  </si>
  <si>
    <t>Realizar la revisión de la documentación del proceso y realizar la gestión de actualización en la intranet, si se considera pertinente.</t>
  </si>
  <si>
    <t>Documentos revisados y/o actualizados según corresponda y actas de las reuniones realizadas</t>
  </si>
  <si>
    <t>Director Operativo
Secretaria General</t>
  </si>
  <si>
    <t>Coordinador de Programación
Coordinadora Jurídica</t>
  </si>
  <si>
    <t>Coordinación de Programación 
Coordinación Jurídica y Contractual</t>
  </si>
  <si>
    <t>Se encontraron debilidades en la gestión de los riesgos de gestión del proceso toda vez que no se cumplió con el plan de manejo preventivo de los riesgos identificados. Adicional el control del segundo riesgo no existe</t>
  </si>
  <si>
    <t>Se encontró debilidad en la formulación, seguimiento y análisis de los indicadores durante la vigencia 2019 y en el primer trimestre de 2020. Se encontraron numeradores que superan ampliamente a los denominadores y no se encontraron análisis que sirvieran de retroalimentación al reporte de los indicadores, a pesar de que se presentarán sobrecumplimientos hasta de un 430%.</t>
  </si>
  <si>
    <t xml:space="preserve">Se encontró que el instrumento por el cual se dispone y adquiere el derecho de uso de imágenes audiovisuales se encuentra desligado de la caracterización del proceso de “Diseño y Creación de Contenidos” así como del Manual de Contratación vigente, pese a ser una de las actividades propia del giro ordinario de los negocios de la entidad. Se encontró también: 
• Que en los contratos celebrados durante 2019 y 2020 no se estipulo la obligación de supervisión y 
• Que para la gestión de licencia de uso de imágenes no hay un procedimiento determinado donde se establezcan objetivo, roles, responsabilidades y controles. 
• Que existen distintas fuentes de información entre áreas de la entidad respecto a bases datos sobre licencias de uso de imagen. </t>
  </si>
  <si>
    <t>Debido a:
*Cambios de administración
*Deficiencia en la comunicación de revisión de los indicadores del proceso
*Desconocimiento y/o ausencia de acompañamiento en la actualización de los indicadores del proceso</t>
  </si>
  <si>
    <t>Debido a:
*Desconocimiento y/o ausencia de acompañamiento en la identificación de necesidades de la documentación del proceso</t>
  </si>
  <si>
    <t>Revisar y ajustar el mapa de riesgos de proceso, según se considere pertinente</t>
  </si>
  <si>
    <t>Mapa de riesgos revisado y/o actualizado</t>
  </si>
  <si>
    <t>Analizar las fichas técnicas del (os) indicador (es) que mide (n) el proceso y realizar su actualización o eliminación según corresponda</t>
  </si>
  <si>
    <t>Ficha técnica revisado y/o actualizado</t>
  </si>
  <si>
    <t>Elaborar documento (procedimiento, o guía, o manual o lineamiento, según se considere pertinente) que describa la gestión de licencias de uso atendiendo las previsiones señaladas desde el manual de contratación de Capital</t>
  </si>
  <si>
    <t xml:space="preserve">Auditoría al proceso de Servicio a la Ciudadanía y Defensor del Televidente. </t>
  </si>
  <si>
    <t xml:space="preserve">Situaciones generales encontradas en los documentos pertenecientes al proceso de Atención al Ciudadano: 
a. Desactualización de logos institucionales en los documentos AAUT-CR-001 CARACTERIZACIÓN DEL PROCESO SERVICIO A LA CIUDADANÍA Y DEFENSOR DEL TELEVIDENTE y AAUT-PO-001 POLÍTICA INSTITUCIONAL DE SERVICIO A LA CIUDADANÍA, así como el uso de formatos desactualizados como formatos AAUT-FT-008 y AAUT-FT-010.
b. Desactualización del marco normativo de los documentos AAUT-PO-001 POLÍTICA INSTITUCIONAL DE SERVICIO A LA CIUDADANÍA, AAUT-MN-001 MANUAL DE SERVICIO A LA CIUDADANÍA y AAUT-PD-001 ATENCIÓN Y RESPUESTA A REQUERIMIENTOS DE LA CIUDADANIA.
c. Revisión de funcionalidad de los enlaces relacionados, ya que estos no remiten a la información consignada. 
d. Revisión de lineamientos, servicios ofrecidos por el Canal, excepciones de radicación y aspectos en materia de atención al ciudadano del AAUT-MN-001 MANUAL DE SERVICIO A LA CIUDADANÍA. 
e. Falta de revisión de la información consignada en los formatos AAUT-FT-008 y AAUT-FT-009 evidenciando vacíos y desactualización de la información consignada en estos, así como incoherencias entre la información sujeta a seguimiento y las planillas de radicación. 
f. Oportunidad de fortalecimiento de los puntos de control identificados en el procedimiento AAUT-PD-001 ATENCIÓN Y RESPUESTA A REQUERIMIENTOS DE LA CIUDADANIA, atendiendo los criterios de la gestión del riesgo adelantada en acompañamiento de Planeación. </t>
  </si>
  <si>
    <t>Servicio a la Ciudadanía y Defensor del Ciudadano.  (Apoyo)</t>
  </si>
  <si>
    <r>
      <t xml:space="preserve">1. No se adelanta una revisión de los documentos del área de manera periódica.
2. Se migro de manera errónea la información de la matriz de control y seguimiento de copias de material audiovisual dejando campos en blanco en los registros de fecha posterior a la fecha de actualización del documento.
</t>
    </r>
    <r>
      <rPr>
        <sz val="9"/>
        <rFont val="Tahoma"/>
        <family val="2"/>
      </rPr>
      <t>3. Desconocimiento de la desviación de la ejecución de los controles establecidos en el procedimiento AAUT-PD-001 ATENCIÓN Y RESPUESTA A REQUERIMIENTOS DE LA CIUDADANIA.</t>
    </r>
  </si>
  <si>
    <r>
      <rPr>
        <sz val="9"/>
        <rFont val="Tahoma"/>
        <family val="2"/>
      </rPr>
      <t>1.  Realizar la actualización de los logos institucionales de los diferentes documentos que maneja el área, actualizar y publicar en la intranet de Canal Capital.</t>
    </r>
    <r>
      <rPr>
        <sz val="9"/>
        <color rgb="FFFF0000"/>
        <rFont val="Tahoma"/>
        <family val="2"/>
      </rPr>
      <t xml:space="preserve">
</t>
    </r>
    <r>
      <rPr>
        <sz val="9"/>
        <color theme="1"/>
        <rFont val="Tahoma"/>
        <family val="2"/>
      </rPr>
      <t xml:space="preserve">
</t>
    </r>
    <r>
      <rPr>
        <sz val="9"/>
        <rFont val="Tahoma"/>
        <family val="2"/>
      </rPr>
      <t xml:space="preserve">2. Actualizar, publicar y socializar </t>
    </r>
    <r>
      <rPr>
        <sz val="9"/>
        <color theme="1"/>
        <rFont val="Tahoma"/>
        <family val="2"/>
      </rPr>
      <t xml:space="preserve">el Manual de Servicio a la Ciudadanía AAUT-MN-001 MANUAL DE SERVICIO A LA CIUDADANÍA </t>
    </r>
    <r>
      <rPr>
        <sz val="9"/>
        <rFont val="Tahoma"/>
        <family val="2"/>
      </rPr>
      <t xml:space="preserve">y la  AAUT-PO-001 POLÍTICA INSTITUCIONAL DE SERVICIO A LA CIUDADANÍA en la intranet del Canal. </t>
    </r>
    <r>
      <rPr>
        <sz val="9"/>
        <color rgb="FFFF0000"/>
        <rFont val="Tahoma"/>
        <family val="2"/>
      </rPr>
      <t xml:space="preserve">
</t>
    </r>
    <r>
      <rPr>
        <sz val="9"/>
        <rFont val="Tahoma"/>
        <family val="2"/>
      </rPr>
      <t>3. Revisar y actualizar en la intranet los enlaces dispuestos en los documentos a cargo del área.</t>
    </r>
    <r>
      <rPr>
        <sz val="9"/>
        <color theme="1"/>
        <rFont val="Tahoma"/>
        <family val="2"/>
      </rPr>
      <t xml:space="preserve">
4. Realizar la revisión y ajuste de las matrices utilizadas para control y seguimiento de PQRS y solicitudes de copias de material audiovisual.
5. Verificar y actualizar si es necesario los puntos de control  identificados en el procedimiento AAUT-PD-001 AT</t>
    </r>
    <r>
      <rPr>
        <sz val="9"/>
        <rFont val="Tahoma"/>
        <family val="2"/>
      </rPr>
      <t>ENCIÓN Y RESPUESTA A REQUERIMIENTOS DE LA CIUDADANIA, publicar en la intranet y socializar a las partes interesadas.</t>
    </r>
  </si>
  <si>
    <t xml:space="preserve">Auxiliar de Atención al Ciudadano </t>
  </si>
  <si>
    <t xml:space="preserve">Debilidades en la formulación de los indicadores del proceso, así como falta de inclusión de un indicador de cumplimiento que permita determinar el cumplimiento de la Política Institucional de servicio a la Ciudadanía. </t>
  </si>
  <si>
    <r>
      <t xml:space="preserve">1. La formulación del indicador no refleja la realidad de la gestión realizada por el área en cuanto a PQRS.
</t>
    </r>
    <r>
      <rPr>
        <sz val="9"/>
        <rFont val="Tahoma"/>
        <family val="2"/>
      </rPr>
      <t>2. No se había contemplado la necesidad de contar con un indicador que permitiera medir el cumplimiento de la política de servicio a la ciudadanía.</t>
    </r>
  </si>
  <si>
    <t xml:space="preserve">1. Revisar la formulación de los indicadores del proceso y adelantar la modificación y/o actualización correspondiente.
2. Incluir si es necesario un indicador que permita determinar el cumplimiento  de la Política Institucional de servicio a la Ciudadanía, y formular la hoja de vida del indicador correspondiente.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</si>
  <si>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</si>
  <si>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</si>
  <si>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</si>
  <si>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</si>
  <si>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</si>
  <si>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</si>
  <si>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</si>
  <si>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9"/>
        <rFont val="Tahoma"/>
        <family val="2"/>
      </rPr>
      <t xml:space="preserve"> la entidad para  las personas en condición de discapacidad de acuerdo con el diagnóstico de lo determinado en la NTC 6047 y Ley 1618 de 2013.</t>
    </r>
    <r>
      <rPr>
        <sz val="9"/>
        <color rgb="FFFF0000"/>
        <rFont val="Tahoma"/>
        <family val="2"/>
      </rPr>
      <t xml:space="preserve">
</t>
    </r>
    <r>
      <rPr>
        <sz val="9"/>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9"/>
        <rFont val="Tahoma"/>
        <family val="2"/>
      </rPr>
      <t xml:space="preserve">
6. Realizar una solicitud de evaluación al área de Recursos Humanos en el marco de la implementación de la política y de estándares de excelencia en materia de atención al ciudadano.</t>
    </r>
    <r>
      <rPr>
        <sz val="9"/>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</si>
  <si>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Se adelanta la revisión pendiente de la matriz DOFA determinando que no se ajusta a la realidad del proceso.</t>
  </si>
  <si>
    <t>1. Correo electrónico de publicación de la caracterización del proceso</t>
  </si>
  <si>
    <r>
      <t xml:space="preserve">Reporte Programación: </t>
    </r>
    <r>
      <rPr>
        <sz val="9"/>
        <rFont val="Tahoma"/>
        <family val="2"/>
      </rPr>
      <t xml:space="preserve">Se realizó la gestión de actualización del documento "Caracterización del proceso de diseño y creación" con el área de planeación. El documento fue publicado en la intranet el 22 de septiembre de 2020.
Se tiene programada la revisión del documento para el primer semestre de 2021 con el equipo de programación.
</t>
    </r>
    <r>
      <rPr>
        <b/>
        <sz val="9"/>
        <rFont val="Tahoma"/>
        <family val="2"/>
      </rPr>
      <t xml:space="preserve">Análisis OCI: </t>
    </r>
    <r>
      <rPr>
        <sz val="9"/>
        <rFont val="Tahoma"/>
        <family val="2"/>
      </rPr>
      <t xml:space="preserve">Se evidencia el correo del 22 de septiembre de 2020 en el que se informa la actualización de la caracterización del proceso; sin embargo, teniendo en cuenta que la acción tiene como fecha de inicio el 18 de noviembre de 2020 el soporte no puede ser tenido en cuenta, de igual manera ya que se adelantará la revisión de este en la vigencia 2021 se califica la acción con alerta </t>
    </r>
    <r>
      <rPr>
        <b/>
        <sz val="9"/>
        <rFont val="Tahoma"/>
        <family val="2"/>
      </rPr>
      <t>"Sin Iniciar"</t>
    </r>
    <r>
      <rPr>
        <sz val="9"/>
        <rFont val="Tahoma"/>
        <family val="2"/>
      </rPr>
      <t xml:space="preserve"> y se recomienda al área remitir los soportes de cumplimiento de lo formulado de manera que correspondan al periodo de seguimiento y que se encuentren dentro de las fechas de ejecución programadas. </t>
    </r>
  </si>
  <si>
    <t>1. Correo electrónico de actualización del mapa de riesgos de proceso
2. Correo electrónico de reporte a control interno mapa de riesgos 2020</t>
  </si>
  <si>
    <t>1. Correo de solicitud de modificación de la ficha técnica
2. Fichas técnicas de los indicadores</t>
  </si>
  <si>
    <r>
      <t xml:space="preserve">Reporte Programación: </t>
    </r>
    <r>
      <rPr>
        <sz val="9"/>
        <rFont val="Tahoma"/>
        <family val="2"/>
      </rPr>
      <t xml:space="preserve">Se realizó la actualización de las fichas de indicadores del proceso, se realizó la solicitud de actualización con el área planeación.
</t>
    </r>
    <r>
      <rPr>
        <b/>
        <sz val="9"/>
        <rFont val="Tahoma"/>
        <family val="2"/>
      </rPr>
      <t xml:space="preserve">Análisis OCI: </t>
    </r>
    <r>
      <rPr>
        <sz val="9"/>
        <rFont val="Tahoma"/>
        <family val="2"/>
      </rPr>
      <t xml:space="preserve">Revisados los soportes remitidos por el área se evidencia que a 1 de diciembre se vienen adelantando actividades de revisión de los indicadores con recomendación de adelantarlos durante la vigencia 2021 teniendo en cuenta la entrada en vigencia del plan de acción 2021-2024 y actualización de la plataforma estratégica por parte de Planeación, posterior a la revisión de la observación dejada por la Oficina de Control Interno. 
Teniendo en cuenta lo anterior, las fechas de ejecución así como la modificación de los indicadores articulados con el plan de acción 2021-2024 a realizar, se califica la acción </t>
    </r>
    <r>
      <rPr>
        <b/>
        <sz val="9"/>
        <rFont val="Tahoma"/>
        <family val="2"/>
      </rPr>
      <t>"En Proceso".</t>
    </r>
  </si>
  <si>
    <t>1. Esquema preliminar de las actividades de licenciamiento
2. Acta de reuniones realizadas
3. Manual de contratación de capital</t>
  </si>
  <si>
    <r>
      <t xml:space="preserve">Reporte Programación: </t>
    </r>
    <r>
      <rPr>
        <sz val="9"/>
        <rFont val="Tahoma"/>
        <family val="2"/>
      </rPr>
      <t xml:space="preserve">Desde la coordinación de programación se ha realizado el levantamiento de la información para la descripción de las acciones a realizar para la administración de licencias de contenidos tanto las emitidas por Capital como las que son entregadas por terceros, sobre este último se tiene el diseñado del procedimiento de "adquisición de licencias de emisión". Paralelamente, desde el área Jurídica se generó en diciembre de 2020 el Manual de contratación, en el cual se incluyó el capítulo denominado "Licenciamiento de productos audiovisuales", información que se tendrá en cuenta para la edición del documento de licencias de uso.
</t>
    </r>
    <r>
      <rPr>
        <b/>
        <sz val="9"/>
        <rFont val="Tahoma"/>
        <family val="2"/>
      </rPr>
      <t xml:space="preserve">Análisis OCI: </t>
    </r>
    <r>
      <rPr>
        <sz val="9"/>
        <rFont val="Tahoma"/>
        <family val="2"/>
      </rPr>
      <t xml:space="preserve">Se procede a la verificación de los soportes remitidos observando las actas de reunión adelantadas el 26 de noviembre, 3 y 10 de diciembre con el fin de revisar los procedimientos de licenciamiento de productos audiovisuales, así mismo se realiza la revisión del manual de contratación adoptado el 30 de diciembre de 2020 en el que se observa el numeral 5.8 sin contenido por lo que no es posible determinar la inclusión de lo remitido por el área de Programación. Adicionalmente, se observa que durante septiembre se creo el procedimiento MDCC-PD-007 ADQUISICIÓN DE LICENCIAS DE CONTENIDOS FINALIZADOS.
Teniendo en cuenta lo anterior y las fechas de ejecución formuladas se califica la acción </t>
    </r>
    <r>
      <rPr>
        <b/>
        <sz val="9"/>
        <rFont val="Tahoma"/>
        <family val="2"/>
      </rPr>
      <t>"En Proceso"</t>
    </r>
    <r>
      <rPr>
        <sz val="9"/>
        <rFont val="Tahoma"/>
        <family val="2"/>
      </rPr>
      <t xml:space="preserve"> y se recomienda al área adelantar el reporte de los soportes correspondientes al periodo de evaluación.</t>
    </r>
  </si>
  <si>
    <t>Coordinadora de prensa y comunicaciones</t>
  </si>
  <si>
    <t>1. http://intranet.canalcapital.gov.co/intranet/docdowncc/DocSistema/2020/Plan/EGCM-PL-001%20PLAN%20DE%20COMUNICACIONES.pdf</t>
  </si>
  <si>
    <t>No se remiten soportes de ejecución de la actividad para el presente seguimiento.</t>
  </si>
  <si>
    <r>
      <t xml:space="preserve">Reporte Comunicaciones: </t>
    </r>
    <r>
      <rPr>
        <sz val="9"/>
        <rFont val="Tahoma"/>
        <family val="2"/>
      </rPr>
      <t xml:space="preserve">No se cuenta con el Manual de Comunicaciones del Distrito Capital porque este no ha sido compartido. Se espera realizar actualización del plan de crisis en el primer trimestre de 2021.
</t>
    </r>
    <r>
      <rPr>
        <b/>
        <sz val="9"/>
        <rFont val="Tahoma"/>
        <family val="2"/>
      </rPr>
      <t xml:space="preserve">Análisis OCI: </t>
    </r>
    <r>
      <rPr>
        <sz val="9"/>
        <rFont val="Tahoma"/>
        <family val="2"/>
      </rPr>
      <t xml:space="preserve">Teniendo en cuenta que las fechas, así como las actividades fueron modificadas en reunión del 2 de diciembre de 2020 en mesa de trabajo con el área de Comunicaciones se tiene en cuenta la revisión adelantada, quedando pendiente la remisión a aprobación y socialización en Comité Directivo del documento. Teniendo en cuenta lo anterior, se califica la acción </t>
    </r>
    <r>
      <rPr>
        <b/>
        <sz val="9"/>
        <rFont val="Tahoma"/>
        <family val="2"/>
      </rPr>
      <t xml:space="preserve">"En Proceso" </t>
    </r>
    <r>
      <rPr>
        <sz val="9"/>
        <rFont val="Tahoma"/>
        <family val="2"/>
      </rPr>
      <t>y se recomienda al área tener en cuenta las fechas establecidas para ejecución.</t>
    </r>
  </si>
  <si>
    <r>
      <t xml:space="preserve">Reporte Comunicaciones: </t>
    </r>
    <r>
      <rPr>
        <sz val="9"/>
        <rFont val="Tahoma"/>
        <family val="2"/>
      </rPr>
      <t xml:space="preserve">Se realizará actualización de estos documentos en el primer trimestre de 2021.
</t>
    </r>
    <r>
      <rPr>
        <b/>
        <sz val="9"/>
        <rFont val="Tahoma"/>
        <family val="2"/>
      </rPr>
      <t xml:space="preserve">Análisis OCI: </t>
    </r>
    <r>
      <rPr>
        <sz val="9"/>
        <rFont val="Tahoma"/>
        <family val="2"/>
      </rPr>
      <t xml:space="preserve">Teniendo en cuenta el reporte del área, así como las fechas de ejecución de la acción se califica con alerta </t>
    </r>
    <r>
      <rPr>
        <b/>
        <sz val="9"/>
        <rFont val="Tahoma"/>
        <family val="2"/>
      </rPr>
      <t>"Sin Iniciar"</t>
    </r>
    <r>
      <rPr>
        <sz val="9"/>
        <rFont val="Tahoma"/>
        <family val="2"/>
      </rPr>
      <t xml:space="preserve"> y se recomienda al área adelantar lo pertinente con el fin de dar cabal cumplimiento a lo formulado. </t>
    </r>
  </si>
  <si>
    <t>1. Borrador tarifario
2. Cronograma</t>
  </si>
  <si>
    <r>
      <t xml:space="preserve">Reporte Comercialización: </t>
    </r>
    <r>
      <rPr>
        <sz val="9"/>
        <rFont val="Tahoma"/>
        <family val="2"/>
      </rPr>
      <t xml:space="preserve">Durante el 2020 se realizó la revisión del proceso de comercialización, en el marco de dicha revisión se analizó la pertinencia del procedimiento denominado "MCOM-PD-004 NEGOCIACIÓN DE CANJES" y se llegó a la conclusión, que este procedimiento no esta en el alcance del proceso de acuerdo con la dinámica actual del canal. Se realizó la revisión y entrega del proceso a Adriana Prieto quien es la responsable del área de comunicación y prensa, por ser la instancia responsable de esta actividad en la actualidad. Se procedió a eliminar el procedimiento y formatos asociados a negoción de canjes  
</t>
    </r>
    <r>
      <rPr>
        <b/>
        <sz val="9"/>
        <rFont val="Tahoma"/>
        <family val="2"/>
      </rPr>
      <t xml:space="preserve">Análisis OCI: </t>
    </r>
    <r>
      <rPr>
        <sz val="9"/>
        <rFont val="Tahoma"/>
        <family val="2"/>
      </rPr>
      <t xml:space="preserve">Verificados los soportes remitidos por el área se evidencia que una vez determinado que el documento no es de utilidad para la Dirección Operativa teniendo en cuenta el modelo de operación de la nueva administración, se procede a su eliminación por parte de Planeación como se observa el correo del 17 de septiembre de 2020.
Teniendo en cuenta lo anterior, se mantiene la calificación como </t>
    </r>
    <r>
      <rPr>
        <b/>
        <sz val="9"/>
        <rFont val="Tahoma"/>
        <family val="2"/>
      </rPr>
      <t>"Terminada"</t>
    </r>
    <r>
      <rPr>
        <sz val="9"/>
        <rFont val="Tahoma"/>
        <family val="2"/>
      </rPr>
      <t xml:space="preserve"> y se procede al cierre de la misma.</t>
    </r>
  </si>
  <si>
    <t xml:space="preserve">Se adelantó la eliminación del documento MCOM-FT-025 ACTA DE RECIBIDO DE SERVICIO O PRODUCTO DE CANJE de los documentos del área de Comercialización. </t>
  </si>
  <si>
    <t>1. Documento publicado en la intranet</t>
  </si>
  <si>
    <t xml:space="preserve">Evidencia reuniones de tráfico comunicación pública:
https://drive.google.com/drive/u/1/folders/1DaC-n5QJM_X-2GYCVGWfbz96pNnsYLrt
</t>
  </si>
  <si>
    <t>1. Control de "ACTAS DE LIQUIDACIÓN 2020-12-04"</t>
  </si>
  <si>
    <r>
      <t xml:space="preserve">Reporte Comercialización: </t>
    </r>
    <r>
      <rPr>
        <sz val="9"/>
        <rFont val="Tahoma"/>
        <family val="2"/>
      </rPr>
      <t xml:space="preserve">Se viene adelantando monitoreo sobre las actas de liquidación de los contratos, se adjunta cuadro de seguimiento.
</t>
    </r>
    <r>
      <rPr>
        <b/>
        <sz val="9"/>
        <rFont val="Tahoma"/>
        <family val="2"/>
      </rPr>
      <t xml:space="preserve">Análisis OCI: </t>
    </r>
    <r>
      <rPr>
        <sz val="9"/>
        <rFont val="Tahoma"/>
        <family val="2"/>
      </rPr>
      <t xml:space="preserve">Se procede a la verificación del soporte remitido en el que se lleva el control de las actas de liquidación, en el cual de once (11) actas, se cuenta con un estado finalizado de cinco (5) lo que equivale al 45% de la meta planteada en 90%. Teniendo en cuenta lo anterior, se califica la acción con alerta </t>
    </r>
    <r>
      <rPr>
        <b/>
        <sz val="9"/>
        <rFont val="Tahoma"/>
        <family val="2"/>
      </rPr>
      <t>"Incumplida"</t>
    </r>
    <r>
      <rPr>
        <sz val="9"/>
        <rFont val="Tahoma"/>
        <family val="2"/>
      </rPr>
      <t xml:space="preserve"> y se recomienda al área mantener las acciones de seguimiento de manera que se dé cabal cumplimiento a lo formulado.</t>
    </r>
  </si>
  <si>
    <t>Se evidencia el cargue de los informes solicitados para los pagos de las facturas asociadas a los contratos en la plataforma SECOP II.</t>
  </si>
  <si>
    <t>Se evidencia el seguimiento de ejecución de los contratos suscritos en la vigencia 2020.</t>
  </si>
  <si>
    <r>
      <t xml:space="preserve">Reporte Comercialización: </t>
    </r>
    <r>
      <rPr>
        <sz val="9"/>
        <rFont val="Tahoma"/>
        <family val="2"/>
      </rPr>
      <t xml:space="preserve">Se vienen realizando el seguimiento permanente a la gestión realizada por parte del equipo de comunicación pública y negocios estratégicos, estos seguimientos quedan evidenciados en los documentos drive de seguimiento.
</t>
    </r>
    <r>
      <rPr>
        <b/>
        <sz val="9"/>
        <rFont val="Tahoma"/>
        <family val="2"/>
      </rPr>
      <t xml:space="preserve">Análisis OCI: </t>
    </r>
    <r>
      <rPr>
        <sz val="9"/>
        <rFont val="Tahoma"/>
        <family val="2"/>
      </rPr>
      <t xml:space="preserve">Se verifican los informes ejecutivos semanales adelantados al interior de Proyectos Estratégicos de octubre, noviembre y diciembre en los que se evidencian los avances y rezagos de los contratos que se venían ejecutando a lo largo de la vigencia 2020. Teniendo en cuenta lo anterior, así como de las fechas de terminación se mantiene la calificación como </t>
    </r>
    <r>
      <rPr>
        <b/>
        <sz val="9"/>
        <rFont val="Tahoma"/>
        <family val="2"/>
      </rPr>
      <t>"Terminada Extemporánea"</t>
    </r>
    <r>
      <rPr>
        <sz val="9"/>
        <rFont val="Tahoma"/>
        <family val="2"/>
      </rPr>
      <t xml:space="preserve"> y se procede al cierre de esta al evidenciar la continuidad del seguimiento de la contratación suscrita, así como la unificación del formato. </t>
    </r>
  </si>
  <si>
    <t>1. Solicitud a planeación de modificación de los formatos MCOM-FT-028 CONTROL POR CONTRATO INTERADMINISTRATIVO y MCOM-FT-027 CUADRO DE CONTROL CONSOLIDADO DE CONTRATOS INTERADMINISTRATIVOS los cuales se encuentra publicados en la intranet</t>
  </si>
  <si>
    <t xml:space="preserve">Pendiente verificar la continuidad de implementación de los formatos actualizados. </t>
  </si>
  <si>
    <r>
      <t xml:space="preserve">Reporte Comercialización: </t>
    </r>
    <r>
      <rPr>
        <sz val="9"/>
        <rFont val="Tahoma"/>
        <family val="2"/>
      </rPr>
      <t xml:space="preserve">Se realizo la solicitud de modificación del procedimiento de MCOM-PD-002 GESTIÓN COMERCIAL Y VENTAS y MCOM-PD-005 GESTIÓN NUEVOS NEGOCIOS y los cuales se unificaron en el procedimiento "GESTIÓN PROYECTOS Y NEGOCIOS ESTRATÉGICOS". Respecto al procedimiento denominado "MCOM-PD-004 NEGOCIACIÓN DE CANJES" y se llegó a la conclusión, que este procedimiento no esta en el alcance del proceso de acuerdo con la dinámica actual del canal por lo cual se realizó gestión de eliminación.
</t>
    </r>
    <r>
      <rPr>
        <b/>
        <sz val="9"/>
        <rFont val="Tahoma"/>
        <family val="2"/>
      </rPr>
      <t xml:space="preserve">Análisis OCI: </t>
    </r>
    <r>
      <rPr>
        <sz val="9"/>
        <rFont val="Tahoma"/>
        <family val="2"/>
      </rPr>
      <t xml:space="preserve">Se verifican los soportes remitidos por el área observando el acta de reunión del 14 de agosto de 2020 en la que se adelantó el análisis sobre el procedimiento MCOM-PD-004 NEGOCIACIÓN DE CANJES, así como la eliminación del mismo por parte de Planeación; sin embargo, no es posible verificar lo indicado sobre el procedimiento MCOM-PD-002 GESTIÓN COMERCIAL Y VENTAS respecto a su unificación dado que en la intranet se evidencia el procedimiento con fecha 31-07-2018. 
Teniendo en cuenta lo anterior, así como la fecha de terminación de la actividad se califica con alerta </t>
    </r>
    <r>
      <rPr>
        <b/>
        <sz val="9"/>
        <rFont val="Tahoma"/>
        <family val="2"/>
      </rPr>
      <t xml:space="preserve">"Incumplida" </t>
    </r>
    <r>
      <rPr>
        <sz val="9"/>
        <rFont val="Tahoma"/>
        <family val="2"/>
      </rPr>
      <t xml:space="preserve">y se recomienda al área finalizar la gestión de modificación del procedimiento restante. </t>
    </r>
  </si>
  <si>
    <r>
      <t xml:space="preserve">Reporte Comercialización: </t>
    </r>
    <r>
      <rPr>
        <sz val="9"/>
        <rFont val="Tahoma"/>
        <family val="2"/>
      </rPr>
      <t xml:space="preserve">Se ha realizado la revisión y gestión de actualización y/o eliminación de los documentos que hacen parte del proceso de comercialización y que se encontraban en la intranet.
</t>
    </r>
    <r>
      <rPr>
        <b/>
        <sz val="9"/>
        <rFont val="Tahoma"/>
        <family val="2"/>
      </rPr>
      <t xml:space="preserve">Análisis OCI: </t>
    </r>
    <r>
      <rPr>
        <sz val="9"/>
        <rFont val="Tahoma"/>
        <family val="2"/>
      </rPr>
      <t xml:space="preserve">Se verifican los soportes remitidos por el área en los que se ha venido adelantando la actualización y/o eliminación de documentos del proceso posterior a la evaluación de pertinencia y aplicación en el proceso; sin embargo, teniendo en cuenta que a la fecha se encuentra pendiente la actualización de los procedimientos remitidos el 21 de diciembre de 2020 y teniendo en cuenta la meta establecida "Procedimientos actualizados" al igual que la fecha de terminación de la actividad se califica con alerta </t>
    </r>
    <r>
      <rPr>
        <b/>
        <sz val="9"/>
        <rFont val="Tahoma"/>
        <family val="2"/>
      </rPr>
      <t>"Incumplida"</t>
    </r>
    <r>
      <rPr>
        <sz val="9"/>
        <rFont val="Tahoma"/>
        <family val="2"/>
      </rPr>
      <t xml:space="preserve"> y se recomienda al área adelantar el seguimiento de los ajustes pendientes a los procedimientos. 
De igual manera, se recomienda adelantar el reporte de soportes que correspondan al periodo de evaluación teniendo en cuenta la Circular Interna No. 024 de 2020.  </t>
    </r>
  </si>
  <si>
    <t>1. Actas de reunión de análisis de resultado del indicador y de controles de los riesgos.</t>
  </si>
  <si>
    <t>1. Correo invitación capacitación
2. Enlace Drive carpeta Atención al Ciudadano:
https://drive.google.com/drive/folders/1Tt7A2Fe7ZLoGK0MtrG42RbIuhWfOaXys
3. Inventario</t>
  </si>
  <si>
    <t>1. Correo de entrega herramienta diligenciada.
2. Presentación Comité Institucional</t>
  </si>
  <si>
    <t>1. Inventario</t>
  </si>
  <si>
    <t>Pendiente verificar la implementación de los servicios identificados en el diagnóstico de T.I.</t>
  </si>
  <si>
    <r>
      <t xml:space="preserve">Reporte At. Ciudadano: </t>
    </r>
    <r>
      <rPr>
        <sz val="9"/>
        <rFont val="Tahoma"/>
        <family val="2"/>
      </rPr>
      <t xml:space="preserve">Respecto a esta acción no se realizaron avances teniendo en cuenta que no hubo necesidad de actualizar la encuesta de satisfacción.
</t>
    </r>
    <r>
      <rPr>
        <b/>
        <sz val="9"/>
        <rFont val="Tahoma"/>
        <family val="2"/>
      </rPr>
      <t xml:space="preserve">Análisis OCI: </t>
    </r>
    <r>
      <rPr>
        <sz val="9"/>
        <rFont val="Tahoma"/>
        <family val="2"/>
      </rPr>
      <t xml:space="preserve">Teniendo en cuenta el reporte del área no es posible verificar la revisión de la herramienta con lo que se dé cumplimiento a lo formulado en la acción, se recomienda al área documentar la revisión de la encuesta de satisfacción. De conformidad con lo anterior, así como la fecha de terminación se califica la acción con alerta </t>
    </r>
    <r>
      <rPr>
        <b/>
        <sz val="9"/>
        <rFont val="Tahoma"/>
        <family val="2"/>
      </rPr>
      <t>"Incumplida"</t>
    </r>
    <r>
      <rPr>
        <sz val="9"/>
        <rFont val="Tahoma"/>
        <family val="2"/>
      </rPr>
      <t xml:space="preserve"> y se recomienda al área adelantar lo correspondiente para dar cabal cumplimiento a lo formulado. </t>
    </r>
  </si>
  <si>
    <t>1. Formato AAUT-FT-008 SEGUIMIENTO  Y CONTROL DE PQRS
2. Enlace cuadro de control copias de material audiovisual: https://docs.google.com/spreadsheets/d/1GQ0hnf12LHazLXXGtGCZcihCTuKhSLDq/edit?usp=drive_web&amp;ouid=110494843013416532841&amp;rtpof=true
3. Política de Servicio al Ciudadano: https://www.canalcapital.gov.co/content/politicas-lineamientos-y-manuales</t>
  </si>
  <si>
    <r>
      <t xml:space="preserve">Análisis OCI: </t>
    </r>
    <r>
      <rPr>
        <sz val="9"/>
        <rFont val="Tahoma"/>
        <family val="2"/>
      </rPr>
      <t xml:space="preserve">Teniendo en cuenta que no se remitieron soportes que permitan dar cuenta del avance en la ejecución de la actividad, se califica con alerta </t>
    </r>
    <r>
      <rPr>
        <b/>
        <sz val="9"/>
        <rFont val="Tahoma"/>
        <family val="2"/>
      </rPr>
      <t xml:space="preserve">"Sin Iniciar" </t>
    </r>
    <r>
      <rPr>
        <sz val="9"/>
        <rFont val="Tahoma"/>
        <family val="2"/>
      </rPr>
      <t xml:space="preserve">y se recomienda al área dar cumplimiento a lo formulado dentro de los plazos establecidos. </t>
    </r>
  </si>
  <si>
    <t>1. 2,3,4. Correos de solicitud.</t>
  </si>
  <si>
    <r>
      <t xml:space="preserve">Reporte At. Ciudadano: </t>
    </r>
    <r>
      <rPr>
        <sz val="9"/>
        <rFont val="Tahoma"/>
        <family val="2"/>
      </rPr>
      <t xml:space="preserve">Se realizó la actualización de los logos en los documentos utilizados por esta área.
</t>
    </r>
    <r>
      <rPr>
        <b/>
        <sz val="9"/>
        <rFont val="Tahoma"/>
        <family val="2"/>
      </rPr>
      <t xml:space="preserve">Análisis OCI: </t>
    </r>
    <r>
      <rPr>
        <sz val="9"/>
        <rFont val="Tahoma"/>
        <family val="2"/>
      </rPr>
      <t xml:space="preserve">Se procede a la verificación de los documentos en la intranet del Canal evidenciando que se encuentran actualizados los formatos AAUT-FT-008 SEGUIMIENTO  Y CONTROL DE PQRS, AAUT-FT-009 SEGUIMIENTO Y CONTROL DE SOLICITUDES DE COPIAS DE MATERIAL AUDIOVISUAL Y LICENCIA DE IMÁGENES y AAUT-FT-010 FORMATO DE REGISTRO DE PQRS POR CONTINGENCIA en la intranet del Canal, así mismo verificando los soportes se observa la implementación de los formatos AAUT-FT-008 y AAUT-FT-009. De igual manera se evidencia la actualización y publicación de la AAUT-PO-001 POLÍTICA INSTITUCIONAL DE SERVICIO A LA CIUDADANÍA aprobada en el Comité Institucional de Gestión y Desempeño del 16-22 de diciembre de 2020. 
Teniendo en cuenta lo anterior, así como la fecha de terminación se califica la acción </t>
    </r>
    <r>
      <rPr>
        <b/>
        <sz val="9"/>
        <rFont val="Tahoma"/>
        <family val="2"/>
      </rPr>
      <t>"En Proceso"</t>
    </r>
    <r>
      <rPr>
        <sz val="9"/>
        <rFont val="Tahoma"/>
        <family val="2"/>
      </rPr>
      <t xml:space="preserve"> y se recomienda al área dar continuidad a la ejecución de las actividades pendientes de conformidad con las fechas de terminación programadas.
</t>
    </r>
  </si>
  <si>
    <t xml:space="preserve">No se remiten soportes para el seguimiento del tercer cuatrimestre de la vigencia 2020. </t>
  </si>
  <si>
    <r>
      <rPr>
        <b/>
        <sz val="9"/>
        <rFont val="Tahoma"/>
        <family val="2"/>
      </rPr>
      <t xml:space="preserve">Reporte Sub. Financiera: </t>
    </r>
    <r>
      <rPr>
        <sz val="9"/>
        <rFont val="Tahoma"/>
        <family val="2"/>
      </rPr>
      <t xml:space="preserve">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t>
    </r>
    <r>
      <rPr>
        <b/>
        <sz val="9"/>
        <rFont val="Tahoma"/>
        <family val="2"/>
      </rPr>
      <t xml:space="preserve"> "Incumplida"</t>
    </r>
    <r>
      <rPr>
        <sz val="9"/>
        <rFont val="Tahoma"/>
        <family val="2"/>
      </rPr>
      <t xml:space="preserve">. </t>
    </r>
  </si>
  <si>
    <r>
      <rPr>
        <b/>
        <sz val="9"/>
        <rFont val="Tahoma"/>
        <family val="2"/>
      </rPr>
      <t xml:space="preserve">Reporte Sub. Financiera: </t>
    </r>
    <r>
      <rPr>
        <sz val="9"/>
        <rFont val="Tahoma"/>
        <family val="2"/>
      </rPr>
      <t xml:space="preserve">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califica como</t>
    </r>
    <r>
      <rPr>
        <b/>
        <sz val="9"/>
        <rFont val="Tahoma"/>
        <family val="2"/>
      </rPr>
      <t xml:space="preserve"> "Incumplida"</t>
    </r>
    <r>
      <rPr>
        <sz val="9"/>
        <rFont val="Tahoma"/>
        <family val="2"/>
      </rPr>
      <t xml:space="preserve">. </t>
    </r>
  </si>
  <si>
    <r>
      <rPr>
        <b/>
        <sz val="9"/>
        <rFont val="Tahoma"/>
        <family val="2"/>
      </rPr>
      <t>Reporte Sub. Financiera:</t>
    </r>
    <r>
      <rPr>
        <sz val="9"/>
        <rFont val="Tahoma"/>
        <family val="2"/>
      </rPr>
      <t xml:space="preserve"> No remite reporte de avance.
</t>
    </r>
    <r>
      <rPr>
        <b/>
        <sz val="9"/>
        <rFont val="Tahoma"/>
        <family val="2"/>
      </rPr>
      <t>Análisis OCI:</t>
    </r>
    <r>
      <rPr>
        <sz val="9"/>
        <rFont val="Tahoma"/>
        <family val="2"/>
      </rPr>
      <t xml:space="preserve"> No se puede evidenciar avances para esta acción, teniendo en cuenta que la Subdirección Financiera, no remitió reporte ni soportes para el tercer cuatrimestre de la vigencia. Se mantiene el análisis y reporte del segundo cuatrimestre. Por lo anterior, se continúa calificando como </t>
    </r>
    <r>
      <rPr>
        <b/>
        <sz val="9"/>
        <rFont val="Tahoma"/>
        <family val="2"/>
      </rPr>
      <t>"Sin iniciar"</t>
    </r>
    <r>
      <rPr>
        <sz val="9"/>
        <rFont val="Tahoma"/>
        <family val="2"/>
      </rPr>
      <t xml:space="preserve">. </t>
    </r>
  </si>
  <si>
    <r>
      <rPr>
        <b/>
        <sz val="9"/>
        <rFont val="Tahoma"/>
        <family val="2"/>
      </rPr>
      <t xml:space="preserve">Reporte Sub. Financiera: </t>
    </r>
    <r>
      <rPr>
        <sz val="9"/>
        <rFont val="Tahoma"/>
        <family val="2"/>
      </rPr>
      <t xml:space="preserve">No remite reporte de avance.
</t>
    </r>
    <r>
      <rPr>
        <b/>
        <sz val="9"/>
        <rFont val="Tahoma"/>
        <family val="2"/>
      </rPr>
      <t>Reporte Serv. Administrativos:</t>
    </r>
    <r>
      <rPr>
        <sz val="9"/>
        <rFont val="Tahoma"/>
        <family val="2"/>
      </rPr>
      <t xml:space="preserve"> No remite reporte de avance.
</t>
    </r>
    <r>
      <rPr>
        <b/>
        <sz val="9"/>
        <rFont val="Tahoma"/>
        <family val="2"/>
      </rPr>
      <t>Reporte Técnica:</t>
    </r>
    <r>
      <rPr>
        <sz val="9"/>
        <rFont val="Tahoma"/>
        <family val="2"/>
      </rPr>
      <t xml:space="preserve"> No remite reporte de avance.
</t>
    </r>
    <r>
      <rPr>
        <b/>
        <sz val="9"/>
        <rFont val="Tahoma"/>
        <family val="2"/>
      </rPr>
      <t xml:space="preserve">Análisis OCI: </t>
    </r>
    <r>
      <rPr>
        <sz val="9"/>
        <rFont val="Tahoma"/>
        <family val="2"/>
      </rPr>
      <t>No se puede evidenciar avances para esta acción, teniendo en cuenta que la Subdirección Financiera, no remitió reporte ni soportes para el tercer cuatrimestre de la vigencia. Se mantiene el análisis y reporte del segundo cuatrimestre. Por lo anterior, se califica como</t>
    </r>
    <r>
      <rPr>
        <b/>
        <sz val="9"/>
        <rFont val="Tahoma"/>
        <family val="2"/>
      </rPr>
      <t xml:space="preserve"> "Incumplida" </t>
    </r>
    <r>
      <rPr>
        <sz val="9"/>
        <rFont val="Tahoma"/>
        <family val="2"/>
      </rPr>
      <t>y se recomienda a los responsables de la ejecución adelantar las acciones correspondientes que permitan darle cabal cumplimiento a lo formulado.</t>
    </r>
  </si>
  <si>
    <t>Mónica Virgüéz
Jizeth González</t>
  </si>
  <si>
    <t>Pendiente verificar la implementación de los lineamientos en materia de gestión documental al interior del área.</t>
  </si>
  <si>
    <t>1. Correo enviado a Gestión Documental
2. Correo después por parte de Gestión Documental</t>
  </si>
  <si>
    <t>Se adelantaron las acciones de actualización documental formuladas en el plan.</t>
  </si>
  <si>
    <t xml:space="preserve">Se adelantó la actualización formulada en el plan. </t>
  </si>
  <si>
    <t>Pendiente verificar que se adelante el seguimiento completo a las actividades de mantenimiento de los equipos a cargo de la Coordinación Técnica.</t>
  </si>
  <si>
    <t>1. Hojas de vida y cronogramas con la información de la cuarta jornada de mantenimiento preventivo de la coordinación técnica</t>
  </si>
  <si>
    <t xml:space="preserve">Se dio cumplimiento a lo formulado en el plan. </t>
  </si>
  <si>
    <t xml:space="preserve">Pendiente verificar la implementación de los formatos propuestos por parte del área. </t>
  </si>
  <si>
    <t>1. Correo de Bogotá es TIC - Consulta
2. Correo de Bogotá es TIC - Proceso planeación
3. Correo de Bogotá es TIC - Proceso
4. Correo de Bogotá es TIC - Revisión de formatos
5. Correo de Bogotá es TIC - Seguimiento a Objetivos
6. Respuesta al concepto solicitado</t>
  </si>
  <si>
    <t>No se remiten soportes que den cuenta de la ejecución de lo formulado para el presente seguimiento.</t>
  </si>
  <si>
    <t>1. Correo de Bogotá es TIC - Lineamiento declaración de interés - planeación.
2. Formato_declaracion_de _intereses
3. Lineamientos para la Gestión de Conflictos de Interés en Capital</t>
  </si>
  <si>
    <r>
      <t xml:space="preserve">Reporte T. Humano: </t>
    </r>
    <r>
      <rPr>
        <sz val="9"/>
        <rFont val="Tahoma"/>
        <family val="2"/>
      </rPr>
      <t xml:space="preserve">Se proyectaron los lineamientos del caso y se enviaron a Planeación.
</t>
    </r>
    <r>
      <rPr>
        <b/>
        <sz val="9"/>
        <rFont val="Tahoma"/>
        <family val="2"/>
      </rPr>
      <t xml:space="preserve">Análisis OCI: </t>
    </r>
    <r>
      <rPr>
        <sz val="9"/>
        <rFont val="Tahoma"/>
        <family val="2"/>
      </rPr>
      <t xml:space="preserve">Verificados los soportes remitidos por el área se evidencia la remisión de los lineamientos, así como el formato de declaración de intereses con fecha del 16 de diciembre de 2020; sin embargo, teniendo en cuenta lo formulado en el plan no se observan soportes de implementación de estos. 
Teniendo en cuenta lo anterior, se califica la acción con alerta </t>
    </r>
    <r>
      <rPr>
        <b/>
        <sz val="9"/>
        <rFont val="Tahoma"/>
        <family val="2"/>
      </rPr>
      <t>"Incumplida"</t>
    </r>
    <r>
      <rPr>
        <sz val="9"/>
        <rFont val="Tahoma"/>
        <family val="2"/>
      </rPr>
      <t xml:space="preserve"> y se recomienda al área documentar los soportes que permitan evidenciar el cabal cumplimiento a lo formulado. </t>
    </r>
  </si>
  <si>
    <r>
      <t xml:space="preserve">Reporte T. Humano: </t>
    </r>
    <r>
      <rPr>
        <sz val="9"/>
        <rFont val="Tahoma"/>
        <family val="2"/>
      </rPr>
      <t>No se adelantó reporte de avances y soportes.</t>
    </r>
    <r>
      <rPr>
        <b/>
        <sz val="9"/>
        <rFont val="Tahoma"/>
        <family val="2"/>
      </rPr>
      <t xml:space="preserve">
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"Sin Iniciar"</t>
    </r>
    <r>
      <rPr>
        <sz val="9"/>
        <rFont val="Tahoma"/>
        <family val="2"/>
      </rPr>
      <t xml:space="preserve"> y se recomienda al área adelantar las actividades formuladas dentro de los plazos establecidos en el plan con el fin de dar cabal cumplimiento a lo determinado.</t>
    </r>
  </si>
  <si>
    <t>1. Plan en borrador</t>
  </si>
  <si>
    <r>
      <t xml:space="preserve">Reporte T. Humano: </t>
    </r>
    <r>
      <rPr>
        <sz val="9"/>
        <rFont val="Tahoma"/>
        <family val="2"/>
      </rPr>
      <t xml:space="preserve">Se tiene en plan en borrador. Se tiene pendiente generar las acciones por año.
</t>
    </r>
    <r>
      <rPr>
        <b/>
        <sz val="9"/>
        <rFont val="Tahoma"/>
        <family val="2"/>
      </rPr>
      <t xml:space="preserve">Análisis OCI: </t>
    </r>
    <r>
      <rPr>
        <sz val="9"/>
        <rFont val="Tahoma"/>
        <family val="2"/>
      </rPr>
      <t xml:space="preserve">Teniendo en cuenta el reporte del área se evidencia el borrador del plan estratégico de Talento Humano 2021-2024 en borrador por lo tanto la acción se califica </t>
    </r>
    <r>
      <rPr>
        <b/>
        <sz val="9"/>
        <rFont val="Tahoma"/>
        <family val="2"/>
      </rPr>
      <t>"En Proceso"</t>
    </r>
    <r>
      <rPr>
        <sz val="9"/>
        <rFont val="Tahoma"/>
        <family val="2"/>
      </rPr>
      <t xml:space="preserve"> y se recomienda al área adelantar las actividades pendientes que permitan darle cabal cumplimiento a lo formulado dentro de los plazos establecidos. </t>
    </r>
  </si>
  <si>
    <t>VERSIÓN: 9</t>
  </si>
  <si>
    <t>FECHA DE APROBACIÓN: 11/03/2019</t>
  </si>
  <si>
    <t>SEGUIMIENTO PLAN DE MEJORAMIENTO</t>
  </si>
  <si>
    <t>1. AGRI-SI-PO-002 POLÍTICA DE SEGURIDAD Y PRIVACIDAD DE LA INFORMACIÓN
2. AGRI-SI-PO-003 POLÍTICAS Y CONTROLES PARA LA CONSTRUCCIÓN DEL PETI.
3. AGRI-SI-PO-006 POLÍTICA DE CERO PAPEL
4. AGRI-SI-PD-014 COPIAS DE SEGURIDAD.
5. AGRI-SI-PD-017 SOPORTE TÉCNICO.</t>
  </si>
  <si>
    <t>2. Evidencias de correos electrónicos enviados a Comunicaciones.
3. Evidencia: https://docs.google.com/forms/d/e/1FAIpQLSewasNPt7iOBQE0nLhmCtHb_dYgFXS7Zta13WWJZeEOqm5U1g/viewform?gxids=7628 
4. PETI_Capital_v2_2021-2024.VFDIC.</t>
  </si>
  <si>
    <t>1. Documento PETI_Capital_v2_2021-2024.</t>
  </si>
  <si>
    <t>Pendiente verificar la publicación del documento aprobado en el botón de transparencia de la página web del Canal.</t>
  </si>
  <si>
    <t>1. Documento Plan de seguridad y privacidad de la información v1.</t>
  </si>
  <si>
    <t>Pendiente verificar los resultados de la ejecución del cronograma de actividades establecido en el Plan de Seguridad y Privacidad de la Información aprobado en CIGD 2020.</t>
  </si>
  <si>
    <r>
      <t xml:space="preserve">Reporte Sistemas: </t>
    </r>
    <r>
      <rPr>
        <sz val="9"/>
        <rFont val="Tahoma"/>
        <family val="2"/>
      </rPr>
      <t xml:space="preserve">Se elaboró el plan de seguridad y privacidad de la información con la planeación de las acciones definidas en el marco del 27001.
</t>
    </r>
    <r>
      <rPr>
        <b/>
        <sz val="9"/>
        <rFont val="Tahoma"/>
        <family val="2"/>
      </rPr>
      <t xml:space="preserve">Análisis OCI: </t>
    </r>
    <r>
      <rPr>
        <sz val="9"/>
        <rFont val="Tahoma"/>
        <family val="2"/>
      </rPr>
      <t xml:space="preserve">Se adelanta la verificación en la intranet del documento creado AGRI-SI-PL-003 PLAN DE SEGURIDAD Y PRIVACIDAD DE LA INFORMACIÓN en el que se incluye el cronograma de implementación del mismo, aprobado en el comité Institucional de Gestión y Desempeño del 16-22 de diciembre de 2020.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la implementación y/o cumplimiento del Plan en futuros seguimientos. </t>
    </r>
  </si>
  <si>
    <t>1. Archivo MSPI actualizado a diciembre del 2020.</t>
  </si>
  <si>
    <t xml:space="preserve">Pendiente verificar la ejecución del cronograma de actividades formulado en el documento AGRI-SI-PL-004. </t>
  </si>
  <si>
    <t>1. Plan de Tratamiento de Riesgos Seguridad Información v1.</t>
  </si>
  <si>
    <t>1. PLAN DE SEGURIDAD Y PRIVACIDAD DE LA INFORMACIÓN 2021.</t>
  </si>
  <si>
    <t xml:space="preserve">Pendiente verificar la ejecución del cronograma de actividades formulado en el documento AGRI-SI-PL-003. </t>
  </si>
  <si>
    <t>No se remitieron soportes que den cuenta de la ejecución de las actividades pendientes durante el último cuatrimestre de la vigencia 2020.</t>
  </si>
  <si>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t>
    </r>
    <r>
      <rPr>
        <sz val="9"/>
        <rFont val="Tahoma"/>
        <family val="2"/>
      </rPr>
      <t xml:space="preserve">con estado </t>
    </r>
    <r>
      <rPr>
        <b/>
        <sz val="9"/>
        <rFont val="Tahoma"/>
        <family val="2"/>
      </rPr>
      <t xml:space="preserve">"Abierta" </t>
    </r>
    <r>
      <rPr>
        <sz val="9"/>
        <rFont val="Tahoma"/>
        <family val="2"/>
      </rPr>
      <t>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</si>
  <si>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califica con alerta </t>
    </r>
    <r>
      <rPr>
        <b/>
        <sz val="9"/>
        <rFont val="Tahoma"/>
        <family val="2"/>
      </rPr>
      <t xml:space="preserve">"Incumplida" </t>
    </r>
    <r>
      <rPr>
        <sz val="9"/>
        <rFont val="Tahoma"/>
        <family val="2"/>
      </rPr>
      <t>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t>
    </r>
  </si>
  <si>
    <t>Pendiente adelantar las verificaciones posteriores sobre el documento en proceso de publicación y divulgación al interior de la entidad.</t>
  </si>
  <si>
    <t>Pendiente verificar el seguimiento al presupuesto asignado al área.</t>
  </si>
  <si>
    <t>Pendiente adelantar la divulgación de la política cero papel al interior del Canal.</t>
  </si>
  <si>
    <t>Pendiente verificar la implementación del documento AGRI-GD-MN-005 MANUAL DEL MODELO DE GESTIÓN DE DOCUMENTOS ELECTRÓNICOS.</t>
  </si>
  <si>
    <t>No se remiten soporten que den cuenta de la ejecución de las actividades formuladas para el presente seguimiento.</t>
  </si>
  <si>
    <t>Pendiente verificar las mejoras frente a la determinación del deterioro de bienes.</t>
  </si>
  <si>
    <t xml:space="preserve">Pendiente verificar los ajustes de plaquetización adelantados por el área. </t>
  </si>
  <si>
    <r>
      <t xml:space="preserve">Reporte S. Administrativos: </t>
    </r>
    <r>
      <rPr>
        <sz val="9"/>
        <rFont val="Tahoma"/>
        <family val="2"/>
      </rPr>
      <t xml:space="preserve">Teniendo en cuenta que el área responsable del proceso no solicitó esta información, el área de Servicios Administrativos a su vez no solicitó dicha información para realizar la consolidación respectiva. Por lo cual, para la vigencia 2020 no se realizó esta actividad.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t>
    </r>
  </si>
  <si>
    <t>Pendiente verificar informes de toma física a bienes de consumo controlado u otro soporte en el que se evidencie la plaquetización.</t>
  </si>
  <si>
    <t>1. Ver control interno contable 2019 - 7.2.2 Anexo 2</t>
  </si>
  <si>
    <t>Se vienen implementando los lineamientos de gestión documental de conformidad con la guía emitida por Gestión Documental.</t>
  </si>
  <si>
    <r>
      <t xml:space="preserve">Reporte At. Ciudadano: </t>
    </r>
    <r>
      <rPr>
        <sz val="9"/>
        <rFont val="Tahoma"/>
        <family val="2"/>
      </rPr>
      <t xml:space="preserve">Teniendo en cuenta la pandemia solo se encuentra foliada la documentación hasta el 17 de marzo de 2020. Los PDF no se pueden foliar según lo indicado por Gestión Documental.
</t>
    </r>
    <r>
      <rPr>
        <b/>
        <sz val="9"/>
        <rFont val="Tahoma"/>
        <family val="2"/>
      </rPr>
      <t xml:space="preserve">Análisis OCI: </t>
    </r>
    <r>
      <rPr>
        <sz val="9"/>
        <rFont val="Tahoma"/>
        <family val="2"/>
      </rPr>
      <t xml:space="preserve">Teniendo en cuenta lo informado por el área, así como la emergencia sanitaria declarada por el Gobierno Nacional, se adelantó la verificación de la implementación de los lineamientos de la guía  AGRI-GD-GU-002 GUÍA DE LINEAMIENTOS PARA EL USO Y ALMACENAMIENTO DE DOCUMENTOS DIGITALES Y/O ELECTRÓNICOS EN CANAL CAPITAL en el archivo de gestión de la Oficina de Atención al Ciudadano el cual reposa en el enlace: https://drive.google.com/drive/folders/1Tt7A2Fe7ZLoGK0MtrG42RbIuhWfOaXys?usp=sharing observando que se viene organizando de conformidad con lo establecido. Por lo anterior, se mantiene la calificación como </t>
    </r>
    <r>
      <rPr>
        <b/>
        <sz val="9"/>
        <rFont val="Tahoma"/>
        <family val="2"/>
      </rPr>
      <t>"Terminada"</t>
    </r>
    <r>
      <rPr>
        <sz val="9"/>
        <rFont val="Tahoma"/>
        <family val="2"/>
      </rPr>
      <t xml:space="preserve"> y se procede al cierre de la misma. </t>
    </r>
  </si>
  <si>
    <r>
      <t xml:space="preserve">Reporte At. Ciudadano: </t>
    </r>
    <r>
      <rPr>
        <sz val="9"/>
        <rFont val="Tahoma"/>
        <family val="2"/>
      </rPr>
      <t xml:space="preserve">Hasta el 17 de marzo de 2020 se encuentra en físico archivada la documentación del área. Se recibió capacitación el 9 de julio por parte de Gestión Documental sobre los lineamientos para el uso de documentos digitales. Se está organizando el archivo digital teniendo en cuenta las indicaciones de Gestión Documental.
</t>
    </r>
    <r>
      <rPr>
        <b/>
        <sz val="9"/>
        <rFont val="Tahoma"/>
        <family val="2"/>
      </rPr>
      <t xml:space="preserve">Análisis OCI: </t>
    </r>
    <r>
      <rPr>
        <sz val="9"/>
        <rFont val="Tahoma"/>
        <family val="2"/>
      </rPr>
      <t>Teniendo en cuenta lo informado por el área, así como la emergencia sanitaria declarada por el Gobierno Nacional, se adelantó la verificación de la implementación de los lineamientos de la guía  AGRI-GD-GU-002 GUÍA DE LINEAMIENTOS PARA EL USO Y ALMACENAMIENTO DE DOCUMENTOS DIGITALES Y/O ELECTRÓNICOS EN CANAL CAPITAL en el archivo de gestión de la Oficina de Atención al Ciudadano el cual reposa en el enlace: https://drive.google.com/drive/folders/1Tt7A2Fe7ZLoGK0MtrG42RbIuhWfOaXys?usp=sharing observando que se viene organizando de conformidad con lo establecido. Por lo anterior, se mantiene la calificación como</t>
    </r>
    <r>
      <rPr>
        <b/>
        <sz val="9"/>
        <rFont val="Tahoma"/>
        <family val="2"/>
      </rPr>
      <t xml:space="preserve"> "Terminada"</t>
    </r>
    <r>
      <rPr>
        <sz val="9"/>
        <rFont val="Tahoma"/>
        <family val="2"/>
      </rPr>
      <t xml:space="preserve"> y se procede al cierre de la misma. </t>
    </r>
  </si>
  <si>
    <t>Se adelantaron las acciones pendientes que permiten dar el cierre a lo formulado.</t>
  </si>
  <si>
    <r>
      <t xml:space="preserve">Reporte S. Administrativos: </t>
    </r>
    <r>
      <rPr>
        <sz val="9"/>
        <rFont val="Tahoma"/>
        <family val="2"/>
      </rPr>
      <t xml:space="preserve">Para dar por finalizada esta observación, se envía el informe de Propiedad, Planta y Equipo al 31 de diciembre de 2020 donde se refleja que se está aplicando la Resolución 414 de 2014.
</t>
    </r>
    <r>
      <rPr>
        <b/>
        <sz val="9"/>
        <rFont val="Tahoma"/>
        <family val="2"/>
      </rPr>
      <t xml:space="preserve">Análisis OCI: </t>
    </r>
    <r>
      <rPr>
        <sz val="9"/>
        <rFont val="Tahoma"/>
        <family val="2"/>
      </rPr>
      <t xml:space="preserve">Se procede a la verificación de los soportes remitidos evidenciando el Memorando 1558 del 31 de diciembre de 2020 con el reporte de ingresos de Propiedad, planta y equipo con corte a 31 de diciembre de 2020. Teniendo en cuenta lo anterior, se mantiene la calificación como </t>
    </r>
    <r>
      <rPr>
        <b/>
        <sz val="9"/>
        <rFont val="Tahoma"/>
        <family val="2"/>
      </rPr>
      <t>"Terminada"</t>
    </r>
    <r>
      <rPr>
        <sz val="9"/>
        <rFont val="Tahoma"/>
        <family val="2"/>
      </rPr>
      <t xml:space="preserve"> y se procede al cierre de la acción teniendo en cuenta que el formato AGRI-SA-FT-017 RELACIÓN DE BIENES PROPIEDAD, PLANTA Y EQUIPO incluye la casilla denominada "Saldo marco normativo actual".</t>
    </r>
  </si>
  <si>
    <t>Se adelanta la toma física de inventarios pendiente durante diciembre de 2020 con la Subdirección Administrativa.</t>
  </si>
  <si>
    <t>Se adelantó lo pertinente frente a la eliminación del Manual para uso del Drone de Canal Capital.</t>
  </si>
  <si>
    <r>
      <t xml:space="preserve">Reporte Producción: </t>
    </r>
    <r>
      <rPr>
        <sz val="9"/>
        <rFont val="Tahoma"/>
        <family val="2"/>
      </rPr>
      <t xml:space="preserve">Se realizó la solicitud de eliminación del documento DRONE a planeación y esta fue realizada. 
</t>
    </r>
    <r>
      <rPr>
        <b/>
        <sz val="9"/>
        <rFont val="Tahoma"/>
        <family val="2"/>
      </rPr>
      <t xml:space="preserve">Análisis OCI: </t>
    </r>
    <r>
      <rPr>
        <sz val="9"/>
        <rFont val="Tahoma"/>
        <family val="2"/>
      </rPr>
      <t xml:space="preserve">Se adelanta la verificación de los soportes entregados por el área observando que se adelantó la solicitud de eliminación del documento MPTV-MN-002 MANUAL PARA USO DEL DRONE DE CANAL CAPITAL, así como la respuesta de Planeación con fecha del 17 de septiembre de 2020. Teniendo en cuenta lo anterior, se califica la acción como </t>
    </r>
    <r>
      <rPr>
        <b/>
        <sz val="9"/>
        <rFont val="Tahoma"/>
        <family val="2"/>
      </rPr>
      <t>"Terminada"</t>
    </r>
    <r>
      <rPr>
        <sz val="9"/>
        <rFont val="Tahoma"/>
        <family val="2"/>
      </rPr>
      <t xml:space="preserve"> y se procede al cierre de esta. </t>
    </r>
  </si>
  <si>
    <t>1. Correo electrónico de socialización de documentos a los interesados.
2. Actas de inicio de los contratos de coproducción en los cuales consta la socialización de las prácticas internas y formatos a diligenciar.</t>
  </si>
  <si>
    <t>1. Correos electrónicos del área de planeación sobre la actualización de los documentos en la intranet.</t>
  </si>
  <si>
    <t>1. Indicadores sin hoja de vida</t>
  </si>
  <si>
    <t>1. Manual del Dron no ajustado a la operación del equipo</t>
  </si>
  <si>
    <t>1. Citación reunión con la dirección operativa para actualizar el procedimiento de gestión de recursos del FUTIC.</t>
  </si>
  <si>
    <r>
      <rPr>
        <b/>
        <sz val="9"/>
        <color theme="1"/>
        <rFont val="Tahoma"/>
        <family val="2"/>
      </rPr>
      <t>Reporte Planeación:</t>
    </r>
    <r>
      <rPr>
        <sz val="9"/>
        <color theme="1"/>
        <rFont val="Tahoma"/>
        <family val="2"/>
      </rPr>
      <t xml:space="preserve"> En reunión adelantada con la profesiones Paola Peñaloza se revisó el procedimiento EPLE-PD-003-PROYECTO FONDO PARA EL DESARROLLO DE LA TELEVISIÓN Y LOS CONTENIDOS (FONTV), a la fecha se continua estructurando la actualización del procedimiento.
</t>
    </r>
    <r>
      <rPr>
        <b/>
        <sz val="9"/>
        <color theme="1"/>
        <rFont val="Tahoma"/>
        <family val="2"/>
      </rPr>
      <t xml:space="preserve">Análisis OCI: </t>
    </r>
    <r>
      <rPr>
        <sz val="9"/>
        <color theme="1"/>
        <rFont val="Tahoma"/>
        <family val="2"/>
      </rPr>
      <t xml:space="preserve">En vista que el reporte refiere la misma situación del anterior seguimiento se mantiene la calificación y no se cierra. Se insta al área a cumplir con la actividad pendiente y remitir los soportes correspondientes. </t>
    </r>
  </si>
  <si>
    <r>
      <rPr>
        <b/>
        <sz val="9"/>
        <rFont val="Tahoma"/>
        <family val="2"/>
      </rPr>
      <t>Reporte Planeación:</t>
    </r>
    <r>
      <rPr>
        <sz val="9"/>
        <rFont val="Tahoma"/>
        <family val="2"/>
      </rPr>
      <t xml:space="preserve"> Entre los meses de septiembre y octubre se llevó a cabo el ejercicio de autoevaluación institucional de la entidad requiriendo la información a los diferentes procesos el desarrollo del ejercicio, en el mes de noviembre se consolidaron los resultados y se presentaron a través de una informe ante en el comité técnico del MIPG, así mismo para el mes de diciembre se hizo la presentación de dichos resultados ante el Comité Institucional de Gestión y Desempeño, la publicación del informe así como el acceso a las respuestas consolidadas puede ser consultada en la intranet de la entidad.
</t>
    </r>
    <r>
      <rPr>
        <b/>
        <sz val="9"/>
        <rFont val="Tahoma"/>
        <family val="2"/>
      </rPr>
      <t xml:space="preserve">Análisis OCI: </t>
    </r>
    <r>
      <rPr>
        <sz val="9"/>
        <rFont val="Tahoma"/>
        <family val="2"/>
      </rPr>
      <t xml:space="preserve">Se cumplió con la acción. Se aportaron las evidencias correspondientes al reporte y que dan cuenta que se llevo a cabo lo formulado. Conforme a la fecha programada, se califica </t>
    </r>
    <r>
      <rPr>
        <b/>
        <sz val="9"/>
        <rFont val="Tahoma"/>
        <family val="2"/>
      </rPr>
      <t xml:space="preserve">"Terminada Extemporánea" </t>
    </r>
    <r>
      <rPr>
        <sz val="9"/>
        <rFont val="Tahoma"/>
        <family val="2"/>
      </rPr>
      <t xml:space="preserve">y se da el cierre. </t>
    </r>
  </si>
  <si>
    <t>No se reportan soportes que den cuenta de la ejecución de la acción para el presente seguimiento.</t>
  </si>
  <si>
    <r>
      <rPr>
        <b/>
        <sz val="9"/>
        <rFont val="Tahoma"/>
        <family val="2"/>
      </rPr>
      <t xml:space="preserve">Reporte C. Jurídica: </t>
    </r>
    <r>
      <rPr>
        <sz val="9"/>
        <rFont val="Tahoma"/>
        <family val="2"/>
      </rPr>
      <t xml:space="preserve">El área no reporto sobre esta acción.
</t>
    </r>
    <r>
      <rPr>
        <b/>
        <sz val="9"/>
        <rFont val="Tahoma"/>
        <family val="2"/>
      </rPr>
      <t xml:space="preserve">Análisis OCI: </t>
    </r>
    <r>
      <rPr>
        <sz val="9"/>
        <rFont val="Tahoma"/>
        <family val="2"/>
      </rPr>
      <t xml:space="preserve">Si bien el área no presento reporte o evidencias para esta acción, se pudo corroborar que en el nuevo manual de contratación, aprobado con resolución 146 de 2020, en el numeral "1.2.7 EVALUACION DE OFERTAS" quedo la siguiente precisión: " </t>
    </r>
    <r>
      <rPr>
        <i/>
        <sz val="9"/>
        <rFont val="Tahoma"/>
        <family val="2"/>
      </rPr>
      <t xml:space="preserve">el Ordenador del Gasto designará mediante resolución, un comité evaluador conformado por servidores, colaboradores o por particulares contratados para el efecto, con el fin de que se evalúen las propuestas recibidas de acuerdo con los requisitos y criterios establecidos en el pliego de condiciones". </t>
    </r>
    <r>
      <rPr>
        <sz val="9"/>
        <rFont val="Tahoma"/>
        <family val="2"/>
      </rPr>
      <t xml:space="preserve">Con este parámetro se puede inducir que se da cumplimiento a lo informado en el anterior seguimiento, en el sentido que seria a partir de la modificación del manual de contratación se daría el cumplimiento de la acción. Por lo tanto se califica la acción </t>
    </r>
    <r>
      <rPr>
        <b/>
        <sz val="9"/>
        <rFont val="Tahoma"/>
        <family val="2"/>
      </rPr>
      <t>"Terminada Extemporánea"</t>
    </r>
    <r>
      <rPr>
        <sz val="9"/>
        <rFont val="Tahoma"/>
        <family val="2"/>
      </rPr>
      <t xml:space="preserve"> y se da el cierre de la misma. Sin embargo, se recuerda al área que se debe dar cumplimiento a las actividades que son reportadas en los seguimientos al plan de mejoramiento por procesos e institucional. en el caso de esta acción, en el transcurso entre el anterior seguimiento y el de ahora, no se tuvo conocimiento de la solicitud de modificación de la acción. </t>
    </r>
  </si>
  <si>
    <t xml:space="preserve">1. Correo de publicación de la actualización de la herramienta de autoevaluación institucional. 
2. Correo de comunicaciones internas informando de la actualización de la herramienta de autoevaluación institucional. </t>
  </si>
  <si>
    <r>
      <rPr>
        <b/>
        <sz val="9"/>
        <rFont val="Tahoma"/>
        <family val="2"/>
      </rPr>
      <t>Reporte C. Jurídica:</t>
    </r>
    <r>
      <rPr>
        <sz val="9"/>
        <rFont val="Tahoma"/>
        <family val="2"/>
      </rPr>
      <t xml:space="preserve"> Durante la vigencia 2020, se adelantaron capacitaciones relacionadas con la aplicación del Manual de Contratación, Supervisión e Interventoría durante los días 31 de marzo, abril 16 y noviembre 23 de 2020. Igualmente, el 18 de diciembre de 2020 se efectuó capacitación sobre el Manual de Contratación vigente y los cambios que se efectuarían al mismo una vez se adoptara el nuevo manual de Contratación por parte de la Entidad.      
</t>
    </r>
    <r>
      <rPr>
        <b/>
        <sz val="9"/>
        <rFont val="Tahoma"/>
        <family val="2"/>
      </rPr>
      <t xml:space="preserve">Análisis OCI: </t>
    </r>
    <r>
      <rPr>
        <sz val="9"/>
        <rFont val="Tahoma"/>
        <family val="2"/>
      </rPr>
      <t xml:space="preserve">se dio cumplimiento a la acción formulada pues se llevaron a cabo todas las actividades programadas dentro del termino planeado. Revisado el contenido de las presentaciones aportadas, se puede avisar que se expusieron los temas pertinentes para la mejora continua de los colaboradores de la entidad. En particular los supervisores de contratos. Por lo tanto se califica </t>
    </r>
    <r>
      <rPr>
        <b/>
        <sz val="9"/>
        <rFont val="Tahoma"/>
        <family val="2"/>
      </rPr>
      <t>"Terminada"</t>
    </r>
    <r>
      <rPr>
        <sz val="9"/>
        <rFont val="Tahoma"/>
        <family val="2"/>
      </rPr>
      <t xml:space="preserve"> y se da el cierre. </t>
    </r>
  </si>
  <si>
    <r>
      <rPr>
        <b/>
        <sz val="9"/>
        <rFont val="Tahoma"/>
        <family val="2"/>
      </rPr>
      <t xml:space="preserve">Reporte Planeación: </t>
    </r>
    <r>
      <rPr>
        <sz val="9"/>
        <rFont val="Tahoma"/>
        <family val="2"/>
      </rPr>
      <t xml:space="preserve">En el mes de agosto se publicó la actualización de la herramienta de autoevaluación institucional, en el mes de octubre la oficina de comunicaciones realizó la socialización a través del correo de comunicaciones internas de la actualización de la herramienta de autoevaluación institucional. 
</t>
    </r>
    <r>
      <rPr>
        <b/>
        <sz val="9"/>
        <rFont val="Tahoma"/>
        <family val="2"/>
      </rPr>
      <t xml:space="preserve">Análisis OCI: </t>
    </r>
    <r>
      <rPr>
        <sz val="9"/>
        <rFont val="Tahoma"/>
        <family val="2"/>
      </rPr>
      <t xml:space="preserve">Los soportes dan cuenta de la socialización de la herramienta de autoevaluación hacia el interior de la entidad. Se califica </t>
    </r>
    <r>
      <rPr>
        <b/>
        <sz val="9"/>
        <rFont val="Tahoma"/>
        <family val="2"/>
      </rPr>
      <t>"Terminada"</t>
    </r>
    <r>
      <rPr>
        <sz val="9"/>
        <rFont val="Tahoma"/>
        <family val="2"/>
      </rPr>
      <t xml:space="preserve"> por haber cumplido en el plazo de la acción. Se procede al cierre. </t>
    </r>
  </si>
  <si>
    <t>1. Formulación proyecto de inversión 7505</t>
  </si>
  <si>
    <r>
      <rPr>
        <b/>
        <sz val="9"/>
        <color theme="1"/>
        <rFont val="Tahoma"/>
        <family val="2"/>
      </rPr>
      <t xml:space="preserve">Reporte Planeación: </t>
    </r>
    <r>
      <rPr>
        <sz val="9"/>
        <color theme="1"/>
        <rFont val="Tahoma"/>
        <family val="2"/>
      </rPr>
      <t xml:space="preserve">La formulación del proyecto de inversión se llevó a cabo a partir de mesas de trabajo con la dirección operativa donde se determinaron las fuentes de financiación del proyecto. 
</t>
    </r>
    <r>
      <rPr>
        <b/>
        <sz val="9"/>
        <color theme="1"/>
        <rFont val="Tahoma"/>
        <family val="2"/>
      </rPr>
      <t>Análisis OCI:</t>
    </r>
    <r>
      <rPr>
        <sz val="9"/>
        <color theme="1"/>
        <rFont val="Tahoma"/>
        <family val="2"/>
      </rPr>
      <t xml:space="preserve"> Si bien se pudo analizar el proyecto 7505 de acuerdo a la evidencia remitida, se recuerda al área que la actividad de la acción esta encaminada a una revisión de la formulación del proyecto de inversión con el gerente encargado. EL resultado esperado es un acta de reunión con dicho gerente. Como no se aporto constancia de dicha acta, se califica la acción con una alerta de </t>
    </r>
    <r>
      <rPr>
        <b/>
        <sz val="9"/>
        <color theme="1"/>
        <rFont val="Tahoma"/>
        <family val="2"/>
      </rPr>
      <t>"Sin Iniciar"</t>
    </r>
    <r>
      <rPr>
        <sz val="9"/>
        <color theme="1"/>
        <rFont val="Tahoma"/>
        <family val="2"/>
      </rPr>
      <t xml:space="preserve"> pues aun no se cumple el plazo formulado. Se sugiere al área remitir los documentos pertinentes para la constancia del cumplimiento de las acciones y actividades. </t>
    </r>
  </si>
  <si>
    <t>1. Circular interna 026 de 2020 "Lineamientos para el despliegue del Plan Estratégico 2021-2024 y el Plan Anual de Adquisiciones de Capital 2021."
2. Correo de socialización de la circular interna 026 de 2020</t>
  </si>
  <si>
    <r>
      <rPr>
        <b/>
        <sz val="9"/>
        <color theme="1"/>
        <rFont val="Tahoma"/>
        <family val="2"/>
      </rPr>
      <t xml:space="preserve">Reporte Planeación: </t>
    </r>
    <r>
      <rPr>
        <sz val="9"/>
        <color theme="1"/>
        <rFont val="Tahoma"/>
        <family val="2"/>
      </rPr>
      <t xml:space="preserve">Se formuló, publicó y socializó la circular interna 026 de 2020 a los diferentes equipos de trabajo de la entidad con los lineamientos generales a tener en cuenta en la formulación del PAA. 
</t>
    </r>
    <r>
      <rPr>
        <b/>
        <sz val="9"/>
        <color theme="1"/>
        <rFont val="Tahoma"/>
        <family val="2"/>
      </rPr>
      <t xml:space="preserve">Análisis OCI: </t>
    </r>
    <r>
      <rPr>
        <sz val="9"/>
        <color theme="1"/>
        <rFont val="Tahoma"/>
        <family val="2"/>
      </rPr>
      <t xml:space="preserve">Se cumple con la acción y el objetivo de esta. Se califica </t>
    </r>
    <r>
      <rPr>
        <b/>
        <sz val="9"/>
        <color theme="1"/>
        <rFont val="Tahoma"/>
        <family val="2"/>
      </rPr>
      <t xml:space="preserve">"Terminada" </t>
    </r>
    <r>
      <rPr>
        <sz val="9"/>
        <color theme="1"/>
        <rFont val="Tahoma"/>
        <family val="2"/>
      </rPr>
      <t xml:space="preserve">pues se dio cumplimiento dentro del plazo establecido. Así las cosas, se procede al cierre. </t>
    </r>
  </si>
  <si>
    <t>1. Plan Estratégico Subdirección Administrativa y copia del correo electrónico relacionado con el reporte correspondiente.</t>
  </si>
  <si>
    <t>Jizeth González
Henry Beltrán</t>
  </si>
  <si>
    <r>
      <rPr>
        <b/>
        <sz val="9"/>
        <color theme="1"/>
        <rFont val="Tahoma"/>
        <family val="2"/>
      </rPr>
      <t>Reporte Planeación:</t>
    </r>
    <r>
      <rPr>
        <sz val="9"/>
        <color theme="1"/>
        <rFont val="Tahoma"/>
        <family val="2"/>
      </rPr>
      <t xml:space="preserve"> Esta acción iniciará en el año 2021. 
</t>
    </r>
    <r>
      <rPr>
        <b/>
        <sz val="9"/>
        <color theme="1"/>
        <rFont val="Tahoma"/>
        <family val="2"/>
      </rPr>
      <t xml:space="preserve">Análisis OCI: </t>
    </r>
    <r>
      <rPr>
        <sz val="9"/>
        <color theme="1"/>
        <rFont val="Tahoma"/>
        <family val="2"/>
      </rPr>
      <t xml:space="preserve">Se califica con alerta </t>
    </r>
    <r>
      <rPr>
        <b/>
        <sz val="9"/>
        <color theme="1"/>
        <rFont val="Tahoma"/>
        <family val="2"/>
      </rPr>
      <t xml:space="preserve">"Sin Iniciar" </t>
    </r>
    <r>
      <rPr>
        <sz val="9"/>
        <color theme="1"/>
        <rFont val="Tahoma"/>
        <family val="2"/>
      </rPr>
      <t>porque el plazo de la acción inicio desde el 01 de septiembre de 2020.</t>
    </r>
  </si>
  <si>
    <t>1. Plan Estratégico consolidad a la fecha 
2. Circular interna 026 de 2020 
3. Presentación CIGD del 16-12-2020</t>
  </si>
  <si>
    <r>
      <rPr>
        <b/>
        <sz val="9"/>
        <color theme="1"/>
        <rFont val="Tahoma"/>
        <family val="2"/>
      </rPr>
      <t xml:space="preserve">Reporte Planeación: </t>
    </r>
    <r>
      <rPr>
        <sz val="9"/>
        <color theme="1"/>
        <rFont val="Tahoma"/>
        <family val="2"/>
      </rPr>
      <t xml:space="preserve">En el segundo semestre se han adelantado acciones para formular el Plan Estratégico, así mismo se socializó el avance alcanzado en el CIGD del 16 de diciembre de 2020. 
</t>
    </r>
    <r>
      <rPr>
        <b/>
        <sz val="9"/>
        <color theme="1"/>
        <rFont val="Tahoma"/>
        <family val="2"/>
      </rPr>
      <t xml:space="preserve">Análisis OCI: </t>
    </r>
    <r>
      <rPr>
        <sz val="9"/>
        <color theme="1"/>
        <rFont val="Tahoma"/>
        <family val="2"/>
      </rPr>
      <t xml:space="preserve">Según los documentos aportados se dio la publicación del plan estratégico. No se cuentan con soportes para establecer lo mismo de la política de planeación institucional. Por lo anterior y de acuerdo a la fecha formulada, se califica la acción </t>
    </r>
    <r>
      <rPr>
        <b/>
        <sz val="9"/>
        <color theme="1"/>
        <rFont val="Tahoma"/>
        <family val="2"/>
      </rPr>
      <t xml:space="preserve">"En Proceso". </t>
    </r>
  </si>
  <si>
    <r>
      <rPr>
        <b/>
        <sz val="9"/>
        <color theme="1"/>
        <rFont val="Tahoma"/>
        <family val="2"/>
      </rPr>
      <t>Reporte Planeación:</t>
    </r>
    <r>
      <rPr>
        <sz val="9"/>
        <color theme="1"/>
        <rFont val="Tahoma"/>
        <family val="2"/>
      </rPr>
      <t xml:space="preserve"> En el mes de octubre se difundió una pieza gráfica enfocada en la gestión del riesgo en la cual se comunicó el acceso a los documentos relacionados con esta tarea, para el mes de noviembre se publicó una pieza gráfica y un anexo relacionando la información a tener en cuenta en caso de identificar la materialización de riesgos del Canal. 
</t>
    </r>
    <r>
      <rPr>
        <b/>
        <sz val="9"/>
        <color theme="1"/>
        <rFont val="Tahoma"/>
        <family val="2"/>
      </rPr>
      <t xml:space="preserve">Análisis OCI: </t>
    </r>
    <r>
      <rPr>
        <sz val="9"/>
        <color theme="1"/>
        <rFont val="Tahoma"/>
        <family val="2"/>
      </rPr>
      <t xml:space="preserve">Se verifican las piezas aportadas y se puede establecer el contenido esta relacionado con el objeto de la acción. Se cumple con el numero de actividades formuladas por lo que se califica </t>
    </r>
    <r>
      <rPr>
        <b/>
        <sz val="9"/>
        <color theme="1"/>
        <rFont val="Tahoma"/>
        <family val="2"/>
      </rPr>
      <t>"Terminada".</t>
    </r>
    <r>
      <rPr>
        <sz val="9"/>
        <color theme="1"/>
        <rFont val="Tahoma"/>
        <family val="2"/>
      </rPr>
      <t xml:space="preserve"> Se procede al cierre. </t>
    </r>
  </si>
  <si>
    <t>1. Piezas gráficas indicando los pasos a seguir frente a la materialización de riesgos y los accesos respectivos a la información en la intranet.</t>
  </si>
  <si>
    <t xml:space="preserve">2. Cronograma de informes de planeación </t>
  </si>
  <si>
    <r>
      <rPr>
        <b/>
        <sz val="9"/>
        <color theme="1"/>
        <rFont val="Tahoma"/>
        <family val="2"/>
      </rPr>
      <t>Reporte Planeación:</t>
    </r>
    <r>
      <rPr>
        <sz val="9"/>
        <color theme="1"/>
        <rFont val="Tahoma"/>
        <family val="2"/>
      </rPr>
      <t xml:space="preserve"> El documento fue elaborado en el tercer cuatrimestre del año y está en proceso de publicación para conocimiento general de todos los colaboradores de la entidad.
</t>
    </r>
    <r>
      <rPr>
        <b/>
        <sz val="9"/>
        <color theme="1"/>
        <rFont val="Tahoma"/>
        <family val="2"/>
      </rPr>
      <t xml:space="preserve">Análisis OCI: </t>
    </r>
    <r>
      <rPr>
        <sz val="9"/>
        <color theme="1"/>
        <rFont val="Tahoma"/>
        <family val="2"/>
      </rPr>
      <t xml:space="preserve">En vista del reporte y de los documentos aportados, esta pendiente la socialización del documento. Debido a que no se ha vencido el plazo formulado en la acción, se  califica </t>
    </r>
    <r>
      <rPr>
        <b/>
        <sz val="9"/>
        <color theme="1"/>
        <rFont val="Tahoma"/>
        <family val="2"/>
      </rPr>
      <t>"En Proceso"</t>
    </r>
    <r>
      <rPr>
        <sz val="9"/>
        <color theme="1"/>
        <rFont val="Tahoma"/>
        <family val="2"/>
      </rPr>
      <t xml:space="preserve">. </t>
    </r>
  </si>
  <si>
    <r>
      <rPr>
        <b/>
        <sz val="9"/>
        <rFont val="Tahoma"/>
        <family val="2"/>
      </rPr>
      <t>Reporte Planeación:</t>
    </r>
    <r>
      <rPr>
        <sz val="9"/>
        <rFont val="Tahoma"/>
        <family val="2"/>
      </rPr>
      <t xml:space="preserve"> Entre los meses de septiembre y octubre se llevó a cabo el ejercicio de autoevaluación institucional de la entidad requiriendo la información a los diferentes procesos el desarrollo del ejercicio, en el mes de noviembre se consolidaron los resultados y se presentaron a través de una informe ante en el comité técnico del MIPG, así mismo para el mes de diciembre se hizo la presentación de dichos resultados ante el Comité Institucional de Gestión y Desempeño, la publicación del informe así como el acceso a las respuestas consolidadas puede ser consultada en la intranet de la entidad.
</t>
    </r>
    <r>
      <rPr>
        <b/>
        <sz val="9"/>
        <rFont val="Tahoma"/>
        <family val="2"/>
      </rPr>
      <t xml:space="preserve">Análisis OCI: </t>
    </r>
    <r>
      <rPr>
        <sz val="9"/>
        <rFont val="Tahoma"/>
        <family val="2"/>
      </rPr>
      <t xml:space="preserve">Se cumplió con la acción. Se aportaron las evidencias correspondientes al reporte y que dan cuenta que se llevo a cabo lo formulado. Conforme a la fecha programada, se califica </t>
    </r>
    <r>
      <rPr>
        <b/>
        <sz val="9"/>
        <rFont val="Tahoma"/>
        <family val="2"/>
      </rPr>
      <t>"Terminada"</t>
    </r>
    <r>
      <rPr>
        <sz val="9"/>
        <rFont val="Tahoma"/>
        <family val="2"/>
      </rPr>
      <t xml:space="preserve"> y se da el cierre. </t>
    </r>
  </si>
  <si>
    <t>1. Mail en el que Planeación confirma la creación y publicación del documento 'GUÍA PARA EL INFORME DE AUDIENCIAS DIGITALES' en la intranet.
2. Documento oficial que se encuentra publicado en la intranet</t>
  </si>
  <si>
    <t>1. Acta de socialización (agosto) y toma física (diciembre)
2. Acta de las reuniones efectuadas con servicios administrativos y sistemas
3. Control de asistencia a capacitaciones realizadas</t>
  </si>
  <si>
    <r>
      <t xml:space="preserve">Reporte Producción: </t>
    </r>
    <r>
      <rPr>
        <sz val="9"/>
        <rFont val="Tahoma"/>
        <family val="2"/>
      </rPr>
      <t xml:space="preserve">En el segundo semestre de 2020 se realizó la solicitud, gestión y correspondiente convocatoria y ejecución de jornadas de capacitación relacionadas con el procedimiento y formatos para el traslado de equipos, las cuales fueron solicitados al área administrativa. Así mismo se realizaron reuniones para la socialización de aspectos asociados al manejo de inventarios en donde participaron las personas de servicios administrativos y sistemas.
</t>
    </r>
    <r>
      <rPr>
        <b/>
        <sz val="9"/>
        <rFont val="Tahoma"/>
        <family val="2"/>
      </rPr>
      <t xml:space="preserve">Análisis OCI: </t>
    </r>
    <r>
      <rPr>
        <sz val="9"/>
        <rFont val="Tahoma"/>
        <family val="2"/>
      </rPr>
      <t xml:space="preserve">Se verifican los soportes remitidos por el área evidenciando que se adelantaron durante agosto y noviembre socializaciones sobre los procedimientos, formatos y lineamientos a tener en cuenta para el traslado de equipos, de igual manera se observa que se adelantó la toma física de inventarios entre la Coordinación de Producción y el área de Servicios Administrativos el 2 de diciembre de 2020 y se evidencia la información recopilada en el informe de toma física remitido por Servicios Administrativos. Teniendo en cuenta lo anterior se mantiene la acción con calificación </t>
    </r>
    <r>
      <rPr>
        <b/>
        <sz val="9"/>
        <rFont val="Tahoma"/>
        <family val="2"/>
      </rPr>
      <t>"Terminada Extemporánea"</t>
    </r>
    <r>
      <rPr>
        <sz val="9"/>
        <rFont val="Tahoma"/>
        <family val="2"/>
      </rPr>
      <t xml:space="preserve"> y procede al cierre de esta. </t>
    </r>
  </si>
  <si>
    <t>1. Correo electrónico de eliminación del procedimiento y formato
2. Acta de revisión de la pertinencia del procedimiento y formato
3. Correos electrónico a comunicación y prensa</t>
  </si>
  <si>
    <r>
      <t xml:space="preserve">Reporte S. Administrativos: </t>
    </r>
    <r>
      <rPr>
        <sz val="9"/>
        <rFont val="Tahoma"/>
        <family val="2"/>
      </rPr>
      <t xml:space="preserve">Teniendo en cuenta que el área responsable del proceso contable no solicitó a las áreas técnicas del canal (sistemas, técnica y servicios Administrativos) dicha actividad no se llevo a cabo para la vigencia 2020.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t>
    </r>
  </si>
  <si>
    <t>Pendiente verificación de la mesa de trabajo adicional con la Coordinación Jurídica teniendo en cuenta la dinámica de contratación del Canal.</t>
  </si>
  <si>
    <t xml:space="preserve">1. Informe de autoevaluación institucional 
2. Consolidado del ejercicio de autoevaluación Institucional
3. Herramienta de autoevaluación institucional 
4. Citación Comité Técnico del MIPG y presentación 
5. Citación y presentación CIGD </t>
  </si>
  <si>
    <t>Cerrada por cumplimiento de la acción.</t>
  </si>
  <si>
    <t>1. Correo electrónico "PROYECTO DE ACTA DE LIQUIDACIÓN CONTRATO No. 729-2019 ANLA - CANAL
CAPITAL"
2. Liquidación JEP-001-2019 JEP - CANAL CAPITAL</t>
  </si>
  <si>
    <r>
      <rPr>
        <b/>
        <sz val="9"/>
        <rFont val="Tahoma"/>
        <family val="2"/>
      </rPr>
      <t xml:space="preserve">Reporte Comercialización: </t>
    </r>
    <r>
      <rPr>
        <sz val="9"/>
        <rFont val="Tahoma"/>
        <family val="2"/>
      </rPr>
      <t xml:space="preserve">Los informes finales de supervisión son de responsabilidad y custodia del contratante, sin embargo, para las liquidaciones de los contratos se han solicitado documentos a cada entidad con el fin de entregarlas a la coordinación jurídica del canal para su correspondiente archivo en el expediente. Ejemplo: Anla CTO 729 2019, JEP 001 2019. Adjunto correos de envío en donde se comparten links drive a jurídica (Correo a Jurídica_ PROYECTO DE ACTA DE LIQUIDACIÓN CONTRATO No. 729-2019 ANLA - CANAL CAPITAL; Correo a Jurídica_ Liquidación JEP-001-2019 JEP - CANAL CAPITAL).
</t>
    </r>
    <r>
      <rPr>
        <b/>
        <sz val="9"/>
        <rFont val="Tahoma"/>
        <family val="2"/>
      </rPr>
      <t xml:space="preserve">Análisis OCI: </t>
    </r>
    <r>
      <rPr>
        <sz val="9"/>
        <rFont val="Tahoma"/>
        <family val="2"/>
      </rPr>
      <t xml:space="preserve">Se evidencia que se han venido remitiendo los documentos requeridos por la Coordinación Jurídica para adelantar las liquidaciones de los contratos finalizados; sin embargo, se adelanta la verificación de la base de datos contratación - Convenios Interadministrativos 2020 adelantando la verificación de los informes y demás soportes entregados durante el cobro de las facturas de los contratos FUNDACION GILBERTO ALZATE AVENDAÑO, JURISDICCION ESPECIAL PARA LA PAZ y Secretaria de Educación del Distrito con fechas de suscripción anteriores a octubre. 
Teniendo en cuenta lo anterior, así como la fecha de terminación formulada se califica la acción como </t>
    </r>
    <r>
      <rPr>
        <b/>
        <sz val="9"/>
        <rFont val="Tahoma"/>
        <family val="2"/>
      </rPr>
      <t>"Terminada Extemporánea"</t>
    </r>
    <r>
      <rPr>
        <sz val="9"/>
        <rFont val="Tahoma"/>
        <family val="2"/>
      </rPr>
      <t xml:space="preserve"> y se procede al cierre de esta al observar que se vienen cargando los soportes en la plataforma destinada para tal fin.
</t>
    </r>
  </si>
  <si>
    <r>
      <t xml:space="preserve">Reporte Comercialización: </t>
    </r>
    <r>
      <rPr>
        <sz val="9"/>
        <rFont val="Tahoma"/>
        <family val="2"/>
      </rPr>
      <t xml:space="preserve">Se realizó la revisión y actualización de los formatos MCOM-FT-028 CONTROL POR CONTRATO INTERADMINISTRATIVO y MCOM-FT-027 CUADRO DE CONTROL CONSOLIDADO DE CONTRATOS INTERADMINISTRATIVOS.
</t>
    </r>
    <r>
      <rPr>
        <b/>
        <sz val="9"/>
        <rFont val="Tahoma"/>
        <family val="2"/>
      </rPr>
      <t xml:space="preserve">Análisis OCI: </t>
    </r>
    <r>
      <rPr>
        <sz val="9"/>
        <rFont val="Tahoma"/>
        <family val="2"/>
      </rPr>
      <t xml:space="preserve">Se verifica la actualización adelantada de los formatos indicados por el área en la intranet, así mismo teniendo en cuenta los compromisos adquiridos en la mesa de trabajo del 4 de diciembre de 2020 se revisa soporte de la implementación del formato MCOM-FT-028 CONTROL POR CONTRATO INTERADMINISTRATIVO en el que se evidencia la desagregación del FEE en un contrato interadministrativo (SED).
Teniendo en cuenta lo anterior al igual que la fecha de terminación de la actividad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con el fin de verificar la continuidad en la implementación de los formatos actualizados. </t>
    </r>
  </si>
  <si>
    <t>* Acta de la reunión con Adriana López
* Acta de la reunión con Jerson Parra</t>
  </si>
  <si>
    <r>
      <t xml:space="preserve">Reporte S. Informativo: </t>
    </r>
    <r>
      <rPr>
        <sz val="9"/>
        <rFont val="Tahoma"/>
        <family val="2"/>
      </rPr>
      <t xml:space="preserve">Desde la dirección operativa se coordinaron las reuniones con el responsable del sistema informativo - Adriana López y el Director Operativo - Jerson Parra para realizar el análisis correspondiente a la pertinencia de la información descrita en el DOFA suministrado por control interno y que había sido adelantado por las personas responsables de sistema informativo de la administración anterior. Derivado de este análisis se deja soporte de las conclusiones en las acta de las reuniones efectuadas el pasado 12 de noviembre de 2020.
</t>
    </r>
    <r>
      <rPr>
        <b/>
        <sz val="9"/>
        <rFont val="Tahoma"/>
        <family val="2"/>
      </rPr>
      <t xml:space="preserve">Análisis OCI: </t>
    </r>
    <r>
      <rPr>
        <sz val="9"/>
        <rFont val="Tahoma"/>
        <family val="2"/>
      </rPr>
      <t xml:space="preserve">Se adelanta la revisión de las dos (2) actas de reunión con fecha del 12 de noviembre suministradas por el área en las que se observa la revisión de la matriz DOFA actualizada en la administración anterior, determinando que no se ajusta en el ejercicio de la actualización de la plataforma estratégica y articulación con los objetivos de la nueva administración por lo que se procede a la calificación como </t>
    </r>
    <r>
      <rPr>
        <b/>
        <sz val="9"/>
        <rFont val="Tahoma"/>
        <family val="2"/>
      </rPr>
      <t>"Terminada"</t>
    </r>
    <r>
      <rPr>
        <sz val="9"/>
        <rFont val="Tahoma"/>
        <family val="2"/>
      </rPr>
      <t xml:space="preserve"> y se procede al cierre, dejando la recomendación de revisión de los procedimientos y demás documentos del área con el fin de ajustarlos a la realidad del proceso. </t>
    </r>
  </si>
  <si>
    <r>
      <t xml:space="preserve">Reporte Comunicaciones: </t>
    </r>
    <r>
      <rPr>
        <sz val="9"/>
        <rFont val="Tahoma"/>
        <family val="2"/>
      </rPr>
      <t xml:space="preserve">El plan de comunicaciones ya fue actualizado, aprobado y publicado en la intranet. Es importante aclarar que desde la Alcaldía no compartieron el Plan de Comunicaciones Distrital.
La socialización del documento actualizado se adelantará en el primer trimestre de la vigencia 2021.
</t>
    </r>
    <r>
      <rPr>
        <b/>
        <sz val="9"/>
        <rFont val="Tahoma"/>
        <family val="2"/>
      </rPr>
      <t xml:space="preserve">Análisis OCI: </t>
    </r>
    <r>
      <rPr>
        <sz val="9"/>
        <rFont val="Tahoma"/>
        <family val="2"/>
      </rPr>
      <t xml:space="preserve">Se adelanta la verificación del soporte remitido observando que el Plan de comunicaciones (EGCM-PL-001) se encuentra actualizado con fecha del 11 de diciembre de 2020, si bien no se cuenta con el soporte de remisión del documento a aprobación de Gerencia, se tiene en cuenta lo indicado en la reunión del 18 de enero de 2021 "El documento fue aprobado vía WhatsApp por la Gerente", quedando pendiente la socialización de este en el Comité Directivo de conformidad con lo indicado por el área. 
Teniendo en cuenta lo anterior, se califica la acción </t>
    </r>
    <r>
      <rPr>
        <b/>
        <sz val="9"/>
        <rFont val="Tahoma"/>
        <family val="2"/>
      </rPr>
      <t>"En Proceso"</t>
    </r>
    <r>
      <rPr>
        <sz val="9"/>
        <rFont val="Tahoma"/>
        <family val="2"/>
      </rPr>
      <t xml:space="preserve"> y se recomienda al área documentar las actividades pendientes con el fin de evaluar los soportes en el próximo seguimiento de conformidad con la fecha de terminación programada.</t>
    </r>
  </si>
  <si>
    <t>1. Revisar y actualizar el Manual de Comunicaciones para la crisis.
2. Remitir para aprobación por Gerencia el  Manual de Comunicaciones para la crisis.
3. Socializar el  Manual de Comunicaciones para la crisis aprobado con el Comité Directivo.</t>
  </si>
  <si>
    <t xml:space="preserve">Cierre por cumplimiento de la acción al incluir en el manual de contratación la precisión correspondiente. </t>
  </si>
  <si>
    <r>
      <t xml:space="preserve">Reporte T. Humano: </t>
    </r>
    <r>
      <rPr>
        <sz val="9"/>
        <rFont val="Tahoma"/>
        <family val="2"/>
      </rPr>
      <t xml:space="preserve">1. el proceso de Reclutamiento y selección se propuso. 2. El concepto de la pertinencia de un proceso de evaluación de objetivos se solicito al DASCD. 3. De acuerdo al concepto propuso un formato. Todo se realizo en la administración pasada. Ahora bien en todos los seguimientos se enviaron soportes del caso, es de aclarar que en las actividades nunca se dijo implementar algún proceso, todo quedo en proponer y eso se hizo, para lo cual anexo nuevamente los soportes. En la nueva administración se enviaron nuevamente las propuestas.
</t>
    </r>
    <r>
      <rPr>
        <b/>
        <sz val="9"/>
        <rFont val="Tahoma"/>
        <family val="2"/>
      </rPr>
      <t xml:space="preserve">Análisis OCI: </t>
    </r>
    <r>
      <rPr>
        <sz val="9"/>
        <rFont val="Tahoma"/>
        <family val="2"/>
      </rPr>
      <t xml:space="preserve">Teniendo en cuenta los análisis de los seguimientos anteriores, así como la remisión de los nuevos soportes por parte del área se evidencian los correos de remisión de los formatos de evaluación y reclutamiento de personal, así como el concepto solicitado al DASCD que si bien no cuenta con soporte de solicitud de concepto a Gerencia se adelantó lo correspondiente para dar cumplimiento a las propuestas formuladas, la propuesta de los documentos fue remitida durante la vigencia 2020 a la subdirección administrativa. 
De conformidad con lo anterior, se califica la acción como </t>
    </r>
    <r>
      <rPr>
        <b/>
        <sz val="9"/>
        <rFont val="Tahoma"/>
        <family val="2"/>
      </rPr>
      <t>"Terminada Extemporánea"</t>
    </r>
    <r>
      <rPr>
        <sz val="9"/>
        <rFont val="Tahoma"/>
        <family val="2"/>
      </rPr>
      <t xml:space="preserve"> y se recomienda al área adelantar el seguimiento de la normalización de los formatos propuestos de manera que se pueda proceder al cierre de la acción. </t>
    </r>
  </si>
  <si>
    <r>
      <t xml:space="preserve">Reporte S. Administrativos: </t>
    </r>
    <r>
      <rPr>
        <sz val="9"/>
        <rFont val="Tahoma"/>
        <family val="2"/>
      </rPr>
      <t xml:space="preserve">Para dar cumplimiento a las acciones propuestas, se anexa como soporte, las actas de reuniones donde da cuenta de las actividades adelantadas para la vigencia 2020. Anexo 1: Primera Toma Física a los elementos de consumo controlado del primer semestre del 2020. Anexo 2: Segunda Toma Física a los elementos de consumo controlado del segundo semestre del 2020. Se aclara que, estas tomas físicas realizadas se adelantaron a todos los elementos catalogados como consumo controlado, incluyendo los susceptibles a caída o borrado de placa y se realizó el cambio respectivo de placa cuando hubo lugar.
</t>
    </r>
    <r>
      <rPr>
        <b/>
        <sz val="9"/>
        <rFont val="Tahoma"/>
        <family val="2"/>
      </rPr>
      <t xml:space="preserve">Análisis OCI: </t>
    </r>
    <r>
      <rPr>
        <sz val="9"/>
        <rFont val="Tahoma"/>
        <family val="2"/>
      </rPr>
      <t xml:space="preserve">Se verifican los soportes remitidos por el área en los que se evidencian dos actas de reunión del 11 de mayo y el 28 de julio de 2020 en las que se menciona la toma física de bienes de consumo controlado, así como plaquetización en caso de requerirlo; sin embargo, no se remiten soportes que permitan evidenciar lo mencionado por el área. Teniendo en cuenta lo anterior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de manera que se remitan por parte de Servicios Administrativos los informes o registro fotográfico en el que se evidencie la ejecución de plaquetización adelantado.</t>
    </r>
  </si>
  <si>
    <r>
      <t xml:space="preserve">Reporte Técnica: </t>
    </r>
    <r>
      <rPr>
        <sz val="9"/>
        <rFont val="Tahoma"/>
        <family val="2"/>
      </rPr>
      <t xml:space="preserve">1. El 1 de julio de 2020 Gestión Documental, informo que por el tema de la pandemia el proceso quedó suspendido y aún faltan áreas para la actualización de su TRD, gestión documental había programado reunión Actualización de Tablas de Retención Documental-Grupo Téc... vie 4 de dic de 2020, sin embargo esta fue cancelada. 3. Se envió correo nuevamente a Gestión Documental el día 13 de noviembre, con la nueva actualización de la TRD en vista que a la fecha no se ha aprobado la TRD enviada en enero.
</t>
    </r>
    <r>
      <rPr>
        <b/>
        <sz val="9"/>
        <rFont val="Tahoma"/>
        <family val="2"/>
      </rPr>
      <t xml:space="preserve">Análisis OCI: </t>
    </r>
    <r>
      <rPr>
        <sz val="9"/>
        <rFont val="Tahoma"/>
        <family val="2"/>
      </rPr>
      <t xml:space="preserve">Se verifican los soportes evidenciando los correos remitidos al área de gestión documental con los ajustes de la Tabla de Retención Documental (TRD) al igual que el seguimiento al proceso, sin embargo, teniendo en cuenta que por la situación de emergencia sanitaria declarada por el Gobierno Nacional no se ha finalizado la actualización de las TRD del Canal se adelantó la verificación de la documentación del proceso en la intranet evidenciando que se actualizaron en su totalidad los diferentes procedimientos, formatos, instructivos, planes y caracterización y que a su vez se remitió a Planeación la solicitud correspondiente con la justificación, se procede a calificar la acción como </t>
    </r>
    <r>
      <rPr>
        <b/>
        <sz val="9"/>
        <rFont val="Tahoma"/>
        <family val="2"/>
      </rPr>
      <t>"Terminada Extemporánea"</t>
    </r>
    <r>
      <rPr>
        <sz val="9"/>
        <rFont val="Tahoma"/>
        <family val="2"/>
      </rPr>
      <t xml:space="preserve"> con estado </t>
    </r>
    <r>
      <rPr>
        <b/>
        <sz val="9"/>
        <rFont val="Tahoma"/>
        <family val="2"/>
      </rPr>
      <t xml:space="preserve">"Abierta" </t>
    </r>
    <r>
      <rPr>
        <sz val="9"/>
        <rFont val="Tahoma"/>
        <family val="2"/>
      </rPr>
      <t>con el fin de adelantar la verificación de la implementación de los lineamientos en materia de gestión documental (digital) para el Canal.</t>
    </r>
  </si>
  <si>
    <t>1. Correos enviado al área de Planeación.
2.Correo respuesta planeación
3. Evidencias Intranet</t>
  </si>
  <si>
    <r>
      <t xml:space="preserve">Reporte Técnica: </t>
    </r>
    <r>
      <rPr>
        <sz val="9"/>
        <rFont val="Tahoma"/>
        <family val="2"/>
      </rPr>
      <t xml:space="preserve">1 Los siguientes documentos se revisaron, unificaron y actualizaron y se cargaron en la intranet: MECN-PO-001 POLITICAS DE ALMACENAMIENTO EN SERVIDORES, MECN-MN-001 MANUAL DE FLUJO DE NOTICIAS VSN INCEPTION, MECN-IN-002 INSTRUCTIVO PARA LA ADMINISTRACIÓN DE CONTENIDOS EN VTRs, MECN-IN-001 INSTRUCTIVO PARA LA PREEDICIÓN DE NOTAS EN WEDIT, MECN-FT-047- REGISTRO DE MONITOREO SEÑAL FUERA DEL AIRE, MECN-FT-048 -REGISTRO MENSUAL SEÑAL FUERA DEL AIRE, MECN-FT-053 CRONOGRAMA DE MANTENIMIENTO DE TECNICA, MECN-PD-001 MANTENIMIENTO DE INFRAESTRUCTURA TECNICA, MDCC-CR-001 CARACTERIZACIÓN PROCESO EMISION DE CONTENIDOS. 
</t>
    </r>
    <r>
      <rPr>
        <b/>
        <sz val="9"/>
        <rFont val="Tahoma"/>
        <family val="2"/>
      </rPr>
      <t xml:space="preserve">Análisis OCI: </t>
    </r>
    <r>
      <rPr>
        <sz val="9"/>
        <rFont val="Tahoma"/>
        <family val="2"/>
      </rPr>
      <t xml:space="preserve">Se procede a la verificación de la documentación del proceso en la intranet con el fin de verificar los ajustes adelantados para actualización con el área de Planeación observando que se encuentran actualizados en su totalidad a 31 de diciembre de la vigencia 2020 de conformidad con la acción establecida. Teniendo en cuenta lo anterior, así como la fecha de terminación establecida se califica como </t>
    </r>
    <r>
      <rPr>
        <b/>
        <sz val="9"/>
        <rFont val="Tahoma"/>
        <family val="2"/>
      </rPr>
      <t>"Terminada Extemporánea"</t>
    </r>
    <r>
      <rPr>
        <sz val="9"/>
        <rFont val="Tahoma"/>
        <family val="2"/>
      </rPr>
      <t xml:space="preserve"> y se procede al cierre de la misma. </t>
    </r>
  </si>
  <si>
    <r>
      <t xml:space="preserve">Reporte Técnica: </t>
    </r>
    <r>
      <rPr>
        <sz val="9"/>
        <rFont val="Tahoma"/>
        <family val="2"/>
      </rPr>
      <t xml:space="preserve">Se envió correo al área de planeación para la actualización del documento Plan Continuidad del negocio.
</t>
    </r>
    <r>
      <rPr>
        <b/>
        <sz val="9"/>
        <rFont val="Tahoma"/>
        <family val="2"/>
      </rPr>
      <t xml:space="preserve">Análisis OCI: </t>
    </r>
    <r>
      <rPr>
        <sz val="9"/>
        <rFont val="Tahoma"/>
        <family val="2"/>
      </rPr>
      <t xml:space="preserve">Se adelanta la verificación del documento "MECN-PL-001 PLAN DE CONTINUIDAD DE
NEGOCIO ÁREA TÉCNICA" en la intranet evidenciando que se actualizó el 30 de noviembre de 2020 incluyendo los planes de contingencia en caso de fallas en los equipos o caída de la señal. Teniendo en cuenta lo anterior, así como las fechas de ejecución establecidas en el plan se califica la acción como </t>
    </r>
    <r>
      <rPr>
        <b/>
        <sz val="9"/>
        <rFont val="Tahoma"/>
        <family val="2"/>
      </rPr>
      <t>"Terminada Extemporánea"</t>
    </r>
    <r>
      <rPr>
        <sz val="9"/>
        <rFont val="Tahoma"/>
        <family val="2"/>
      </rPr>
      <t xml:space="preserve"> y se procede al cierre de esta.</t>
    </r>
  </si>
  <si>
    <r>
      <t xml:space="preserve">Reporte Técnica: </t>
    </r>
    <r>
      <rPr>
        <sz val="9"/>
        <rFont val="Tahoma"/>
        <family val="2"/>
      </rPr>
      <t xml:space="preserve">Se envió correo al área de planeación para la actualización del documento lineamiento para la revisión de las hojas de vida.
</t>
    </r>
    <r>
      <rPr>
        <b/>
        <sz val="9"/>
        <rFont val="Tahoma"/>
        <family val="2"/>
      </rPr>
      <t xml:space="preserve">Análisis OCI: </t>
    </r>
    <r>
      <rPr>
        <sz val="9"/>
        <rFont val="Tahoma"/>
        <family val="2"/>
      </rPr>
      <t xml:space="preserve">Se realiza la verificación del instructivo observando el establecimiento de siete (7) puntos con los cuales se debe adelantar la verificación del diligenciamiento de las hojas de vida en el documento MECN-IN-003 INSTRUCTIVO PARA LA REVISIÓN FORMATOS HOJAS DE VIDA. Teniendo en cuenta lo anterior, se califica la acción como </t>
    </r>
    <r>
      <rPr>
        <b/>
        <sz val="9"/>
        <rFont val="Tahoma"/>
        <family val="2"/>
      </rPr>
      <t>"Terminada Extemporánea"</t>
    </r>
    <r>
      <rPr>
        <sz val="9"/>
        <rFont val="Tahoma"/>
        <family val="2"/>
      </rPr>
      <t xml:space="preserve"> y se procede a su cierre, teniendo en cuenta que el área aporta soportes de la verificación adelantada durante el tercer y cuarto mantenimiento preventivo. </t>
    </r>
  </si>
  <si>
    <t>No se evidencia la existencia de soporte jurídico para la permanencia de las antenas de Canal Capital en los cerros Calatrava, Boquerón y Manjuy.</t>
  </si>
  <si>
    <t>Desconocimiento de los soportes jurídicos correspondientes a las antenas de los cerros de Calatrava, Manjuy y Boquerón.</t>
  </si>
  <si>
    <r>
      <t xml:space="preserve">Reporte C. Técnica: </t>
    </r>
    <r>
      <rPr>
        <sz val="9"/>
        <color theme="1"/>
        <rFont val="Tahoma"/>
        <family val="2"/>
      </rPr>
      <t xml:space="preserve">Se envió correo al área de contratación de ETB solicitando la información sobre a quién debe dirigirse la solicitud para resolver el tema de legalización de la permanencia de equipos de Canal Capital en sus instalaciones. Se genera oficio para el envío de la solicitud el cual está en revisión y aprobación par parte de la Coordinara del Área Técnica.
</t>
    </r>
    <r>
      <rPr>
        <b/>
        <sz val="9"/>
        <color theme="1"/>
        <rFont val="Tahoma"/>
        <family val="2"/>
      </rPr>
      <t xml:space="preserve">Análisis OCI: </t>
    </r>
    <r>
      <rPr>
        <sz val="9"/>
        <color theme="1"/>
        <rFont val="Tahoma"/>
        <family val="2"/>
      </rPr>
      <t xml:space="preserve">Se evidencia el correo, así como el borrador de Oficio que se remitirá a la ETB con el que se solicitará información sobre los soportes jurídicos que soportan la existencia de las antenas en los cerros Calatrava, Manjuy y Boquerón. 
Teniendo en cuenta lo anterior, así como las fechas de ejecución se califica la acción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</si>
  <si>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r>
      <rPr>
        <b/>
        <sz val="9"/>
        <rFont val="Tahoma"/>
        <family val="2"/>
      </rPr>
      <t xml:space="preserve">Reporte C. Técnica: </t>
    </r>
    <r>
      <rPr>
        <sz val="9"/>
        <rFont val="Tahoma"/>
        <family val="2"/>
      </rPr>
      <t xml:space="preserve">1. Se realizo envió del correo a las entidades ETB y RTVC el día 30 de junio - Solicitud soportes documentales - permisos de alojamiento de los equipos de Canal Capital. 2. El 1 de julio se recibió respuesta por parte de RTVC informando que no tienen los soportes. 3. El 31 de julio se realizo reunión con el área de jurídica y técnica de ambas partes para definir jurídicamente que tipo de contrato de debe realizar, estamos a la espera que por parte de RTVC revisen el contrato e arrendamiento y definir el paso a seguir para formalizar el alojamiento. 3. El 14 de julio se recibió correo por parte de ETB con numero de pqrs CAV30CI1104229, informando que se escalo al área encargada para revisión de la información solicitada. 4. Mediante llamada telefónica a la línea gratuita de ETB para hacer seguimiento de la solicitud y se creo el caso No 01568694.
</t>
    </r>
    <r>
      <rPr>
        <b/>
        <sz val="9"/>
        <rFont val="Tahoma"/>
        <family val="2"/>
      </rPr>
      <t xml:space="preserve">Análisis OCI: </t>
    </r>
    <r>
      <rPr>
        <sz val="9"/>
        <rFont val="Tahoma"/>
        <family val="2"/>
      </rPr>
      <t xml:space="preserve">Se realiza la verificación de los soportes remitidos por el área dentro de los que se evidencian los oficios radicados con la solicitud de información sobre soporte jurídico para la permanencia de las antenas de Canal Capital en los cerros Calatrava, Boquerón y Manjuy; de igual manera se evidencia el seguimiento que el área viene adelantando a dichas solicitudes. Teniendo en cuenta que a la fecha no se cuenta con la respuesta de las solicitudes escaladas y que el área solicitó el acompañamiento a la Coordinación Jurídica y que de conformidad con la fecha de ejecución determinada para ejecución de las acciones formuladas, se califica la acción con estado </t>
    </r>
    <r>
      <rPr>
        <b/>
        <sz val="9"/>
        <rFont val="Tahoma"/>
        <family val="2"/>
      </rPr>
      <t>"En Proceso"</t>
    </r>
    <r>
      <rPr>
        <sz val="9"/>
        <rFont val="Tahoma"/>
        <family val="2"/>
      </rPr>
      <t xml:space="preserve"> y se recomienda al área adelantar las actividades pendientes que permitan dar cabal cumplimiento de lo formulado en el plan. </t>
    </r>
  </si>
  <si>
    <t>1. Correos enviados a RTVC.
2. Correo enviado a la coordinación Jurídica</t>
  </si>
  <si>
    <t>1. Correo de solicitud actualización a planeación del procedimiento ""GESTIÓN PROYECTOS Y NEGOCIOS ESTRATÉGICOS"
2. Correo electrónico de eliminación del procedimiento y formato
3. Acta de revisión de la pertinencia del procedimiento y formato
4. Correos electrónico a comunicación y prensa</t>
  </si>
  <si>
    <t>Se anexan las invitaciones a las capacitaciones efectuadas los días 31 de marzo, abril 16, noviembre 23 y diciembre 18 de 2020. También se incluye tres (3) presentaciones en power point realizadas para adelantar las sesiones  correspondientes al 30 de marzo y  al 18 de diciembre de 2020, respectivamente.</t>
  </si>
  <si>
    <r>
      <t xml:space="preserve">Reporte T. Humano: </t>
    </r>
    <r>
      <rPr>
        <sz val="9"/>
        <rFont val="Tahoma"/>
        <family val="2"/>
      </rPr>
      <t xml:space="preserve">No se adelantó reporte de avances y soportes.
</t>
    </r>
    <r>
      <rPr>
        <b/>
        <sz val="9"/>
        <rFont val="Tahoma"/>
        <family val="2"/>
      </rPr>
      <t xml:space="preserve">Análisis OCI: </t>
    </r>
    <r>
      <rPr>
        <sz val="9"/>
        <rFont val="Tahoma"/>
        <family val="2"/>
      </rPr>
      <t xml:space="preserve">Teniendo en cuenta que el área no remitió soportes que permitan evidenciar el cumplimiento de la acción así como las fechas de terminación establecidas, se califica la acción con alerta </t>
    </r>
    <r>
      <rPr>
        <b/>
        <sz val="9"/>
        <rFont val="Tahoma"/>
        <family val="2"/>
      </rPr>
      <t>"Incumplida"</t>
    </r>
    <r>
      <rPr>
        <sz val="9"/>
        <rFont val="Tahoma"/>
        <family val="2"/>
      </rPr>
      <t xml:space="preserve"> y se recomienda al área adelantar las actividades pendientes con el fin de dar cabal cumplimiento a lo formulado, en caso de requerirse modificaciones debe informarse a la Oficina de Control Interno de conformidad con lo establecido en la Circular Interna No. 024 de 2020. </t>
    </r>
  </si>
  <si>
    <r>
      <t xml:space="preserve">Reporte Técnica - Sistemas: </t>
    </r>
    <r>
      <rPr>
        <sz val="9"/>
        <rFont val="Tahoma"/>
        <family val="2"/>
      </rPr>
      <t xml:space="preserve">1. Para el segundo semestre de la vigencia actual, se realizó la revisión y capacitación de licenciamiento de software en conjunto con el área técnica a través de meet el día 23/09/2020. 2. El seguimiento se realiza a partir de un proceso de selección de manera aleatoria del software instalado en las maquinas, esta actividad es realizada por parte del proveedor GF0.
</t>
    </r>
    <r>
      <rPr>
        <b/>
        <sz val="9"/>
        <rFont val="Tahoma"/>
        <family val="2"/>
      </rPr>
      <t xml:space="preserve">Análisis OCI: </t>
    </r>
    <r>
      <rPr>
        <sz val="9"/>
        <rFont val="Tahoma"/>
        <family val="2"/>
      </rPr>
      <t xml:space="preserve">Se observa la citación y diligenciamiento de un formulario en Google de asistencia sobre la capacitación en revisión y licenciamiento Microsoft, así como el inventario de licenciamiento de 76 equipos de computo en versión 11 dentro del cual se viene consolidando el inventario de los equipos; sin embargo, no es posible evidenciar soportes adicionales que den cuenta de lo indicado por el área en el punto 2. </t>
    </r>
    <r>
      <rPr>
        <i/>
        <sz val="9"/>
        <rFont val="Tahoma"/>
        <family val="2"/>
      </rPr>
      <t xml:space="preserve">"El seguimiento se realiza a partir de un proceso de selección de manera aleatoria del software instalado en las maquinas, esta actividad es realizada por parte del proveedor GF0".
</t>
    </r>
    <r>
      <rPr>
        <sz val="9"/>
        <rFont val="Tahoma"/>
        <family val="2"/>
      </rPr>
      <t xml:space="preserve">Teniendo en cuenta lo anterior, así como las fechas de terminación se califica la acción con alerta </t>
    </r>
    <r>
      <rPr>
        <b/>
        <sz val="9"/>
        <rFont val="Tahoma"/>
        <family val="2"/>
      </rPr>
      <t>"Incumplida"</t>
    </r>
    <r>
      <rPr>
        <sz val="9"/>
        <rFont val="Tahoma"/>
        <family val="2"/>
      </rPr>
      <t xml:space="preserve"> y se recomienda al área adelantar la documentación pertinente frente al seguimiento formulado en el plan. </t>
    </r>
  </si>
  <si>
    <r>
      <rPr>
        <b/>
        <sz val="9"/>
        <rFont val="Tahoma"/>
        <family val="2"/>
      </rPr>
      <t xml:space="preserve">¿Porqué se genera un hallazgo relacionado con la poca efectividad en la aplicación de los controles?
</t>
    </r>
    <r>
      <rPr>
        <sz val="9"/>
        <rFont val="Tahoma"/>
        <family val="2"/>
      </rPr>
      <t xml:space="preserve">Porque no se deja la trazabilidad completa de la ejecución de los controles definidos o porque no se formulan adecuadamente los controles que serán aplicados por el área. 
</t>
    </r>
    <r>
      <rPr>
        <b/>
        <sz val="9"/>
        <rFont val="Tahoma"/>
        <family val="2"/>
      </rPr>
      <t>¿Porqué no se deja la trazabilidad completa de la ejecución de los controles?</t>
    </r>
    <r>
      <rPr>
        <sz val="9"/>
        <rFont val="Tahoma"/>
        <family val="2"/>
      </rPr>
      <t xml:space="preserve">
Porqué la forma de ejecutar los mismos va sujeta a la documentación del área y los parámetros de calidad definidos por la misma para hacer los registros de información.
 </t>
    </r>
  </si>
  <si>
    <t xml:space="preserve">Riesgos revisados y actualizados/total de riesgos del proceso
Dos (2) seguimientos internos realizados por el equipo de trabajo </t>
  </si>
  <si>
    <t>1. Actas de reunión para la actualización de la matriz de riesgos.
2. Evidencia de la matriz actualizada en la intranet
3. Correo de la autoevaluación enviada al área de planeación</t>
  </si>
  <si>
    <r>
      <t xml:space="preserve">Reporte Técnica: </t>
    </r>
    <r>
      <rPr>
        <sz val="9"/>
        <rFont val="Tahoma"/>
        <family val="2"/>
      </rPr>
      <t xml:space="preserve">1 Se realizaron reuniones con el área de planeación para la actualización de la matriz de riesgos. 2. Se realizo monitoreo de los riesgos a través de la autoevaluación envía por planeación.
</t>
    </r>
    <r>
      <rPr>
        <b/>
        <sz val="9"/>
        <rFont val="Tahoma"/>
        <family val="2"/>
      </rPr>
      <t xml:space="preserve">Análisis OCI: </t>
    </r>
    <r>
      <rPr>
        <sz val="9"/>
        <rFont val="Tahoma"/>
        <family val="2"/>
      </rPr>
      <t xml:space="preserve">Teniendo en cuenta el reporte del área se verifican los soportes remitidos, evidenciando que las actas remitidas corresponden al primer semestre de la vigencia por lo que no se tienen en cuenta dentro de la evaluación, así mismo se evidencia que no se adelantó el seguimiento a los riesgos en la periodicidad indicada en la Política de Administración del Riesgo de Canal Capital, por lo que no se cuenta con soportes que puedan ser evaluados que den cuenta de la ejecución de lo formulado por el área. 
Teniendo en cuenta lo anterior, se califica la acción con alerta </t>
    </r>
    <r>
      <rPr>
        <b/>
        <sz val="9"/>
        <rFont val="Tahoma"/>
        <family val="2"/>
      </rPr>
      <t>"Incumplida"</t>
    </r>
    <r>
      <rPr>
        <sz val="9"/>
        <rFont val="Tahoma"/>
        <family val="2"/>
      </rPr>
      <t xml:space="preserve"> y se recomienda al área adelantar las acciones formuladas, en caso de requerir modificaciones deben informarse a la Oficina de Control Interno teniendo en cuenta lo establecido en la Circular Interna No. 024 de 2020. </t>
    </r>
  </si>
  <si>
    <t>Se anexa el formato denominado Acta de Aprobación de Póliza Código AGJC-CN-FT-035 versión 6 aprobado 30 de octubre de 2020.</t>
  </si>
  <si>
    <t xml:space="preserve">Informe de auditoria al proceso de comercialización </t>
  </si>
  <si>
    <t>1. Correos electrónicos de solicitud de modificación o eliminación de documentos a planeación y respuestas emitidas por esta instancia.</t>
  </si>
  <si>
    <t>Desconocimiento de los procedimientos establecidos en el Manual de Contratación</t>
  </si>
  <si>
    <t>Realizar capacitación al personal del Canal Sobre principios de la contratación y función administrativa, selección de contratistas y supervisión</t>
  </si>
  <si>
    <r>
      <t xml:space="preserve">Reporte Sistemas: </t>
    </r>
    <r>
      <rPr>
        <sz val="9"/>
        <rFont val="Tahoma"/>
        <family val="2"/>
      </rPr>
      <t xml:space="preserve">A la fecha se han realizado las siguientes actividades: 1. En el mes de septiembre del 2020 se actualizó la política de seguridad y privacidad de la información AGRI-SI-PO-002 v5, la cual se encuentra publicada en la carpeta de sistemas en la intranet. 2.En el mes de septiembre se actualizó el documento POLÍTICAS Y CONTROLES PARA LA CONSTRUCCIÓN DEL PLAN ESTRATÉGICO DE TECNOLOGÍAS DE LA INFORMACIÓN-PETI AGRI-SI-PO-003 v2, el cual se encuentra publicado en la carpeta de sistemas en la intranet. 3. En el mes de septiembre se actualizó el documento  POLÍTICA DE CERO PAPEL AGRI-SI-PO-006 v2, el cual se encuentra publicado en la carpeta de sistemas en la intranet. 4. Se actualizó el procedimiento Copias de Seguridad AGRI-SI-PD-014 v9. 5. Se actualizó el procedimiento Soporte Técnico AGRI-SI-PD-017 v9.
</t>
    </r>
    <r>
      <rPr>
        <b/>
        <sz val="9"/>
        <rFont val="Tahoma"/>
        <family val="2"/>
      </rPr>
      <t xml:space="preserve">Análisis OCI: </t>
    </r>
    <r>
      <rPr>
        <sz val="9"/>
        <rFont val="Tahoma"/>
        <family val="2"/>
      </rPr>
      <t xml:space="preserve">Se adelanta la verificación de los soportes remitido, así como la validación de la documentación del proceso en la intranet, observando que de 42 documentos se han actualizado un total de 12 a la fecha de corte del presente seguimiento. Teniendo en cuenta lo anterior, así como de las fechas de terminación establecidas en el plan se recomienda al área continuar en la revisión y actualización de su documentación de conformidad con lo formulado en el plan. 
Por lo anterior, se califica la acción </t>
    </r>
    <r>
      <rPr>
        <b/>
        <sz val="9"/>
        <rFont val="Tahoma"/>
        <family val="2"/>
      </rPr>
      <t xml:space="preserve">"En Proceso". </t>
    </r>
  </si>
  <si>
    <r>
      <t xml:space="preserve">Reporte Sistemas: </t>
    </r>
    <r>
      <rPr>
        <sz val="9"/>
        <rFont val="Tahoma"/>
        <family val="2"/>
      </rPr>
      <t xml:space="preserve">1. El plan AGRI-SI-MN-002 MANUAL DE USO DE RECURSOS TECNOLÓGICOS esta programado para ser actualizado a partir de la vigencia 2021. 2. Se envían correos electrónicos a Comunicaciones con recomendación, tips y consejos para el buen uso de los recursos tecnológicos y activos de información que producen, procesan y almacenan los servidores públicos de Capital. 3. Se realiza la actualización e implementación del formato digital para el control de entrada y salida de equipos (administrados por el área de sistemas). 4. Se actualizó el PETI 2021-2024 V2, donde se incluyeron aspectos de indicadores acorde a los lineamientos de la Política de Gobierno Digital. 
</t>
    </r>
    <r>
      <rPr>
        <b/>
        <sz val="9"/>
        <rFont val="Tahoma"/>
        <family val="2"/>
      </rPr>
      <t xml:space="preserve">Análisis OCI: </t>
    </r>
    <r>
      <rPr>
        <sz val="9"/>
        <rFont val="Tahoma"/>
        <family val="2"/>
      </rPr>
      <t xml:space="preserve">Verificados los soportes remitidos por el área se evidencia la remisión de la información para las piezas informativas al área de comunicaciones; sin embargo, no se evidencian las piezas publicadas por lo que se recomienda al área adelantar la documentación correspondiente con el fin de verificar las piezas diseñadas. Adicionalmente, se evidencia la actualización del PETI con la mención de la batería de indicadores los cuales no se pueden verificar dentro del documento, por lo que es necesario remitir en próximos seguimientos el documento que dé cuenta de lo indicado. Se verificó de igual manera la ejecución del formato de entrada y salida de equipos en Google Forms. 
Teniendo en cuenta lo anterior, se califica la acción </t>
    </r>
    <r>
      <rPr>
        <b/>
        <sz val="9"/>
        <rFont val="Tahoma"/>
        <family val="2"/>
      </rPr>
      <t>"En Proceso"</t>
    </r>
    <r>
      <rPr>
        <sz val="9"/>
        <rFont val="Tahoma"/>
        <family val="2"/>
      </rPr>
      <t xml:space="preserve"> y se recomienda al área dar continuidad a la ejecución de las acciones pendientes dentro de las fechas establecidas en el plan. </t>
    </r>
  </si>
  <si>
    <t>1.Evidencia URL, opción de soporte: http://intranet.canalcapital.gov.co/intranet/soporte/ 
2. Informe No. 7 
3. Anexo 1 -2
4. Hoja de Excel con el Plan_de_ejecucion_PETI-2021_2024.
5. Ver Aud gestión TIC - Código 11.2 - Numeral d
6. Enlaces de acceso a las evidencias del Plan de Fortalecimiento Institucional y el Plan de Acción Institucional.
PFI - https://drive.google.com/drive/folders/1gCF56z7PEKThRTwKZaFydw_FMblmaPfK
PAI - https://drive.google.com/drive/folders/0AJ3iEpbhUyL8Uk9PVA</t>
  </si>
  <si>
    <r>
      <t xml:space="preserve">Reporte Sistemas: </t>
    </r>
    <r>
      <rPr>
        <sz val="9"/>
        <rFont val="Tahoma"/>
        <family val="2"/>
      </rPr>
      <t xml:space="preserve">a) Para el segundo semestre de la vigencia del 2020 se implementó la solución tecnológica de soporte en la intranet de la entidad, con el fin de automatizar la gestión de requerimientos e incidentes de soporte técnico. b) El avance de la acción fue reportado por Planeación. c) Se solicitó a los proveedores realizar mejoras en la presentación de los informes de ejecución de los mantenimientos programados, que fueran mas específicos. d) Dando claridad a la observación, adjuntamos el comprobante de la solicitud realizada por parte del área de sistemas (Anexo 1) junto con el movimiento respectivo en el sistema de inventarios en aras de corregir el error evidenciado en el numeral d (Anexo 2). e) En la actualización realizada al documento PETI 2021-2024 se realizó el ajuste a la hoja de ruta con los proyectos planeados para ejecutar en las vigencias 2021-2024.
</t>
    </r>
    <r>
      <rPr>
        <b/>
        <sz val="9"/>
        <rFont val="Tahoma"/>
        <family val="2"/>
      </rPr>
      <t xml:space="preserve">Reporte S. Administrativos: </t>
    </r>
    <r>
      <rPr>
        <sz val="9"/>
        <rFont val="Tahoma"/>
        <family val="2"/>
      </rPr>
      <t xml:space="preserve">Para el numeral d, el cual le corresponde al área de Servicios Administrativos, dar cumplimiento al procedimiento establecido siempre y cuando, el área responsable reporte dicha novedad. Dando claridad a la observación, adjuntamos el comprobante de la solicitud realizada por parte del área de sistemas (Anexo 1) junto con el movimiento respectivo en el sistema de inventarios en aras de corregir el error evidenciado en el numeral d (Anexo 2).
</t>
    </r>
    <r>
      <rPr>
        <b/>
        <sz val="9"/>
        <rFont val="Tahoma"/>
        <family val="2"/>
      </rPr>
      <t xml:space="preserve">Reporte Planeación: </t>
    </r>
    <r>
      <rPr>
        <sz val="9"/>
        <rFont val="Tahoma"/>
        <family val="2"/>
      </rPr>
      <t xml:space="preserve">Desde planeación se han requerido oportunamente los avances a las actividades programadas en el marco del PFI y del PAI de la entidad, dicha gestión se ha adelantado requiriendo los soportes que evidencian su adecuada ejecución y que se han recopilado a través de enlaces en Drive.
</t>
    </r>
    <r>
      <rPr>
        <b/>
        <sz val="9"/>
        <rFont val="Tahoma"/>
        <family val="2"/>
      </rPr>
      <t xml:space="preserve">Análisis OCI: </t>
    </r>
    <r>
      <rPr>
        <sz val="9"/>
        <rFont val="Tahoma"/>
        <family val="2"/>
      </rPr>
      <t xml:space="preserve">Se adelanta la verificación punto a punto de lo indicado por el área observando que se implementó en la intranet el botón de "Soporte" en el que se registran los casos que requieren atención por parte del área de Sistemas, frente al repositorio único no se adjunta soporte por lo que no es posible adelantar la evaluación del avance, de igual manera no se remite soporte en el que se evidencie la solicitud de ajustes en los informes de ejecución de los mantenimientos; por otro lado, se evidencia la remisión de la información del traslado de ocho (8) elementos, sin embargo, el comprobante de traslados solo da cuenta de dos (2) elementos por lo que se recomienda se suministren los soportes completos para futuros seguimientos. 
Así mismo, Se informa al área que las direcciones web para acceso a los drives de las evidencias de esta acción son de acceso restringido y no se pudo verificar que documentos están. Se recuerda que conforme a las circulares internas sobre el reporte de información para los seguimientos de los planes de mejoramiento, las áreas deben asegurar el acceso a la oficina de control interno para la revisión. En la carpeta dispuesta por control interno para el reporte de este seguimiento no se encontró ningún archivo soporte para esta acción. 
Por último, se evidencia la ruta de implementación del PETI en formato Excel, sobre el cual se adelantarán verificaciones del seguimiento en futuros reportes. De conformidad con lo anterior, se califica la acción </t>
    </r>
    <r>
      <rPr>
        <b/>
        <sz val="9"/>
        <rFont val="Tahoma"/>
        <family val="2"/>
      </rPr>
      <t>"En Proceso"</t>
    </r>
    <r>
      <rPr>
        <sz val="9"/>
        <rFont val="Tahoma"/>
        <family val="2"/>
      </rPr>
      <t xml:space="preserve"> y se recomienda al área dar continuidad en la ejecución de las actividades formuladas. </t>
    </r>
  </si>
  <si>
    <r>
      <t xml:space="preserve">Reporte Sistemas: </t>
    </r>
    <r>
      <rPr>
        <sz val="9"/>
        <rFont val="Tahoma"/>
        <family val="2"/>
      </rPr>
      <t xml:space="preserve">Se actualizó el PETI 2021-2024 V2, donde se incluyeron  los roles y responsabilidades requeridas en la implementación de la Política de Gobierno Digital.
</t>
    </r>
    <r>
      <rPr>
        <b/>
        <sz val="9"/>
        <rFont val="Tahoma"/>
        <family val="2"/>
      </rPr>
      <t xml:space="preserve">Análisis OCI: </t>
    </r>
    <r>
      <rPr>
        <sz val="9"/>
        <rFont val="Tahoma"/>
        <family val="2"/>
      </rPr>
      <t xml:space="preserve">Se procede a la verificación del documento observando que se aprobó en Comité Institucional de Gestión y Desempeño del 16-22 de diciembre y se encuentra debidamente publicado en la intranet del Canal.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en próximos seguimientos la publicación en el botón de transparencia de la página web de Canal Capital. </t>
    </r>
  </si>
  <si>
    <r>
      <t xml:space="preserve">Reporte Sistemas: </t>
    </r>
    <r>
      <rPr>
        <sz val="9"/>
        <rFont val="Tahoma"/>
        <family val="2"/>
      </rPr>
      <t xml:space="preserve">Esta acción aún no se ha iniciado, esta programada para la vigencia del 2021.
</t>
    </r>
    <r>
      <rPr>
        <b/>
        <sz val="9"/>
        <rFont val="Tahoma"/>
        <family val="2"/>
      </rPr>
      <t xml:space="preserve">Análisis OCI: </t>
    </r>
    <r>
      <rPr>
        <sz val="9"/>
        <rFont val="Tahoma"/>
        <family val="2"/>
      </rPr>
      <t xml:space="preserve">Teniendo en cuenta el reporte del área se califica la acción con alerta </t>
    </r>
    <r>
      <rPr>
        <b/>
        <sz val="9"/>
        <rFont val="Tahoma"/>
        <family val="2"/>
      </rPr>
      <t>"Sin Iniciar"</t>
    </r>
    <r>
      <rPr>
        <sz val="9"/>
        <rFont val="Tahoma"/>
        <family val="2"/>
      </rPr>
      <t xml:space="preserve"> y se recomienda adelantar la ejecución de las actividades propuestas dentro de los plazos establecidos. </t>
    </r>
  </si>
  <si>
    <t>a)y b) Documento PETI_Capital_v2_2021-2024.
c) Preliminar catalogo de servicios TI v1 y plantilla levantamiento de información de servicios TI.
d) Documento preliminar del plan de calidad de datos de información de la entidad.
h) Documento técnico del plan de continuidad del negocio
J) Documentos anexos despliegue IPv6:
Entregables Fase 1 Adopción IPv6 Canal Capital-V1
Fase I - Diagnostico, Análisis y Caracterización - Redes y Conectividad-v1
Fase I. 2020 11 10 Contrato Lanic IPV6
Fase I. Access-Infraestructura TIC_CC_v2
Fase I. CMDB Inventarios Canal Capital-v.10
Fase I. Cronograma Actividades Canal Capital-v1.8
Fase I. Direccionamiento IPv4 - Canal Capital-v2
Fase I. Factura Pool Direcciones IPv6
Fase I. Gestión Accesos Networking-Canal Capital_v1
Fase I. Plan de Contingencias Adopción IPv6 Canal Capital_v1
Fase I. Plan de Direccionamiento IPv6 Canal Capital_v1
Fase I. Plan de Transición   IPv4 a IPv6 Canal Capital-v1
Fase I. Topologia-General-v1.4
FEST45_CANAL CAPITAL</t>
  </si>
  <si>
    <r>
      <t xml:space="preserve">Reporte Sistemas: </t>
    </r>
    <r>
      <rPr>
        <sz val="9"/>
        <rFont val="Tahoma"/>
        <family val="2"/>
      </rPr>
      <t xml:space="preserve">a) y b) Se elaboró el Plan Estratégico de Tecnologías de la Información 2021-2024, donde se incluyó el Modelo de Arquitectura Empresarial del Ministerio de las TIC. c) Se inició con la elaboración del catalogo de servicio de TI y se realizó el diligenciamiento de la plantilla levantamiento de inventario de servicios TI. d) Se inicia con el diseño del plan de calidad de datos de información de la entidad. e), f) y g) El desarrollo de la guía de diseño (definición de metodología de desarrollo), basada en los pormenores de la arquitectura actual de los desarrollos propios de la entidad, esta programada para inicia en la vigencia del 2021. h) Se actualizó el Plan de Continuidad del Negocio y se encuentra en proceso de publicación en la intranet por parte de Planeación.
i) La revisión del Plan de Gestión Integral de Residuos peligrosos y las guías del MinTIC, esta programada para iniciar en la vigencia del 2021, debido a que en el 2020 la modalidad de teletrabajo desde el Área de Sistemas no se ha generado residuos. j) Se tiene organizada la red y se promueven los niveles adecuados de seguridad que permiten la correcta gestión y protección de la misma, las vlan creadas demarcan zonas lógicas con el objeto de promover una gestión segura y adecuada de la misma, cada vlan tiene un rango de direcciones el cual se encuentra ya desplegado en el servidor controlador de dominio, al igual que las direcciones reservadas que aseguran el funcionamiento de los equipos que albergan software misional ubicados en las diferentes áreas de Canal Capital. Adicionalmente se tienen inventarios, unidades de almacenamiento y diagramas de red dispuestos y actualizados para recibir el nuevo protocolo. Los proveedores de internet ya están habilitados proa anunciar el pool previamente adquirido por Canal Capital. K) El plan de sensibilización esta programada para iniciar a comienzos de la vigencia 2021.
</t>
    </r>
    <r>
      <rPr>
        <b/>
        <sz val="9"/>
        <rFont val="Tahoma"/>
        <family val="2"/>
      </rPr>
      <t xml:space="preserve">Análisis OCI: </t>
    </r>
    <r>
      <rPr>
        <sz val="9"/>
        <rFont val="Tahoma"/>
        <family val="2"/>
      </rPr>
      <t xml:space="preserve">Se adelanta la verificación punto a punto de lo indicado por el área en contraste con los soportes remitidos observando: El PETI se actualizó por el área y se aprobó en el Comité Institucional de Gestión y Desempeño del 16-22 de diciembre de 2020, así mismo se evidencian los borradores del catalogo de servicios, el plan de calidad de datos y el plan de continuidad del negocio. De igual manera se adelanta la verificación de los soportes entregados frente a la transición de IPv4 a PIv6 de conformidad con el plan de trabajo determinado, evidenciando que se ha adelantado la ejecución del 75%. Teniendo en cuenta lo anterior, se califica la acción </t>
    </r>
    <r>
      <rPr>
        <b/>
        <sz val="9"/>
        <rFont val="Tahoma"/>
        <family val="2"/>
      </rPr>
      <t>"En Proceso"</t>
    </r>
    <r>
      <rPr>
        <sz val="9"/>
        <rFont val="Tahoma"/>
        <family val="2"/>
      </rPr>
      <t xml:space="preserve"> y se recomienda al área adelantar las actividades pendientes de conformidad con las fechas establecidas en el plan, así como efectuar el reporte de los avances existentes omitiendo aquellas actividades que no cuentan con ejecución con el fin de adelantar una mejor evaluación de los soportes entregados. </t>
    </r>
  </si>
  <si>
    <r>
      <t xml:space="preserve">Reporte Sistemas: </t>
    </r>
    <r>
      <rPr>
        <sz val="9"/>
        <rFont val="Tahoma"/>
        <family val="2"/>
      </rPr>
      <t xml:space="preserve">Se elaboró el plan de tratamiento de riesgos de seguridad y privacidad de la información 2021 con base en la guía del MinTIC, el cual contempla la gestión de riesgos asociados a la seguridad de la información. Este fue socializado y aprobado en el comité institucional realizado en el mes de diciembre.
</t>
    </r>
    <r>
      <rPr>
        <b/>
        <sz val="9"/>
        <rFont val="Tahoma"/>
        <family val="2"/>
      </rPr>
      <t xml:space="preserve">Análisis OCI: </t>
    </r>
    <r>
      <rPr>
        <sz val="9"/>
        <rFont val="Tahoma"/>
        <family val="2"/>
      </rPr>
      <t xml:space="preserve">Se adelanta la verificación en la intranet del documento en mención observando que éste fue socializado y aprobado en el Comité Institucional de Gestión y Desempeño del 16-22 de diciembre de 2020, en el cual se establece el cronograma de actividades que permitan implementar el Plan de Tratamiento de Riesgos de Seguridad y Privacidad de la Información. Por lo que se procede a calificar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de manera que se pueda adelantar el seguimiento a los avances de implementación del plan indicado. </t>
    </r>
  </si>
  <si>
    <r>
      <t xml:space="preserve">Reporte Sistemas: </t>
    </r>
    <r>
      <rPr>
        <sz val="9"/>
        <rFont val="Tahoma"/>
        <family val="2"/>
      </rPr>
      <t xml:space="preserve">Se elaboró el PLAN DE SEGURIDAD Y PRIVACIDAD DE LA INFORMACIÓN 2021 de acuerdo a las directrices impartidas por el MinTIC. Este fue socializado y aprobado en el comité institucional realizado en el mes de diciembre.
</t>
    </r>
    <r>
      <rPr>
        <b/>
        <sz val="9"/>
        <rFont val="Tahoma"/>
        <family val="2"/>
      </rPr>
      <t xml:space="preserve">Análisis OCI: </t>
    </r>
    <r>
      <rPr>
        <sz val="9"/>
        <rFont val="Tahoma"/>
        <family val="2"/>
      </rPr>
      <t xml:space="preserve">Se adelanta la verificación en la intranet del documento AGRI-SI-PL-003 PLAN DE SEGURIDAD Y
PRIVACIDAD DE LA INFORMACIÓN observando que se encuentra actualizado y aprobado mediante Comité Institucional de Gestión y Desempeño del 16-22 de diciembre de 2020 de conformidad con lo formulado en el plan. Teniendo en cuenta lo anterior se califica la acción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en próximos seguimientos los avances obtenidos sobre el cronograma de implementación.</t>
    </r>
  </si>
  <si>
    <r>
      <t xml:space="preserve">Reporte Sistemas: </t>
    </r>
    <r>
      <rPr>
        <sz val="9"/>
        <rFont val="Tahoma"/>
        <family val="2"/>
      </rPr>
      <t xml:space="preserve">Este documento del plan de sensibilización esta programada para iniciar en el mes de enero del 2021.
</t>
    </r>
    <r>
      <rPr>
        <b/>
        <sz val="9"/>
        <rFont val="Tahoma"/>
        <family val="2"/>
      </rPr>
      <t xml:space="preserve">Análisis OCI: </t>
    </r>
    <r>
      <rPr>
        <sz val="9"/>
        <rFont val="Tahoma"/>
        <family val="2"/>
      </rPr>
      <t xml:space="preserve">Teniendo en cuenta que no se adelantó reporte de avances y soportes por parte del área que den cuenta de la ejecución de lo formulado en el plan, se califica la acción con alerta </t>
    </r>
    <r>
      <rPr>
        <b/>
        <sz val="9"/>
        <rFont val="Tahoma"/>
        <family val="2"/>
      </rPr>
      <t xml:space="preserve">"Sin Iniciar" </t>
    </r>
    <r>
      <rPr>
        <sz val="9"/>
        <rFont val="Tahoma"/>
        <family val="2"/>
      </rPr>
      <t xml:space="preserve">y se recomienda adelantar las actividades pendientes dentro de los plazos establecidos. </t>
    </r>
  </si>
  <si>
    <t>Subdirector Administrativo
Profesional Universitario de Planeación
Secretaria General</t>
  </si>
  <si>
    <r>
      <t xml:space="preserve">Reporte At. Ciudadano: </t>
    </r>
    <r>
      <rPr>
        <sz val="9"/>
        <rFont val="Tahoma"/>
        <family val="2"/>
      </rPr>
      <t xml:space="preserve">Se aplicó la herramienta archivo IT4+_01_ENTREVISTA DE DIAGNÓSTICO DE LA ESTRATEGIA DE TI al Área de Atención del Ciudadano, los resultados de la misma fueron socializados en el comité institucional realizado en el mes de diciembre del 2020 en la presentación del documento PETI 2021-2024 ya que esta información hace parte de la situación actual del PETI.
</t>
    </r>
    <r>
      <rPr>
        <b/>
        <sz val="9"/>
        <rFont val="Tahoma"/>
        <family val="2"/>
      </rPr>
      <t xml:space="preserve">Reporte Sistemas: </t>
    </r>
    <r>
      <rPr>
        <sz val="9"/>
        <rFont val="Tahoma"/>
        <family val="2"/>
      </rPr>
      <t xml:space="preserve">De acuerdo a solicitud realizada a través de correo electrónico a Atención al Ciudadano, informaron lo siguiente: En la actualidad la entidad solo cuenta con un servicio registrado en el SUIT, Solicitud de Copias de Material Audiovisual, el cual se encuentra virtual izado de forma parcial teniendo en cuenta la naturaleza del servicio. En la página web se creó un botón para realizar la solicitud llamado Solicitud de copias y licencias de imágenes, al igual que se habilitó el botón de pago PSE para este servicio. Adicionalmente, este área viene adelantando reuniones con las áreas de Planeación y Control Interno y con la Función Pública y Secretaría General de la Alcaldía Mayor con el fin de incluir otros servicios en el SUIT como: visitas académicas y servicio social y de igual manera tratar de virtualizar parcialmente estos servicios.
</t>
    </r>
    <r>
      <rPr>
        <b/>
        <sz val="9"/>
        <rFont val="Tahoma"/>
        <family val="2"/>
      </rPr>
      <t xml:space="preserve">Análisis OCI: </t>
    </r>
    <r>
      <rPr>
        <sz val="9"/>
        <rFont val="Tahoma"/>
        <family val="2"/>
      </rPr>
      <t xml:space="preserve">Se adelanta la verificación de los soportes en los que se evidencia la aplicación del diagnóstico de T.I. para el área con el fin de que se consolidara por el área de Sistemas, así mismo se observa la presentación adelantada en el Comité Institucional de Gestión y Desempeño del 16 de diciembre de 2020. 
Teniendo en cuenta lo anterior, así como la fecha de terminación de la acción se califica como </t>
    </r>
    <r>
      <rPr>
        <b/>
        <sz val="9"/>
        <rFont val="Tahoma"/>
        <family val="2"/>
      </rPr>
      <t>"Terminada"</t>
    </r>
    <r>
      <rPr>
        <sz val="9"/>
        <rFont val="Tahoma"/>
        <family val="2"/>
      </rPr>
      <t xml:space="preserve"> con estado </t>
    </r>
    <r>
      <rPr>
        <b/>
        <sz val="9"/>
        <rFont val="Tahoma"/>
        <family val="2"/>
      </rPr>
      <t>"Abierta"</t>
    </r>
    <r>
      <rPr>
        <sz val="9"/>
        <rFont val="Tahoma"/>
        <family val="2"/>
      </rPr>
      <t xml:space="preserve"> con el fin de verificar la implementación de los servicios identificados en el diagnóstico del área. </t>
    </r>
  </si>
  <si>
    <r>
      <t xml:space="preserve">Reporte At. Ciudadano: </t>
    </r>
    <r>
      <rPr>
        <sz val="9"/>
        <rFont val="Tahoma"/>
        <family val="2"/>
      </rPr>
      <t xml:space="preserve">2, 3, 4. Se solicito incluir en el presupuesto lo concerniente para el cumplimiento de estas actividades.
</t>
    </r>
    <r>
      <rPr>
        <b/>
        <sz val="9"/>
        <rFont val="Tahoma"/>
        <family val="2"/>
      </rPr>
      <t xml:space="preserve">Análisis OCI: </t>
    </r>
    <r>
      <rPr>
        <sz val="9"/>
        <rFont val="Tahoma"/>
        <family val="2"/>
      </rPr>
      <t xml:space="preserve">Se evidencian los correos de solicitud de asignación de recursos a la Secretaría General para implementación del chat en versión paga con fecha del 1 de diciembre de 2020, así mismo se solicitó al área de Servicios Administrativos la inclusión de señalización en braille, horarios de atención y política de tratamiento de datos en la Oficina de Atención al Ciudadano con fecha del 1 de diciembre de 2020. 
Teniendo en cuenta lo anterior, al igual que las fechas de ejecución establecidas se califica la acción </t>
    </r>
    <r>
      <rPr>
        <b/>
        <sz val="9"/>
        <rFont val="Tahoma"/>
        <family val="2"/>
      </rPr>
      <t>"En Proceso"</t>
    </r>
    <r>
      <rPr>
        <sz val="9"/>
        <rFont val="Tahoma"/>
        <family val="2"/>
      </rPr>
      <t xml:space="preserve"> y se recomienda al área seguir adelantando la ejecución de las actividades pendientes que permitan darle cabal cumplimiento a lo formulado dentro de los tiempos determinados en el plan. </t>
    </r>
  </si>
  <si>
    <t>Falta articular y complementar la línea de denuncias por corrupción con otros tipos de denuncias</t>
  </si>
  <si>
    <t>1) Realizar reunión con servicio al ciudadano para verificar la pertinencia de incluir este tipo de denuncias.
2) Realizar reunión con el área de sistemas para ver la posibilidad de integrarlo en la intranet de ser pertinente
3) Diseñar el formato de denuncias digital de todos los temas pertinentes.
4) Realizar socialización de la implementación.</t>
  </si>
  <si>
    <t xml:space="preserve">Diseñar y publicar el manual del Modelo Integrado de Planeación y Gestión incorporando el esquema de líneas de defensa en el marco de la gestión institucional y las diferentes políticas de gestión. </t>
  </si>
  <si>
    <t xml:space="preserve">Falta de actualización del Plan estratégico de Talento Humano </t>
  </si>
  <si>
    <t xml:space="preserve">1) Identificar modificaciones a realizar en el PETH según parámetros establecidos y nuevos objetivos.
2) Elaborar borrador y  aprobaciones 
3) publicar y socializar </t>
  </si>
  <si>
    <t xml:space="preserve">1) Identificar modificaciones a realizar
en el procedimiento de retiro.
2) Elaborar borrador y  aprobaciones 
3) publicar y socializar </t>
  </si>
  <si>
    <t xml:space="preserve">Debido a que a entidad se encuentra en procesos de revisión y actualización de su plataforma estratégica, y por otra parte, durante el primer semestre de la vigencia se surtió la definición del nuevo Plan de Desarrollo Distrital, se está redefiniendo la política de planeación institucional que permita la sincronía y articulación de los objetivos estratégicos, operativos y de los proyectos. </t>
  </si>
  <si>
    <t>Dos (2) comunicaciones realizadas en el periodo.</t>
  </si>
  <si>
    <t xml:space="preserve">1) Realizar un estudio de necesidades de planta y así estudiar la posibilidad financiera de ampliar la planta.
</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</si>
  <si>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</si>
  <si>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</si>
  <si>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 xml:space="preserve">Falta de claridad en los lineamientos distritales respecto a la política de planeación estadística. </t>
  </si>
  <si>
    <t xml:space="preserve">1. Borrador del documento formulado de la política de gestión de la información estadística y correos electrónicos con análisis a la información presentada. </t>
  </si>
  <si>
    <t>Plan de Comunicaciones actualizado y socializado.</t>
  </si>
  <si>
    <t xml:space="preserve">No se ha contemplado el mecanismo dentro de los documentos del área. </t>
  </si>
  <si>
    <r>
      <t xml:space="preserve">Reporte Comunicaciones: </t>
    </r>
    <r>
      <rPr>
        <sz val="9"/>
        <rFont val="Tahoma"/>
        <family val="2"/>
      </rPr>
      <t xml:space="preserve">Uno de los mecanismos para evaluar la efectividad de los canales de comunicación con partes externas, que se constituyen en el envío de mails y en cuanto a los medios de comunicación es el monitorio de medios, que por presupuesto no se estima su contratación.
</t>
    </r>
    <r>
      <rPr>
        <b/>
        <sz val="9"/>
        <rFont val="Tahoma"/>
        <family val="2"/>
      </rPr>
      <t xml:space="preserve">Análisis OCI: </t>
    </r>
    <r>
      <rPr>
        <sz val="9"/>
        <rFont val="Tahoma"/>
        <family val="2"/>
      </rPr>
      <t xml:space="preserve">Teniendo en cuenta el reporte del área, así como la reunión sostenida con el área el 2 de diciembre de 2020 no se adelantó la verificación de los mecanismos ni la inclusión en los documentos del proceso por lo que se califica la acción con alerta </t>
    </r>
    <r>
      <rPr>
        <b/>
        <sz val="9"/>
        <rFont val="Tahoma"/>
        <family val="2"/>
      </rPr>
      <t>"Incumplida"</t>
    </r>
    <r>
      <rPr>
        <sz val="9"/>
        <rFont val="Tahoma"/>
        <family val="2"/>
      </rPr>
      <t xml:space="preserve"> y se recomienda al área que se adelanten las actividades pendientes de manera que se dé cabal cumplimiento a lo formulado. </t>
    </r>
  </si>
  <si>
    <t>Estándar documental de los mecanismos de medición de los canales digitales de capital que permitan dar claridad a la forma en que se están monitoreando las audiencias digitales y socialización con el equipo digital del mismo</t>
  </si>
  <si>
    <t>Estándar documental que describa el monitoreo de las audiencias digitales</t>
  </si>
  <si>
    <t>1 estándar documental
1 Socialización</t>
  </si>
  <si>
    <t>Líder de digital</t>
  </si>
  <si>
    <r>
      <t xml:space="preserve">Si bien se cuenta con un cronograma definido para los principales reportes gestionados desde la segunda línea de defensa, es necesario complementar y divulgar dicho cronograma para conocimiento de las diferentes áreas. 
</t>
    </r>
    <r>
      <rPr>
        <b/>
        <sz val="9"/>
        <color theme="1"/>
        <rFont val="Tahoma"/>
        <family val="2"/>
      </rPr>
      <t>Por otro lado, dentro del mismo documento hace falta incorporar criterios de reporte y responsables que garanticen el compromiso de los diferentes procesos y equipos de trabajo.</t>
    </r>
  </si>
  <si>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</si>
  <si>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</si>
  <si>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</si>
  <si>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el cumplimiento de los parámetros establecidos en el MANUAL DE INVERSIONES AGFF-TEMN-002 numeral 3.2 política de riesgos, se evidenció una debilidad en la actividad de Consolidar la información recibida por cada entidad financiera y de diligenciar para ello entre otros el documento AGFF TEFT-032 Formato Comité de Inversiones, el informe emitido por la Secretaría Distrital de Hacienda, para verificar las entidades bancarias habilitadas con cupo de inversión y zonas de riesgos. Esta situación podría obstaculizar el adecuado cumplimiento de los parámetros restantes que se encuentran definidos en la citada política de riesgos (Evitar realizar operaciones con entidades financieras que se encuentran en zonas no habilitadas, Monitorear periódicamente la calificación de las entidades que se encuentran vinculadas).</t>
  </si>
  <si>
    <t>1. Archivo de Excel actualizado con conciliaciones/1</t>
  </si>
  <si>
    <t>Al verificar la consistencia de la información correspondiente a conciliaciones y reportes tesorería sivicof, se evidencio que al comparar la información de la conciliación Bancaria Tesorería (Archivo CONCILIACIONES  2020) y la información del reporte SIVICOF formato CB- 0115_INFORME_OBRE_RECURSOS_DE_TESORERIA_En 2020 correspondiente al mes de enero de   2020 se identificaron diferencias en los valores reflejados en cada reporte.</t>
  </si>
  <si>
    <t>Debido a:
*La metodología para la identificación de los riesgos no es clara y cuenta con diferencias entre lo establecido por planeación, control interno y la guía de riesgos emitida por el DAFP.
*Se identificó una contradicción entre el hallazgo y la información solicitada en el preinforme, razón por la cual se suministro información (actas de reunión) y no correos electrónicos.
*Errores en la consolidación de evidencias y en el diseño de los controles.</t>
  </si>
  <si>
    <r>
      <t xml:space="preserve">Reporte Programación: </t>
    </r>
    <r>
      <rPr>
        <sz val="9"/>
        <rFont val="Tahoma"/>
        <family val="2"/>
      </rPr>
      <t xml:space="preserve">En mayo de 2020 se realizó la revisión y actualización del mapa de riesgos de proceso con el acompañamiento del área de planeación. Se cargaron en la carpeta drive las evidencias del cumplimiento de los controles establecidos para 2020 al área de control interno según requerimiento.
</t>
    </r>
    <r>
      <rPr>
        <b/>
        <sz val="9"/>
        <rFont val="Tahoma"/>
        <family val="2"/>
      </rPr>
      <t xml:space="preserve">Análisis OCI: </t>
    </r>
    <r>
      <rPr>
        <sz val="9"/>
        <rFont val="Tahoma"/>
        <family val="2"/>
      </rPr>
      <t xml:space="preserve">Se verifican los soportes remitidos evidenciando que la revisión de los riesgos adelantada con Planeación se encuentra fuera de los tiempos de ejecución formulados para la acción y que el correo de reporte a la Oficina de Control Interno corresponde a una respuesta de solicitud de información del segundo seguimiento de los riesgos de corrupción más no a la revisión formulada en el plan. 
Teniendo en cuenta lo anterior, se califica la acción con alerta </t>
    </r>
    <r>
      <rPr>
        <b/>
        <sz val="9"/>
        <rFont val="Tahoma"/>
        <family val="2"/>
      </rPr>
      <t xml:space="preserve">"Sin Iniciar" </t>
    </r>
    <r>
      <rPr>
        <sz val="9"/>
        <rFont val="Tahoma"/>
        <family val="2"/>
      </rPr>
      <t xml:space="preserve">y se recomienda al área adelantar lo formulado en la acción y suministrar los soportes que correspondan al corte de los seguimientos de manera que puedan evaluarse por el equipo de la Oficina de Control Interno. </t>
    </r>
  </si>
  <si>
    <t>Procedimiento, o guía, o manual o lineamiento creado</t>
  </si>
  <si>
    <r>
      <t xml:space="preserve">Reporte At. Ciudadano: </t>
    </r>
    <r>
      <rPr>
        <sz val="9"/>
        <rFont val="Tahoma"/>
        <family val="2"/>
      </rPr>
      <t>Se realizó el borrador del tarifario por parte del área de Ventas y Mercadeo incluyendo el artículo solicitado el cual se encuentra en revisión por parte de las directivas y las áreas competentes para su aprobación según cronograma.</t>
    </r>
    <r>
      <rPr>
        <b/>
        <sz val="9"/>
        <rFont val="Tahoma"/>
        <family val="2"/>
      </rPr>
      <t xml:space="preserve">
Reporte Comercialización: </t>
    </r>
    <r>
      <rPr>
        <sz val="9"/>
        <rFont val="Tahoma"/>
        <family val="2"/>
      </rPr>
      <t>Se encuentra en proceso la edición de la resolución de tarifas de 2021, de acuerdo con el  requerimiento expresado por Atención al Ciudadano  se realizará el análisis al interior desde la dirección operativa para determinar si es viable y funcional el requerimiento expresado. Para determinar el origen del requerimiento y la pertinencia de la actividad se efectuarán reuniones con el área de atención al ciudadano y control interno para generar la solución eficaz de acuerdo a la gestión.</t>
    </r>
    <r>
      <rPr>
        <b/>
        <sz val="9"/>
        <rFont val="Tahoma"/>
        <family val="2"/>
      </rPr>
      <t xml:space="preserve">
Análisis OCI: </t>
    </r>
    <r>
      <rPr>
        <sz val="9"/>
        <rFont val="Tahoma"/>
        <family val="2"/>
      </rPr>
      <t>Se evidencian contradicciones en el reporte de información frente a la inclusión del artículo (Quinto) que permita acercar las tarifas al $50 más cercano; sin embargo, teniendo en cuenta los soportes suministrados por el área de Atención al Ciudadano el cronograma indica que la resolución de tarifas se publicaría en febrero, por lo que en el próximo seguimiento se determinará el cierre de la acción. 
Teniendo en cuenta lo anterior, se califica la acción con alerta</t>
    </r>
    <r>
      <rPr>
        <b/>
        <sz val="9"/>
        <rFont val="Tahoma"/>
        <family val="2"/>
      </rPr>
      <t xml:space="preserve"> "Incumplida". </t>
    </r>
  </si>
  <si>
    <r>
      <t xml:space="preserve">Reporte Técnica: </t>
    </r>
    <r>
      <rPr>
        <sz val="9"/>
        <rFont val="Tahoma"/>
        <family val="2"/>
      </rPr>
      <t>1. Mediante llamada telefónica a la línea gratuita de ETB para hacer seguimiento de la solicitud y se creo el caso No 01568694. 2.Se envió correo los días 15 de octubre, 25 de noviembre a RTVC para definir jurídicamente que tipo de contrato de debe realizar, estamos a la espera que por parte de RTVC revisen el contrato e arrendamiento y definir el paso a seguir para formalizar el alojamiento, sin embargo no se ha recibido respuesta formalmente por parte de RTVC, de manera verbal el ingeniero encargado hablo con la coordinación con respecto de la situación, información que se le informo a la coordinación jurídica y se esta a espera del paso a seguir.</t>
    </r>
    <r>
      <rPr>
        <b/>
        <sz val="9"/>
        <rFont val="Tahoma"/>
        <family val="2"/>
      </rPr>
      <t xml:space="preserve">
Análisis OCI: </t>
    </r>
    <r>
      <rPr>
        <sz val="9"/>
        <rFont val="Tahoma"/>
        <family val="2"/>
      </rPr>
      <t xml:space="preserve">Se verifican los soportes remitidos evidenciando el seguimiento que se ha venido adelantando a las solicitudes de legalización de permanencia de los equipos del Canal en los cerros Manjuy, Calatrava y Boquerón desde octubre de 2020 con el fin de dar cumplimiento a la acción; sin embargo, al no contar con los soportes que den cumplimiento a la acción No.2 "En caso de no obtener la información solicitada, adelantar de manera conjunta con el área jurídica y Secretaría General, los trámites necesarios para legalización de la permanencia de los equipos del Canal en dichos cerros" se califica la acción con alerta </t>
    </r>
    <r>
      <rPr>
        <b/>
        <sz val="9"/>
        <rFont val="Tahoma"/>
        <family val="2"/>
      </rPr>
      <t xml:space="preserve">"Incumplida" </t>
    </r>
    <r>
      <rPr>
        <sz val="9"/>
        <rFont val="Tahoma"/>
        <family val="2"/>
      </rPr>
      <t xml:space="preserve">y se recomienda al área adelantar las actividades pendientes, de igual manera en caso de requerir ajustes se debe realizar el trámite correspondiente teniendo en cuenta la Circular interna N0. 024 de 2020. </t>
    </r>
  </si>
  <si>
    <t>Nestor Avella</t>
  </si>
  <si>
    <t xml:space="preserve">No se han actualizado la totalidad de los procedimientos. </t>
  </si>
  <si>
    <r>
      <t xml:space="preserve">Reporte Técnica: </t>
    </r>
    <r>
      <rPr>
        <sz val="9"/>
        <rFont val="Tahoma"/>
        <family val="2"/>
      </rPr>
      <t xml:space="preserve">Se realizo la tercera y cuarta jornada de mantenimiento en los meses de septiembre y diciembre, se realizo el seguimiento correspondiente.
</t>
    </r>
    <r>
      <rPr>
        <b/>
        <sz val="9"/>
        <rFont val="Tahoma"/>
        <family val="2"/>
      </rPr>
      <t xml:space="preserve">Análisis OCI: </t>
    </r>
    <r>
      <rPr>
        <sz val="9"/>
        <rFont val="Tahoma"/>
        <family val="2"/>
      </rPr>
      <t xml:space="preserve">Se adelanta la verificación de los soportes remitidos evidenciando que el reporte en las hojas de vida se encuentra de conformidad con los cronogramas, algunos con diferencias de días; adicionalmente, se adelantó una verificación aleatoria de las hojas de vida, encontrando debilidades en el diligenciamiento de las mismas, ya que no se encuentran completas frente a información de marca, serial y en el caso del cerro Manjuy se observan diferencias de equipos entre cronograma y formatos de hojas de vida. 
Teniendo en cuenta que se adelantó la revisión y actualización del formato en el que se registran los mantenimientos, así como las fechas de ejecución se califica la acción como </t>
    </r>
    <r>
      <rPr>
        <b/>
        <sz val="9"/>
        <rFont val="Tahoma"/>
        <family val="2"/>
      </rPr>
      <t>"Terminada Extemporánea"</t>
    </r>
    <r>
      <rPr>
        <sz val="9"/>
        <rFont val="Tahoma"/>
        <family val="2"/>
      </rPr>
      <t xml:space="preserve"> y se recomienda al área tener en cuenta las debilidades encontradas para verificaciones durante la vigencia 2021. </t>
    </r>
  </si>
  <si>
    <r>
      <rPr>
        <b/>
        <sz val="9"/>
        <rFont val="Tahoma"/>
        <family val="2"/>
      </rPr>
      <t>Reporte C. Jurídica:</t>
    </r>
    <r>
      <rPr>
        <sz val="9"/>
        <rFont val="Tahoma"/>
        <family val="2"/>
      </rPr>
      <t xml:space="preserve"> Se actualizó el formato denominado Acta de Aprobación de Póliza Código AGJC-CN-FT-035 versión 6 el 30 de octubre de 2020, incluyendo una fila para incluir Observaciones en caso de que haya lugar para ello. 
</t>
    </r>
    <r>
      <rPr>
        <b/>
        <sz val="9"/>
        <rFont val="Tahoma"/>
        <family val="2"/>
      </rPr>
      <t>Análisis OCI:</t>
    </r>
    <r>
      <rPr>
        <sz val="9"/>
        <rFont val="Tahoma"/>
        <family val="2"/>
      </rPr>
      <t xml:space="preserve"> La programación de la acción consta de dos actividades diferentes. La primera era la actualización del formato usado para la aprobación de la pólizas contractuales y la segunda era la socialización del formato posterior a la modificación. queda pendiente la realización de la segunda actividad. Así las cosas, y de acuerdo a la fecha de la acción, se califica</t>
    </r>
    <r>
      <rPr>
        <b/>
        <sz val="9"/>
        <rFont val="Tahoma"/>
        <family val="2"/>
      </rPr>
      <t xml:space="preserve"> "Incumplida".</t>
    </r>
    <r>
      <rPr>
        <sz val="9"/>
        <rFont val="Tahoma"/>
        <family val="2"/>
      </rPr>
      <t xml:space="preserve"> Se sugiere al área remitir en el próximo seguimiento la evidencia de la socialización del formato para poder verificar y ordenar el cierre de la acción. </t>
    </r>
  </si>
  <si>
    <r>
      <rPr>
        <b/>
        <sz val="9"/>
        <color theme="1"/>
        <rFont val="Tahoma"/>
        <family val="2"/>
      </rPr>
      <t>Reporte planeación</t>
    </r>
    <r>
      <rPr>
        <sz val="9"/>
        <color theme="1"/>
        <rFont val="Tahoma"/>
        <family val="2"/>
      </rPr>
      <t xml:space="preserve">: Se construyó el documento de balance respecto a la gestión de la información estadística, para el mes de diciembre se llevará a cabo la socialización del mismo.
</t>
    </r>
    <r>
      <rPr>
        <b/>
        <sz val="9"/>
        <color theme="1"/>
        <rFont val="Tahoma"/>
        <family val="2"/>
      </rPr>
      <t>Análisis OCI:</t>
    </r>
    <r>
      <rPr>
        <sz val="9"/>
        <color theme="1"/>
        <rFont val="Tahoma"/>
        <family val="2"/>
      </rPr>
      <t xml:space="preserve"> La acción tiene como objetivo contar con un análisis sobre la implementación o no de la política de Gestión de Información Estadística de la Dimensión Información y Comunicación. Los documentos aportados dan cuenta del trabajo que ha realizado el área de planeación, pero no se aporto un documento final con dicho análisis. El archivo Word reportado esta relacionado con el hilo de correos electrónicos del equipo de planeación haciendo comentarios sobre el documento de la política.  De acuerdo a la fecha establecida se califica con alerta de </t>
    </r>
    <r>
      <rPr>
        <b/>
        <sz val="9"/>
        <color theme="1"/>
        <rFont val="Tahoma"/>
        <family val="2"/>
      </rPr>
      <t>"Incumplida"</t>
    </r>
    <r>
      <rPr>
        <sz val="9"/>
        <color theme="1"/>
        <rFont val="Tahoma"/>
        <family val="2"/>
      </rPr>
      <t xml:space="preserve"> y se insta al área a dar cumplimiento a la acción formulada para el próximo seguimiento.</t>
    </r>
  </si>
  <si>
    <r>
      <t xml:space="preserve">Reporte Producción: </t>
    </r>
    <r>
      <rPr>
        <sz val="9"/>
        <rFont val="Tahoma"/>
        <family val="2"/>
      </rPr>
      <t xml:space="preserve">Se revisó y realizó la actualización de los documentos asociados al proceso de producción, los cuales fueron gestionados con el área de planeación para su publicación en la intranet.
</t>
    </r>
    <r>
      <rPr>
        <b/>
        <sz val="9"/>
        <rFont val="Tahoma"/>
        <family val="2"/>
      </rPr>
      <t xml:space="preserve">Análisis OCI: </t>
    </r>
    <r>
      <rPr>
        <sz val="9"/>
        <rFont val="Tahoma"/>
        <family val="2"/>
      </rPr>
      <t xml:space="preserve">Se adelanta la verificación de los soportes remitidos por la Coordinación observando que se actualizaron los procedimientos pertenecientes al área, así como algunos formatos; sin embargo, dentro de los procedimientos vigentes no se relacionan los 19 formatos que se encuentran publicados en la intranet del Canal, así mismo tampoco se remite evidencia de su revisión, por lo que se infiere en que no se ha finalizado la revisión y actualización de la totalidad de los documentos del área de conformidad con lo formulado en el plan. 
Teniendo en cuenta lo anterior, así como las fechas de terminación se califica la acción con alerta </t>
    </r>
    <r>
      <rPr>
        <b/>
        <sz val="9"/>
        <rFont val="Tahoma"/>
        <family val="2"/>
      </rPr>
      <t>"Incumplida"</t>
    </r>
    <r>
      <rPr>
        <sz val="9"/>
        <rFont val="Tahoma"/>
        <family val="2"/>
      </rPr>
      <t xml:space="preserve"> y se recomienda al área continuar adelantando la actualización de la documentación asociada al proceso.  </t>
    </r>
  </si>
  <si>
    <r>
      <t xml:space="preserve">Reporte Producción: </t>
    </r>
    <r>
      <rPr>
        <sz val="9"/>
        <rFont val="Tahoma"/>
        <family val="2"/>
      </rPr>
      <t xml:space="preserve">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
</t>
    </r>
    <r>
      <rPr>
        <b/>
        <sz val="9"/>
        <rFont val="Tahoma"/>
        <family val="2"/>
      </rPr>
      <t xml:space="preserve">Análisis OCI: </t>
    </r>
    <r>
      <rPr>
        <sz val="9"/>
        <rFont val="Tahoma"/>
        <family val="2"/>
      </rPr>
      <t xml:space="preserve">Se adelanta la verificación de los soportes remitidos en los que se evidencian hojas de vida de indicadores que corresponden a la vigencia 2019 sin reporte, así como un correo de remisión de resultados del primer semestre con fecha del 1 de octubre de 2020. Teniendo en cuenta lo formulado en contraste con lo reportado se califica la acción con alerta </t>
    </r>
    <r>
      <rPr>
        <b/>
        <sz val="9"/>
        <rFont val="Tahoma"/>
        <family val="2"/>
      </rPr>
      <t>"Incumplida"</t>
    </r>
    <r>
      <rPr>
        <sz val="9"/>
        <rFont val="Tahoma"/>
        <family val="2"/>
      </rPr>
      <t xml:space="preserve"> y se recomienda al área adelantar las actividades pertinentes que den cumplimiento a lo programado en el plan. </t>
    </r>
  </si>
  <si>
    <r>
      <t xml:space="preserve">Reporte Comercialización: </t>
    </r>
    <r>
      <rPr>
        <sz val="9"/>
        <rFont val="Tahoma"/>
        <family val="2"/>
      </rPr>
      <t xml:space="preserve">Se ha realizado el seguimientos a riesgos y resultados de la medición del proceso a través de indicadores.
</t>
    </r>
    <r>
      <rPr>
        <b/>
        <sz val="9"/>
        <rFont val="Tahoma"/>
        <family val="2"/>
      </rPr>
      <t xml:space="preserve">Análisis OCI: </t>
    </r>
    <r>
      <rPr>
        <sz val="9"/>
        <rFont val="Tahoma"/>
        <family val="2"/>
      </rPr>
      <t xml:space="preserve">Teniendo en cuenta los soportes remitidos se evidencia una reunión de verificación de riesgos llevada a cabo el 1 de diciembre, así como reuniones mensuales de seguimiento al indicador unificado del proceso (octubre a diciembre); con el fin de verificar la periodicidad del seguimiento a los riesgos del proceso se adelanta la comparación de los resultados del seguimiento adelantado a los riesgos de corrupción con corte a 31 de diciembre de 2020 (No se adelantó reporte por el área), así mismo de conformidad con lo establecido en la política de administración del riesgo, el seguimiento debe realizarse de manera mensual. Por lo anterior y teniendo en cuenta que solo se suministra un (1) acta, se reconocen los avances frente al seguimiento del indicador pero sigue pendiente el seguimiento en la periodicidad determinada de los riesgos. 
Teniendo en cuenta lo anterior, así como la fecha de terminación establecida se califica la acción con alerta </t>
    </r>
    <r>
      <rPr>
        <b/>
        <sz val="9"/>
        <rFont val="Tahoma"/>
        <family val="2"/>
      </rPr>
      <t>"Incumplida"</t>
    </r>
    <r>
      <rPr>
        <sz val="9"/>
        <rFont val="Tahoma"/>
        <family val="2"/>
      </rPr>
      <t xml:space="preserve"> y se recomienda al área adelantar las actividades correspondientes que permitan darle cabal cumplimiento a lo formulado durante la vigencia 2021. </t>
    </r>
  </si>
  <si>
    <r>
      <t xml:space="preserve">Reporte Comunicaciones: </t>
    </r>
    <r>
      <rPr>
        <sz val="9"/>
        <rFont val="Tahoma"/>
        <family val="2"/>
      </rPr>
      <t xml:space="preserve">Plan de comunicaciones actualizado, falta socialización del Brief, aunque este es compartido con las áreas que solicitan el apoyo de comunicaciones y en los comités editoriales.
</t>
    </r>
    <r>
      <rPr>
        <b/>
        <sz val="9"/>
        <rFont val="Tahoma"/>
        <family val="2"/>
      </rPr>
      <t xml:space="preserve">Análisis OCI: </t>
    </r>
    <r>
      <rPr>
        <sz val="9"/>
        <rFont val="Tahoma"/>
        <family val="2"/>
      </rPr>
      <t xml:space="preserve">Se verifica la información remitida evidenciando la actualización del plan de comunicaciones en la intranet; sin embargo, no se observa la mención o descripción del Brief indicado en la acción. Teniendo en cuenta lo anterior, así como las fechas de ejecución programadas se califica la acción con alerta </t>
    </r>
    <r>
      <rPr>
        <b/>
        <sz val="9"/>
        <rFont val="Tahoma"/>
        <family val="2"/>
      </rPr>
      <t>"Incumplida"</t>
    </r>
    <r>
      <rPr>
        <sz val="9"/>
        <rFont val="Tahoma"/>
        <family val="2"/>
      </rPr>
      <t xml:space="preserve"> y se recomienda al área adelantar las actividades pendientes con el fin de dar cabal cumplimiento a lo formulación.</t>
    </r>
  </si>
  <si>
    <r>
      <t xml:space="preserve">Reporte Digital: </t>
    </r>
    <r>
      <rPr>
        <sz val="9"/>
        <rFont val="Tahoma"/>
        <family val="2"/>
      </rPr>
      <t xml:space="preserve">Se realizó de la mano de la dirección operativa el documento GUÍA PARA EL INFORME DE AUDIENCIAS DIGITALES y el documento se encuentra publicado en la intranet es en la ruta:  Inicio &gt; Misionales &gt; 4. Diseño y creación de contenidos &gt; Guías.
</t>
    </r>
    <r>
      <rPr>
        <b/>
        <sz val="9"/>
        <rFont val="Tahoma"/>
        <family val="2"/>
      </rPr>
      <t xml:space="preserve">Análisis OCI: </t>
    </r>
    <r>
      <rPr>
        <sz val="9"/>
        <rFont val="Tahoma"/>
        <family val="2"/>
      </rPr>
      <t xml:space="preserve">Se adelanta la verificación de los soportes remitidos por el área dentro de los cuales se evidencia la creación de la "MDCC-GU-001 GUÍA PARA CONSTRUCCIÓN DEL INFORME MENSUAL DE AUDIENCIAS DIGITALES", de igual manera se adelanta la verificación en la intranet de Capital observando que se encuentra publicada; sin embargo, teniendo en cuenta la acción formulada no se evidencia soporte de la socialización de esta con el quipo de Digital por lo que se recomienda al área dar cabal cumplimiento a lo establecido en el Plan. 
Teniendo en cuenta lo anterior, así como la fecha de terminación programada se califica la acción como </t>
    </r>
    <r>
      <rPr>
        <b/>
        <sz val="9"/>
        <rFont val="Tahoma"/>
        <family val="2"/>
      </rPr>
      <t>"Incumplida"</t>
    </r>
    <r>
      <rPr>
        <sz val="9"/>
        <rFont val="Tahoma"/>
        <family val="2"/>
      </rPr>
      <t>.</t>
    </r>
  </si>
  <si>
    <r>
      <t xml:space="preserve">Reporte Comercialización: </t>
    </r>
    <r>
      <rPr>
        <sz val="9"/>
        <rFont val="Tahoma"/>
        <family val="2"/>
      </rPr>
      <t xml:space="preserve">El documento fue creado y publicado en la intranet MCOM-IN-002 INSTRUCTIVO PARA DETERMINAR COSTOS NUEVOS NEGOCIOS; Sin embargo este documento no se encuentra útil y pertinente frente a la dinámica del mercado, adicionalmente el área denominada "nuevos negocios" no existe ni es estructura ni en objetivos principales por lo tanto solicitamos la posibilidad de eliminar este documento.
</t>
    </r>
    <r>
      <rPr>
        <b/>
        <sz val="9"/>
        <rFont val="Tahoma"/>
        <family val="2"/>
      </rPr>
      <t xml:space="preserve">Análisis OCI: </t>
    </r>
    <r>
      <rPr>
        <sz val="9"/>
        <rFont val="Tahoma"/>
        <family val="2"/>
      </rPr>
      <t xml:space="preserve">Se adelanta la verificación del reporte entregado por el área, así como los soportes evidenciando que estos no tienen relación con lo formulado y que tampoco obedece a lo tratado en la reunión del 4 de diciembre de 2020 entre Proyectos Estratégicos y Control Interno; sin embargo, se procede a la verificación de las actas de seguimiento de octubre y noviembre a las ventas provenientes de la implementación de la estrategia comercial del Canal para 2020 entregadas en la mesa de trabajo observando que se adelanta el seguimiento de los recursos de los contratos vigentes del área.
Teniendo en cuenta lo anterior, se califica como </t>
    </r>
    <r>
      <rPr>
        <b/>
        <sz val="9"/>
        <rFont val="Tahoma"/>
        <family val="2"/>
      </rPr>
      <t xml:space="preserve">"Terminada Extemporánea" </t>
    </r>
    <r>
      <rPr>
        <sz val="9"/>
        <rFont val="Tahoma"/>
        <family val="2"/>
      </rPr>
      <t xml:space="preserve">y se procede al cierre de esta. </t>
    </r>
  </si>
  <si>
    <t>Se adelantaron las actividades formuladas en el plan.</t>
  </si>
  <si>
    <r>
      <t xml:space="preserve">Reporte T. Humano: </t>
    </r>
    <r>
      <rPr>
        <sz val="9"/>
        <rFont val="Tahoma"/>
        <family val="2"/>
      </rPr>
      <t xml:space="preserve">No se envía por ahora solicitud de convenio a la SED, el área del asunto no ha retomado actividades presenciales, y por la pandemia, no es permitido usar la sala amiga, el gimnasio ni otros sitios del edificio.
</t>
    </r>
    <r>
      <rPr>
        <b/>
        <sz val="9"/>
        <rFont val="Tahoma"/>
        <family val="2"/>
      </rPr>
      <t xml:space="preserve">Análisis OCI: </t>
    </r>
    <r>
      <rPr>
        <sz val="9"/>
        <rFont val="Tahoma"/>
        <family val="2"/>
      </rPr>
      <t xml:space="preserve">Teniendo lo indicado por el área, así como la actual situación de emergencia sanitaria declarada por el Gobierno Nacional no se han adelantado las actividades correspondientes de suscripción de convenio y/o contrato para uso de las salas y gimnasio de la Secretaría de Educación por lo que la acción mantiene su calificación como </t>
    </r>
    <r>
      <rPr>
        <b/>
        <sz val="9"/>
        <rFont val="Tahoma"/>
        <family val="2"/>
      </rPr>
      <t>"Terminada"</t>
    </r>
    <r>
      <rPr>
        <sz val="9"/>
        <rFont val="Tahoma"/>
        <family val="2"/>
      </rPr>
      <t xml:space="preserve"> y se procede al cierre observando que el área adelantó los trámites correspondientes para suscribir el convenio y/o contrato de conformidad con lo formulado en el plan. </t>
    </r>
  </si>
  <si>
    <r>
      <rPr>
        <b/>
        <sz val="9"/>
        <rFont val="Tahoma"/>
        <family val="2"/>
      </rPr>
      <t xml:space="preserve">Reporte G. Documental: </t>
    </r>
    <r>
      <rPr>
        <sz val="9"/>
        <rFont val="Tahoma"/>
        <family val="2"/>
      </rPr>
      <t xml:space="preserve">No se adelantó reporte de avances y soportes. </t>
    </r>
    <r>
      <rPr>
        <b/>
        <sz val="9"/>
        <rFont val="Tahoma"/>
        <family val="2"/>
      </rPr>
      <t xml:space="preserve">
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Extemporánea" </t>
    </r>
    <r>
      <rPr>
        <sz val="9"/>
        <rFont val="Tahoma"/>
        <family val="2"/>
      </rPr>
      <t xml:space="preserve">con estado </t>
    </r>
    <r>
      <rPr>
        <b/>
        <sz val="9"/>
        <rFont val="Tahoma"/>
        <family val="2"/>
      </rPr>
      <t xml:space="preserve">"Abierta" </t>
    </r>
    <r>
      <rPr>
        <sz val="9"/>
        <rFont val="Tahoma"/>
        <family val="2"/>
      </rPr>
      <t xml:space="preserve">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
Desde la Oficina de Control Interno se adelantará una mesa de trabajo que permita adelantar el análisis de los avances de la acción para proceder a su cierre. </t>
    </r>
  </si>
  <si>
    <r>
      <t xml:space="preserve">Reporte Sistemas: </t>
    </r>
    <r>
      <rPr>
        <sz val="9"/>
        <rFont val="Tahoma"/>
        <family val="2"/>
      </rPr>
      <t xml:space="preserve">a) El instrumento MSPI fue actualizado para la vigencia del 2021 de acuerdo a la implementación de los controles de la ISO:27002. b y c) La actualización de la matriz SOA será realizada a inicios del 2021.
</t>
    </r>
    <r>
      <rPr>
        <b/>
        <sz val="9"/>
        <rFont val="Tahoma"/>
        <family val="2"/>
      </rPr>
      <t xml:space="preserve">Análisis OCI: </t>
    </r>
    <r>
      <rPr>
        <sz val="9"/>
        <rFont val="Tahoma"/>
        <family val="2"/>
      </rPr>
      <t xml:space="preserve">Se realiza la verificación de los soportes remitidos por el área observando la matriz SOA con vacíos de información lo que de conformidad con el reporte será implementada en 2021; por otro lado, no es posible evidenciar la actualización del Instrumento MSPI que permita adelantar la evaluación de los avances frente a la ejecución de lo formulado. Teniendo en cuenta lo anterior, se califica la acción con alerta </t>
    </r>
    <r>
      <rPr>
        <b/>
        <sz val="9"/>
        <rFont val="Tahoma"/>
        <family val="2"/>
      </rPr>
      <t>"Sin Iniciar"</t>
    </r>
    <r>
      <rPr>
        <sz val="9"/>
        <rFont val="Tahoma"/>
        <family val="2"/>
      </rPr>
      <t xml:space="preserve"> y se recomienda al área adelantar las actividades pendientes, así como remitir los soportes con los que se evidencie lo indicado en el reporte. </t>
    </r>
  </si>
  <si>
    <t>Soportes Técnica:
1. Citación revisión y capacitación lineamientos Microsoft y listado de asistencia.
2. CMDB INVENTARIOS CC V11</t>
  </si>
  <si>
    <r>
      <t xml:space="preserve">Reporte Sistemas: </t>
    </r>
    <r>
      <rPr>
        <sz val="9"/>
        <rFont val="Tahoma"/>
        <family val="2"/>
      </rPr>
      <t xml:space="preserve">No se adelanta reporte de avances y soportes. 
</t>
    </r>
    <r>
      <rPr>
        <b/>
        <sz val="9"/>
        <rFont val="Tahoma"/>
        <family val="2"/>
      </rPr>
      <t xml:space="preserve">Reporte Planeación: </t>
    </r>
    <r>
      <rPr>
        <sz val="9"/>
        <rFont val="Tahoma"/>
        <family val="2"/>
      </rPr>
      <t xml:space="preserve">Con las acciones propuestas en el Plan Estratégico y en el Plan de Acción 2021 se establecieron las acciones en el marco de los planes de seguridad de la información y tratamiento de riesgos.
</t>
    </r>
    <r>
      <rPr>
        <b/>
        <sz val="9"/>
        <rFont val="Tahoma"/>
        <family val="2"/>
      </rPr>
      <t xml:space="preserve">Análisis OCI: </t>
    </r>
    <r>
      <rPr>
        <sz val="9"/>
        <rFont val="Tahoma"/>
        <family val="2"/>
      </rPr>
      <t xml:space="preserve">La acción pretendía la integración de los planes de seguridad de la información y tratamiento de riesgos para vigencia 2021 al Plan de Acción Institucional 2021 del Canal. La actividad formulada fue la publicación de un plan. No se remitieron documentos que den cuenta de la publicación. 
Por lo tanto se califica la acción </t>
    </r>
    <r>
      <rPr>
        <b/>
        <sz val="9"/>
        <rFont val="Tahoma"/>
        <family val="2"/>
      </rPr>
      <t xml:space="preserve">"Sin Iniciar" </t>
    </r>
    <r>
      <rPr>
        <sz val="9"/>
        <rFont val="Tahoma"/>
        <family val="2"/>
      </rPr>
      <t xml:space="preserve">y se recomienda adelantar las actividades pendientes dentro de los plazos establecidos. </t>
    </r>
  </si>
  <si>
    <r>
      <t xml:space="preserve">Reporte S. Administrativos: </t>
    </r>
    <r>
      <rPr>
        <sz val="9"/>
        <rFont val="Tahoma"/>
        <family val="2"/>
      </rPr>
      <t xml:space="preserve">Teniendo en cuenta la observación por parte de Control Interno emitida mediante el memorando 741 de 2020, para hacer el cierre definitivo de esta observación, Se realizó la modificación en la plaquetización de algunos equipos que tienden a sufrir la caída de la placa por su uso,  para esto, se adquirió una máquina especial para realizar pirograbado. Sin embargo, es de resaltar que, el área manejará dos tipos de plaquetización de acuerdo al conocimiento y la experticia en el manejo de los bienes.
</t>
    </r>
    <r>
      <rPr>
        <b/>
        <sz val="9"/>
        <rFont val="Tahoma"/>
        <family val="2"/>
      </rPr>
      <t xml:space="preserve">Análisis OCI: </t>
    </r>
    <r>
      <rPr>
        <sz val="9"/>
        <rFont val="Tahoma"/>
        <family val="2"/>
      </rPr>
      <t xml:space="preserve">Teniendo en cuenta el reporte entregado por el área no es posible adelantar la evaluación de soportes con el fin de proceder al cierre de la acción formulada de conformidad con lo indicado en los seguimientos anteriores. Por lo anterior, se mantiene la calificación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y se recomienda adelantar las actividades pertinentes que permitan darle cierre a la acción. 
Desde la Oficina de Control Interno se adelantará una mesa de trabajo que permita adelantar el análisis de los avances de la acción para proceder a su cierre. </t>
    </r>
  </si>
  <si>
    <t>Se evidencia la publicación del documento de la vigencia 2020 en el botón de transparencia de la página web del Canal.</t>
  </si>
  <si>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Sin embargo, se procede a verificar el botón de transparencia de la página web de Canal Capital evidenciando que durante la vigencia 2020 se adelantó la publicación del documento "Registro de activos de información" formulado. 
Teniendo en cuenta lo anterior, se mantiene la calificación como </t>
    </r>
    <r>
      <rPr>
        <b/>
        <sz val="9"/>
        <rFont val="Tahoma"/>
        <family val="2"/>
      </rPr>
      <t>"Terminada"</t>
    </r>
    <r>
      <rPr>
        <sz val="9"/>
        <rFont val="Tahoma"/>
        <family val="2"/>
      </rPr>
      <t xml:space="preserve"> y se procede al cierre de esta. </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</si>
  <si>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Sin embargo, se procede a verificar el botón de transparencia de la página web de Canal Capital evidenciando que durante la vigencia 2020 se adelantó la publicación del documento "Índice de información reservada y clasificada" formulado. 
Teniendo en cuenta lo anterior, se mantiene la calificación como </t>
    </r>
    <r>
      <rPr>
        <b/>
        <sz val="9"/>
        <rFont val="Tahoma"/>
        <family val="2"/>
      </rPr>
      <t>"Terminada"</t>
    </r>
    <r>
      <rPr>
        <sz val="9"/>
        <rFont val="Tahoma"/>
        <family val="2"/>
      </rPr>
      <t xml:space="preserve"> y se procede al cierre de esta. </t>
    </r>
  </si>
  <si>
    <r>
      <rPr>
        <b/>
        <sz val="9"/>
        <rFont val="Tahoma"/>
        <family val="2"/>
      </rPr>
      <t>Análisis OCI:</t>
    </r>
    <r>
      <rPr>
        <sz val="9"/>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mantiene la calificación de la acción como</t>
    </r>
    <r>
      <rPr>
        <b/>
        <sz val="9"/>
        <rFont val="Tahoma"/>
        <family val="2"/>
      </rPr>
      <t xml:space="preserve"> "Terminada Extemporánea" </t>
    </r>
    <r>
      <rPr>
        <sz val="9"/>
        <rFont val="Tahoma"/>
        <family val="2"/>
      </rPr>
      <t xml:space="preserve">con estado </t>
    </r>
    <r>
      <rPr>
        <b/>
        <sz val="9"/>
        <rFont val="Tahoma"/>
        <family val="2"/>
      </rPr>
      <t xml:space="preserve">"Abierta" </t>
    </r>
    <r>
      <rPr>
        <sz val="9"/>
        <rFont val="Tahoma"/>
        <family val="2"/>
      </rPr>
      <t xml:space="preserve">y se recomienda al área adelantar la verificación del estado de acciones remitido por la Oficina de Control Interno al finalizar cada seguimiento, así como entregar los reportes de los avances de las acciones durante los seguimientos realizados por la Oficina de Control Interno.
Desde la Oficina de Control Interno se adelantará una mesa de trabajo que permita adelantar el análisis de los avances de la acción para proceder a su cierre. </t>
    </r>
  </si>
  <si>
    <r>
      <t xml:space="preserve">Reporte Producción: </t>
    </r>
    <r>
      <rPr>
        <sz val="9"/>
        <rFont val="Tahoma"/>
        <family val="2"/>
      </rPr>
      <t xml:space="preserve">Durante el segundo semestre se continuo el proceso de revisión y actualización de los documentos relacionados con el proceso de producción. Los cambios identificados ocasionaron la modificación de algunos de ellos, estos fueron comunicados a las instancias de la dirección operativa para la correspondiente socialización a los equipos de trabajo. De igual manera se realizó la socialización a los coproductores sobre formatos y protocolos internos para producción de contenidos.
</t>
    </r>
    <r>
      <rPr>
        <b/>
        <sz val="9"/>
        <rFont val="Tahoma"/>
        <family val="2"/>
      </rPr>
      <t xml:space="preserve">Análisis OCI: </t>
    </r>
    <r>
      <rPr>
        <sz val="9"/>
        <rFont val="Tahoma"/>
        <family val="2"/>
      </rPr>
      <t xml:space="preserve">Se procede a verificar los soportes remitidos por el área dentro de los que se evidencian actas de reunión suscritas al inicio de los proyectos audiovisuales de la Dirección Operativa con mención de formatos y drive; sin embargo, no es posible verificar y/o evidenciar si la mención y/o socialización de los documentos pertenecientes al área de Producción que deban implementarse o conocerse por parte de los asistentes hacen parte del SIG. Se evidencia de igual manera, un correo de socialización de nueve (9) documentos actualizados pertenecientes al proceso a los diferentes colaboradores de la Coordinación. 
Teniendo en cuenta lo anterior, así como las fechas de terminación establecidas se califica la acción con alerta </t>
    </r>
    <r>
      <rPr>
        <b/>
        <sz val="9"/>
        <rFont val="Tahoma"/>
        <family val="2"/>
      </rPr>
      <t xml:space="preserve">"Incumplida" </t>
    </r>
    <r>
      <rPr>
        <sz val="9"/>
        <rFont val="Tahoma"/>
        <family val="2"/>
      </rPr>
      <t xml:space="preserve">y se recomienda al área adelantar la remisión de los soportes correspondientes al periodo de seguimiento y que a su vez tengan relación con lo formulado en el plan. </t>
    </r>
  </si>
  <si>
    <t xml:space="preserve">Se dio cumplimiento a las acciones propuestas, se recomienda continuar con este tipo de acciones periódicamente para permitir los procesos de mejora continua en la gestión del Canal. </t>
  </si>
  <si>
    <t xml:space="preserve">1. Anexo 1 - 10 . 2019 Acta de reunión primera toma física de inventarios CC
2. Anexo 2 - 10 - 2019 Acta Segunda Toma Física de Elementos de Consumo Controlado 2020 </t>
  </si>
  <si>
    <r>
      <rPr>
        <b/>
        <sz val="9"/>
        <color theme="1"/>
        <rFont val="Tahoma"/>
        <family val="2"/>
      </rPr>
      <t>Reporte Planeación:</t>
    </r>
    <r>
      <rPr>
        <sz val="9"/>
        <color theme="1"/>
        <rFont val="Tahoma"/>
        <family val="2"/>
      </rPr>
      <t xml:space="preserve"> La información relacionada con renovación tecnológica está asociada al proyecto de inversión 7505 - Fortalecimiento de la creación y concreción de contenidos multiplataforma en ciudadanía, cultura y educación, se adjunta la formulación del proyecto. 
</t>
    </r>
    <r>
      <rPr>
        <b/>
        <sz val="9"/>
        <color theme="1"/>
        <rFont val="Tahoma"/>
        <family val="2"/>
      </rPr>
      <t xml:space="preserve">Análisis OCI: </t>
    </r>
    <r>
      <rPr>
        <sz val="9"/>
        <color theme="1"/>
        <rFont val="Tahoma"/>
        <family val="2"/>
      </rPr>
      <t>Si bien, dentro del proyecto de inversión 7505, esta el objetivo numero 6.2"</t>
    </r>
    <r>
      <rPr>
        <i/>
        <sz val="9"/>
        <color theme="1"/>
        <rFont val="Tahoma"/>
        <family val="2"/>
      </rPr>
      <t xml:space="preserve"> Diseñar el plan de renovación para que el canal cuente con tecnología de punta y así cumplir con la demanda de audiencias en múltiples plataformas"</t>
    </r>
    <r>
      <rPr>
        <sz val="9"/>
        <color theme="1"/>
        <rFont val="Tahoma"/>
        <family val="2"/>
      </rPr>
      <t xml:space="preserve">, no se remite el Plan de renovación tecnológica formulado, frente a lo cual se recomienda tener en cuenta la recomendación remitida en el informe de la auditoría al Proyecto 7505 "Incluir en el PETI un capítulo especial sobre el plan de renovación armonizado con los recursos que están proyectados en la ficha para que exista una consistencia, de tal suerte que en la medición no solo se mida la ejecución de recursos, sino también la cantidad de equipos que fueron adquiridos y el avance de la implementación de las fases, componentes y metas que se establezcan en el plan". 
De conformidad con lo anterior, así como las fechas de terminación se califica la acción como </t>
    </r>
    <r>
      <rPr>
        <b/>
        <sz val="9"/>
        <color theme="1"/>
        <rFont val="Tahoma"/>
        <family val="2"/>
      </rPr>
      <t>"Incumplida"</t>
    </r>
    <r>
      <rPr>
        <sz val="9"/>
        <color theme="1"/>
        <rFont val="Tahoma"/>
        <family val="2"/>
      </rPr>
      <t xml:space="preserve"> y se recomienda al área adelantar lo formulado en el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</si>
</sst>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sz val="10"/>
      <color theme="1"/>
      <name val="Tahoma"/>
      <family val="2"/>
    </font>
    <font>
      <b/>
      <sz val="10"/>
      <color theme="1"/>
      <name val="Tahoma"/>
      <family val="2"/>
    </font>
    <font>
      <b/>
      <sz val="10"/>
      <color theme="0"/>
      <name val="Tahoma"/>
      <family val="2"/>
    </font>
    <font>
      <sz val="10"/>
      <color indexed="8"/>
      <name val="Tahoma"/>
      <family val="2"/>
    </font>
    <font>
      <b/>
      <sz val="9"/>
      <color theme="1"/>
      <name val="Tahoma"/>
      <family val="2"/>
    </font>
    <font>
      <sz val="9"/>
      <color rgb="FF000000"/>
      <name val="Tahoma"/>
      <family val="2"/>
    </font>
    <font>
      <sz val="9"/>
      <name val="Tahoma"/>
      <family val="2"/>
    </font>
    <font>
      <b/>
      <sz val="9"/>
      <name val="Tahoma"/>
      <family val="2"/>
    </font>
    <font>
      <sz val="8"/>
      <color theme="1"/>
      <name val="Tahoma"/>
      <family val="2"/>
    </font>
    <font>
      <sz val="9"/>
      <color indexed="8"/>
      <name val="Tahoma"/>
      <family val="2"/>
    </font>
    <font>
      <i/>
      <sz val="9"/>
      <name val="Tahoma"/>
      <family val="2"/>
    </font>
    <font>
      <u/>
      <sz val="9"/>
      <name val="Tahoma"/>
      <family val="2"/>
    </font>
    <font>
      <b/>
      <sz val="9"/>
      <color rgb="FF000000"/>
      <name val="Tahoma"/>
      <family val="2"/>
    </font>
    <font>
      <sz val="9"/>
      <color rgb="FFFF0000"/>
      <name val="Tahoma"/>
      <family val="2"/>
    </font>
    <font>
      <b/>
      <sz val="20"/>
      <color theme="1"/>
      <name val="Tahoma"/>
      <family val="2"/>
    </font>
    <font>
      <i/>
      <sz val="9"/>
      <color theme="1"/>
      <name val="Tahoma"/>
      <family val="2"/>
    </font>
  </fonts>
  <fills count="22">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0"/>
        <bgColor theme="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s>
  <borders count="7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theme="0"/>
      </top>
      <bottom style="thin">
        <color theme="0"/>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theme="0"/>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97">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6" fillId="0" borderId="0" xfId="0" applyFont="1"/>
    <xf numFmtId="0" fontId="6" fillId="0" borderId="0" xfId="0" applyFont="1" applyAlignment="1">
      <alignment wrapText="1"/>
    </xf>
    <xf numFmtId="0" fontId="6" fillId="0" borderId="0" xfId="0" applyFont="1" applyAlignment="1">
      <alignment horizontal="center" wrapText="1"/>
    </xf>
    <xf numFmtId="0" fontId="4" fillId="0" borderId="0" xfId="0" applyFont="1" applyAlignment="1">
      <alignment wrapText="1"/>
    </xf>
    <xf numFmtId="0" fontId="7" fillId="0" borderId="0" xfId="0" applyFont="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xf numFmtId="9" fontId="6" fillId="0" borderId="0" xfId="1" applyFont="1" applyFill="1" applyAlignment="1">
      <alignment horizontal="center" vertical="center"/>
    </xf>
    <xf numFmtId="9" fontId="6" fillId="0" borderId="0" xfId="1" applyFont="1" applyAlignment="1">
      <alignment horizontal="center" vertical="center"/>
    </xf>
    <xf numFmtId="9" fontId="7" fillId="0" borderId="0" xfId="1" applyFont="1" applyAlignment="1">
      <alignment horizontal="center" vertical="center"/>
    </xf>
    <xf numFmtId="0" fontId="9" fillId="0" borderId="0" xfId="2" applyFont="1" applyFill="1" applyBorder="1" applyAlignment="1"/>
    <xf numFmtId="0" fontId="9" fillId="0" borderId="0" xfId="2" applyFont="1" applyFill="1" applyBorder="1"/>
    <xf numFmtId="1" fontId="6" fillId="0" borderId="0" xfId="1" applyNumberFormat="1" applyFont="1" applyAlignment="1">
      <alignment horizontal="center" vertical="center"/>
    </xf>
    <xf numFmtId="0" fontId="7" fillId="0" borderId="0" xfId="0" applyFont="1" applyFill="1" applyAlignment="1">
      <alignment horizontal="center" vertical="center"/>
    </xf>
    <xf numFmtId="0" fontId="9" fillId="0" borderId="0" xfId="2" applyFont="1" applyFill="1" applyBorder="1" applyAlignment="1">
      <alignment horizontal="center" vertical="center"/>
    </xf>
    <xf numFmtId="0" fontId="5" fillId="0" borderId="0" xfId="2" applyFont="1" applyAlignment="1">
      <alignment horizontal="center" vertical="center"/>
    </xf>
    <xf numFmtId="15" fontId="4" fillId="0" borderId="3" xfId="0"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0" fontId="4" fillId="0" borderId="3" xfId="0" applyFont="1" applyBorder="1" applyAlignment="1" applyProtection="1">
      <alignment horizontal="justify" vertical="center" wrapText="1"/>
      <protection locked="0" hidden="1"/>
    </xf>
    <xf numFmtId="0" fontId="4" fillId="0" borderId="3" xfId="0" applyFont="1" applyFill="1" applyBorder="1" applyAlignment="1" applyProtection="1">
      <alignment horizontal="center" vertical="center" wrapText="1"/>
      <protection locked="0" hidden="1"/>
    </xf>
    <xf numFmtId="9" fontId="4" fillId="0" borderId="3" xfId="0" applyNumberFormat="1" applyFont="1" applyBorder="1" applyAlignment="1" applyProtection="1">
      <alignment horizontal="center" vertical="center" wrapText="1"/>
      <protection locked="0" hidden="1"/>
    </xf>
    <xf numFmtId="164" fontId="4" fillId="0" borderId="3" xfId="1" applyNumberFormat="1"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hidden="1"/>
    </xf>
    <xf numFmtId="15" fontId="4" fillId="0" borderId="3" xfId="0" applyNumberFormat="1" applyFont="1" applyFill="1" applyBorder="1" applyAlignment="1" applyProtection="1">
      <alignment horizontal="center" vertical="center" wrapText="1"/>
      <protection locked="0" hidden="1"/>
    </xf>
    <xf numFmtId="0" fontId="4" fillId="0" borderId="3" xfId="0" applyFont="1" applyFill="1" applyBorder="1" applyAlignment="1" applyProtection="1">
      <alignment horizontal="center" vertical="center" wrapText="1"/>
      <protection hidden="1"/>
    </xf>
    <xf numFmtId="0" fontId="4" fillId="0" borderId="3" xfId="0" applyNumberFormat="1" applyFont="1" applyBorder="1" applyAlignment="1" applyProtection="1">
      <alignment horizontal="center" vertical="center" wrapText="1"/>
      <protection locked="0" hidden="1"/>
    </xf>
    <xf numFmtId="0" fontId="4" fillId="0" borderId="3" xfId="0" applyFont="1" applyFill="1" applyBorder="1" applyAlignment="1" applyProtection="1">
      <alignment horizontal="justify" vertical="center" wrapText="1"/>
      <protection locked="0" hidden="1"/>
    </xf>
    <xf numFmtId="49" fontId="4" fillId="0" borderId="3" xfId="0" applyNumberFormat="1" applyFont="1" applyBorder="1" applyAlignment="1" applyProtection="1">
      <alignment horizontal="center" vertical="center" wrapText="1"/>
      <protection locked="0" hidden="1"/>
    </xf>
    <xf numFmtId="49" fontId="4" fillId="0" borderId="3" xfId="0" applyNumberFormat="1" applyFont="1" applyFill="1" applyBorder="1" applyAlignment="1" applyProtection="1">
      <alignment horizontal="center" vertical="center" wrapText="1"/>
      <protection locked="0" hidden="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164" fontId="11" fillId="0" borderId="3" xfId="0" applyNumberFormat="1" applyFont="1" applyBorder="1" applyAlignment="1">
      <alignment horizontal="center" vertical="center" wrapText="1"/>
    </xf>
    <xf numFmtId="15" fontId="11"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pplyProtection="1">
      <alignment horizontal="justify" vertical="center"/>
      <protection locked="0" hidden="1"/>
    </xf>
    <xf numFmtId="0" fontId="4" fillId="0" borderId="3" xfId="0" applyFont="1" applyFill="1" applyBorder="1" applyAlignment="1" applyProtection="1">
      <alignment horizontal="justify" vertical="center"/>
      <protection locked="0" hidden="1"/>
    </xf>
    <xf numFmtId="0" fontId="4" fillId="8" borderId="3" xfId="0" applyFont="1" applyFill="1" applyBorder="1" applyAlignment="1" applyProtection="1">
      <alignment horizontal="center" vertical="center" wrapText="1"/>
      <protection locked="0" hidden="1"/>
    </xf>
    <xf numFmtId="15" fontId="4" fillId="8" borderId="3" xfId="0" applyNumberFormat="1" applyFont="1" applyFill="1" applyBorder="1" applyAlignment="1" applyProtection="1">
      <alignment horizontal="center" vertical="center" wrapText="1"/>
      <protection locked="0" hidden="1"/>
    </xf>
    <xf numFmtId="0" fontId="6" fillId="0" borderId="0" xfId="0" applyFont="1" applyBorder="1" applyAlignment="1">
      <alignment horizontal="center" wrapText="1"/>
    </xf>
    <xf numFmtId="0" fontId="4" fillId="0" borderId="3" xfId="0" applyFont="1" applyFill="1" applyBorder="1" applyAlignment="1" applyProtection="1">
      <alignment horizontal="center" vertical="center" wrapText="1"/>
    </xf>
    <xf numFmtId="15" fontId="4" fillId="0" borderId="3" xfId="0" applyNumberFormat="1" applyFont="1" applyFill="1" applyBorder="1" applyAlignment="1" applyProtection="1">
      <alignment horizontal="center" vertical="center" wrapText="1"/>
    </xf>
    <xf numFmtId="0" fontId="6"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pplyProtection="1">
      <alignment wrapText="1"/>
      <protection hidden="1"/>
    </xf>
    <xf numFmtId="0" fontId="12" fillId="0" borderId="3" xfId="0" applyFont="1" applyFill="1" applyBorder="1" applyAlignment="1" applyProtection="1">
      <alignment horizontal="center" vertical="center" wrapText="1"/>
      <protection hidden="1"/>
    </xf>
    <xf numFmtId="15" fontId="4" fillId="0" borderId="11" xfId="0" applyNumberFormat="1"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11" fillId="0" borderId="25"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protection locked="0" hidden="1"/>
    </xf>
    <xf numFmtId="164" fontId="11" fillId="0" borderId="25" xfId="0" applyNumberFormat="1" applyFont="1" applyFill="1" applyBorder="1" applyAlignment="1">
      <alignment horizontal="center" vertical="center" wrapText="1"/>
    </xf>
    <xf numFmtId="15" fontId="12" fillId="0" borderId="11" xfId="0" applyNumberFormat="1" applyFont="1" applyFill="1" applyBorder="1" applyAlignment="1" applyProtection="1">
      <alignment horizontal="center" vertical="center" wrapText="1"/>
      <protection locked="0" hidden="1"/>
    </xf>
    <xf numFmtId="15" fontId="11" fillId="0" borderId="25"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1" xfId="0" applyFont="1" applyFill="1" applyBorder="1" applyAlignment="1" applyProtection="1">
      <alignment horizontal="justify" vertical="center" wrapText="1"/>
      <protection hidden="1"/>
    </xf>
    <xf numFmtId="0" fontId="12" fillId="0" borderId="11" xfId="0" applyFont="1" applyFill="1" applyBorder="1" applyAlignment="1" applyProtection="1">
      <alignment horizontal="center" vertical="center" wrapText="1"/>
      <protection hidden="1"/>
    </xf>
    <xf numFmtId="2" fontId="12" fillId="0" borderId="11" xfId="0" applyNumberFormat="1"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xf>
    <xf numFmtId="15" fontId="12" fillId="0" borderId="3" xfId="0" applyNumberFormat="1"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justify" vertical="center" wrapText="1"/>
    </xf>
    <xf numFmtId="164" fontId="12" fillId="0" borderId="3" xfId="1" applyNumberFormat="1" applyFont="1" applyFill="1" applyBorder="1" applyAlignment="1" applyProtection="1">
      <alignment horizontal="center" vertical="center" wrapText="1"/>
    </xf>
    <xf numFmtId="9" fontId="12" fillId="0" borderId="3" xfId="1"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9" fontId="4" fillId="0" borderId="3" xfId="1" applyNumberFormat="1" applyFont="1" applyBorder="1" applyAlignment="1" applyProtection="1">
      <alignment horizontal="center" vertical="center" wrapText="1"/>
    </xf>
    <xf numFmtId="15" fontId="4" fillId="0" borderId="3" xfId="0" applyNumberFormat="1" applyFont="1" applyBorder="1" applyAlignment="1" applyProtection="1">
      <alignment horizontal="center" vertical="center" wrapText="1"/>
    </xf>
    <xf numFmtId="0" fontId="4" fillId="0" borderId="3" xfId="0" applyFont="1" applyBorder="1" applyAlignment="1" applyProtection="1">
      <alignment horizontal="justify" vertical="center" wrapText="1"/>
    </xf>
    <xf numFmtId="9" fontId="12" fillId="0" borderId="3" xfId="0" applyNumberFormat="1" applyFont="1" applyFill="1" applyBorder="1" applyAlignment="1" applyProtection="1">
      <alignment horizontal="center" vertical="center" wrapText="1"/>
    </xf>
    <xf numFmtId="164" fontId="4" fillId="0" borderId="3" xfId="1" applyNumberFormat="1" applyFont="1" applyBorder="1" applyAlignment="1" applyProtection="1">
      <alignment horizontal="center" vertical="center" wrapText="1"/>
    </xf>
    <xf numFmtId="164" fontId="4" fillId="0" borderId="3" xfId="1" applyNumberFormat="1" applyFont="1" applyFill="1" applyBorder="1" applyAlignment="1" applyProtection="1">
      <alignment horizontal="center" vertical="center" wrapText="1"/>
    </xf>
    <xf numFmtId="9" fontId="4" fillId="0" borderId="3" xfId="1" applyNumberFormat="1" applyFont="1" applyFill="1" applyBorder="1" applyAlignment="1" applyProtection="1">
      <alignment horizontal="center" vertical="center" wrapText="1"/>
    </xf>
    <xf numFmtId="0" fontId="11" fillId="0" borderId="3" xfId="0" applyFont="1" applyBorder="1" applyAlignment="1" applyProtection="1">
      <alignment horizontal="justify" vertical="center" wrapText="1"/>
    </xf>
    <xf numFmtId="49" fontId="12" fillId="0" borderId="3" xfId="0" applyNumberFormat="1" applyFont="1" applyFill="1" applyBorder="1" applyAlignment="1" applyProtection="1">
      <alignment horizontal="center" vertical="center" wrapText="1"/>
    </xf>
    <xf numFmtId="15" fontId="11" fillId="0" borderId="3" xfId="0" applyNumberFormat="1"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164" fontId="11" fillId="0" borderId="3" xfId="1" applyNumberFormat="1" applyFont="1" applyBorder="1" applyAlignment="1" applyProtection="1">
      <alignment horizontal="center" vertical="center" wrapText="1"/>
    </xf>
    <xf numFmtId="9" fontId="11" fillId="0" borderId="3" xfId="0" applyNumberFormat="1" applyFont="1" applyBorder="1" applyAlignment="1" applyProtection="1">
      <alignment horizontal="center" vertical="center" wrapText="1"/>
    </xf>
    <xf numFmtId="0" fontId="11"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protection hidden="1"/>
    </xf>
    <xf numFmtId="0" fontId="4" fillId="0" borderId="3" xfId="0" applyFont="1" applyBorder="1" applyAlignment="1" applyProtection="1">
      <alignment horizontal="justify" vertical="center" wrapText="1"/>
      <protection hidden="1"/>
    </xf>
    <xf numFmtId="15" fontId="11" fillId="0" borderId="3" xfId="0" applyNumberFormat="1" applyFont="1" applyFill="1" applyBorder="1" applyAlignment="1">
      <alignment horizontal="center" vertical="center" wrapText="1"/>
    </xf>
    <xf numFmtId="9" fontId="4" fillId="0" borderId="3" xfId="0" applyNumberFormat="1" applyFont="1" applyBorder="1" applyAlignment="1" applyProtection="1">
      <alignment horizontal="center" vertical="center" wrapText="1"/>
      <protection locked="0"/>
    </xf>
    <xf numFmtId="164" fontId="4" fillId="0" borderId="3" xfId="1" applyNumberFormat="1" applyFont="1" applyBorder="1" applyAlignment="1" applyProtection="1">
      <alignment horizontal="center" vertical="center" wrapText="1"/>
      <protection locked="0"/>
    </xf>
    <xf numFmtId="164" fontId="11" fillId="0" borderId="3" xfId="0" applyNumberFormat="1" applyFont="1" applyFill="1" applyBorder="1" applyAlignment="1">
      <alignment horizontal="center" vertical="center" wrapText="1"/>
    </xf>
    <xf numFmtId="0" fontId="12" fillId="8" borderId="3" xfId="0" applyFont="1" applyFill="1" applyBorder="1" applyAlignment="1" applyProtection="1">
      <alignment horizontal="center" vertical="center" wrapText="1"/>
      <protection locked="0" hidden="1"/>
    </xf>
    <xf numFmtId="15" fontId="12" fillId="0" borderId="3" xfId="0" applyNumberFormat="1" applyFont="1" applyBorder="1" applyAlignment="1" applyProtection="1">
      <alignment horizontal="center" vertical="center" wrapText="1"/>
      <protection locked="0" hidden="1"/>
    </xf>
    <xf numFmtId="0" fontId="4" fillId="0" borderId="0" xfId="0" applyFont="1"/>
    <xf numFmtId="0" fontId="12" fillId="0" borderId="3" xfId="0" applyFont="1" applyFill="1" applyBorder="1" applyAlignment="1" applyProtection="1">
      <alignment horizontal="justify" vertical="center" wrapText="1"/>
      <protection hidden="1"/>
    </xf>
    <xf numFmtId="0" fontId="4" fillId="0" borderId="0" xfId="0" applyFont="1" applyBorder="1"/>
    <xf numFmtId="0" fontId="4" fillId="0" borderId="0" xfId="0" applyFont="1" applyBorder="1" applyAlignment="1">
      <alignment wrapText="1"/>
    </xf>
    <xf numFmtId="0" fontId="6" fillId="0" borderId="0" xfId="0" applyFont="1" applyBorder="1" applyAlignment="1" applyProtection="1">
      <alignment horizontal="center" vertical="center" wrapText="1"/>
      <protection hidden="1"/>
    </xf>
    <xf numFmtId="15" fontId="12" fillId="0" borderId="10" xfId="0" applyNumberFormat="1" applyFont="1" applyFill="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0" fontId="4" fillId="0" borderId="27" xfId="0" applyFont="1" applyBorder="1" applyAlignment="1">
      <alignment horizontal="center" vertical="center"/>
    </xf>
    <xf numFmtId="0" fontId="12" fillId="0" borderId="27" xfId="0" applyFont="1" applyFill="1" applyBorder="1" applyAlignment="1" applyProtection="1">
      <alignment horizontal="center" vertical="center" wrapText="1"/>
      <protection hidden="1"/>
    </xf>
    <xf numFmtId="164" fontId="6" fillId="0" borderId="0" xfId="1" applyNumberFormat="1" applyFont="1" applyAlignment="1">
      <alignment horizontal="center" vertical="center" wrapText="1"/>
    </xf>
    <xf numFmtId="164" fontId="6" fillId="0" borderId="0" xfId="1" applyNumberFormat="1" applyFont="1" applyBorder="1" applyAlignment="1" applyProtection="1">
      <alignment horizontal="center" vertical="center" wrapText="1"/>
      <protection hidden="1"/>
    </xf>
    <xf numFmtId="0" fontId="13" fillId="0" borderId="11" xfId="0" applyFont="1" applyFill="1" applyBorder="1" applyAlignment="1" applyProtection="1">
      <alignment horizontal="justify" vertical="center" wrapText="1"/>
      <protection hidden="1"/>
    </xf>
    <xf numFmtId="0" fontId="10" fillId="0" borderId="3"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13" fillId="0" borderId="3" xfId="0" applyFont="1" applyFill="1" applyBorder="1" applyAlignment="1" applyProtection="1">
      <alignment horizontal="justify" vertical="center" wrapText="1"/>
      <protection hidden="1"/>
    </xf>
    <xf numFmtId="0" fontId="12" fillId="0" borderId="3" xfId="0" applyFont="1" applyFill="1" applyBorder="1" applyAlignment="1">
      <alignment horizontal="justify" vertical="center" wrapText="1"/>
    </xf>
    <xf numFmtId="0" fontId="14" fillId="9" borderId="11" xfId="0" applyFont="1" applyFill="1" applyBorder="1" applyAlignment="1">
      <alignment horizontal="center" vertical="center" wrapText="1"/>
    </xf>
    <xf numFmtId="0" fontId="6" fillId="0" borderId="0" xfId="0" applyFont="1" applyFill="1" applyBorder="1" applyAlignment="1" applyProtection="1">
      <alignment horizontal="center" wrapText="1"/>
      <protection hidden="1"/>
    </xf>
    <xf numFmtId="0" fontId="13" fillId="0" borderId="3" xfId="0" applyFont="1" applyFill="1" applyBorder="1" applyAlignment="1">
      <alignment horizontal="justify" vertical="center" wrapText="1"/>
    </xf>
    <xf numFmtId="0" fontId="4" fillId="0" borderId="11" xfId="0" applyFont="1" applyBorder="1" applyAlignment="1" applyProtection="1">
      <alignment horizontal="center" vertical="center" wrapText="1"/>
      <protection locked="0" hidden="1"/>
    </xf>
    <xf numFmtId="15" fontId="4" fillId="0" borderId="11" xfId="0" applyNumberFormat="1" applyFont="1" applyBorder="1" applyAlignment="1" applyProtection="1">
      <alignment horizontal="center" vertical="center" wrapText="1"/>
      <protection locked="0" hidden="1"/>
    </xf>
    <xf numFmtId="0" fontId="4" fillId="0" borderId="11" xfId="0" applyFont="1" applyBorder="1" applyAlignment="1" applyProtection="1">
      <alignment horizontal="justify" vertical="center" wrapText="1"/>
      <protection locked="0" hidden="1"/>
    </xf>
    <xf numFmtId="9" fontId="12" fillId="0" borderId="11" xfId="0" applyNumberFormat="1" applyFont="1" applyFill="1" applyBorder="1" applyAlignment="1" applyProtection="1">
      <alignment horizontal="center" vertical="center" wrapText="1"/>
      <protection locked="0" hidden="1"/>
    </xf>
    <xf numFmtId="0" fontId="6" fillId="0" borderId="0" xfId="0" applyFont="1" applyBorder="1" applyAlignment="1" applyProtection="1">
      <alignment horizontal="center" vertical="center" wrapText="1"/>
      <protection locked="0" hidden="1"/>
    </xf>
    <xf numFmtId="15" fontId="4" fillId="0" borderId="28"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28" xfId="0" applyFont="1" applyBorder="1" applyAlignment="1">
      <alignment horizontal="left" vertical="center" wrapText="1"/>
    </xf>
    <xf numFmtId="0" fontId="11" fillId="18" borderId="28" xfId="0" applyFont="1" applyFill="1" applyBorder="1" applyAlignment="1">
      <alignment horizontal="center" vertical="center" wrapText="1"/>
    </xf>
    <xf numFmtId="0" fontId="4" fillId="18" borderId="28" xfId="0" applyFont="1" applyFill="1" applyBorder="1" applyAlignment="1">
      <alignment horizontal="center" vertical="center" wrapText="1"/>
    </xf>
    <xf numFmtId="164" fontId="11" fillId="18" borderId="28" xfId="0" applyNumberFormat="1" applyFont="1" applyFill="1" applyBorder="1" applyAlignment="1">
      <alignment horizontal="center" vertical="center" wrapText="1"/>
    </xf>
    <xf numFmtId="0" fontId="11" fillId="0" borderId="28" xfId="0" applyFont="1" applyBorder="1" applyAlignment="1">
      <alignment horizontal="center" vertical="center" wrapText="1"/>
    </xf>
    <xf numFmtId="0" fontId="4" fillId="0" borderId="25" xfId="0" applyFont="1" applyBorder="1" applyAlignment="1">
      <alignment horizontal="left" vertical="center" wrapText="1"/>
    </xf>
    <xf numFmtId="0" fontId="11" fillId="0" borderId="25" xfId="0" applyFont="1" applyBorder="1" applyAlignment="1">
      <alignment horizontal="left" vertical="center" wrapText="1"/>
    </xf>
    <xf numFmtId="0" fontId="11" fillId="0" borderId="25" xfId="0" applyFont="1" applyBorder="1" applyAlignment="1">
      <alignment horizontal="center" vertical="center" wrapText="1"/>
    </xf>
    <xf numFmtId="164" fontId="11" fillId="0" borderId="25" xfId="0" applyNumberFormat="1" applyFont="1" applyBorder="1" applyAlignment="1">
      <alignment horizontal="center" vertical="center" wrapText="1"/>
    </xf>
    <xf numFmtId="15" fontId="4" fillId="0" borderId="25" xfId="0" applyNumberFormat="1" applyFont="1" applyBorder="1" applyAlignment="1">
      <alignment horizontal="center" vertical="center" wrapText="1"/>
    </xf>
    <xf numFmtId="0" fontId="4" fillId="0" borderId="25" xfId="0"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25" xfId="0" applyFont="1" applyFill="1" applyBorder="1" applyAlignment="1">
      <alignment horizontal="center" vertical="center" wrapText="1"/>
    </xf>
    <xf numFmtId="15" fontId="11" fillId="0" borderId="28" xfId="0" applyNumberFormat="1"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16" xfId="0" applyFont="1" applyFill="1" applyBorder="1" applyAlignment="1" applyProtection="1">
      <alignment horizontal="center" vertical="center" wrapText="1"/>
      <protection hidden="1"/>
    </xf>
    <xf numFmtId="0" fontId="12" fillId="0" borderId="26" xfId="0" applyFont="1" applyFill="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11" fillId="0" borderId="26"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4" fillId="0" borderId="26" xfId="0" applyFont="1" applyBorder="1" applyAlignment="1" applyProtection="1">
      <alignment horizontal="center" vertical="center" wrapText="1"/>
      <protection locked="0" hidden="1"/>
    </xf>
    <xf numFmtId="0" fontId="4" fillId="0" borderId="26" xfId="0" applyFont="1" applyBorder="1" applyAlignment="1" applyProtection="1">
      <alignment horizontal="justify" vertical="center" wrapText="1"/>
      <protection locked="0" hidden="1"/>
    </xf>
    <xf numFmtId="0" fontId="4" fillId="0" borderId="27" xfId="0" applyFont="1" applyBorder="1" applyAlignment="1" applyProtection="1">
      <alignment horizontal="center" vertical="center" wrapText="1"/>
      <protection locked="0" hidden="1"/>
    </xf>
    <xf numFmtId="0" fontId="4" fillId="0" borderId="26" xfId="0" applyFont="1" applyFill="1" applyBorder="1" applyAlignment="1" applyProtection="1">
      <alignment horizontal="justify" vertical="center" wrapText="1"/>
      <protection locked="0" hidden="1"/>
    </xf>
    <xf numFmtId="0" fontId="12" fillId="8" borderId="26" xfId="0" applyFont="1" applyFill="1" applyBorder="1" applyAlignment="1" applyProtection="1">
      <alignment horizontal="justify" vertical="center" wrapText="1"/>
      <protection locked="0" hidden="1"/>
    </xf>
    <xf numFmtId="0" fontId="11" fillId="0" borderId="26" xfId="0" applyFont="1" applyBorder="1" applyAlignment="1">
      <alignment horizontal="center" vertical="center" wrapText="1"/>
    </xf>
    <xf numFmtId="0" fontId="4" fillId="0" borderId="27" xfId="0" applyFont="1" applyFill="1" applyBorder="1" applyAlignment="1" applyProtection="1">
      <alignment horizontal="center" vertical="center" wrapText="1"/>
      <protection locked="0" hidden="1"/>
    </xf>
    <xf numFmtId="0" fontId="4" fillId="0" borderId="27" xfId="0" applyFont="1" applyBorder="1" applyAlignment="1">
      <alignment horizontal="center" vertical="center" wrapText="1"/>
    </xf>
    <xf numFmtId="0" fontId="11" fillId="0" borderId="32" xfId="0" applyFont="1" applyFill="1" applyBorder="1" applyAlignment="1">
      <alignment horizontal="center" vertical="center" wrapText="1"/>
    </xf>
    <xf numFmtId="0" fontId="12" fillId="0" borderId="26" xfId="0" applyFont="1" applyFill="1" applyBorder="1" applyAlignment="1" applyProtection="1">
      <alignment horizontal="justify" vertical="center" wrapText="1"/>
      <protection locked="0" hidden="1"/>
    </xf>
    <xf numFmtId="0" fontId="4" fillId="18" borderId="33" xfId="0" applyFont="1" applyFill="1" applyBorder="1" applyAlignment="1">
      <alignment horizontal="left" vertical="center" wrapText="1"/>
    </xf>
    <xf numFmtId="0" fontId="4" fillId="18" borderId="34" xfId="0" applyFont="1" applyFill="1" applyBorder="1" applyAlignment="1">
      <alignment horizontal="left" vertical="center" wrapText="1"/>
    </xf>
    <xf numFmtId="0" fontId="4" fillId="0" borderId="34" xfId="0" applyFont="1" applyBorder="1" applyAlignment="1">
      <alignment horizontal="left" vertical="center" wrapText="1"/>
    </xf>
    <xf numFmtId="0" fontId="11" fillId="0" borderId="34" xfId="0" applyFont="1" applyBorder="1" applyAlignment="1">
      <alignment horizontal="left" vertical="center" wrapText="1"/>
    </xf>
    <xf numFmtId="0" fontId="12" fillId="0" borderId="27" xfId="0" applyFont="1" applyFill="1" applyBorder="1" applyAlignment="1" applyProtection="1">
      <alignment horizontal="center" vertical="center" wrapText="1"/>
    </xf>
    <xf numFmtId="0" fontId="4" fillId="0" borderId="27" xfId="0" applyFont="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locked="0" hidden="1"/>
    </xf>
    <xf numFmtId="0" fontId="4" fillId="0" borderId="12" xfId="0" applyFont="1" applyBorder="1" applyAlignment="1" applyProtection="1">
      <alignment horizontal="center" vertical="center" wrapText="1"/>
      <protection locked="0" hidden="1"/>
    </xf>
    <xf numFmtId="0" fontId="4" fillId="0" borderId="35" xfId="0" applyFont="1" applyBorder="1" applyAlignment="1">
      <alignment horizontal="center" vertical="center" wrapText="1"/>
    </xf>
    <xf numFmtId="14" fontId="6" fillId="0" borderId="0" xfId="0" applyNumberFormat="1" applyFont="1" applyBorder="1" applyAlignment="1" applyProtection="1">
      <alignment wrapText="1"/>
      <protection hidden="1"/>
    </xf>
    <xf numFmtId="0" fontId="4" fillId="9" borderId="3" xfId="0" applyFont="1" applyFill="1" applyBorder="1" applyAlignment="1">
      <alignment horizontal="justify" vertical="center" wrapText="1"/>
    </xf>
    <xf numFmtId="0" fontId="11" fillId="0" borderId="34" xfId="0" applyFont="1" applyBorder="1" applyAlignment="1">
      <alignment horizontal="center" vertical="center" wrapText="1"/>
    </xf>
    <xf numFmtId="15" fontId="4" fillId="0" borderId="3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11" fillId="0" borderId="39" xfId="0" applyFont="1" applyBorder="1" applyAlignment="1">
      <alignment horizontal="left" vertical="center" wrapText="1"/>
    </xf>
    <xf numFmtId="0" fontId="11" fillId="0" borderId="37" xfId="0" applyFont="1" applyBorder="1" applyAlignment="1">
      <alignment horizontal="center" vertical="center" wrapText="1"/>
    </xf>
    <xf numFmtId="0" fontId="4" fillId="18"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164" fontId="11" fillId="0" borderId="37" xfId="0" applyNumberFormat="1" applyFont="1" applyBorder="1" applyAlignment="1">
      <alignment horizontal="center" vertical="center" wrapText="1"/>
    </xf>
    <xf numFmtId="15" fontId="11" fillId="0" borderId="36" xfId="0" applyNumberFormat="1" applyFont="1" applyFill="1" applyBorder="1" applyAlignment="1">
      <alignment horizontal="center" vertical="center" wrapText="1"/>
    </xf>
    <xf numFmtId="15" fontId="4" fillId="0" borderId="37" xfId="0" applyNumberFormat="1" applyFont="1" applyBorder="1" applyAlignment="1">
      <alignment horizontal="center" vertical="center" wrapText="1"/>
    </xf>
    <xf numFmtId="0" fontId="11" fillId="0" borderId="36" xfId="0" applyFont="1" applyBorder="1" applyAlignment="1">
      <alignment horizontal="center" vertical="center" wrapText="1"/>
    </xf>
    <xf numFmtId="0" fontId="11" fillId="0" borderId="40" xfId="0" applyFont="1" applyFill="1" applyBorder="1" applyAlignment="1">
      <alignment horizontal="center" vertical="center" wrapText="1"/>
    </xf>
    <xf numFmtId="164" fontId="4" fillId="0" borderId="11" xfId="1" applyNumberFormat="1" applyFont="1" applyFill="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hidden="1"/>
    </xf>
    <xf numFmtId="0" fontId="4" fillId="0" borderId="3" xfId="0" applyFont="1" applyBorder="1" applyAlignment="1">
      <alignment horizontal="justify" vertical="center"/>
    </xf>
    <xf numFmtId="0" fontId="12" fillId="0" borderId="3" xfId="0" applyFont="1" applyBorder="1" applyAlignment="1" applyProtection="1">
      <alignment horizontal="center" vertical="center" wrapText="1"/>
      <protection locked="0" hidden="1"/>
    </xf>
    <xf numFmtId="164" fontId="4" fillId="0" borderId="11" xfId="1" applyNumberFormat="1" applyFont="1" applyBorder="1" applyAlignment="1" applyProtection="1">
      <alignment horizontal="center" vertical="center" wrapText="1"/>
      <protection locked="0" hidden="1"/>
    </xf>
    <xf numFmtId="0" fontId="4" fillId="0" borderId="3" xfId="0" applyFont="1" applyBorder="1" applyAlignment="1" applyProtection="1">
      <alignment vertical="center" wrapText="1"/>
      <protection locked="0" hidden="1"/>
    </xf>
    <xf numFmtId="15" fontId="12" fillId="9" borderId="9" xfId="0" applyNumberFormat="1" applyFont="1" applyFill="1" applyBorder="1" applyAlignment="1" applyProtection="1">
      <alignment horizontal="center" vertical="center" wrapText="1"/>
      <protection hidden="1"/>
    </xf>
    <xf numFmtId="0" fontId="4" fillId="0" borderId="10" xfId="0" applyFont="1" applyBorder="1" applyAlignment="1" applyProtection="1">
      <alignment horizontal="justify" vertical="center" wrapText="1"/>
      <protection locked="0" hidden="1"/>
    </xf>
    <xf numFmtId="0" fontId="4" fillId="0" borderId="0" xfId="0" applyFont="1" applyBorder="1" applyAlignment="1">
      <alignment horizontal="justify" vertical="center"/>
    </xf>
    <xf numFmtId="15" fontId="12" fillId="9" borderId="26" xfId="0" applyNumberFormat="1" applyFont="1" applyFill="1" applyBorder="1" applyAlignment="1" applyProtection="1">
      <alignment horizontal="center" vertical="center" wrapText="1"/>
      <protection hidden="1"/>
    </xf>
    <xf numFmtId="0" fontId="14" fillId="9" borderId="12"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12" borderId="50" xfId="0" applyFont="1" applyFill="1" applyBorder="1" applyAlignment="1">
      <alignment horizontal="center" vertical="center" wrapText="1"/>
    </xf>
    <xf numFmtId="0" fontId="14" fillId="12" borderId="53" xfId="0" applyFont="1" applyFill="1" applyBorder="1" applyAlignment="1">
      <alignment horizontal="center" vertical="center" wrapText="1"/>
    </xf>
    <xf numFmtId="164" fontId="14" fillId="12" borderId="50" xfId="1" applyNumberFormat="1" applyFont="1" applyFill="1" applyBorder="1" applyAlignment="1">
      <alignment horizontal="center" vertical="center" wrapText="1"/>
    </xf>
    <xf numFmtId="164" fontId="12" fillId="0" borderId="11" xfId="1" applyNumberFormat="1" applyFont="1" applyFill="1" applyBorder="1" applyAlignment="1" applyProtection="1">
      <alignment horizontal="center" vertical="center" wrapText="1"/>
      <protection hidden="1"/>
    </xf>
    <xf numFmtId="164" fontId="6" fillId="0" borderId="0" xfId="1" applyNumberFormat="1" applyFont="1" applyAlignment="1">
      <alignment wrapText="1"/>
    </xf>
    <xf numFmtId="164" fontId="4" fillId="9" borderId="3" xfId="1" applyNumberFormat="1" applyFont="1" applyFill="1" applyBorder="1" applyAlignment="1">
      <alignment horizontal="justify" vertical="center" wrapText="1"/>
    </xf>
    <xf numFmtId="164" fontId="6" fillId="0" borderId="0" xfId="1" applyNumberFormat="1" applyFont="1" applyBorder="1" applyAlignment="1" applyProtection="1">
      <alignment wrapText="1"/>
      <protection hidden="1"/>
    </xf>
    <xf numFmtId="9" fontId="12" fillId="0" borderId="31" xfId="0" applyNumberFormat="1" applyFont="1" applyBorder="1" applyAlignment="1">
      <alignment horizontal="center" vertical="center" wrapText="1"/>
    </xf>
    <xf numFmtId="0" fontId="11" fillId="0" borderId="31" xfId="0" applyFont="1" applyBorder="1" applyAlignment="1">
      <alignment horizontal="center" vertical="center" wrapText="1"/>
    </xf>
    <xf numFmtId="15" fontId="12" fillId="0" borderId="3" xfId="0" applyNumberFormat="1"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locked="0" hidden="1"/>
    </xf>
    <xf numFmtId="0" fontId="12" fillId="0" borderId="27" xfId="0" applyFont="1" applyFill="1" applyBorder="1" applyAlignment="1" applyProtection="1">
      <alignment horizontal="center" vertical="center" wrapText="1"/>
      <protection locked="0" hidden="1"/>
    </xf>
    <xf numFmtId="0" fontId="12" fillId="0" borderId="26" xfId="0" applyFont="1" applyFill="1" applyBorder="1" applyAlignment="1">
      <alignment horizontal="justify" vertical="center" wrapText="1"/>
    </xf>
    <xf numFmtId="0" fontId="12" fillId="0" borderId="25" xfId="0" applyFont="1" applyFill="1" applyBorder="1" applyAlignment="1">
      <alignment horizontal="center" vertical="center" wrapText="1"/>
    </xf>
    <xf numFmtId="0" fontId="12" fillId="0" borderId="3" xfId="0" applyFont="1" applyFill="1" applyBorder="1" applyAlignment="1">
      <alignment horizontal="center" vertical="center" wrapText="1"/>
    </xf>
    <xf numFmtId="164" fontId="12" fillId="0" borderId="3" xfId="1" applyNumberFormat="1" applyFont="1" applyFill="1" applyBorder="1" applyAlignment="1" applyProtection="1">
      <alignment horizontal="center" vertical="center" wrapText="1"/>
      <protection locked="0" hidden="1"/>
    </xf>
    <xf numFmtId="0" fontId="4" fillId="0" borderId="0" xfId="0" applyFont="1" applyFill="1" applyBorder="1" applyAlignment="1">
      <alignment horizontal="justify" vertical="center" wrapText="1"/>
    </xf>
    <xf numFmtId="0" fontId="12" fillId="0" borderId="19"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0" xfId="0" applyFont="1" applyFill="1" applyBorder="1" applyAlignment="1">
      <alignment horizontal="justify" vertical="top" wrapText="1"/>
    </xf>
    <xf numFmtId="0" fontId="11" fillId="0" borderId="28" xfId="0" applyFont="1" applyFill="1" applyBorder="1" applyAlignment="1">
      <alignment horizontal="center" vertical="center" wrapText="1"/>
    </xf>
    <xf numFmtId="0" fontId="15" fillId="0" borderId="3" xfId="2" applyFont="1" applyBorder="1" applyAlignment="1">
      <alignment horizontal="center" vertical="center" wrapText="1"/>
    </xf>
    <xf numFmtId="0" fontId="4" fillId="0" borderId="26" xfId="0" applyFont="1" applyBorder="1" applyAlignment="1">
      <alignment vertical="center" wrapText="1"/>
    </xf>
    <xf numFmtId="9" fontId="4" fillId="0" borderId="3"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12" fillId="0" borderId="3" xfId="0" applyFont="1" applyFill="1" applyBorder="1" applyAlignment="1" applyProtection="1">
      <alignment horizontal="left" vertical="center" wrapText="1"/>
      <protection hidden="1"/>
    </xf>
    <xf numFmtId="0" fontId="4" fillId="0" borderId="27" xfId="0" applyFont="1" applyFill="1" applyBorder="1" applyAlignment="1">
      <alignment horizontal="center" vertical="center" wrapText="1"/>
    </xf>
    <xf numFmtId="0" fontId="6" fillId="0" borderId="0" xfId="0" applyFont="1" applyBorder="1" applyAlignment="1">
      <alignment horizontal="center" wrapText="1"/>
    </xf>
    <xf numFmtId="0" fontId="14" fillId="21" borderId="65" xfId="0" applyFont="1" applyFill="1" applyBorder="1" applyAlignment="1">
      <alignment horizontal="center" vertical="center" wrapText="1"/>
    </xf>
    <xf numFmtId="0" fontId="14" fillId="21" borderId="66" xfId="0" applyFont="1" applyFill="1" applyBorder="1" applyAlignment="1">
      <alignment horizontal="center" vertical="center" wrapText="1"/>
    </xf>
    <xf numFmtId="0" fontId="14" fillId="21" borderId="68"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2" fillId="0" borderId="10" xfId="0" applyFont="1" applyFill="1" applyBorder="1" applyAlignment="1" applyProtection="1">
      <alignment horizontal="center" vertical="center" wrapText="1"/>
      <protection hidden="1"/>
    </xf>
    <xf numFmtId="15" fontId="12" fillId="0" borderId="11" xfId="0" applyNumberFormat="1" applyFont="1" applyBorder="1" applyAlignment="1" applyProtection="1">
      <alignment horizontal="center" vertical="center" wrapText="1"/>
      <protection locked="0" hidden="1"/>
    </xf>
    <xf numFmtId="0" fontId="12" fillId="0" borderId="28" xfId="0" applyFont="1" applyBorder="1" applyAlignment="1">
      <alignment horizontal="center" vertical="center" wrapText="1"/>
    </xf>
    <xf numFmtId="164" fontId="12" fillId="0" borderId="11" xfId="1" applyNumberFormat="1" applyFont="1" applyFill="1" applyBorder="1" applyAlignment="1" applyProtection="1">
      <alignment horizontal="center" vertical="center" wrapText="1"/>
      <protection locked="0" hidden="1"/>
    </xf>
    <xf numFmtId="0" fontId="12" fillId="0" borderId="11" xfId="0" applyFont="1" applyBorder="1" applyAlignment="1" applyProtection="1">
      <alignment horizontal="center" vertical="center" wrapText="1"/>
      <protection locked="0" hidden="1"/>
    </xf>
    <xf numFmtId="164" fontId="12" fillId="0" borderId="11" xfId="1" applyNumberFormat="1" applyFont="1" applyBorder="1" applyAlignment="1" applyProtection="1">
      <alignment horizontal="center" vertical="center" wrapText="1"/>
      <protection locked="0" hidden="1"/>
    </xf>
    <xf numFmtId="164" fontId="4" fillId="0" borderId="28" xfId="0" applyNumberFormat="1" applyFont="1" applyBorder="1" applyAlignment="1">
      <alignment horizontal="center" vertical="center" wrapText="1"/>
    </xf>
    <xf numFmtId="15" fontId="11" fillId="0" borderId="28" xfId="0" applyNumberFormat="1" applyFont="1" applyBorder="1" applyAlignment="1">
      <alignment horizontal="center" vertical="center" wrapText="1"/>
    </xf>
    <xf numFmtId="164" fontId="11" fillId="0" borderId="28" xfId="0" applyNumberFormat="1" applyFont="1" applyBorder="1" applyAlignment="1">
      <alignment horizontal="center" vertical="center" wrapText="1"/>
    </xf>
    <xf numFmtId="0" fontId="12" fillId="0" borderId="25" xfId="0" applyFont="1" applyBorder="1" applyAlignment="1">
      <alignment horizontal="center" vertical="center" wrapText="1"/>
    </xf>
    <xf numFmtId="0" fontId="12" fillId="0" borderId="3" xfId="0" applyFont="1" applyBorder="1" applyAlignment="1" applyProtection="1">
      <alignment horizontal="center" vertical="center" wrapText="1"/>
      <protection hidden="1"/>
    </xf>
    <xf numFmtId="164" fontId="12" fillId="0" borderId="3" xfId="1" applyNumberFormat="1" applyFont="1" applyBorder="1" applyAlignment="1" applyProtection="1">
      <alignment horizontal="center" vertical="center" wrapText="1"/>
      <protection locked="0" hidden="1"/>
    </xf>
    <xf numFmtId="2" fontId="4" fillId="0" borderId="3" xfId="0" applyNumberFormat="1" applyFont="1" applyBorder="1" applyAlignment="1" applyProtection="1">
      <alignment horizontal="center" vertical="center" wrapText="1"/>
      <protection locked="0" hidden="1"/>
    </xf>
    <xf numFmtId="0" fontId="4" fillId="9" borderId="27" xfId="0" applyFont="1" applyFill="1" applyBorder="1" applyAlignment="1">
      <alignment horizontal="justify" vertical="center" wrapText="1"/>
    </xf>
    <xf numFmtId="0" fontId="12" fillId="0" borderId="26" xfId="0" applyFont="1" applyBorder="1" applyAlignment="1" applyProtection="1">
      <alignment horizontal="justify" vertical="center" wrapText="1"/>
      <protection locked="0" hidden="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2" xfId="0" applyFont="1" applyBorder="1" applyAlignment="1" applyProtection="1">
      <alignment horizontal="justify" vertical="center" wrapText="1"/>
      <protection locked="0" hidden="1"/>
    </xf>
    <xf numFmtId="0" fontId="12" fillId="0" borderId="28" xfId="0" applyFont="1" applyFill="1" applyBorder="1" applyAlignment="1">
      <alignment horizontal="center" vertical="center" wrapText="1"/>
    </xf>
    <xf numFmtId="0" fontId="4" fillId="0" borderId="3" xfId="0" applyFont="1" applyBorder="1" applyAlignment="1">
      <alignment horizontal="center" wrapText="1"/>
    </xf>
    <xf numFmtId="10" fontId="6" fillId="0" borderId="0" xfId="1" applyNumberFormat="1" applyFont="1" applyAlignment="1">
      <alignment horizontal="center" vertical="center" wrapText="1"/>
    </xf>
    <xf numFmtId="10" fontId="14" fillId="21" borderId="66" xfId="1" applyNumberFormat="1" applyFont="1" applyFill="1" applyBorder="1" applyAlignment="1">
      <alignment horizontal="center" vertical="center" wrapText="1"/>
    </xf>
    <xf numFmtId="10" fontId="12" fillId="0" borderId="11" xfId="1" applyNumberFormat="1" applyFont="1" applyFill="1" applyBorder="1" applyAlignment="1" applyProtection="1">
      <alignment horizontal="center" vertical="center" wrapText="1"/>
      <protection hidden="1"/>
    </xf>
    <xf numFmtId="10" fontId="6" fillId="0" borderId="0" xfId="1" applyNumberFormat="1" applyFont="1" applyBorder="1" applyAlignment="1" applyProtection="1">
      <alignment horizontal="center" vertical="center" wrapText="1"/>
      <protection hidden="1"/>
    </xf>
    <xf numFmtId="2" fontId="6" fillId="0" borderId="0" xfId="0" applyNumberFormat="1" applyFont="1" applyAlignment="1">
      <alignment horizontal="center" vertical="center" wrapText="1"/>
    </xf>
    <xf numFmtId="2" fontId="14" fillId="21" borderId="66" xfId="0" applyNumberFormat="1" applyFont="1" applyFill="1" applyBorder="1" applyAlignment="1">
      <alignment horizontal="center" vertical="center" wrapText="1"/>
    </xf>
    <xf numFmtId="2" fontId="6" fillId="0" borderId="0" xfId="0" applyNumberFormat="1" applyFont="1" applyBorder="1" applyAlignment="1" applyProtection="1">
      <alignment horizontal="center" vertical="center" wrapText="1"/>
      <protection hidden="1"/>
    </xf>
    <xf numFmtId="15" fontId="12" fillId="0" borderId="26" xfId="0" applyNumberFormat="1" applyFont="1" applyFill="1" applyBorder="1" applyAlignment="1" applyProtection="1">
      <alignment horizontal="center" vertical="center" wrapText="1"/>
      <protection hidden="1"/>
    </xf>
    <xf numFmtId="0" fontId="12" fillId="0" borderId="26" xfId="0" applyFont="1" applyFill="1" applyBorder="1" applyAlignment="1" applyProtection="1">
      <alignment horizontal="center" vertical="center" wrapText="1"/>
      <protection hidden="1"/>
    </xf>
    <xf numFmtId="0" fontId="4" fillId="0" borderId="3"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3" xfId="0" applyFont="1" applyBorder="1" applyAlignment="1" applyProtection="1">
      <alignment horizontal="justify" vertical="center" wrapText="1"/>
      <protection hidden="1"/>
    </xf>
    <xf numFmtId="164" fontId="12" fillId="0" borderId="3" xfId="1" applyNumberFormat="1" applyFont="1" applyFill="1" applyBorder="1" applyAlignment="1">
      <alignment horizontal="center" vertical="center" wrapText="1"/>
    </xf>
    <xf numFmtId="0" fontId="12" fillId="0" borderId="27" xfId="0" applyFont="1" applyFill="1" applyBorder="1" applyAlignment="1">
      <alignment horizontal="center" vertical="center" wrapText="1"/>
    </xf>
    <xf numFmtId="0" fontId="4" fillId="8" borderId="3" xfId="0" applyFont="1" applyFill="1" applyBorder="1" applyAlignment="1" applyProtection="1">
      <alignment horizontal="justify" vertical="center"/>
      <protection locked="0" hidden="1"/>
    </xf>
    <xf numFmtId="0" fontId="4" fillId="8" borderId="3" xfId="0" applyFont="1" applyFill="1" applyBorder="1" applyAlignment="1" applyProtection="1">
      <alignment horizontal="justify" vertical="center" wrapText="1"/>
      <protection locked="0" hidden="1"/>
    </xf>
    <xf numFmtId="0" fontId="4" fillId="8" borderId="11" xfId="0" applyFont="1" applyFill="1" applyBorder="1" applyAlignment="1" applyProtection="1">
      <alignment horizontal="justify" vertical="center" wrapText="1"/>
      <protection locked="0" hidden="1"/>
    </xf>
    <xf numFmtId="0" fontId="12" fillId="8" borderId="3" xfId="0" applyFont="1" applyFill="1" applyBorder="1" applyAlignment="1" applyProtection="1">
      <alignment horizontal="justify" vertical="center" wrapText="1"/>
      <protection locked="0" hidden="1"/>
    </xf>
    <xf numFmtId="0" fontId="12" fillId="8" borderId="11" xfId="0" applyFont="1" applyFill="1" applyBorder="1" applyAlignment="1" applyProtection="1">
      <alignment horizontal="center" vertical="center" wrapText="1"/>
      <protection locked="0" hidden="1"/>
    </xf>
    <xf numFmtId="0" fontId="12" fillId="0" borderId="11" xfId="0" applyFont="1" applyBorder="1" applyAlignment="1" applyProtection="1">
      <alignment horizontal="justify" vertical="center" wrapText="1"/>
      <protection locked="0" hidden="1"/>
    </xf>
    <xf numFmtId="0" fontId="4" fillId="0" borderId="11" xfId="0" applyFont="1" applyFill="1" applyBorder="1" applyAlignment="1" applyProtection="1">
      <alignment horizontal="justify" vertical="center" wrapText="1"/>
      <protection locked="0" hidden="1"/>
    </xf>
    <xf numFmtId="0" fontId="12" fillId="0" borderId="3" xfId="0" applyFont="1" applyBorder="1" applyAlignment="1" applyProtection="1">
      <alignment horizontal="justify" vertical="center" wrapText="1"/>
      <protection locked="0" hidden="1"/>
    </xf>
    <xf numFmtId="0" fontId="12" fillId="0" borderId="3" xfId="0" applyFont="1" applyFill="1" applyBorder="1" applyAlignment="1" applyProtection="1">
      <alignment horizontal="justify" vertical="center" wrapText="1"/>
      <protection locked="0" hidden="1"/>
    </xf>
    <xf numFmtId="0" fontId="4" fillId="0" borderId="73" xfId="0" applyFont="1" applyBorder="1" applyAlignment="1">
      <alignment horizontal="center" vertical="center" wrapText="1"/>
    </xf>
    <xf numFmtId="0" fontId="4" fillId="0" borderId="11" xfId="0" applyNumberFormat="1" applyFont="1" applyBorder="1" applyAlignment="1" applyProtection="1">
      <alignment horizontal="center" vertical="center" wrapText="1"/>
      <protection locked="0" hidden="1"/>
    </xf>
    <xf numFmtId="0" fontId="4" fillId="0" borderId="3" xfId="0" applyFont="1" applyBorder="1" applyAlignment="1">
      <alignment vertical="center" wrapText="1"/>
    </xf>
    <xf numFmtId="0" fontId="4" fillId="0" borderId="70" xfId="0" applyFont="1" applyBorder="1" applyAlignment="1" applyProtection="1">
      <alignment horizontal="center" vertical="center" wrapText="1"/>
    </xf>
    <xf numFmtId="1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0" fillId="5" borderId="3" xfId="0" applyFont="1" applyFill="1" applyBorder="1" applyAlignment="1" applyProtection="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14" fontId="4" fillId="0" borderId="0" xfId="0" applyNumberFormat="1" applyFont="1" applyBorder="1" applyAlignment="1" applyProtection="1">
      <alignment wrapText="1"/>
      <protection hidden="1"/>
    </xf>
    <xf numFmtId="164" fontId="4" fillId="0" borderId="0" xfId="1" applyNumberFormat="1" applyFont="1" applyBorder="1" applyAlignment="1" applyProtection="1">
      <alignment wrapText="1"/>
      <protection hidden="1"/>
    </xf>
    <xf numFmtId="0" fontId="4" fillId="0" borderId="0" xfId="0" applyFont="1" applyBorder="1" applyAlignment="1" applyProtection="1">
      <alignment wrapText="1"/>
      <protection hidden="1"/>
    </xf>
    <xf numFmtId="0" fontId="4" fillId="0" borderId="0" xfId="0" applyFont="1" applyBorder="1" applyAlignment="1" applyProtection="1">
      <alignment horizontal="center" vertical="center" wrapText="1"/>
      <protection hidden="1"/>
    </xf>
    <xf numFmtId="164" fontId="4" fillId="0" borderId="0" xfId="1" applyNumberFormat="1" applyFont="1" applyBorder="1" applyAlignment="1" applyProtection="1">
      <alignment horizontal="center" vertical="center" wrapText="1"/>
      <protection hidden="1"/>
    </xf>
    <xf numFmtId="2" fontId="4" fillId="0" borderId="0" xfId="0" applyNumberFormat="1" applyFont="1" applyBorder="1" applyAlignment="1" applyProtection="1">
      <alignment horizontal="center" vertical="center" wrapText="1"/>
      <protection hidden="1"/>
    </xf>
    <xf numFmtId="10" fontId="4" fillId="0" borderId="0" xfId="1" applyNumberFormat="1" applyFont="1" applyBorder="1" applyAlignment="1" applyProtection="1">
      <alignment horizontal="center" vertical="center" wrapText="1"/>
      <protection hidden="1"/>
    </xf>
    <xf numFmtId="0" fontId="4" fillId="0" borderId="0" xfId="0" applyFont="1" applyFill="1" applyBorder="1" applyAlignment="1" applyProtection="1">
      <alignment horizontal="center" wrapText="1"/>
      <protection hidden="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4" borderId="6"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164" fontId="14" fillId="6" borderId="5" xfId="1" applyNumberFormat="1" applyFont="1" applyFill="1" applyBorder="1" applyAlignment="1" applyProtection="1">
      <alignment horizontal="center" vertical="center" wrapText="1"/>
    </xf>
    <xf numFmtId="164" fontId="14" fillId="6" borderId="6" xfId="1" applyNumberFormat="1" applyFont="1" applyFill="1" applyBorder="1" applyAlignment="1" applyProtection="1">
      <alignment horizontal="center" vertical="center" wrapText="1"/>
    </xf>
    <xf numFmtId="0" fontId="14" fillId="0" borderId="0" xfId="0" applyFont="1" applyAlignment="1">
      <alignment wrapText="1"/>
    </xf>
    <xf numFmtId="0" fontId="4" fillId="0" borderId="25" xfId="0" applyFont="1" applyFill="1" applyBorder="1" applyAlignment="1">
      <alignment horizontal="justify" vertical="center" wrapText="1"/>
    </xf>
    <xf numFmtId="0" fontId="10" fillId="7" borderId="51"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10" fillId="10" borderId="23"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10" fillId="10" borderId="24"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8" fillId="17" borderId="13" xfId="0" applyFont="1" applyFill="1" applyBorder="1" applyAlignment="1">
      <alignment horizontal="center" vertical="center" wrapText="1"/>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42" xfId="0" applyFont="1" applyFill="1" applyBorder="1" applyAlignment="1">
      <alignment horizontal="center" vertical="center" wrapText="1"/>
    </xf>
    <xf numFmtId="0" fontId="10" fillId="11" borderId="43" xfId="0" applyFont="1" applyFill="1" applyBorder="1" applyAlignment="1">
      <alignment horizontal="center" vertical="center" wrapText="1"/>
    </xf>
    <xf numFmtId="0" fontId="10" fillId="10" borderId="3" xfId="0" applyFont="1" applyFill="1" applyBorder="1" applyAlignment="1" applyProtection="1">
      <alignment horizontal="center" vertical="center" wrapText="1"/>
    </xf>
    <xf numFmtId="0" fontId="10" fillId="11" borderId="41" xfId="0" applyFont="1" applyFill="1" applyBorder="1" applyAlignment="1">
      <alignment horizontal="center" vertical="center" wrapText="1"/>
    </xf>
    <xf numFmtId="0" fontId="10" fillId="11" borderId="69" xfId="0" applyFont="1" applyFill="1" applyBorder="1" applyAlignment="1">
      <alignment horizontal="center" vertical="center" wrapText="1"/>
    </xf>
    <xf numFmtId="0" fontId="8" fillId="16" borderId="13" xfId="0" applyFont="1" applyFill="1" applyBorder="1" applyAlignment="1" applyProtection="1">
      <alignment horizontal="center" vertical="center" wrapText="1"/>
    </xf>
    <xf numFmtId="0" fontId="8" fillId="16" borderId="14" xfId="0" applyFont="1" applyFill="1" applyBorder="1" applyAlignment="1" applyProtection="1">
      <alignment horizontal="center" vertical="center" wrapText="1"/>
    </xf>
    <xf numFmtId="0" fontId="8" fillId="16" borderId="15" xfId="0" applyFont="1" applyFill="1" applyBorder="1" applyAlignment="1" applyProtection="1">
      <alignment horizontal="center" vertical="center" wrapText="1"/>
    </xf>
    <xf numFmtId="0" fontId="10" fillId="7" borderId="41" xfId="0" applyFont="1" applyFill="1" applyBorder="1" applyAlignment="1">
      <alignment horizontal="center" vertical="center" wrapText="1"/>
    </xf>
    <xf numFmtId="0" fontId="10" fillId="7" borderId="47" xfId="0" applyFont="1" applyFill="1" applyBorder="1" applyAlignment="1">
      <alignment horizontal="center" vertical="center" wrapText="1"/>
    </xf>
    <xf numFmtId="164" fontId="10" fillId="7" borderId="29" xfId="1" applyNumberFormat="1" applyFont="1" applyFill="1" applyBorder="1" applyAlignment="1">
      <alignment horizontal="center" vertical="center" wrapText="1"/>
    </xf>
    <xf numFmtId="164" fontId="10" fillId="7" borderId="49" xfId="1" applyNumberFormat="1" applyFont="1" applyFill="1" applyBorder="1" applyAlignment="1">
      <alignment horizontal="center" vertical="center" wrapText="1"/>
    </xf>
    <xf numFmtId="0" fontId="10" fillId="7" borderId="29"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8" fillId="19" borderId="54" xfId="0" applyFont="1" applyFill="1" applyBorder="1" applyAlignment="1">
      <alignment horizontal="center" vertical="center" wrapText="1"/>
    </xf>
    <xf numFmtId="0" fontId="8" fillId="19" borderId="55" xfId="0" applyFont="1" applyFill="1" applyBorder="1" applyAlignment="1">
      <alignment horizontal="center" vertical="center" wrapText="1"/>
    </xf>
    <xf numFmtId="0" fontId="8" fillId="19" borderId="56" xfId="0" applyFont="1" applyFill="1" applyBorder="1" applyAlignment="1">
      <alignment horizontal="center" vertical="center" wrapText="1"/>
    </xf>
    <xf numFmtId="0" fontId="10" fillId="20" borderId="57" xfId="0" applyFont="1" applyFill="1" applyBorder="1" applyAlignment="1">
      <alignment horizontal="center" vertical="center" wrapText="1"/>
    </xf>
    <xf numFmtId="0" fontId="10" fillId="20" borderId="61" xfId="0" applyFont="1" applyFill="1" applyBorder="1" applyAlignment="1">
      <alignment horizontal="center" vertical="center" wrapText="1"/>
    </xf>
    <xf numFmtId="0" fontId="10" fillId="20" borderId="58" xfId="0" applyFont="1" applyFill="1" applyBorder="1" applyAlignment="1">
      <alignment horizontal="center" vertical="center" wrapText="1"/>
    </xf>
    <xf numFmtId="0" fontId="10" fillId="20" borderId="62" xfId="0" applyFont="1" applyFill="1" applyBorder="1" applyAlignment="1">
      <alignment horizontal="center" vertical="center" wrapText="1"/>
    </xf>
    <xf numFmtId="0" fontId="6" fillId="0" borderId="18" xfId="0" applyFont="1" applyBorder="1" applyAlignment="1">
      <alignment horizontal="center" wrapText="1"/>
    </xf>
    <xf numFmtId="0" fontId="6" fillId="0" borderId="1" xfId="0" applyFont="1" applyBorder="1" applyAlignment="1">
      <alignment horizontal="center" wrapText="1"/>
    </xf>
    <xf numFmtId="0" fontId="6" fillId="0" borderId="19" xfId="0" applyFont="1" applyBorder="1" applyAlignment="1">
      <alignment horizontal="center" wrapText="1"/>
    </xf>
    <xf numFmtId="0" fontId="6" fillId="0" borderId="0" xfId="0" applyFont="1" applyBorder="1" applyAlignment="1">
      <alignment horizontal="center" wrapText="1"/>
    </xf>
    <xf numFmtId="0" fontId="6" fillId="0" borderId="20" xfId="0" applyFont="1" applyBorder="1" applyAlignment="1">
      <alignment horizontal="center" wrapText="1"/>
    </xf>
    <xf numFmtId="0" fontId="6" fillId="0" borderId="2" xfId="0" applyFont="1" applyBorder="1" applyAlignment="1">
      <alignment horizontal="center" wrapText="1"/>
    </xf>
    <xf numFmtId="0" fontId="8" fillId="14" borderId="13"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15" xfId="0" applyFont="1" applyFill="1" applyBorder="1" applyAlignment="1">
      <alignment horizontal="center" vertical="center" wrapText="1"/>
    </xf>
    <xf numFmtId="0" fontId="10" fillId="3" borderId="17"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21"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8" fillId="15" borderId="13" xfId="0" applyFont="1" applyFill="1" applyBorder="1" applyAlignment="1" applyProtection="1">
      <alignment horizontal="center" vertical="center" wrapText="1"/>
    </xf>
    <xf numFmtId="0" fontId="8" fillId="15" borderId="14" xfId="0" applyFont="1" applyFill="1" applyBorder="1" applyAlignment="1" applyProtection="1">
      <alignment horizontal="center" vertical="center" wrapText="1"/>
    </xf>
    <xf numFmtId="0" fontId="8" fillId="15" borderId="15" xfId="0" applyFont="1" applyFill="1" applyBorder="1" applyAlignment="1" applyProtection="1">
      <alignment horizontal="center" vertical="center" wrapText="1"/>
    </xf>
    <xf numFmtId="0" fontId="8" fillId="13" borderId="13" xfId="0" applyFont="1" applyFill="1" applyBorder="1" applyAlignment="1" applyProtection="1">
      <alignment horizontal="center" vertical="center" wrapText="1"/>
    </xf>
    <xf numFmtId="0" fontId="8" fillId="13" borderId="14" xfId="0" applyFont="1" applyFill="1" applyBorder="1" applyAlignment="1" applyProtection="1">
      <alignment horizontal="center" vertical="center" wrapText="1"/>
    </xf>
    <xf numFmtId="0" fontId="8" fillId="13" borderId="15"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protection locked="0" hidden="1"/>
    </xf>
    <xf numFmtId="0" fontId="10" fillId="5" borderId="11" xfId="0" applyFont="1" applyFill="1" applyBorder="1" applyAlignment="1" applyProtection="1">
      <alignment horizontal="center" vertical="center" wrapText="1"/>
      <protection locked="0" hidden="1"/>
    </xf>
    <xf numFmtId="164" fontId="10" fillId="10" borderId="17" xfId="1" applyNumberFormat="1" applyFont="1" applyFill="1" applyBorder="1" applyAlignment="1" applyProtection="1">
      <alignment horizontal="center" vertical="center" wrapText="1"/>
    </xf>
    <xf numFmtId="164" fontId="10" fillId="10" borderId="12" xfId="1" applyNumberFormat="1" applyFont="1" applyFill="1" applyBorder="1" applyAlignment="1" applyProtection="1">
      <alignment horizontal="center" vertical="center" wrapText="1"/>
    </xf>
    <xf numFmtId="0" fontId="10" fillId="10" borderId="22" xfId="0" applyFont="1" applyFill="1" applyBorder="1" applyAlignment="1" applyProtection="1">
      <alignment horizontal="center" vertical="center" wrapText="1"/>
    </xf>
    <xf numFmtId="0" fontId="10" fillId="10" borderId="10" xfId="0" applyFont="1" applyFill="1" applyBorder="1" applyAlignment="1" applyProtection="1">
      <alignment horizontal="center" vertical="center" wrapText="1"/>
    </xf>
    <xf numFmtId="2" fontId="10" fillId="20" borderId="58" xfId="0" applyNumberFormat="1" applyFont="1" applyFill="1" applyBorder="1" applyAlignment="1">
      <alignment horizontal="center" vertical="center" wrapText="1"/>
    </xf>
    <xf numFmtId="2" fontId="10" fillId="20" borderId="62" xfId="0" applyNumberFormat="1" applyFont="1" applyFill="1" applyBorder="1" applyAlignment="1">
      <alignment horizontal="center" vertical="center" wrapText="1"/>
    </xf>
    <xf numFmtId="10" fontId="10" fillId="20" borderId="58" xfId="1" applyNumberFormat="1" applyFont="1" applyFill="1" applyBorder="1" applyAlignment="1">
      <alignment horizontal="center" vertical="center" wrapText="1"/>
    </xf>
    <xf numFmtId="10" fontId="10" fillId="20" borderId="62" xfId="1" applyNumberFormat="1" applyFont="1" applyFill="1" applyBorder="1" applyAlignment="1">
      <alignment horizontal="center" vertical="center" wrapText="1"/>
    </xf>
    <xf numFmtId="0" fontId="10" fillId="20" borderId="59" xfId="0" applyFont="1" applyFill="1" applyBorder="1" applyAlignment="1">
      <alignment horizontal="center" vertical="center" wrapText="1"/>
    </xf>
    <xf numFmtId="0" fontId="10" fillId="20" borderId="63" xfId="0" applyFont="1" applyFill="1" applyBorder="1" applyAlignment="1">
      <alignment horizontal="center" vertical="center" wrapText="1"/>
    </xf>
    <xf numFmtId="0" fontId="10" fillId="20" borderId="67" xfId="0" applyFont="1" applyFill="1" applyBorder="1" applyAlignment="1">
      <alignment horizontal="center" vertical="center" wrapText="1"/>
    </xf>
    <xf numFmtId="0" fontId="10" fillId="20" borderId="60" xfId="0" applyFont="1" applyFill="1" applyBorder="1" applyAlignment="1">
      <alignment horizontal="center" vertical="center" wrapText="1"/>
    </xf>
    <xf numFmtId="0" fontId="10" fillId="20" borderId="64" xfId="0" applyFont="1" applyFill="1" applyBorder="1" applyAlignment="1">
      <alignment horizontal="center" vertical="center" wrapText="1"/>
    </xf>
    <xf numFmtId="0" fontId="4" fillId="0" borderId="70"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1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0" fillId="0" borderId="1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6" xfId="0" applyFont="1" applyBorder="1" applyAlignment="1">
      <alignment horizontal="center" vertical="center" wrapText="1"/>
    </xf>
    <xf numFmtId="0" fontId="10" fillId="0" borderId="71" xfId="0" applyFont="1" applyBorder="1" applyAlignment="1">
      <alignment horizontal="left" vertical="center"/>
    </xf>
    <xf numFmtId="0" fontId="10" fillId="0" borderId="7" xfId="0" applyFont="1" applyBorder="1" applyAlignment="1">
      <alignment horizontal="left" vertical="center"/>
    </xf>
    <xf numFmtId="0" fontId="10" fillId="0" borderId="74" xfId="0" applyFont="1" applyBorder="1" applyAlignment="1">
      <alignment horizontal="left" vertical="center"/>
    </xf>
    <xf numFmtId="0" fontId="10" fillId="0" borderId="72"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77" xfId="0" applyFont="1" applyBorder="1" applyAlignment="1">
      <alignment horizontal="left" vertical="center"/>
    </xf>
    <xf numFmtId="0" fontId="10" fillId="0" borderId="75" xfId="0" applyFont="1" applyBorder="1" applyAlignment="1">
      <alignment horizontal="left" vertical="center"/>
    </xf>
    <xf numFmtId="0" fontId="10" fillId="0" borderId="76" xfId="0" applyFont="1" applyBorder="1" applyAlignment="1">
      <alignment horizontal="left" vertical="center"/>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183">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s>
  <tableStyles count="0" defaultTableStyle="TableStyleMedium9" defaultPivotStyle="PivotStyleLight16"/>
  <colors>
    <mruColors>
      <color rgb="FFCC0000"/>
      <color rgb="FFFF3300"/>
      <color rgb="FFFF3000"/>
      <color rgb="FFF22E00"/>
      <color rgb="FFFA0000"/>
      <color rgb="FFEA0000"/>
      <color rgb="FFFF45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923925</xdr:colOff>
      <xdr:row>0</xdr:row>
      <xdr:rowOff>38100</xdr:rowOff>
    </xdr:from>
    <xdr:to>
      <xdr:col>2</xdr:col>
      <xdr:colOff>371475</xdr:colOff>
      <xdr:row>3</xdr:row>
      <xdr:rowOff>228600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38100"/>
          <a:ext cx="1495425" cy="990600"/>
        </a:xfrm>
        <a:prstGeom prst="rect">
          <a:avLst/>
        </a:prstGeom>
        <a:noFill/>
        <a:ln>
          <a:noFill/>
        </a:ln>
      </xdr:spPr>
    </xdr:pic>
    <xdr:clientData/>
  </xdr:twoCellAnchor>
  <xdr:twoCellAnchor editAs="oneCell">
    <xdr:from>
      <xdr:col>28</xdr:col>
      <xdr:colOff>1085849</xdr:colOff>
      <xdr:row>125</xdr:row>
      <xdr:rowOff>74295</xdr:rowOff>
    </xdr:from>
    <xdr:to>
      <xdr:col>28</xdr:col>
      <xdr:colOff>2979420</xdr:colOff>
      <xdr:row>125</xdr:row>
      <xdr:rowOff>1654439</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326289" y="213624795"/>
          <a:ext cx="1893571" cy="1580144"/>
        </a:xfrm>
        <a:prstGeom prst="rect">
          <a:avLst/>
        </a:prstGeom>
      </xdr:spPr>
    </xdr:pic>
    <xdr:clientData/>
  </xdr:twoCellAnchor>
  <xdr:twoCellAnchor editAs="oneCell">
    <xdr:from>
      <xdr:col>45</xdr:col>
      <xdr:colOff>1082040</xdr:colOff>
      <xdr:row>0</xdr:row>
      <xdr:rowOff>7620</xdr:rowOff>
    </xdr:from>
    <xdr:to>
      <xdr:col>46</xdr:col>
      <xdr:colOff>666749</xdr:colOff>
      <xdr:row>3</xdr:row>
      <xdr:rowOff>194392</xdr:rowOff>
    </xdr:to>
    <xdr:pic>
      <xdr:nvPicPr>
        <xdr:cNvPr id="7" name="3 Imagen" descr="C:\Users\john.garcia\Desktop\2020-01-08.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67060" y="7620"/>
          <a:ext cx="1085849" cy="986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naranjom\Downloads\PLAN%20MEJORAMIENTO%20CONTABLE%20servicios%20admon%2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izeth.gonzalez\Downloads\Plan%20de%20mejoramiento%20Auditoria%20interna%20OCI%20(1)%20(1)%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2018\AUDITORIAS\6.%20INVENTARIOS\INFORMES\P.M\CCSE-FT-001%20P.M.%20DE%20S.A%20AUDITORIA%20INVENTARIO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2018\AUDITORIAS\11.%20DECRETO%20371\GESTI&#211;N%20CONTRACTUAL\Plan%20mejoramiento\CCSE-FT-001%20ADMINISTRACI&#211;N%20DE%20ACCIONES%20CORRECTIVAS,%20PREVENTIVAS%20Y%20DE%20MEJORAMIENTO%20JURIDICA%20DEFINI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20(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gonzalezr\Downloads\Plan%20de%20mejoramiento%20Nuevos%20Negocios%201210201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jgonzalezr\Downloads\Diligenciado%20-%20CCSE-FT-001%20ACPM_AUD_DECRETO%20371_ART_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gonzalezr\Downloads\CCSE-FT-001%20ACPM_AUD_TALENTO_HUMANO_%20Ultima%20versi&#243;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izeth.gonzalez\Downloads\FORMULACION%20P.%20M%20AUD_SS.%20ADM%20V.%20%20F.%20%20REV..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X:\2019\AUDITOR&#205;AS\6.%20DECRETO%20371_ATENCI&#211;N%20AL%20CIUDADANO\PLAN%20DE%20MEJORAMIENTO\CCSE-FT-001%20ACPM_AUD_371-2010_AT.%20CIUDADAN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nidades%20compartidas/OFICINA%20CONTROL%20INTERNO%202020/110.24%20PLANES/110.24.92%20PLAN%20DE%20AUDITORIA/202002181102492AUDTIC/20200726_CCSE-FT-001_ACPM_AUDTI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Jizeth%20G\Downloads\CCSE-FT-001_PM_PORMENORIZADOAVF%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Jizeth%20G\Downloads\CCSE-FT-001%20FORMULACI&#211;N%20PLAN%20DE%20MEJORAMIENTO%20DISE&#209;O%20CREACION%20CONTENIDOS%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jizeth.gonzalez\Downloads\20200930_CCSE-FT-001_FORMULACI&#211;N%20PLAN%20DE%20MEJORAMIENTO_AUDDEC371AC%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gonzalezr\Downloads\CCSE-FT-001%20ACPM_Visita%20Archivo%20Distrital_2019_V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izeth%20G\Downloads\FINAL%20CONSOLIDADO%20PM%20CIC%20CCSE-FT-001%20ADMINISTRACION%20DE%20ACCIONES%20CORRECTIVAS,%20PREVENTIVAS%20Y%20DE%20MEJORA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Mery%20Ardila/Downloads/CCSE-FT-001%20ADMINISTRACION%20DE%20ACCIONES%20CORRECTIVAS,%20PREVENTIVAS%20Y%20DE%20MEJORAMIENTO%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izeth%20G\Downloads\CCSE-FT-001%20ADMINISTRACION%20DE%20ACCIONES%20CORRECTIVAS,%20PREVENTIVAS%20Y%20DE%20MEJORAMIENTO.COMERCIALIZ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navella\Downloads\CCSE-FT-001%20ACPM_AUD_COMUNICACIONES%20(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row r="2">
          <cell r="A2" t="str">
            <v>Planeación Estratégica (Estratégico)</v>
          </cell>
        </row>
      </sheetData>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2"/>
  <sheetViews>
    <sheetView tabSelected="1" zoomScaleNormal="100" workbookViewId="0">
      <selection sqref="A1:C4"/>
    </sheetView>
  </sheetViews>
  <sheetFormatPr baseColWidth="10" defaultColWidth="11.44140625" defaultRowHeight="13.2" x14ac:dyDescent="0.25"/>
  <cols>
    <col min="1" max="1" width="15.5546875" style="215" customWidth="1"/>
    <col min="2" max="2" width="15.109375" style="215" customWidth="1"/>
    <col min="3" max="3" width="24.109375" style="215" customWidth="1"/>
    <col min="4" max="4" width="24.6640625" style="48" customWidth="1"/>
    <col min="5" max="5" width="17.109375" style="215" customWidth="1"/>
    <col min="6" max="6" width="19.33203125" style="48" customWidth="1"/>
    <col min="7" max="7" width="75.6640625" style="47" customWidth="1"/>
    <col min="8" max="8" width="23.109375" style="44" customWidth="1"/>
    <col min="9" max="9" width="49.5546875" style="47" customWidth="1"/>
    <col min="10" max="10" width="49.6640625" style="215" customWidth="1"/>
    <col min="11" max="11" width="16.6640625" style="47" customWidth="1"/>
    <col min="12" max="12" width="14.6640625" style="47" customWidth="1"/>
    <col min="13" max="13" width="34.109375" style="215" customWidth="1"/>
    <col min="14" max="14" width="28.33203125" style="48" customWidth="1"/>
    <col min="15" max="15" width="16.33203125" style="215" customWidth="1"/>
    <col min="16" max="17" width="15.6640625" style="215" customWidth="1"/>
    <col min="18" max="21" width="15.6640625" style="48" customWidth="1"/>
    <col min="22" max="22" width="18.5546875" style="160" customWidth="1"/>
    <col min="23" max="23" width="80.6640625" style="160" customWidth="1"/>
    <col min="24" max="24" width="18.5546875" style="194" customWidth="1"/>
    <col min="25" max="26" width="18.5546875" style="49" customWidth="1"/>
    <col min="27" max="28" width="22.5546875" style="96" customWidth="1"/>
    <col min="29" max="29" width="82.44140625" style="96" customWidth="1"/>
    <col min="30" max="30" width="22.88671875" style="102" customWidth="1"/>
    <col min="31" max="33" width="22.88671875" style="96" customWidth="1"/>
    <col min="34" max="34" width="22.5546875" style="96" customWidth="1"/>
    <col min="35" max="35" width="51.6640625" style="96" customWidth="1"/>
    <col min="36" max="36" width="22.5546875" style="96" customWidth="1"/>
    <col min="37" max="37" width="22.5546875" style="246" customWidth="1"/>
    <col min="38" max="38" width="22.5546875" style="243" customWidth="1"/>
    <col min="39" max="40" width="22.5546875" style="96" hidden="1" customWidth="1"/>
    <col min="41" max="41" width="22.5546875" style="96" customWidth="1"/>
    <col min="42" max="42" width="88.6640625" style="96" customWidth="1"/>
    <col min="43" max="43" width="22.5546875" style="96" customWidth="1"/>
    <col min="44" max="44" width="21.88671875" style="49" customWidth="1"/>
    <col min="45" max="45" width="23.6640625" style="109" customWidth="1"/>
    <col min="46" max="47" width="21.88671875" style="109" customWidth="1"/>
    <col min="48" max="16384" width="11.44140625" style="47"/>
  </cols>
  <sheetData>
    <row r="1" spans="1:47" s="4" customFormat="1" ht="21" customHeight="1" x14ac:dyDescent="0.25">
      <c r="A1" s="332"/>
      <c r="B1" s="333"/>
      <c r="C1" s="333"/>
      <c r="D1" s="376" t="s">
        <v>1044</v>
      </c>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88" t="s">
        <v>70</v>
      </c>
      <c r="AR1" s="389"/>
      <c r="AS1" s="390"/>
      <c r="AT1" s="382"/>
      <c r="AU1" s="383"/>
    </row>
    <row r="2" spans="1:47" s="4" customFormat="1" ht="21" customHeight="1" x14ac:dyDescent="0.25">
      <c r="A2" s="334"/>
      <c r="B2" s="335"/>
      <c r="C2" s="335"/>
      <c r="D2" s="378"/>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91" t="s">
        <v>1042</v>
      </c>
      <c r="AR2" s="392"/>
      <c r="AS2" s="393"/>
      <c r="AT2" s="384"/>
      <c r="AU2" s="385"/>
    </row>
    <row r="3" spans="1:47" s="4" customFormat="1" ht="21" customHeight="1" x14ac:dyDescent="0.25">
      <c r="A3" s="334"/>
      <c r="B3" s="335"/>
      <c r="C3" s="335"/>
      <c r="D3" s="378"/>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91" t="s">
        <v>1043</v>
      </c>
      <c r="AR3" s="392"/>
      <c r="AS3" s="393"/>
      <c r="AT3" s="384"/>
      <c r="AU3" s="385"/>
    </row>
    <row r="4" spans="1:47" s="4" customFormat="1" ht="21" customHeight="1" thickBot="1" x14ac:dyDescent="0.3">
      <c r="A4" s="336"/>
      <c r="B4" s="337"/>
      <c r="C4" s="337"/>
      <c r="D4" s="380"/>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94" t="s">
        <v>51</v>
      </c>
      <c r="AR4" s="395"/>
      <c r="AS4" s="396"/>
      <c r="AT4" s="386"/>
      <c r="AU4" s="387"/>
    </row>
    <row r="5" spans="1:47" s="4" customFormat="1" ht="6" customHeight="1" thickBot="1" x14ac:dyDescent="0.3">
      <c r="A5" s="5"/>
      <c r="B5" s="5"/>
      <c r="C5" s="5"/>
      <c r="D5" s="39"/>
      <c r="E5" s="5"/>
      <c r="F5" s="39"/>
      <c r="H5" s="5"/>
      <c r="J5" s="5"/>
      <c r="M5" s="5"/>
      <c r="N5" s="115"/>
      <c r="O5" s="5"/>
      <c r="P5" s="5"/>
      <c r="Q5" s="5"/>
      <c r="R5" s="39"/>
      <c r="S5" s="39"/>
      <c r="T5" s="39"/>
      <c r="U5" s="39"/>
      <c r="X5" s="192"/>
      <c r="AA5" s="39"/>
      <c r="AB5" s="39"/>
      <c r="AC5" s="39"/>
      <c r="AD5" s="101"/>
      <c r="AE5" s="39"/>
      <c r="AF5" s="39"/>
      <c r="AG5" s="39"/>
      <c r="AH5" s="39"/>
      <c r="AI5" s="39"/>
      <c r="AJ5" s="39"/>
      <c r="AK5" s="244"/>
      <c r="AL5" s="240"/>
      <c r="AM5" s="39"/>
      <c r="AN5" s="39"/>
      <c r="AO5" s="39"/>
      <c r="AP5" s="39"/>
      <c r="AQ5" s="39"/>
      <c r="AU5" s="5"/>
    </row>
    <row r="6" spans="1:47" s="4" customFormat="1" ht="22.5" customHeight="1" thickBot="1" x14ac:dyDescent="0.3">
      <c r="A6" s="349" t="s">
        <v>86</v>
      </c>
      <c r="B6" s="350"/>
      <c r="C6" s="350"/>
      <c r="D6" s="350"/>
      <c r="E6" s="350"/>
      <c r="F6" s="350"/>
      <c r="G6" s="350"/>
      <c r="H6" s="351"/>
      <c r="I6" s="352" t="s">
        <v>8</v>
      </c>
      <c r="J6" s="353"/>
      <c r="K6" s="353"/>
      <c r="L6" s="353"/>
      <c r="M6" s="353"/>
      <c r="N6" s="353"/>
      <c r="O6" s="353"/>
      <c r="P6" s="353"/>
      <c r="Q6" s="353"/>
      <c r="R6" s="353"/>
      <c r="S6" s="353"/>
      <c r="T6" s="353"/>
      <c r="U6" s="354"/>
      <c r="V6" s="316" t="s">
        <v>600</v>
      </c>
      <c r="W6" s="317"/>
      <c r="X6" s="317"/>
      <c r="Y6" s="317"/>
      <c r="Z6" s="317"/>
      <c r="AA6" s="318"/>
      <c r="AB6" s="338" t="s">
        <v>695</v>
      </c>
      <c r="AC6" s="339"/>
      <c r="AD6" s="339"/>
      <c r="AE6" s="339"/>
      <c r="AF6" s="339"/>
      <c r="AG6" s="340"/>
      <c r="AH6" s="325" t="s">
        <v>694</v>
      </c>
      <c r="AI6" s="326"/>
      <c r="AJ6" s="326"/>
      <c r="AK6" s="326"/>
      <c r="AL6" s="326"/>
      <c r="AM6" s="326"/>
      <c r="AN6" s="326"/>
      <c r="AO6" s="326"/>
      <c r="AP6" s="326"/>
      <c r="AQ6" s="327"/>
      <c r="AR6" s="306" t="s">
        <v>95</v>
      </c>
      <c r="AS6" s="307"/>
      <c r="AT6" s="307"/>
      <c r="AU6" s="308"/>
    </row>
    <row r="7" spans="1:47" s="6" customFormat="1" ht="21" customHeight="1" x14ac:dyDescent="0.2">
      <c r="A7" s="302" t="s">
        <v>0</v>
      </c>
      <c r="B7" s="304" t="s">
        <v>1</v>
      </c>
      <c r="C7" s="304" t="s">
        <v>87</v>
      </c>
      <c r="D7" s="304" t="s">
        <v>2</v>
      </c>
      <c r="E7" s="304" t="s">
        <v>88</v>
      </c>
      <c r="F7" s="304" t="s">
        <v>3</v>
      </c>
      <c r="G7" s="304" t="s">
        <v>91</v>
      </c>
      <c r="H7" s="341" t="s">
        <v>4</v>
      </c>
      <c r="I7" s="343" t="s">
        <v>93</v>
      </c>
      <c r="J7" s="345" t="s">
        <v>9</v>
      </c>
      <c r="K7" s="346"/>
      <c r="L7" s="300" t="s">
        <v>11</v>
      </c>
      <c r="M7" s="300" t="s">
        <v>13</v>
      </c>
      <c r="N7" s="355" t="s">
        <v>84</v>
      </c>
      <c r="O7" s="300" t="s">
        <v>23</v>
      </c>
      <c r="P7" s="300" t="s">
        <v>26</v>
      </c>
      <c r="Q7" s="300" t="s">
        <v>25</v>
      </c>
      <c r="R7" s="300" t="s">
        <v>12</v>
      </c>
      <c r="S7" s="300" t="s">
        <v>69</v>
      </c>
      <c r="T7" s="300" t="s">
        <v>83</v>
      </c>
      <c r="U7" s="347" t="s">
        <v>24</v>
      </c>
      <c r="V7" s="359" t="s">
        <v>222</v>
      </c>
      <c r="W7" s="297" t="s">
        <v>335</v>
      </c>
      <c r="X7" s="299" t="s">
        <v>599</v>
      </c>
      <c r="Y7" s="298" t="s">
        <v>334</v>
      </c>
      <c r="Z7" s="298" t="s">
        <v>443</v>
      </c>
      <c r="AA7" s="357" t="s">
        <v>444</v>
      </c>
      <c r="AB7" s="319" t="s">
        <v>222</v>
      </c>
      <c r="AC7" s="323" t="s">
        <v>335</v>
      </c>
      <c r="AD7" s="321" t="s">
        <v>599</v>
      </c>
      <c r="AE7" s="323" t="s">
        <v>334</v>
      </c>
      <c r="AF7" s="323" t="s">
        <v>443</v>
      </c>
      <c r="AG7" s="295" t="s">
        <v>444</v>
      </c>
      <c r="AH7" s="328" t="s">
        <v>222</v>
      </c>
      <c r="AI7" s="330" t="s">
        <v>224</v>
      </c>
      <c r="AJ7" s="330" t="s">
        <v>225</v>
      </c>
      <c r="AK7" s="361" t="s">
        <v>430</v>
      </c>
      <c r="AL7" s="363" t="s">
        <v>431</v>
      </c>
      <c r="AM7" s="365" t="s">
        <v>906</v>
      </c>
      <c r="AN7" s="365" t="s">
        <v>907</v>
      </c>
      <c r="AO7" s="330" t="s">
        <v>432</v>
      </c>
      <c r="AP7" s="330" t="s">
        <v>441</v>
      </c>
      <c r="AQ7" s="368" t="s">
        <v>442</v>
      </c>
      <c r="AR7" s="314" t="s">
        <v>34</v>
      </c>
      <c r="AS7" s="309" t="s">
        <v>394</v>
      </c>
      <c r="AT7" s="309" t="s">
        <v>96</v>
      </c>
      <c r="AU7" s="311" t="s">
        <v>97</v>
      </c>
    </row>
    <row r="8" spans="1:47" s="6" customFormat="1" ht="18.75" customHeight="1" x14ac:dyDescent="0.2">
      <c r="A8" s="303"/>
      <c r="B8" s="305"/>
      <c r="C8" s="305"/>
      <c r="D8" s="305"/>
      <c r="E8" s="305"/>
      <c r="F8" s="305"/>
      <c r="G8" s="305"/>
      <c r="H8" s="342"/>
      <c r="I8" s="344"/>
      <c r="J8" s="271" t="s">
        <v>42</v>
      </c>
      <c r="K8" s="271" t="s">
        <v>41</v>
      </c>
      <c r="L8" s="301"/>
      <c r="M8" s="301"/>
      <c r="N8" s="356"/>
      <c r="O8" s="301"/>
      <c r="P8" s="301"/>
      <c r="Q8" s="301"/>
      <c r="R8" s="301"/>
      <c r="S8" s="301"/>
      <c r="T8" s="301"/>
      <c r="U8" s="348"/>
      <c r="V8" s="360"/>
      <c r="W8" s="298"/>
      <c r="X8" s="298"/>
      <c r="Y8" s="313"/>
      <c r="Z8" s="313"/>
      <c r="AA8" s="358"/>
      <c r="AB8" s="320"/>
      <c r="AC8" s="324"/>
      <c r="AD8" s="322"/>
      <c r="AE8" s="324"/>
      <c r="AF8" s="324"/>
      <c r="AG8" s="296"/>
      <c r="AH8" s="329"/>
      <c r="AI8" s="331"/>
      <c r="AJ8" s="331"/>
      <c r="AK8" s="362"/>
      <c r="AL8" s="364"/>
      <c r="AM8" s="366"/>
      <c r="AN8" s="366"/>
      <c r="AO8" s="331"/>
      <c r="AP8" s="331"/>
      <c r="AQ8" s="369"/>
      <c r="AR8" s="315"/>
      <c r="AS8" s="310"/>
      <c r="AT8" s="310"/>
      <c r="AU8" s="312"/>
    </row>
    <row r="9" spans="1:47" s="293" customFormat="1" ht="41.25" customHeight="1" thickBot="1" x14ac:dyDescent="0.25">
      <c r="A9" s="282" t="s">
        <v>27</v>
      </c>
      <c r="B9" s="283" t="s">
        <v>5</v>
      </c>
      <c r="C9" s="283" t="s">
        <v>6</v>
      </c>
      <c r="D9" s="283" t="s">
        <v>89</v>
      </c>
      <c r="E9" s="284" t="s">
        <v>5</v>
      </c>
      <c r="F9" s="283" t="s">
        <v>90</v>
      </c>
      <c r="G9" s="283" t="s">
        <v>92</v>
      </c>
      <c r="H9" s="285" t="s">
        <v>6</v>
      </c>
      <c r="I9" s="286" t="s">
        <v>7</v>
      </c>
      <c r="J9" s="287" t="s">
        <v>94</v>
      </c>
      <c r="K9" s="287" t="s">
        <v>10</v>
      </c>
      <c r="L9" s="287" t="s">
        <v>6</v>
      </c>
      <c r="M9" s="287" t="s">
        <v>16</v>
      </c>
      <c r="N9" s="287" t="s">
        <v>85</v>
      </c>
      <c r="O9" s="287" t="s">
        <v>6</v>
      </c>
      <c r="P9" s="287" t="s">
        <v>5</v>
      </c>
      <c r="Q9" s="287" t="s">
        <v>5</v>
      </c>
      <c r="R9" s="287" t="s">
        <v>6</v>
      </c>
      <c r="S9" s="287" t="s">
        <v>14</v>
      </c>
      <c r="T9" s="287" t="s">
        <v>14</v>
      </c>
      <c r="U9" s="288" t="s">
        <v>15</v>
      </c>
      <c r="V9" s="289" t="s">
        <v>5</v>
      </c>
      <c r="W9" s="290" t="s">
        <v>38</v>
      </c>
      <c r="X9" s="291" t="s">
        <v>37</v>
      </c>
      <c r="Y9" s="290" t="s">
        <v>14</v>
      </c>
      <c r="Z9" s="290" t="s">
        <v>445</v>
      </c>
      <c r="AA9" s="292" t="s">
        <v>223</v>
      </c>
      <c r="AB9" s="187" t="s">
        <v>5</v>
      </c>
      <c r="AC9" s="188" t="s">
        <v>38</v>
      </c>
      <c r="AD9" s="190" t="s">
        <v>37</v>
      </c>
      <c r="AE9" s="188" t="s">
        <v>14</v>
      </c>
      <c r="AF9" s="188" t="s">
        <v>445</v>
      </c>
      <c r="AG9" s="189" t="s">
        <v>223</v>
      </c>
      <c r="AH9" s="216" t="s">
        <v>5</v>
      </c>
      <c r="AI9" s="217" t="s">
        <v>35</v>
      </c>
      <c r="AJ9" s="217" t="s">
        <v>36</v>
      </c>
      <c r="AK9" s="245" t="s">
        <v>37</v>
      </c>
      <c r="AL9" s="241" t="s">
        <v>37</v>
      </c>
      <c r="AM9" s="367"/>
      <c r="AN9" s="367"/>
      <c r="AO9" s="217" t="s">
        <v>14</v>
      </c>
      <c r="AP9" s="217" t="s">
        <v>38</v>
      </c>
      <c r="AQ9" s="218" t="s">
        <v>223</v>
      </c>
      <c r="AR9" s="219" t="s">
        <v>39</v>
      </c>
      <c r="AS9" s="108" t="s">
        <v>395</v>
      </c>
      <c r="AT9" s="108" t="s">
        <v>6</v>
      </c>
      <c r="AU9" s="186" t="s">
        <v>396</v>
      </c>
    </row>
    <row r="10" spans="1:47" s="6" customFormat="1" ht="114" x14ac:dyDescent="0.2">
      <c r="A10" s="136">
        <v>2</v>
      </c>
      <c r="B10" s="63">
        <v>42430</v>
      </c>
      <c r="C10" s="64" t="s">
        <v>19</v>
      </c>
      <c r="D10" s="64" t="s">
        <v>100</v>
      </c>
      <c r="E10" s="63">
        <v>42426</v>
      </c>
      <c r="F10" s="64">
        <v>8</v>
      </c>
      <c r="G10" s="65" t="s">
        <v>101</v>
      </c>
      <c r="H10" s="155" t="s">
        <v>102</v>
      </c>
      <c r="I10" s="134" t="s">
        <v>103</v>
      </c>
      <c r="J10" s="64" t="s">
        <v>104</v>
      </c>
      <c r="K10" s="64">
        <v>3</v>
      </c>
      <c r="L10" s="64" t="s">
        <v>21</v>
      </c>
      <c r="M10" s="64" t="s">
        <v>105</v>
      </c>
      <c r="N10" s="66" t="s">
        <v>98</v>
      </c>
      <c r="O10" s="67">
        <v>1</v>
      </c>
      <c r="P10" s="63">
        <v>42464</v>
      </c>
      <c r="Q10" s="63">
        <v>43465</v>
      </c>
      <c r="R10" s="64" t="s">
        <v>28</v>
      </c>
      <c r="S10" s="45" t="str">
        <f>IF(R10="","",VLOOKUP(R10,[2]Datos.!G32:H54,2,FALSE))</f>
        <v>Subdirector Financiero</v>
      </c>
      <c r="T10" s="45" t="str">
        <f>IF(R10="","",VLOOKUP(R10,[2]Datos.!J32:K54,2,FALSE))</f>
        <v>Profesional Universitario de Contabilidad</v>
      </c>
      <c r="U10" s="135" t="s">
        <v>99</v>
      </c>
      <c r="V10" s="97">
        <v>43951</v>
      </c>
      <c r="W10" s="59" t="s">
        <v>522</v>
      </c>
      <c r="X10" s="191">
        <v>0.66700000000000004</v>
      </c>
      <c r="Y10" s="60" t="s">
        <v>341</v>
      </c>
      <c r="Z10" s="60"/>
      <c r="AA10" s="98" t="s">
        <v>343</v>
      </c>
      <c r="AB10" s="97">
        <v>44074</v>
      </c>
      <c r="AC10" s="59" t="s">
        <v>632</v>
      </c>
      <c r="AD10" s="191">
        <v>0.66700000000000004</v>
      </c>
      <c r="AE10" s="60" t="s">
        <v>341</v>
      </c>
      <c r="AF10" s="133"/>
      <c r="AG10" s="98" t="s">
        <v>343</v>
      </c>
      <c r="AH10" s="97">
        <v>44196</v>
      </c>
      <c r="AI10" s="59" t="s">
        <v>1021</v>
      </c>
      <c r="AJ10" s="60">
        <v>2</v>
      </c>
      <c r="AK10" s="61">
        <f>IF(AJ10="","",IF(OR(K10=0,K10="",AH10=""),"",AJ10/K10))</f>
        <v>0.66666666666666663</v>
      </c>
      <c r="AL10" s="242">
        <f>IF(OR(O10="",AK10=""),"",IF(OR(O10=0,AK10=0),0,IF(AK10*100%/O10&gt;100%,100%,(AK10*100%)/O10)))</f>
        <v>0.66666666666666663</v>
      </c>
      <c r="AM10" s="60" t="str">
        <f>IF(AJ10="","",IF(AH10&gt;Q10,IF(AL10&lt;100%,"INCUMPLIDA",IF(AL10=100%,"TERMINADA EXTEMPORÁNEA"))))</f>
        <v>INCUMPLIDA</v>
      </c>
      <c r="AN10" s="60" t="b">
        <f>IF(AJ10="","",IF(AH10&lt;Q10,IF(AL10=0%,"SIN INICIAR",IF(AL10=100%,"TERMINADA",IF(AL10&gt;0%,"EN PROCESO")))))</f>
        <v>0</v>
      </c>
      <c r="AO10" s="60" t="str">
        <f>IF(AJ10="","",IF(AH10&gt;Q10,AM10,IF(AH10&lt;Q10,AN10)))</f>
        <v>INCUMPLIDA</v>
      </c>
      <c r="AP10" s="59" t="s">
        <v>1022</v>
      </c>
      <c r="AQ10" s="98" t="s">
        <v>343</v>
      </c>
      <c r="AR10" s="220" t="str">
        <f>IF(AL10="","",IF(OR(AL10=100%),"CUMPLIDA","PENDIENTE"))</f>
        <v>PENDIENTE</v>
      </c>
      <c r="AS10" s="60"/>
      <c r="AT10" s="60"/>
      <c r="AU10" s="98"/>
    </row>
    <row r="11" spans="1:47" s="6" customFormat="1" ht="193.8" x14ac:dyDescent="0.2">
      <c r="A11" s="136">
        <v>5</v>
      </c>
      <c r="B11" s="46">
        <v>42914</v>
      </c>
      <c r="C11" s="64" t="s">
        <v>19</v>
      </c>
      <c r="D11" s="45" t="s">
        <v>108</v>
      </c>
      <c r="E11" s="63">
        <v>42853</v>
      </c>
      <c r="F11" s="64" t="s">
        <v>109</v>
      </c>
      <c r="G11" s="65" t="s">
        <v>110</v>
      </c>
      <c r="H11" s="155" t="s">
        <v>111</v>
      </c>
      <c r="I11" s="134" t="s">
        <v>112</v>
      </c>
      <c r="J11" s="64" t="s">
        <v>113</v>
      </c>
      <c r="K11" s="64">
        <v>5</v>
      </c>
      <c r="L11" s="64" t="s">
        <v>21</v>
      </c>
      <c r="M11" s="62" t="s">
        <v>114</v>
      </c>
      <c r="N11" s="66" t="s">
        <v>98</v>
      </c>
      <c r="O11" s="67">
        <v>0.8</v>
      </c>
      <c r="P11" s="63">
        <v>42948</v>
      </c>
      <c r="Q11" s="63">
        <v>43311</v>
      </c>
      <c r="R11" s="64" t="s">
        <v>59</v>
      </c>
      <c r="S11" s="45" t="str">
        <f>IF(R11="","",VLOOKUP(R11,[2]Datos.!G33:H55,2,FALSE))</f>
        <v>Director Operativo</v>
      </c>
      <c r="T11" s="45" t="str">
        <f>IF(R11="","",VLOOKUP(R11,[2]Datos.!$J$28:$K$50,2,FALSE))</f>
        <v>Coordinador de Producción</v>
      </c>
      <c r="U11" s="135" t="s">
        <v>99</v>
      </c>
      <c r="V11" s="97">
        <v>43951</v>
      </c>
      <c r="W11" s="59" t="s">
        <v>485</v>
      </c>
      <c r="X11" s="191">
        <v>1</v>
      </c>
      <c r="Y11" s="60" t="s">
        <v>342</v>
      </c>
      <c r="Z11" s="60" t="s">
        <v>242</v>
      </c>
      <c r="AA11" s="98" t="s">
        <v>344</v>
      </c>
      <c r="AB11" s="97">
        <v>44074</v>
      </c>
      <c r="AC11" s="93" t="s">
        <v>633</v>
      </c>
      <c r="AD11" s="191">
        <v>1</v>
      </c>
      <c r="AE11" s="60" t="s">
        <v>342</v>
      </c>
      <c r="AF11" s="60" t="s">
        <v>242</v>
      </c>
      <c r="AG11" s="100" t="s">
        <v>344</v>
      </c>
      <c r="AH11" s="97">
        <v>44196</v>
      </c>
      <c r="AI11" s="93" t="s">
        <v>1105</v>
      </c>
      <c r="AJ11" s="60">
        <v>5</v>
      </c>
      <c r="AK11" s="61">
        <f t="shared" ref="AK11:AK74" si="0">IF(AJ11="","",IF(OR(K11=0,K11="",AH11=""),"",AJ11/K11))</f>
        <v>1</v>
      </c>
      <c r="AL11" s="242">
        <f t="shared" ref="AL11:AL74" si="1">IF(OR(O11="",AK11=""),"",IF(OR(O11=0,AK11=0),0,IF(AK11*100%/O11&gt;100%,100%,(AK11*100%)/O11)))</f>
        <v>1</v>
      </c>
      <c r="AM11" s="60" t="str">
        <f t="shared" ref="AM11:AM74" si="2">IF(AJ11="","",IF(AH11&gt;Q11,IF(AL11&lt;100%,"INCUMPLIDA",IF(AL11=100%,"TERMINADA EXTEMPORÁNEA"))))</f>
        <v>TERMINADA EXTEMPORÁNEA</v>
      </c>
      <c r="AN11" s="60" t="b">
        <f t="shared" ref="AN11:AN74" si="3">IF(AJ11="","",IF(AH11&lt;Q11,IF(AL11=0%,"SIN INICIAR",IF(AL11=100%,"TERMINADA",IF(AL11&gt;0%,"EN PROCESO")))))</f>
        <v>0</v>
      </c>
      <c r="AO11" s="60" t="str">
        <f t="shared" ref="AO11:AO74" si="4">IF(AJ11="","",IF(AH11&gt;Q11,AM11,IF(AH11&lt;Q11,AN11)))</f>
        <v>TERMINADA EXTEMPORÁNEA</v>
      </c>
      <c r="AP11" s="106" t="s">
        <v>1106</v>
      </c>
      <c r="AQ11" s="100" t="s">
        <v>344</v>
      </c>
      <c r="AR11" s="220" t="str">
        <f t="shared" ref="AR11:AR74" si="5">IF(AL11="","",IF(OR(AL11=100%),"CUMPLIDA","PENDIENTE"))</f>
        <v>CUMPLIDA</v>
      </c>
      <c r="AS11" s="60" t="s">
        <v>1075</v>
      </c>
      <c r="AT11" s="60" t="s">
        <v>244</v>
      </c>
      <c r="AU11" s="98"/>
    </row>
    <row r="12" spans="1:47" s="6" customFormat="1" ht="182.4" x14ac:dyDescent="0.2">
      <c r="A12" s="136">
        <v>12</v>
      </c>
      <c r="B12" s="70">
        <v>43083</v>
      </c>
      <c r="C12" s="62" t="s">
        <v>19</v>
      </c>
      <c r="D12" s="62" t="s">
        <v>115</v>
      </c>
      <c r="E12" s="70">
        <v>43069</v>
      </c>
      <c r="F12" s="45">
        <v>1</v>
      </c>
      <c r="G12" s="71" t="s">
        <v>116</v>
      </c>
      <c r="H12" s="135" t="s">
        <v>117</v>
      </c>
      <c r="I12" s="136" t="s">
        <v>118</v>
      </c>
      <c r="J12" s="62" t="s">
        <v>119</v>
      </c>
      <c r="K12" s="62">
        <v>2</v>
      </c>
      <c r="L12" s="62" t="s">
        <v>21</v>
      </c>
      <c r="M12" s="62" t="s">
        <v>120</v>
      </c>
      <c r="N12" s="73" t="s">
        <v>121</v>
      </c>
      <c r="O12" s="69">
        <v>1</v>
      </c>
      <c r="P12" s="70">
        <v>43101</v>
      </c>
      <c r="Q12" s="70">
        <v>43343</v>
      </c>
      <c r="R12" s="62" t="s">
        <v>532</v>
      </c>
      <c r="S12" s="45" t="s">
        <v>533</v>
      </c>
      <c r="T12" s="45" t="s">
        <v>534</v>
      </c>
      <c r="U12" s="135" t="s">
        <v>99</v>
      </c>
      <c r="V12" s="97">
        <v>43951</v>
      </c>
      <c r="W12" s="103" t="s">
        <v>535</v>
      </c>
      <c r="X12" s="191">
        <v>0.25</v>
      </c>
      <c r="Y12" s="60" t="s">
        <v>341</v>
      </c>
      <c r="Z12" s="60"/>
      <c r="AA12" s="98" t="s">
        <v>344</v>
      </c>
      <c r="AB12" s="97">
        <v>44074</v>
      </c>
      <c r="AC12" s="106" t="s">
        <v>611</v>
      </c>
      <c r="AD12" s="191">
        <v>0.5</v>
      </c>
      <c r="AE12" s="60" t="s">
        <v>341</v>
      </c>
      <c r="AF12" s="133"/>
      <c r="AG12" s="100" t="s">
        <v>344</v>
      </c>
      <c r="AH12" s="97">
        <v>44196</v>
      </c>
      <c r="AI12" s="93" t="s">
        <v>997</v>
      </c>
      <c r="AJ12" s="60">
        <v>1</v>
      </c>
      <c r="AK12" s="61">
        <f t="shared" si="0"/>
        <v>0.5</v>
      </c>
      <c r="AL12" s="242">
        <f t="shared" si="1"/>
        <v>0.5</v>
      </c>
      <c r="AM12" s="60" t="str">
        <f t="shared" si="2"/>
        <v>INCUMPLIDA</v>
      </c>
      <c r="AN12" s="60" t="b">
        <f t="shared" si="3"/>
        <v>0</v>
      </c>
      <c r="AO12" s="60" t="str">
        <f t="shared" si="4"/>
        <v>INCUMPLIDA</v>
      </c>
      <c r="AP12" s="106" t="s">
        <v>1189</v>
      </c>
      <c r="AQ12" s="100" t="s">
        <v>344</v>
      </c>
      <c r="AR12" s="220" t="str">
        <f t="shared" si="5"/>
        <v>PENDIENTE</v>
      </c>
      <c r="AS12" s="60"/>
      <c r="AT12" s="60"/>
      <c r="AU12" s="98"/>
    </row>
    <row r="13" spans="1:47" s="6" customFormat="1" ht="193.8" x14ac:dyDescent="0.2">
      <c r="A13" s="136">
        <v>13</v>
      </c>
      <c r="B13" s="46">
        <v>43088</v>
      </c>
      <c r="C13" s="45" t="s">
        <v>19</v>
      </c>
      <c r="D13" s="45" t="s">
        <v>122</v>
      </c>
      <c r="E13" s="46">
        <v>43069</v>
      </c>
      <c r="F13" s="45">
        <v>4</v>
      </c>
      <c r="G13" s="68" t="s">
        <v>124</v>
      </c>
      <c r="H13" s="138" t="s">
        <v>75</v>
      </c>
      <c r="I13" s="137" t="s">
        <v>125</v>
      </c>
      <c r="J13" s="45" t="s">
        <v>126</v>
      </c>
      <c r="K13" s="45">
        <v>3</v>
      </c>
      <c r="L13" s="45" t="s">
        <v>21</v>
      </c>
      <c r="M13" s="45" t="s">
        <v>123</v>
      </c>
      <c r="N13" s="74" t="s">
        <v>127</v>
      </c>
      <c r="O13" s="75">
        <v>1</v>
      </c>
      <c r="P13" s="46">
        <v>43136</v>
      </c>
      <c r="Q13" s="46">
        <v>43312</v>
      </c>
      <c r="R13" s="45" t="s">
        <v>62</v>
      </c>
      <c r="S13" s="45" t="str">
        <f>IF(R13="","",VLOOKUP(R13,[2]Datos.!G35:H57,2,FALSE))</f>
        <v>Director Operativo</v>
      </c>
      <c r="T13" s="45" t="str">
        <f>IF(R13="","",VLOOKUP(R13,[2]Datos.!$J$28:$K$50,2,FALSE))</f>
        <v>Profesional Universitario de Ventas y Mercadeo</v>
      </c>
      <c r="U13" s="135" t="s">
        <v>99</v>
      </c>
      <c r="V13" s="97">
        <v>43951</v>
      </c>
      <c r="W13" s="103" t="s">
        <v>478</v>
      </c>
      <c r="X13" s="191">
        <v>1</v>
      </c>
      <c r="Y13" s="60" t="s">
        <v>339</v>
      </c>
      <c r="Z13" s="60" t="s">
        <v>242</v>
      </c>
      <c r="AA13" s="98" t="s">
        <v>344</v>
      </c>
      <c r="AB13" s="97">
        <v>44074</v>
      </c>
      <c r="AC13" s="106" t="s">
        <v>679</v>
      </c>
      <c r="AD13" s="191">
        <v>1</v>
      </c>
      <c r="AE13" s="60" t="s">
        <v>339</v>
      </c>
      <c r="AF13" s="60" t="s">
        <v>242</v>
      </c>
      <c r="AG13" s="100" t="s">
        <v>344</v>
      </c>
      <c r="AH13" s="97">
        <v>44196</v>
      </c>
      <c r="AI13" s="93" t="s">
        <v>1107</v>
      </c>
      <c r="AJ13" s="60">
        <v>3</v>
      </c>
      <c r="AK13" s="61">
        <f t="shared" si="0"/>
        <v>1</v>
      </c>
      <c r="AL13" s="242">
        <f t="shared" si="1"/>
        <v>1</v>
      </c>
      <c r="AM13" s="60" t="b">
        <f>IF(AJ13="","",IF(AH13&lt;Q13,IF(AL13&lt;100%,"INCUMPLIDA",IF(AL13=100%,"TERMINADA EXTEMPORÁNEA"))))</f>
        <v>0</v>
      </c>
      <c r="AN13" s="60" t="str">
        <f>IF(AJ13="","",IF(AH13&gt;=Q13,IF(AL13=0%,"SIN INICIAR",IF(AL13=100%,"TERMINADA",IF(AL13&gt;0%,"EN PROCESO")))))</f>
        <v>TERMINADA</v>
      </c>
      <c r="AO13" s="60" t="str">
        <f>IF(AJ13="","",IF(AH13&lt;Q13,AM13,IF(AH13&gt;Q13,AN13)))</f>
        <v>TERMINADA</v>
      </c>
      <c r="AP13" s="106" t="s">
        <v>998</v>
      </c>
      <c r="AQ13" s="100" t="s">
        <v>344</v>
      </c>
      <c r="AR13" s="220" t="str">
        <f t="shared" si="5"/>
        <v>CUMPLIDA</v>
      </c>
      <c r="AS13" s="60" t="s">
        <v>999</v>
      </c>
      <c r="AT13" s="60" t="s">
        <v>244</v>
      </c>
      <c r="AU13" s="98" t="s">
        <v>1191</v>
      </c>
    </row>
    <row r="14" spans="1:47" s="6" customFormat="1" ht="159.6" x14ac:dyDescent="0.2">
      <c r="A14" s="136">
        <v>34</v>
      </c>
      <c r="B14" s="46">
        <v>43162</v>
      </c>
      <c r="C14" s="45" t="s">
        <v>19</v>
      </c>
      <c r="D14" s="45" t="s">
        <v>129</v>
      </c>
      <c r="E14" s="46">
        <v>43162</v>
      </c>
      <c r="F14" s="45" t="s">
        <v>130</v>
      </c>
      <c r="G14" s="68" t="s">
        <v>131</v>
      </c>
      <c r="H14" s="138" t="s">
        <v>132</v>
      </c>
      <c r="I14" s="137" t="s">
        <v>133</v>
      </c>
      <c r="J14" s="45" t="s">
        <v>134</v>
      </c>
      <c r="K14" s="45">
        <v>1</v>
      </c>
      <c r="L14" s="45" t="s">
        <v>21</v>
      </c>
      <c r="M14" s="45" t="s">
        <v>135</v>
      </c>
      <c r="N14" s="74" t="s">
        <v>136</v>
      </c>
      <c r="O14" s="75">
        <v>1</v>
      </c>
      <c r="P14" s="46">
        <v>43312</v>
      </c>
      <c r="Q14" s="46">
        <v>43465</v>
      </c>
      <c r="R14" s="45" t="s">
        <v>65</v>
      </c>
      <c r="S14" s="45" t="str">
        <f>IF(R14="","",VLOOKUP(R14,[2]Datos.!$G$28:$H$50,2,FALSE))</f>
        <v xml:space="preserve">Subdirector Administrativo </v>
      </c>
      <c r="T14" s="45" t="s">
        <v>282</v>
      </c>
      <c r="U14" s="138" t="s">
        <v>99</v>
      </c>
      <c r="V14" s="97">
        <v>43951</v>
      </c>
      <c r="W14" s="59" t="s">
        <v>537</v>
      </c>
      <c r="X14" s="191">
        <v>1</v>
      </c>
      <c r="Y14" s="60" t="s">
        <v>342</v>
      </c>
      <c r="Z14" s="60" t="s">
        <v>242</v>
      </c>
      <c r="AA14" s="98" t="s">
        <v>520</v>
      </c>
      <c r="AB14" s="97">
        <v>44074</v>
      </c>
      <c r="AC14" s="213" t="s">
        <v>688</v>
      </c>
      <c r="AD14" s="191">
        <v>1</v>
      </c>
      <c r="AE14" s="60" t="s">
        <v>342</v>
      </c>
      <c r="AF14" s="60" t="s">
        <v>242</v>
      </c>
      <c r="AG14" s="100" t="s">
        <v>520</v>
      </c>
      <c r="AH14" s="97">
        <v>44196</v>
      </c>
      <c r="AI14" s="93" t="s">
        <v>1064</v>
      </c>
      <c r="AJ14" s="60">
        <v>1</v>
      </c>
      <c r="AK14" s="61">
        <f t="shared" si="0"/>
        <v>1</v>
      </c>
      <c r="AL14" s="242">
        <f t="shared" si="1"/>
        <v>1</v>
      </c>
      <c r="AM14" s="60" t="str">
        <f t="shared" si="2"/>
        <v>TERMINADA EXTEMPORÁNEA</v>
      </c>
      <c r="AN14" s="60" t="b">
        <f t="shared" si="3"/>
        <v>0</v>
      </c>
      <c r="AO14" s="60" t="str">
        <f t="shared" si="4"/>
        <v>TERMINADA EXTEMPORÁNEA</v>
      </c>
      <c r="AP14" s="106" t="s">
        <v>1108</v>
      </c>
      <c r="AQ14" s="100" t="s">
        <v>344</v>
      </c>
      <c r="AR14" s="220" t="str">
        <f t="shared" si="5"/>
        <v>CUMPLIDA</v>
      </c>
      <c r="AS14" s="60" t="s">
        <v>1065</v>
      </c>
      <c r="AT14" s="60" t="s">
        <v>242</v>
      </c>
      <c r="AU14" s="98"/>
    </row>
    <row r="15" spans="1:47" s="6" customFormat="1" ht="125.4" x14ac:dyDescent="0.2">
      <c r="A15" s="136">
        <v>37</v>
      </c>
      <c r="B15" s="63">
        <v>43181</v>
      </c>
      <c r="C15" s="64" t="s">
        <v>17</v>
      </c>
      <c r="D15" s="64" t="s">
        <v>140</v>
      </c>
      <c r="E15" s="63">
        <v>43181</v>
      </c>
      <c r="F15" s="64" t="s">
        <v>141</v>
      </c>
      <c r="G15" s="65" t="s">
        <v>142</v>
      </c>
      <c r="H15" s="155" t="s">
        <v>77</v>
      </c>
      <c r="I15" s="134" t="s">
        <v>143</v>
      </c>
      <c r="J15" s="64" t="s">
        <v>144</v>
      </c>
      <c r="K15" s="64">
        <v>1</v>
      </c>
      <c r="L15" s="45" t="s">
        <v>138</v>
      </c>
      <c r="M15" s="64" t="s">
        <v>145</v>
      </c>
      <c r="N15" s="72" t="s">
        <v>146</v>
      </c>
      <c r="O15" s="67">
        <v>1</v>
      </c>
      <c r="P15" s="63">
        <v>43313</v>
      </c>
      <c r="Q15" s="63">
        <v>43404</v>
      </c>
      <c r="R15" s="45" t="s">
        <v>66</v>
      </c>
      <c r="S15" s="45" t="str">
        <f>IF(R15="","",VLOOKUP(R15,[2]Datos.!$G$28:$H$50,2,FALSE))</f>
        <v xml:space="preserve">Subdirector Administrativo </v>
      </c>
      <c r="T15" s="45" t="str">
        <f>IF(R15="","",VLOOKUP(R15,[2]Datos.!$J$28:$K$50,2,FALSE))</f>
        <v>Líder de Gestión Documental</v>
      </c>
      <c r="U15" s="138" t="s">
        <v>99</v>
      </c>
      <c r="V15" s="97">
        <v>43951</v>
      </c>
      <c r="W15" s="103" t="s">
        <v>506</v>
      </c>
      <c r="X15" s="191">
        <v>1</v>
      </c>
      <c r="Y15" s="60" t="s">
        <v>342</v>
      </c>
      <c r="Z15" s="60" t="s">
        <v>242</v>
      </c>
      <c r="AA15" s="98" t="s">
        <v>344</v>
      </c>
      <c r="AB15" s="97">
        <v>44074</v>
      </c>
      <c r="AC15" s="93" t="s">
        <v>634</v>
      </c>
      <c r="AD15" s="191">
        <v>1</v>
      </c>
      <c r="AE15" s="60" t="s">
        <v>342</v>
      </c>
      <c r="AF15" s="60" t="s">
        <v>242</v>
      </c>
      <c r="AG15" s="100" t="s">
        <v>344</v>
      </c>
      <c r="AH15" s="97">
        <v>44196</v>
      </c>
      <c r="AI15" s="93" t="s">
        <v>1057</v>
      </c>
      <c r="AJ15" s="60">
        <v>1</v>
      </c>
      <c r="AK15" s="61">
        <f t="shared" si="0"/>
        <v>1</v>
      </c>
      <c r="AL15" s="242">
        <f t="shared" si="1"/>
        <v>1</v>
      </c>
      <c r="AM15" s="60" t="str">
        <f t="shared" si="2"/>
        <v>TERMINADA EXTEMPORÁNEA</v>
      </c>
      <c r="AN15" s="60" t="b">
        <f t="shared" si="3"/>
        <v>0</v>
      </c>
      <c r="AO15" s="60" t="str">
        <f t="shared" si="4"/>
        <v>TERMINADA EXTEMPORÁNEA</v>
      </c>
      <c r="AP15" s="93" t="s">
        <v>1204</v>
      </c>
      <c r="AQ15" s="100" t="s">
        <v>344</v>
      </c>
      <c r="AR15" s="220" t="str">
        <f t="shared" si="5"/>
        <v>CUMPLIDA</v>
      </c>
      <c r="AS15" s="60" t="s">
        <v>1063</v>
      </c>
      <c r="AT15" s="60" t="s">
        <v>242</v>
      </c>
      <c r="AU15" s="98"/>
    </row>
    <row r="16" spans="1:47" s="6" customFormat="1" ht="114" x14ac:dyDescent="0.2">
      <c r="A16" s="136">
        <v>38</v>
      </c>
      <c r="B16" s="63">
        <v>43181</v>
      </c>
      <c r="C16" s="64" t="s">
        <v>17</v>
      </c>
      <c r="D16" s="64" t="s">
        <v>140</v>
      </c>
      <c r="E16" s="63">
        <v>43181</v>
      </c>
      <c r="F16" s="64" t="s">
        <v>147</v>
      </c>
      <c r="G16" s="65" t="s">
        <v>148</v>
      </c>
      <c r="H16" s="155" t="s">
        <v>77</v>
      </c>
      <c r="I16" s="134" t="s">
        <v>149</v>
      </c>
      <c r="J16" s="196" t="s">
        <v>428</v>
      </c>
      <c r="K16" s="64">
        <v>3</v>
      </c>
      <c r="L16" s="45" t="s">
        <v>138</v>
      </c>
      <c r="M16" s="64" t="s">
        <v>150</v>
      </c>
      <c r="N16" s="195" t="s">
        <v>151</v>
      </c>
      <c r="O16" s="67">
        <v>0.6</v>
      </c>
      <c r="P16" s="63">
        <v>43252</v>
      </c>
      <c r="Q16" s="63">
        <v>43980</v>
      </c>
      <c r="R16" s="45" t="s">
        <v>66</v>
      </c>
      <c r="S16" s="45" t="str">
        <f>IF(R16="","",VLOOKUP(R16,[2]Datos.!$G$28:$H$50,2,FALSE))</f>
        <v xml:space="preserve">Subdirector Administrativo </v>
      </c>
      <c r="T16" s="45" t="str">
        <f>IF(R16="","",VLOOKUP(R16,[2]Datos.!$J$28:$K$50,2,FALSE))</f>
        <v>Líder de Gestión Documental</v>
      </c>
      <c r="U16" s="138" t="s">
        <v>99</v>
      </c>
      <c r="V16" s="97">
        <v>43951</v>
      </c>
      <c r="W16" s="59" t="s">
        <v>499</v>
      </c>
      <c r="X16" s="191">
        <v>0.33300000000000002</v>
      </c>
      <c r="Y16" s="60" t="s">
        <v>338</v>
      </c>
      <c r="Z16" s="60"/>
      <c r="AA16" s="98" t="s">
        <v>344</v>
      </c>
      <c r="AB16" s="97">
        <v>44074</v>
      </c>
      <c r="AC16" s="106" t="s">
        <v>631</v>
      </c>
      <c r="AD16" s="191">
        <v>0.55600000000000005</v>
      </c>
      <c r="AE16" s="60" t="s">
        <v>341</v>
      </c>
      <c r="AF16" s="133"/>
      <c r="AG16" s="100" t="s">
        <v>344</v>
      </c>
      <c r="AH16" s="97">
        <v>44196</v>
      </c>
      <c r="AI16" s="93" t="s">
        <v>1057</v>
      </c>
      <c r="AJ16" s="60">
        <v>1</v>
      </c>
      <c r="AK16" s="61">
        <f t="shared" si="0"/>
        <v>0.33333333333333331</v>
      </c>
      <c r="AL16" s="242">
        <f t="shared" si="1"/>
        <v>0.55555555555555558</v>
      </c>
      <c r="AM16" s="60" t="str">
        <f t="shared" si="2"/>
        <v>INCUMPLIDA</v>
      </c>
      <c r="AN16" s="60" t="b">
        <f t="shared" si="3"/>
        <v>0</v>
      </c>
      <c r="AO16" s="60" t="str">
        <f t="shared" si="4"/>
        <v>INCUMPLIDA</v>
      </c>
      <c r="AP16" s="93" t="s">
        <v>1059</v>
      </c>
      <c r="AQ16" s="100" t="s">
        <v>344</v>
      </c>
      <c r="AR16" s="220" t="str">
        <f t="shared" si="5"/>
        <v>PENDIENTE</v>
      </c>
      <c r="AS16" s="60"/>
      <c r="AT16" s="60"/>
      <c r="AU16" s="98"/>
    </row>
    <row r="17" spans="1:47" s="6" customFormat="1" ht="102.6" x14ac:dyDescent="0.2">
      <c r="A17" s="136">
        <v>39</v>
      </c>
      <c r="B17" s="63">
        <v>43181</v>
      </c>
      <c r="C17" s="64" t="s">
        <v>17</v>
      </c>
      <c r="D17" s="64" t="s">
        <v>140</v>
      </c>
      <c r="E17" s="63">
        <v>43181</v>
      </c>
      <c r="F17" s="77" t="s">
        <v>152</v>
      </c>
      <c r="G17" s="65" t="s">
        <v>153</v>
      </c>
      <c r="H17" s="155" t="s">
        <v>77</v>
      </c>
      <c r="I17" s="134" t="s">
        <v>154</v>
      </c>
      <c r="J17" s="64" t="s">
        <v>155</v>
      </c>
      <c r="K17" s="64">
        <v>2</v>
      </c>
      <c r="L17" s="45" t="s">
        <v>138</v>
      </c>
      <c r="M17" s="64" t="s">
        <v>156</v>
      </c>
      <c r="N17" s="72" t="s">
        <v>157</v>
      </c>
      <c r="O17" s="67">
        <v>1</v>
      </c>
      <c r="P17" s="63">
        <v>43313</v>
      </c>
      <c r="Q17" s="63">
        <v>43646</v>
      </c>
      <c r="R17" s="45" t="s">
        <v>66</v>
      </c>
      <c r="S17" s="45" t="str">
        <f>IF(R17="","",VLOOKUP(R17,[2]Datos.!$G$28:$H$50,2,FALSE))</f>
        <v xml:space="preserve">Subdirector Administrativo </v>
      </c>
      <c r="T17" s="45" t="str">
        <f>IF(R17="","",VLOOKUP(R17,[2]Datos.!$J$28:$K$50,2,FALSE))</f>
        <v>Líder de Gestión Documental</v>
      </c>
      <c r="U17" s="138" t="s">
        <v>99</v>
      </c>
      <c r="V17" s="97">
        <v>43951</v>
      </c>
      <c r="W17" s="59" t="s">
        <v>507</v>
      </c>
      <c r="X17" s="191">
        <v>0.5</v>
      </c>
      <c r="Y17" s="60" t="s">
        <v>341</v>
      </c>
      <c r="Z17" s="60"/>
      <c r="AA17" s="98" t="s">
        <v>344</v>
      </c>
      <c r="AB17" s="97">
        <v>44074</v>
      </c>
      <c r="AC17" s="93" t="s">
        <v>630</v>
      </c>
      <c r="AD17" s="191">
        <v>0.5</v>
      </c>
      <c r="AE17" s="60" t="s">
        <v>341</v>
      </c>
      <c r="AF17" s="133"/>
      <c r="AG17" s="100" t="s">
        <v>344</v>
      </c>
      <c r="AH17" s="97">
        <v>44196</v>
      </c>
      <c r="AI17" s="93" t="s">
        <v>1057</v>
      </c>
      <c r="AJ17" s="60">
        <v>1</v>
      </c>
      <c r="AK17" s="61">
        <f t="shared" si="0"/>
        <v>0.5</v>
      </c>
      <c r="AL17" s="242">
        <f t="shared" si="1"/>
        <v>0.5</v>
      </c>
      <c r="AM17" s="60" t="str">
        <f t="shared" si="2"/>
        <v>INCUMPLIDA</v>
      </c>
      <c r="AN17" s="60" t="b">
        <f t="shared" si="3"/>
        <v>0</v>
      </c>
      <c r="AO17" s="60" t="str">
        <f t="shared" si="4"/>
        <v>INCUMPLIDA</v>
      </c>
      <c r="AP17" s="93" t="s">
        <v>1059</v>
      </c>
      <c r="AQ17" s="100" t="s">
        <v>344</v>
      </c>
      <c r="AR17" s="220" t="str">
        <f t="shared" si="5"/>
        <v>PENDIENTE</v>
      </c>
      <c r="AS17" s="60"/>
      <c r="AT17" s="60"/>
      <c r="AU17" s="98"/>
    </row>
    <row r="18" spans="1:47" s="6" customFormat="1" ht="91.2" x14ac:dyDescent="0.2">
      <c r="A18" s="136">
        <v>40</v>
      </c>
      <c r="B18" s="63">
        <v>43181</v>
      </c>
      <c r="C18" s="64" t="s">
        <v>17</v>
      </c>
      <c r="D18" s="64" t="s">
        <v>158</v>
      </c>
      <c r="E18" s="63">
        <v>43181</v>
      </c>
      <c r="F18" s="64" t="s">
        <v>159</v>
      </c>
      <c r="G18" s="65" t="s">
        <v>160</v>
      </c>
      <c r="H18" s="155" t="s">
        <v>77</v>
      </c>
      <c r="I18" s="134" t="s">
        <v>161</v>
      </c>
      <c r="J18" s="132" t="s">
        <v>433</v>
      </c>
      <c r="K18" s="64">
        <v>4</v>
      </c>
      <c r="L18" s="45" t="s">
        <v>138</v>
      </c>
      <c r="M18" s="64" t="s">
        <v>162</v>
      </c>
      <c r="N18" s="195" t="s">
        <v>429</v>
      </c>
      <c r="O18" s="67">
        <v>0.7</v>
      </c>
      <c r="P18" s="63">
        <v>43160</v>
      </c>
      <c r="Q18" s="63">
        <v>43994</v>
      </c>
      <c r="R18" s="45" t="s">
        <v>66</v>
      </c>
      <c r="S18" s="45" t="str">
        <f>IF(R18="","",VLOOKUP(R18,[2]Datos.!$G$28:$H$50,2,FALSE))</f>
        <v xml:space="preserve">Subdirector Administrativo </v>
      </c>
      <c r="T18" s="45" t="str">
        <f>IF(R18="","",VLOOKUP(R18,[2]Datos.!$J$28:$K$50,2,FALSE))</f>
        <v>Líder de Gestión Documental</v>
      </c>
      <c r="U18" s="138" t="s">
        <v>99</v>
      </c>
      <c r="V18" s="97">
        <v>43951</v>
      </c>
      <c r="W18" s="103" t="s">
        <v>508</v>
      </c>
      <c r="X18" s="191">
        <v>0.5</v>
      </c>
      <c r="Y18" s="60" t="s">
        <v>338</v>
      </c>
      <c r="Z18" s="60"/>
      <c r="AA18" s="98" t="s">
        <v>344</v>
      </c>
      <c r="AB18" s="97">
        <v>44074</v>
      </c>
      <c r="AC18" s="93" t="s">
        <v>629</v>
      </c>
      <c r="AD18" s="191">
        <v>0.71399999999999997</v>
      </c>
      <c r="AE18" s="60" t="s">
        <v>341</v>
      </c>
      <c r="AF18" s="133"/>
      <c r="AG18" s="100" t="s">
        <v>344</v>
      </c>
      <c r="AH18" s="97">
        <v>44196</v>
      </c>
      <c r="AI18" s="93" t="s">
        <v>1057</v>
      </c>
      <c r="AJ18" s="60">
        <v>2</v>
      </c>
      <c r="AK18" s="61">
        <f t="shared" si="0"/>
        <v>0.5</v>
      </c>
      <c r="AL18" s="242">
        <f t="shared" si="1"/>
        <v>0.7142857142857143</v>
      </c>
      <c r="AM18" s="60" t="str">
        <f t="shared" si="2"/>
        <v>INCUMPLIDA</v>
      </c>
      <c r="AN18" s="60" t="b">
        <f t="shared" si="3"/>
        <v>0</v>
      </c>
      <c r="AO18" s="60" t="str">
        <f t="shared" si="4"/>
        <v>INCUMPLIDA</v>
      </c>
      <c r="AP18" s="93" t="s">
        <v>1059</v>
      </c>
      <c r="AQ18" s="100" t="s">
        <v>344</v>
      </c>
      <c r="AR18" s="220" t="str">
        <f t="shared" si="5"/>
        <v>PENDIENTE</v>
      </c>
      <c r="AS18" s="60"/>
      <c r="AT18" s="60"/>
      <c r="AU18" s="98"/>
    </row>
    <row r="19" spans="1:47" s="6" customFormat="1" ht="125.4" x14ac:dyDescent="0.2">
      <c r="A19" s="136">
        <v>47</v>
      </c>
      <c r="B19" s="63">
        <v>43181</v>
      </c>
      <c r="C19" s="64" t="s">
        <v>17</v>
      </c>
      <c r="D19" s="64" t="s">
        <v>163</v>
      </c>
      <c r="E19" s="63">
        <v>43181</v>
      </c>
      <c r="F19" s="64" t="s">
        <v>164</v>
      </c>
      <c r="G19" s="65" t="s">
        <v>165</v>
      </c>
      <c r="H19" s="155" t="s">
        <v>77</v>
      </c>
      <c r="I19" s="134" t="s">
        <v>166</v>
      </c>
      <c r="J19" s="64" t="s">
        <v>167</v>
      </c>
      <c r="K19" s="64">
        <v>1</v>
      </c>
      <c r="L19" s="45" t="s">
        <v>138</v>
      </c>
      <c r="M19" s="64" t="s">
        <v>168</v>
      </c>
      <c r="N19" s="72" t="s">
        <v>169</v>
      </c>
      <c r="O19" s="72">
        <v>1</v>
      </c>
      <c r="P19" s="63">
        <v>43252</v>
      </c>
      <c r="Q19" s="63">
        <v>43312</v>
      </c>
      <c r="R19" s="45" t="s">
        <v>66</v>
      </c>
      <c r="S19" s="45" t="str">
        <f>IF(R19="","",VLOOKUP(R19,[2]Datos.!$G$28:$H$50,2,FALSE))</f>
        <v xml:space="preserve">Subdirector Administrativo </v>
      </c>
      <c r="T19" s="45" t="str">
        <f>IF(R19="","",VLOOKUP(R19,[2]Datos.!$J$28:$K$50,2,FALSE))</f>
        <v>Líder de Gestión Documental</v>
      </c>
      <c r="U19" s="138" t="s">
        <v>99</v>
      </c>
      <c r="V19" s="97">
        <v>43951</v>
      </c>
      <c r="W19" s="59" t="s">
        <v>530</v>
      </c>
      <c r="X19" s="191">
        <v>1</v>
      </c>
      <c r="Y19" s="60" t="s">
        <v>342</v>
      </c>
      <c r="Z19" s="60" t="s">
        <v>242</v>
      </c>
      <c r="AA19" s="98" t="s">
        <v>344</v>
      </c>
      <c r="AB19" s="97">
        <v>44074</v>
      </c>
      <c r="AC19" s="106" t="s">
        <v>635</v>
      </c>
      <c r="AD19" s="191">
        <v>1</v>
      </c>
      <c r="AE19" s="60" t="s">
        <v>342</v>
      </c>
      <c r="AF19" s="60" t="s">
        <v>242</v>
      </c>
      <c r="AG19" s="100" t="s">
        <v>344</v>
      </c>
      <c r="AH19" s="97">
        <v>44196</v>
      </c>
      <c r="AI19" s="93" t="s">
        <v>1057</v>
      </c>
      <c r="AJ19" s="60">
        <v>1</v>
      </c>
      <c r="AK19" s="61">
        <f t="shared" si="0"/>
        <v>1</v>
      </c>
      <c r="AL19" s="242">
        <f t="shared" si="1"/>
        <v>1</v>
      </c>
      <c r="AM19" s="60" t="str">
        <f t="shared" si="2"/>
        <v>TERMINADA EXTEMPORÁNEA</v>
      </c>
      <c r="AN19" s="60" t="b">
        <f t="shared" si="3"/>
        <v>0</v>
      </c>
      <c r="AO19" s="60" t="str">
        <f t="shared" si="4"/>
        <v>TERMINADA EXTEMPORÁNEA</v>
      </c>
      <c r="AP19" s="93" t="s">
        <v>1204</v>
      </c>
      <c r="AQ19" s="100" t="s">
        <v>344</v>
      </c>
      <c r="AR19" s="220" t="str">
        <f t="shared" si="5"/>
        <v>CUMPLIDA</v>
      </c>
      <c r="AS19" s="60" t="s">
        <v>1109</v>
      </c>
      <c r="AT19" s="60" t="s">
        <v>242</v>
      </c>
      <c r="AU19" s="98"/>
    </row>
    <row r="20" spans="1:47" s="6" customFormat="1" ht="171" x14ac:dyDescent="0.2">
      <c r="A20" s="136">
        <v>56</v>
      </c>
      <c r="B20" s="78">
        <v>43231</v>
      </c>
      <c r="C20" s="79" t="s">
        <v>19</v>
      </c>
      <c r="D20" s="79" t="s">
        <v>172</v>
      </c>
      <c r="E20" s="78">
        <v>43231</v>
      </c>
      <c r="F20" s="80">
        <v>7</v>
      </c>
      <c r="G20" s="76" t="s">
        <v>175</v>
      </c>
      <c r="H20" s="140" t="s">
        <v>176</v>
      </c>
      <c r="I20" s="139" t="s">
        <v>177</v>
      </c>
      <c r="J20" s="79" t="s">
        <v>178</v>
      </c>
      <c r="K20" s="79">
        <v>3</v>
      </c>
      <c r="L20" s="79" t="s">
        <v>21</v>
      </c>
      <c r="M20" s="79" t="s">
        <v>173</v>
      </c>
      <c r="N20" s="79" t="s">
        <v>179</v>
      </c>
      <c r="O20" s="81">
        <v>1</v>
      </c>
      <c r="P20" s="78">
        <v>43252</v>
      </c>
      <c r="Q20" s="78">
        <v>43465</v>
      </c>
      <c r="R20" s="79" t="s">
        <v>32</v>
      </c>
      <c r="S20" s="79" t="s">
        <v>54</v>
      </c>
      <c r="T20" s="79" t="s">
        <v>174</v>
      </c>
      <c r="U20" s="140" t="s">
        <v>99</v>
      </c>
      <c r="V20" s="97">
        <v>43951</v>
      </c>
      <c r="W20" s="105" t="s">
        <v>489</v>
      </c>
      <c r="X20" s="191">
        <v>1</v>
      </c>
      <c r="Y20" s="60" t="s">
        <v>342</v>
      </c>
      <c r="Z20" s="60" t="s">
        <v>242</v>
      </c>
      <c r="AA20" s="98" t="s">
        <v>345</v>
      </c>
      <c r="AB20" s="97">
        <v>44074</v>
      </c>
      <c r="AC20" s="93" t="s">
        <v>673</v>
      </c>
      <c r="AD20" s="191">
        <v>1</v>
      </c>
      <c r="AE20" s="60" t="s">
        <v>342</v>
      </c>
      <c r="AF20" s="60" t="s">
        <v>242</v>
      </c>
      <c r="AG20" s="100" t="s">
        <v>345</v>
      </c>
      <c r="AH20" s="97">
        <v>44196</v>
      </c>
      <c r="AI20" s="93" t="s">
        <v>1082</v>
      </c>
      <c r="AJ20" s="60">
        <v>3</v>
      </c>
      <c r="AK20" s="61">
        <f t="shared" si="0"/>
        <v>1</v>
      </c>
      <c r="AL20" s="242">
        <f t="shared" si="1"/>
        <v>1</v>
      </c>
      <c r="AM20" s="60" t="str">
        <f t="shared" si="2"/>
        <v>TERMINADA EXTEMPORÁNEA</v>
      </c>
      <c r="AN20" s="60" t="b">
        <f t="shared" si="3"/>
        <v>0</v>
      </c>
      <c r="AO20" s="60" t="str">
        <f t="shared" si="4"/>
        <v>TERMINADA EXTEMPORÁNEA</v>
      </c>
      <c r="AP20" s="294" t="s">
        <v>1083</v>
      </c>
      <c r="AQ20" s="100" t="s">
        <v>345</v>
      </c>
      <c r="AR20" s="220" t="str">
        <f t="shared" si="5"/>
        <v>CUMPLIDA</v>
      </c>
      <c r="AS20" s="60" t="s">
        <v>1192</v>
      </c>
      <c r="AT20" s="60" t="s">
        <v>242</v>
      </c>
      <c r="AU20" s="98" t="s">
        <v>1191</v>
      </c>
    </row>
    <row r="21" spans="1:47" s="6" customFormat="1" ht="159.6" x14ac:dyDescent="0.2">
      <c r="A21" s="136">
        <v>63</v>
      </c>
      <c r="B21" s="78">
        <v>43231</v>
      </c>
      <c r="C21" s="79" t="s">
        <v>19</v>
      </c>
      <c r="D21" s="79" t="s">
        <v>172</v>
      </c>
      <c r="E21" s="78">
        <v>43231</v>
      </c>
      <c r="F21" s="80">
        <v>17</v>
      </c>
      <c r="G21" s="83" t="s">
        <v>180</v>
      </c>
      <c r="H21" s="140" t="s">
        <v>73</v>
      </c>
      <c r="I21" s="139" t="s">
        <v>181</v>
      </c>
      <c r="J21" s="79" t="s">
        <v>182</v>
      </c>
      <c r="K21" s="79">
        <v>5</v>
      </c>
      <c r="L21" s="79" t="s">
        <v>21</v>
      </c>
      <c r="M21" s="79" t="s">
        <v>173</v>
      </c>
      <c r="N21" s="79" t="s">
        <v>183</v>
      </c>
      <c r="O21" s="82">
        <v>1</v>
      </c>
      <c r="P21" s="78">
        <v>43252</v>
      </c>
      <c r="Q21" s="78">
        <v>43465</v>
      </c>
      <c r="R21" s="79" t="s">
        <v>32</v>
      </c>
      <c r="S21" s="79" t="s">
        <v>54</v>
      </c>
      <c r="T21" s="79" t="s">
        <v>174</v>
      </c>
      <c r="U21" s="140" t="s">
        <v>99</v>
      </c>
      <c r="V21" s="97">
        <v>43951</v>
      </c>
      <c r="W21" s="105" t="s">
        <v>490</v>
      </c>
      <c r="X21" s="191">
        <v>0.8</v>
      </c>
      <c r="Y21" s="60" t="s">
        <v>341</v>
      </c>
      <c r="Z21" s="60"/>
      <c r="AA21" s="98" t="s">
        <v>345</v>
      </c>
      <c r="AB21" s="97">
        <v>44074</v>
      </c>
      <c r="AC21" s="93" t="s">
        <v>636</v>
      </c>
      <c r="AD21" s="191">
        <v>0.6</v>
      </c>
      <c r="AE21" s="60" t="s">
        <v>341</v>
      </c>
      <c r="AF21" s="133"/>
      <c r="AG21" s="100" t="s">
        <v>345</v>
      </c>
      <c r="AH21" s="97">
        <v>44196</v>
      </c>
      <c r="AI21" s="50" t="s">
        <v>1110</v>
      </c>
      <c r="AJ21" s="60">
        <v>5</v>
      </c>
      <c r="AK21" s="61">
        <f t="shared" si="0"/>
        <v>1</v>
      </c>
      <c r="AL21" s="242">
        <f t="shared" si="1"/>
        <v>1</v>
      </c>
      <c r="AM21" s="60" t="str">
        <f t="shared" si="2"/>
        <v>TERMINADA EXTEMPORÁNEA</v>
      </c>
      <c r="AN21" s="60" t="b">
        <f t="shared" si="3"/>
        <v>0</v>
      </c>
      <c r="AO21" s="60" t="str">
        <f t="shared" si="4"/>
        <v>TERMINADA EXTEMPORÁNEA</v>
      </c>
      <c r="AP21" s="93" t="s">
        <v>1084</v>
      </c>
      <c r="AQ21" s="100" t="s">
        <v>345</v>
      </c>
      <c r="AR21" s="220" t="str">
        <f t="shared" si="5"/>
        <v>CUMPLIDA</v>
      </c>
      <c r="AS21" s="60" t="s">
        <v>1214</v>
      </c>
      <c r="AT21" s="60" t="s">
        <v>244</v>
      </c>
      <c r="AU21" s="98" t="s">
        <v>1191</v>
      </c>
    </row>
    <row r="22" spans="1:47" s="6" customFormat="1" ht="159.6" x14ac:dyDescent="0.2">
      <c r="A22" s="136">
        <v>75</v>
      </c>
      <c r="B22" s="84">
        <v>43312</v>
      </c>
      <c r="C22" s="28" t="s">
        <v>19</v>
      </c>
      <c r="D22" s="28" t="s">
        <v>184</v>
      </c>
      <c r="E22" s="84">
        <v>43312</v>
      </c>
      <c r="F22" s="30">
        <v>13</v>
      </c>
      <c r="G22" s="85" t="s">
        <v>491</v>
      </c>
      <c r="H22" s="156" t="s">
        <v>106</v>
      </c>
      <c r="I22" s="136" t="s">
        <v>185</v>
      </c>
      <c r="J22" s="62" t="s">
        <v>186</v>
      </c>
      <c r="K22" s="62">
        <v>6</v>
      </c>
      <c r="L22" s="58" t="s">
        <v>20</v>
      </c>
      <c r="M22" s="62" t="s">
        <v>114</v>
      </c>
      <c r="N22" s="87">
        <v>1</v>
      </c>
      <c r="O22" s="88">
        <v>1</v>
      </c>
      <c r="P22" s="86">
        <v>43344</v>
      </c>
      <c r="Q22" s="86">
        <v>43677</v>
      </c>
      <c r="R22" s="62" t="s">
        <v>65</v>
      </c>
      <c r="S22" s="62" t="s">
        <v>68</v>
      </c>
      <c r="T22" s="62" t="s">
        <v>282</v>
      </c>
      <c r="U22" s="140" t="s">
        <v>99</v>
      </c>
      <c r="V22" s="97">
        <v>43951</v>
      </c>
      <c r="W22" s="103" t="s">
        <v>523</v>
      </c>
      <c r="X22" s="191">
        <v>1</v>
      </c>
      <c r="Y22" s="60" t="s">
        <v>342</v>
      </c>
      <c r="Z22" s="60" t="s">
        <v>242</v>
      </c>
      <c r="AA22" s="98" t="s">
        <v>521</v>
      </c>
      <c r="AB22" s="97">
        <v>44074</v>
      </c>
      <c r="AC22" s="213" t="s">
        <v>689</v>
      </c>
      <c r="AD22" s="191">
        <v>1</v>
      </c>
      <c r="AE22" s="60" t="s">
        <v>342</v>
      </c>
      <c r="AF22" s="60" t="s">
        <v>242</v>
      </c>
      <c r="AG22" s="100" t="s">
        <v>520</v>
      </c>
      <c r="AH22" s="97">
        <v>44196</v>
      </c>
      <c r="AI22" s="93" t="s">
        <v>1064</v>
      </c>
      <c r="AJ22" s="60">
        <v>6</v>
      </c>
      <c r="AK22" s="61">
        <f t="shared" si="0"/>
        <v>1</v>
      </c>
      <c r="AL22" s="242">
        <f t="shared" si="1"/>
        <v>1</v>
      </c>
      <c r="AM22" s="60" t="str">
        <f t="shared" si="2"/>
        <v>TERMINADA EXTEMPORÁNEA</v>
      </c>
      <c r="AN22" s="60" t="b">
        <f t="shared" si="3"/>
        <v>0</v>
      </c>
      <c r="AO22" s="60" t="str">
        <f t="shared" si="4"/>
        <v>TERMINADA EXTEMPORÁNEA</v>
      </c>
      <c r="AP22" s="106" t="s">
        <v>1208</v>
      </c>
      <c r="AQ22" s="100" t="s">
        <v>344</v>
      </c>
      <c r="AR22" s="220" t="str">
        <f t="shared" si="5"/>
        <v>CUMPLIDA</v>
      </c>
      <c r="AS22" s="60" t="s">
        <v>1066</v>
      </c>
      <c r="AT22" s="60" t="s">
        <v>242</v>
      </c>
      <c r="AU22" s="98"/>
    </row>
    <row r="23" spans="1:47" s="6" customFormat="1" ht="148.19999999999999" x14ac:dyDescent="0.2">
      <c r="A23" s="136">
        <v>92</v>
      </c>
      <c r="B23" s="22">
        <v>43296</v>
      </c>
      <c r="C23" s="23" t="s">
        <v>19</v>
      </c>
      <c r="D23" s="23" t="s">
        <v>188</v>
      </c>
      <c r="E23" s="22">
        <v>43300</v>
      </c>
      <c r="F23" s="23">
        <v>3</v>
      </c>
      <c r="G23" s="24" t="s">
        <v>190</v>
      </c>
      <c r="H23" s="143" t="s">
        <v>75</v>
      </c>
      <c r="I23" s="141" t="s">
        <v>191</v>
      </c>
      <c r="J23" s="62" t="s">
        <v>192</v>
      </c>
      <c r="K23" s="62">
        <v>2</v>
      </c>
      <c r="L23" s="58" t="s">
        <v>40</v>
      </c>
      <c r="M23" s="62" t="s">
        <v>193</v>
      </c>
      <c r="N23" s="62" t="s">
        <v>193</v>
      </c>
      <c r="O23" s="89">
        <v>1</v>
      </c>
      <c r="P23" s="86">
        <v>43396</v>
      </c>
      <c r="Q23" s="86">
        <v>43677</v>
      </c>
      <c r="R23" s="62" t="s">
        <v>62</v>
      </c>
      <c r="S23" s="62" t="s">
        <v>43</v>
      </c>
      <c r="T23" s="62" t="s">
        <v>189</v>
      </c>
      <c r="U23" s="140" t="s">
        <v>99</v>
      </c>
      <c r="V23" s="97">
        <v>43951</v>
      </c>
      <c r="W23" s="59" t="s">
        <v>480</v>
      </c>
      <c r="X23" s="191">
        <v>0.25</v>
      </c>
      <c r="Y23" s="60" t="s">
        <v>341</v>
      </c>
      <c r="Z23" s="60"/>
      <c r="AA23" s="98" t="s">
        <v>344</v>
      </c>
      <c r="AB23" s="97">
        <v>44074</v>
      </c>
      <c r="AC23" s="106" t="s">
        <v>618</v>
      </c>
      <c r="AD23" s="191">
        <v>0.5</v>
      </c>
      <c r="AE23" s="60" t="s">
        <v>341</v>
      </c>
      <c r="AF23" s="133"/>
      <c r="AG23" s="100" t="s">
        <v>344</v>
      </c>
      <c r="AH23" s="97">
        <v>44196</v>
      </c>
      <c r="AI23" s="93" t="s">
        <v>1000</v>
      </c>
      <c r="AJ23" s="60">
        <v>2</v>
      </c>
      <c r="AK23" s="61">
        <f t="shared" si="0"/>
        <v>1</v>
      </c>
      <c r="AL23" s="242">
        <f t="shared" si="1"/>
        <v>1</v>
      </c>
      <c r="AM23" s="60" t="str">
        <f t="shared" si="2"/>
        <v>TERMINADA EXTEMPORÁNEA</v>
      </c>
      <c r="AN23" s="60" t="b">
        <f t="shared" si="3"/>
        <v>0</v>
      </c>
      <c r="AO23" s="60" t="str">
        <f t="shared" si="4"/>
        <v>TERMINADA EXTEMPORÁNEA</v>
      </c>
      <c r="AP23" s="106" t="s">
        <v>1201</v>
      </c>
      <c r="AQ23" s="100" t="s">
        <v>344</v>
      </c>
      <c r="AR23" s="220" t="str">
        <f t="shared" si="5"/>
        <v>CUMPLIDA</v>
      </c>
      <c r="AS23" s="60" t="s">
        <v>1202</v>
      </c>
      <c r="AT23" s="60" t="s">
        <v>244</v>
      </c>
      <c r="AU23" s="98"/>
    </row>
    <row r="24" spans="1:47" s="6" customFormat="1" ht="182.4" x14ac:dyDescent="0.2">
      <c r="A24" s="136">
        <v>93</v>
      </c>
      <c r="B24" s="22">
        <v>43296</v>
      </c>
      <c r="C24" s="23" t="s">
        <v>19</v>
      </c>
      <c r="D24" s="23" t="s">
        <v>188</v>
      </c>
      <c r="E24" s="22">
        <v>43300</v>
      </c>
      <c r="F24" s="23">
        <v>4</v>
      </c>
      <c r="G24" s="24" t="s">
        <v>194</v>
      </c>
      <c r="H24" s="143" t="s">
        <v>75</v>
      </c>
      <c r="I24" s="141" t="s">
        <v>195</v>
      </c>
      <c r="J24" s="62" t="s">
        <v>196</v>
      </c>
      <c r="K24" s="62">
        <v>1</v>
      </c>
      <c r="L24" s="58" t="s">
        <v>40</v>
      </c>
      <c r="M24" s="62" t="s">
        <v>197</v>
      </c>
      <c r="N24" s="62" t="s">
        <v>198</v>
      </c>
      <c r="O24" s="89">
        <v>1</v>
      </c>
      <c r="P24" s="86">
        <v>43396</v>
      </c>
      <c r="Q24" s="86">
        <v>43677</v>
      </c>
      <c r="R24" s="62" t="s">
        <v>62</v>
      </c>
      <c r="S24" s="62" t="s">
        <v>43</v>
      </c>
      <c r="T24" s="62" t="s">
        <v>189</v>
      </c>
      <c r="U24" s="140" t="s">
        <v>99</v>
      </c>
      <c r="V24" s="97">
        <v>43951</v>
      </c>
      <c r="W24" s="59" t="s">
        <v>481</v>
      </c>
      <c r="X24" s="191">
        <v>1</v>
      </c>
      <c r="Y24" s="60" t="s">
        <v>342</v>
      </c>
      <c r="Z24" s="60" t="s">
        <v>242</v>
      </c>
      <c r="AA24" s="98" t="s">
        <v>344</v>
      </c>
      <c r="AB24" s="97">
        <v>44074</v>
      </c>
      <c r="AC24" s="106" t="s">
        <v>637</v>
      </c>
      <c r="AD24" s="191">
        <v>1</v>
      </c>
      <c r="AE24" s="60" t="s">
        <v>342</v>
      </c>
      <c r="AF24" s="60" t="s">
        <v>242</v>
      </c>
      <c r="AG24" s="100" t="s">
        <v>344</v>
      </c>
      <c r="AH24" s="97">
        <v>44196</v>
      </c>
      <c r="AI24" s="93" t="s">
        <v>1001</v>
      </c>
      <c r="AJ24" s="60">
        <v>1</v>
      </c>
      <c r="AK24" s="61">
        <f t="shared" si="0"/>
        <v>1</v>
      </c>
      <c r="AL24" s="242">
        <f t="shared" si="1"/>
        <v>1</v>
      </c>
      <c r="AM24" s="60" t="str">
        <f t="shared" si="2"/>
        <v>TERMINADA EXTEMPORÁNEA</v>
      </c>
      <c r="AN24" s="60" t="b">
        <f t="shared" si="3"/>
        <v>0</v>
      </c>
      <c r="AO24" s="60" t="str">
        <f t="shared" si="4"/>
        <v>TERMINADA EXTEMPORÁNEA</v>
      </c>
      <c r="AP24" s="106" t="s">
        <v>1006</v>
      </c>
      <c r="AQ24" s="100" t="s">
        <v>344</v>
      </c>
      <c r="AR24" s="220" t="str">
        <f t="shared" si="5"/>
        <v>CUMPLIDA</v>
      </c>
      <c r="AS24" s="60" t="s">
        <v>1005</v>
      </c>
      <c r="AT24" s="60" t="s">
        <v>244</v>
      </c>
      <c r="AU24" s="98" t="s">
        <v>1191</v>
      </c>
    </row>
    <row r="25" spans="1:47" s="6" customFormat="1" ht="205.2" x14ac:dyDescent="0.2">
      <c r="A25" s="136">
        <v>97</v>
      </c>
      <c r="B25" s="22">
        <v>43296</v>
      </c>
      <c r="C25" s="23" t="s">
        <v>19</v>
      </c>
      <c r="D25" s="23" t="s">
        <v>188</v>
      </c>
      <c r="E25" s="22">
        <v>43300</v>
      </c>
      <c r="F25" s="23">
        <v>8</v>
      </c>
      <c r="G25" s="24" t="s">
        <v>199</v>
      </c>
      <c r="H25" s="143" t="s">
        <v>75</v>
      </c>
      <c r="I25" s="141" t="s">
        <v>200</v>
      </c>
      <c r="J25" s="62" t="s">
        <v>201</v>
      </c>
      <c r="K25" s="62">
        <v>1</v>
      </c>
      <c r="L25" s="58" t="s">
        <v>22</v>
      </c>
      <c r="M25" s="62" t="s">
        <v>202</v>
      </c>
      <c r="N25" s="62" t="s">
        <v>203</v>
      </c>
      <c r="O25" s="89">
        <v>1</v>
      </c>
      <c r="P25" s="86">
        <v>43396</v>
      </c>
      <c r="Q25" s="86">
        <v>43677</v>
      </c>
      <c r="R25" s="62" t="s">
        <v>62</v>
      </c>
      <c r="S25" s="62" t="s">
        <v>43</v>
      </c>
      <c r="T25" s="62" t="s">
        <v>189</v>
      </c>
      <c r="U25" s="140" t="s">
        <v>99</v>
      </c>
      <c r="V25" s="97">
        <v>43951</v>
      </c>
      <c r="W25" s="103" t="s">
        <v>484</v>
      </c>
      <c r="X25" s="191">
        <v>0.5</v>
      </c>
      <c r="Y25" s="60" t="s">
        <v>341</v>
      </c>
      <c r="Z25" s="60"/>
      <c r="AA25" s="98" t="s">
        <v>344</v>
      </c>
      <c r="AB25" s="97">
        <v>44074</v>
      </c>
      <c r="AC25" s="106" t="s">
        <v>638</v>
      </c>
      <c r="AD25" s="191">
        <v>0.5</v>
      </c>
      <c r="AE25" s="60" t="s">
        <v>341</v>
      </c>
      <c r="AF25" s="133"/>
      <c r="AG25" s="100" t="s">
        <v>344</v>
      </c>
      <c r="AH25" s="97">
        <v>44196</v>
      </c>
      <c r="AI25" s="93" t="s">
        <v>1112</v>
      </c>
      <c r="AJ25" s="60">
        <v>1</v>
      </c>
      <c r="AK25" s="61">
        <f t="shared" si="0"/>
        <v>1</v>
      </c>
      <c r="AL25" s="242">
        <f t="shared" si="1"/>
        <v>1</v>
      </c>
      <c r="AM25" s="60" t="str">
        <f t="shared" si="2"/>
        <v>TERMINADA EXTEMPORÁNEA</v>
      </c>
      <c r="AN25" s="60" t="b">
        <f t="shared" si="3"/>
        <v>0</v>
      </c>
      <c r="AO25" s="60" t="str">
        <f t="shared" si="4"/>
        <v>TERMINADA EXTEMPORÁNEA</v>
      </c>
      <c r="AP25" s="93" t="s">
        <v>1113</v>
      </c>
      <c r="AQ25" s="100" t="s">
        <v>344</v>
      </c>
      <c r="AR25" s="220" t="str">
        <f t="shared" si="5"/>
        <v>CUMPLIDA</v>
      </c>
      <c r="AS25" s="60" t="s">
        <v>1004</v>
      </c>
      <c r="AT25" s="60" t="s">
        <v>244</v>
      </c>
      <c r="AU25" s="98" t="s">
        <v>1191</v>
      </c>
    </row>
    <row r="26" spans="1:47" s="6" customFormat="1" ht="125.4" x14ac:dyDescent="0.2">
      <c r="A26" s="136">
        <v>98</v>
      </c>
      <c r="B26" s="22">
        <v>43296</v>
      </c>
      <c r="C26" s="23" t="s">
        <v>19</v>
      </c>
      <c r="D26" s="23" t="s">
        <v>188</v>
      </c>
      <c r="E26" s="22">
        <v>43300</v>
      </c>
      <c r="F26" s="23">
        <v>9</v>
      </c>
      <c r="G26" s="24" t="s">
        <v>204</v>
      </c>
      <c r="H26" s="143" t="s">
        <v>75</v>
      </c>
      <c r="I26" s="141" t="s">
        <v>205</v>
      </c>
      <c r="J26" s="25" t="s">
        <v>206</v>
      </c>
      <c r="K26" s="62">
        <v>1</v>
      </c>
      <c r="L26" s="58" t="s">
        <v>40</v>
      </c>
      <c r="M26" s="62" t="s">
        <v>207</v>
      </c>
      <c r="N26" s="62" t="s">
        <v>208</v>
      </c>
      <c r="O26" s="89">
        <v>1</v>
      </c>
      <c r="P26" s="86">
        <v>43396</v>
      </c>
      <c r="Q26" s="86">
        <v>43677</v>
      </c>
      <c r="R26" s="62" t="s">
        <v>62</v>
      </c>
      <c r="S26" s="62" t="s">
        <v>43</v>
      </c>
      <c r="T26" s="62" t="s">
        <v>189</v>
      </c>
      <c r="U26" s="140" t="s">
        <v>99</v>
      </c>
      <c r="V26" s="97">
        <v>43951</v>
      </c>
      <c r="W26" s="103" t="s">
        <v>483</v>
      </c>
      <c r="X26" s="191">
        <v>0.5</v>
      </c>
      <c r="Y26" s="60" t="s">
        <v>341</v>
      </c>
      <c r="Z26" s="60"/>
      <c r="AA26" s="98" t="s">
        <v>344</v>
      </c>
      <c r="AB26" s="97">
        <v>44074</v>
      </c>
      <c r="AC26" s="93" t="s">
        <v>619</v>
      </c>
      <c r="AD26" s="191">
        <v>0.5</v>
      </c>
      <c r="AE26" s="60" t="s">
        <v>341</v>
      </c>
      <c r="AF26" s="133"/>
      <c r="AG26" s="100" t="s">
        <v>344</v>
      </c>
      <c r="AH26" s="97">
        <v>44196</v>
      </c>
      <c r="AI26" s="93" t="s">
        <v>1002</v>
      </c>
      <c r="AJ26" s="60">
        <v>0.5</v>
      </c>
      <c r="AK26" s="61">
        <f t="shared" si="0"/>
        <v>0.5</v>
      </c>
      <c r="AL26" s="242">
        <f t="shared" si="1"/>
        <v>0.5</v>
      </c>
      <c r="AM26" s="60" t="str">
        <f t="shared" si="2"/>
        <v>INCUMPLIDA</v>
      </c>
      <c r="AN26" s="60" t="b">
        <f t="shared" si="3"/>
        <v>0</v>
      </c>
      <c r="AO26" s="60" t="str">
        <f t="shared" si="4"/>
        <v>INCUMPLIDA</v>
      </c>
      <c r="AP26" s="106" t="s">
        <v>1003</v>
      </c>
      <c r="AQ26" s="100" t="s">
        <v>344</v>
      </c>
      <c r="AR26" s="220" t="str">
        <f t="shared" si="5"/>
        <v>PENDIENTE</v>
      </c>
      <c r="AS26" s="60"/>
      <c r="AT26" s="60"/>
      <c r="AU26" s="98"/>
    </row>
    <row r="27" spans="1:47" s="6" customFormat="1" ht="159.6" x14ac:dyDescent="0.2">
      <c r="A27" s="136">
        <v>99</v>
      </c>
      <c r="B27" s="22">
        <v>43296</v>
      </c>
      <c r="C27" s="23" t="s">
        <v>19</v>
      </c>
      <c r="D27" s="23" t="s">
        <v>188</v>
      </c>
      <c r="E27" s="22">
        <v>43300</v>
      </c>
      <c r="F27" s="23">
        <v>10</v>
      </c>
      <c r="G27" s="24" t="s">
        <v>209</v>
      </c>
      <c r="H27" s="143" t="s">
        <v>75</v>
      </c>
      <c r="I27" s="141" t="s">
        <v>210</v>
      </c>
      <c r="J27" s="25" t="s">
        <v>211</v>
      </c>
      <c r="K27" s="62">
        <v>1</v>
      </c>
      <c r="L27" s="58" t="s">
        <v>21</v>
      </c>
      <c r="M27" s="62" t="s">
        <v>212</v>
      </c>
      <c r="N27" s="62" t="s">
        <v>434</v>
      </c>
      <c r="O27" s="89">
        <v>1</v>
      </c>
      <c r="P27" s="86">
        <v>43396</v>
      </c>
      <c r="Q27" s="86">
        <v>43677</v>
      </c>
      <c r="R27" s="62" t="s">
        <v>62</v>
      </c>
      <c r="S27" s="62" t="s">
        <v>43</v>
      </c>
      <c r="T27" s="62" t="s">
        <v>189</v>
      </c>
      <c r="U27" s="140" t="s">
        <v>99</v>
      </c>
      <c r="V27" s="97">
        <v>43951</v>
      </c>
      <c r="W27" s="59" t="s">
        <v>482</v>
      </c>
      <c r="X27" s="191">
        <v>0.5</v>
      </c>
      <c r="Y27" s="60" t="s">
        <v>341</v>
      </c>
      <c r="Z27" s="60"/>
      <c r="AA27" s="98" t="s">
        <v>344</v>
      </c>
      <c r="AB27" s="97">
        <v>44074</v>
      </c>
      <c r="AC27" s="106" t="s">
        <v>687</v>
      </c>
      <c r="AD27" s="191">
        <v>0.5</v>
      </c>
      <c r="AE27" s="60" t="s">
        <v>341</v>
      </c>
      <c r="AF27" s="133"/>
      <c r="AG27" s="100" t="s">
        <v>344</v>
      </c>
      <c r="AH27" s="97">
        <v>44196</v>
      </c>
      <c r="AI27" s="93" t="s">
        <v>1007</v>
      </c>
      <c r="AJ27" s="60">
        <v>1</v>
      </c>
      <c r="AK27" s="61">
        <f t="shared" si="0"/>
        <v>1</v>
      </c>
      <c r="AL27" s="242">
        <f t="shared" si="1"/>
        <v>1</v>
      </c>
      <c r="AM27" s="60" t="str">
        <f t="shared" si="2"/>
        <v>TERMINADA EXTEMPORÁNEA</v>
      </c>
      <c r="AN27" s="60" t="b">
        <f t="shared" si="3"/>
        <v>0</v>
      </c>
      <c r="AO27" s="60" t="str">
        <f t="shared" si="4"/>
        <v>TERMINADA EXTEMPORÁNEA</v>
      </c>
      <c r="AP27" s="106" t="s">
        <v>1114</v>
      </c>
      <c r="AQ27" s="100" t="s">
        <v>344</v>
      </c>
      <c r="AR27" s="220" t="str">
        <f t="shared" si="5"/>
        <v>CUMPLIDA</v>
      </c>
      <c r="AS27" s="60" t="s">
        <v>1008</v>
      </c>
      <c r="AT27" s="60" t="s">
        <v>242</v>
      </c>
      <c r="AU27" s="98" t="s">
        <v>1191</v>
      </c>
    </row>
    <row r="28" spans="1:47" s="6" customFormat="1" ht="125.4" x14ac:dyDescent="0.2">
      <c r="A28" s="136">
        <v>116</v>
      </c>
      <c r="B28" s="22">
        <v>43452</v>
      </c>
      <c r="C28" s="23" t="s">
        <v>19</v>
      </c>
      <c r="D28" s="23" t="s">
        <v>213</v>
      </c>
      <c r="E28" s="22">
        <v>43452</v>
      </c>
      <c r="F28" s="31">
        <v>3</v>
      </c>
      <c r="G28" s="32" t="s">
        <v>215</v>
      </c>
      <c r="H28" s="143" t="s">
        <v>214</v>
      </c>
      <c r="I28" s="145" t="s">
        <v>216</v>
      </c>
      <c r="J28" s="23" t="s">
        <v>217</v>
      </c>
      <c r="K28" s="23">
        <v>1</v>
      </c>
      <c r="L28" s="90" t="s">
        <v>21</v>
      </c>
      <c r="M28" s="90" t="s">
        <v>218</v>
      </c>
      <c r="N28" s="25">
        <v>100</v>
      </c>
      <c r="O28" s="27">
        <v>1</v>
      </c>
      <c r="P28" s="29">
        <v>43497</v>
      </c>
      <c r="Q28" s="91">
        <v>43646</v>
      </c>
      <c r="R28" s="23" t="s">
        <v>80</v>
      </c>
      <c r="S28" s="30" t="s">
        <v>48</v>
      </c>
      <c r="T28" s="28" t="s">
        <v>72</v>
      </c>
      <c r="U28" s="143" t="s">
        <v>99</v>
      </c>
      <c r="V28" s="97">
        <v>43951</v>
      </c>
      <c r="W28" s="59" t="s">
        <v>497</v>
      </c>
      <c r="X28" s="191">
        <v>1</v>
      </c>
      <c r="Y28" s="60" t="s">
        <v>339</v>
      </c>
      <c r="Z28" s="60" t="s">
        <v>242</v>
      </c>
      <c r="AA28" s="98" t="s">
        <v>344</v>
      </c>
      <c r="AB28" s="97">
        <v>44074</v>
      </c>
      <c r="AC28" s="106" t="s">
        <v>612</v>
      </c>
      <c r="AD28" s="191">
        <v>1</v>
      </c>
      <c r="AE28" s="60" t="s">
        <v>339</v>
      </c>
      <c r="AF28" s="60" t="s">
        <v>242</v>
      </c>
      <c r="AG28" s="100" t="s">
        <v>344</v>
      </c>
      <c r="AH28" s="97">
        <v>44196</v>
      </c>
      <c r="AI28" s="93" t="s">
        <v>1012</v>
      </c>
      <c r="AJ28" s="60">
        <v>1</v>
      </c>
      <c r="AK28" s="61">
        <f t="shared" si="0"/>
        <v>1</v>
      </c>
      <c r="AL28" s="242">
        <f t="shared" si="1"/>
        <v>1</v>
      </c>
      <c r="AM28" s="60" t="b">
        <f>IF(AJ28="","",IF(AH28&lt;Q28,IF(AL28&lt;100%,"INCUMPLIDA",IF(AL28=100%,"TERMINADA EXTEMPORÁNEA"))))</f>
        <v>0</v>
      </c>
      <c r="AN28" s="60" t="str">
        <f>IF(AJ28="","",IF(AH28&gt;Q28,IF(AL28=0%,"SIN INICIAR",IF(AL28=100%,"TERMINADA",IF(AL28&gt;0%,"EN PROCESO")))))</f>
        <v>TERMINADA</v>
      </c>
      <c r="AO28" s="60" t="str">
        <f>IF(AJ28="","",IF(AH28&lt;Q28,AM28,IF(AH28&gt;Q28,AN28)))</f>
        <v>TERMINADA</v>
      </c>
      <c r="AP28" s="106" t="s">
        <v>1072</v>
      </c>
      <c r="AQ28" s="100" t="s">
        <v>344</v>
      </c>
      <c r="AR28" s="220" t="str">
        <f t="shared" si="5"/>
        <v>CUMPLIDA</v>
      </c>
      <c r="AS28" s="60" t="s">
        <v>1070</v>
      </c>
      <c r="AT28" s="60" t="s">
        <v>244</v>
      </c>
      <c r="AU28" s="98" t="s">
        <v>1191</v>
      </c>
    </row>
    <row r="29" spans="1:47" s="92" customFormat="1" ht="171" x14ac:dyDescent="0.2">
      <c r="A29" s="136">
        <v>133</v>
      </c>
      <c r="B29" s="22">
        <v>43454</v>
      </c>
      <c r="C29" s="23" t="s">
        <v>19</v>
      </c>
      <c r="D29" s="33" t="s">
        <v>304</v>
      </c>
      <c r="E29" s="22">
        <v>43458</v>
      </c>
      <c r="F29" s="23">
        <v>10</v>
      </c>
      <c r="G29" s="24" t="s">
        <v>308</v>
      </c>
      <c r="H29" s="143" t="s">
        <v>305</v>
      </c>
      <c r="I29" s="141" t="s">
        <v>309</v>
      </c>
      <c r="J29" s="42" t="s">
        <v>336</v>
      </c>
      <c r="K29" s="23">
        <v>2</v>
      </c>
      <c r="L29" s="23" t="s">
        <v>138</v>
      </c>
      <c r="M29" s="25" t="s">
        <v>337</v>
      </c>
      <c r="N29" s="25" t="s">
        <v>310</v>
      </c>
      <c r="O29" s="27">
        <v>1</v>
      </c>
      <c r="P29" s="43">
        <v>43497</v>
      </c>
      <c r="Q29" s="43">
        <v>43827</v>
      </c>
      <c r="R29" s="42" t="s">
        <v>57</v>
      </c>
      <c r="S29" s="30" t="s">
        <v>306</v>
      </c>
      <c r="T29" s="30" t="s">
        <v>307</v>
      </c>
      <c r="U29" s="143" t="s">
        <v>99</v>
      </c>
      <c r="V29" s="97">
        <v>43951</v>
      </c>
      <c r="W29" s="105" t="s">
        <v>493</v>
      </c>
      <c r="X29" s="191">
        <v>0.5</v>
      </c>
      <c r="Y29" s="60" t="s">
        <v>341</v>
      </c>
      <c r="Z29" s="60"/>
      <c r="AA29" s="99" t="s">
        <v>344</v>
      </c>
      <c r="AB29" s="97">
        <v>44074</v>
      </c>
      <c r="AC29" s="104" t="s">
        <v>684</v>
      </c>
      <c r="AD29" s="191">
        <v>0.5</v>
      </c>
      <c r="AE29" s="60" t="s">
        <v>341</v>
      </c>
      <c r="AF29" s="133"/>
      <c r="AG29" s="99" t="s">
        <v>344</v>
      </c>
      <c r="AH29" s="97">
        <v>44196</v>
      </c>
      <c r="AI29" s="93" t="s">
        <v>1115</v>
      </c>
      <c r="AJ29" s="60">
        <v>2</v>
      </c>
      <c r="AK29" s="61">
        <f t="shared" si="0"/>
        <v>1</v>
      </c>
      <c r="AL29" s="242">
        <f t="shared" si="1"/>
        <v>1</v>
      </c>
      <c r="AM29" s="60" t="str">
        <f t="shared" si="2"/>
        <v>TERMINADA EXTEMPORÁNEA</v>
      </c>
      <c r="AN29" s="60" t="b">
        <f t="shared" si="3"/>
        <v>0</v>
      </c>
      <c r="AO29" s="60" t="str">
        <f t="shared" si="4"/>
        <v>TERMINADA EXTEMPORÁNEA</v>
      </c>
      <c r="AP29" s="106" t="s">
        <v>1116</v>
      </c>
      <c r="AQ29" s="100" t="s">
        <v>344</v>
      </c>
      <c r="AR29" s="220" t="str">
        <f t="shared" si="5"/>
        <v>CUMPLIDA</v>
      </c>
      <c r="AS29" s="60" t="s">
        <v>984</v>
      </c>
      <c r="AT29" s="60" t="s">
        <v>244</v>
      </c>
      <c r="AU29" s="98" t="s">
        <v>1191</v>
      </c>
    </row>
    <row r="30" spans="1:47" s="6" customFormat="1" ht="182.4" x14ac:dyDescent="0.2">
      <c r="A30" s="136">
        <v>138</v>
      </c>
      <c r="B30" s="22">
        <v>43455</v>
      </c>
      <c r="C30" s="23" t="s">
        <v>19</v>
      </c>
      <c r="D30" s="23" t="s">
        <v>283</v>
      </c>
      <c r="E30" s="22">
        <v>43455</v>
      </c>
      <c r="F30" s="23">
        <v>1</v>
      </c>
      <c r="G30" s="24" t="s">
        <v>284</v>
      </c>
      <c r="H30" s="143" t="s">
        <v>74</v>
      </c>
      <c r="I30" s="141" t="s">
        <v>285</v>
      </c>
      <c r="J30" s="23" t="s">
        <v>909</v>
      </c>
      <c r="K30" s="23">
        <v>3</v>
      </c>
      <c r="L30" s="23" t="s">
        <v>21</v>
      </c>
      <c r="M30" s="23" t="s">
        <v>910</v>
      </c>
      <c r="N30" s="31">
        <v>1</v>
      </c>
      <c r="O30" s="27">
        <v>1</v>
      </c>
      <c r="P30" s="22">
        <v>43497</v>
      </c>
      <c r="Q30" s="22">
        <v>44377</v>
      </c>
      <c r="R30" s="23" t="s">
        <v>56</v>
      </c>
      <c r="S30" s="30" t="s">
        <v>286</v>
      </c>
      <c r="T30" s="28" t="s">
        <v>287</v>
      </c>
      <c r="U30" s="143" t="s">
        <v>99</v>
      </c>
      <c r="V30" s="97">
        <v>43951</v>
      </c>
      <c r="W30" s="93" t="s">
        <v>536</v>
      </c>
      <c r="X30" s="191">
        <v>0.5</v>
      </c>
      <c r="Y30" s="60" t="s">
        <v>341</v>
      </c>
      <c r="Z30" s="60"/>
      <c r="AA30" s="100" t="s">
        <v>344</v>
      </c>
      <c r="AB30" s="97">
        <v>44074</v>
      </c>
      <c r="AC30" s="106" t="s">
        <v>614</v>
      </c>
      <c r="AD30" s="191">
        <v>0.5</v>
      </c>
      <c r="AE30" s="60" t="s">
        <v>341</v>
      </c>
      <c r="AF30" s="133"/>
      <c r="AG30" s="100" t="s">
        <v>344</v>
      </c>
      <c r="AH30" s="97">
        <v>44196</v>
      </c>
      <c r="AI30" s="93" t="s">
        <v>993</v>
      </c>
      <c r="AJ30" s="60">
        <v>2</v>
      </c>
      <c r="AK30" s="61">
        <f t="shared" si="0"/>
        <v>0.66666666666666663</v>
      </c>
      <c r="AL30" s="242">
        <f t="shared" si="1"/>
        <v>0.66666666666666663</v>
      </c>
      <c r="AM30" s="60" t="b">
        <f t="shared" si="2"/>
        <v>0</v>
      </c>
      <c r="AN30" s="60" t="str">
        <f t="shared" si="3"/>
        <v>EN PROCESO</v>
      </c>
      <c r="AO30" s="60" t="str">
        <f t="shared" si="4"/>
        <v>EN PROCESO</v>
      </c>
      <c r="AP30" s="106" t="s">
        <v>1117</v>
      </c>
      <c r="AQ30" s="100" t="s">
        <v>344</v>
      </c>
      <c r="AR30" s="220" t="str">
        <f t="shared" si="5"/>
        <v>PENDIENTE</v>
      </c>
      <c r="AS30" s="60"/>
      <c r="AT30" s="60"/>
      <c r="AU30" s="98"/>
    </row>
    <row r="31" spans="1:47" s="6" customFormat="1" ht="182.4" x14ac:dyDescent="0.2">
      <c r="A31" s="136">
        <v>140</v>
      </c>
      <c r="B31" s="22">
        <v>43455</v>
      </c>
      <c r="C31" s="23" t="s">
        <v>19</v>
      </c>
      <c r="D31" s="23" t="s">
        <v>283</v>
      </c>
      <c r="E31" s="22">
        <v>43455</v>
      </c>
      <c r="F31" s="31">
        <v>5</v>
      </c>
      <c r="G31" s="24" t="s">
        <v>288</v>
      </c>
      <c r="H31" s="143" t="s">
        <v>74</v>
      </c>
      <c r="I31" s="141" t="s">
        <v>289</v>
      </c>
      <c r="J31" s="23" t="s">
        <v>1118</v>
      </c>
      <c r="K31" s="23">
        <v>3</v>
      </c>
      <c r="L31" s="23" t="s">
        <v>21</v>
      </c>
      <c r="M31" s="23" t="s">
        <v>911</v>
      </c>
      <c r="N31" s="31">
        <v>1</v>
      </c>
      <c r="O31" s="27">
        <v>1</v>
      </c>
      <c r="P31" s="22">
        <v>43497</v>
      </c>
      <c r="Q31" s="22">
        <v>44377</v>
      </c>
      <c r="R31" s="23" t="s">
        <v>56</v>
      </c>
      <c r="S31" s="30" t="s">
        <v>286</v>
      </c>
      <c r="T31" s="28" t="s">
        <v>992</v>
      </c>
      <c r="U31" s="143" t="s">
        <v>99</v>
      </c>
      <c r="V31" s="97">
        <v>43951</v>
      </c>
      <c r="W31" s="93" t="s">
        <v>492</v>
      </c>
      <c r="X31" s="191">
        <v>0.5</v>
      </c>
      <c r="Y31" s="60" t="s">
        <v>341</v>
      </c>
      <c r="Z31" s="60"/>
      <c r="AA31" s="100" t="s">
        <v>344</v>
      </c>
      <c r="AB31" s="97">
        <v>44074</v>
      </c>
      <c r="AC31" s="106" t="s">
        <v>614</v>
      </c>
      <c r="AD31" s="191">
        <v>0.5</v>
      </c>
      <c r="AE31" s="60" t="s">
        <v>341</v>
      </c>
      <c r="AF31" s="133"/>
      <c r="AG31" s="100" t="s">
        <v>344</v>
      </c>
      <c r="AH31" s="97">
        <v>44196</v>
      </c>
      <c r="AI31" s="93" t="s">
        <v>994</v>
      </c>
      <c r="AJ31" s="60">
        <v>1</v>
      </c>
      <c r="AK31" s="61">
        <f t="shared" si="0"/>
        <v>0.33333333333333331</v>
      </c>
      <c r="AL31" s="242">
        <f t="shared" si="1"/>
        <v>0.33333333333333331</v>
      </c>
      <c r="AM31" s="60" t="b">
        <f t="shared" si="2"/>
        <v>0</v>
      </c>
      <c r="AN31" s="60" t="str">
        <f t="shared" si="3"/>
        <v>EN PROCESO</v>
      </c>
      <c r="AO31" s="60" t="str">
        <f t="shared" si="4"/>
        <v>EN PROCESO</v>
      </c>
      <c r="AP31" s="106" t="s">
        <v>995</v>
      </c>
      <c r="AQ31" s="100" t="s">
        <v>344</v>
      </c>
      <c r="AR31" s="220" t="str">
        <f t="shared" si="5"/>
        <v>PENDIENTE</v>
      </c>
      <c r="AS31" s="60"/>
      <c r="AT31" s="60"/>
      <c r="AU31" s="98"/>
    </row>
    <row r="32" spans="1:47" s="6" customFormat="1" ht="159.6" x14ac:dyDescent="0.2">
      <c r="A32" s="136">
        <v>145</v>
      </c>
      <c r="B32" s="22">
        <v>43455</v>
      </c>
      <c r="C32" s="23" t="s">
        <v>19</v>
      </c>
      <c r="D32" s="23" t="s">
        <v>283</v>
      </c>
      <c r="E32" s="22">
        <v>43455</v>
      </c>
      <c r="F32" s="34" t="s">
        <v>221</v>
      </c>
      <c r="G32" s="32" t="s">
        <v>290</v>
      </c>
      <c r="H32" s="147" t="s">
        <v>77</v>
      </c>
      <c r="I32" s="146" t="s">
        <v>291</v>
      </c>
      <c r="J32" s="35" t="s">
        <v>292</v>
      </c>
      <c r="K32" s="35">
        <v>2</v>
      </c>
      <c r="L32" s="35" t="s">
        <v>138</v>
      </c>
      <c r="M32" s="23" t="s">
        <v>293</v>
      </c>
      <c r="N32" s="36" t="s">
        <v>294</v>
      </c>
      <c r="O32" s="37">
        <v>0.8</v>
      </c>
      <c r="P32" s="38">
        <v>43511</v>
      </c>
      <c r="Q32" s="38">
        <v>43819</v>
      </c>
      <c r="R32" s="35" t="s">
        <v>66</v>
      </c>
      <c r="S32" s="35" t="s">
        <v>64</v>
      </c>
      <c r="T32" s="35" t="s">
        <v>261</v>
      </c>
      <c r="U32" s="147" t="s">
        <v>99</v>
      </c>
      <c r="V32" s="97">
        <v>43951</v>
      </c>
      <c r="W32" s="106" t="s">
        <v>509</v>
      </c>
      <c r="X32" s="191">
        <v>1</v>
      </c>
      <c r="Y32" s="60" t="s">
        <v>339</v>
      </c>
      <c r="Z32" s="60" t="s">
        <v>242</v>
      </c>
      <c r="AA32" s="98" t="s">
        <v>344</v>
      </c>
      <c r="AB32" s="97">
        <v>44074</v>
      </c>
      <c r="AC32" s="106" t="s">
        <v>639</v>
      </c>
      <c r="AD32" s="191">
        <v>1</v>
      </c>
      <c r="AE32" s="60" t="s">
        <v>339</v>
      </c>
      <c r="AF32" s="60" t="s">
        <v>242</v>
      </c>
      <c r="AG32" s="100" t="s">
        <v>344</v>
      </c>
      <c r="AH32" s="97">
        <v>44196</v>
      </c>
      <c r="AI32" s="93" t="s">
        <v>1057</v>
      </c>
      <c r="AJ32" s="60">
        <v>2</v>
      </c>
      <c r="AK32" s="61">
        <f t="shared" si="0"/>
        <v>1</v>
      </c>
      <c r="AL32" s="242">
        <f t="shared" si="1"/>
        <v>1</v>
      </c>
      <c r="AM32" s="60" t="b">
        <f>IF(AJ32="","",IF(AH32&lt;Q32,IF(AL32&lt;100%,"INCUMPLIDA",IF(AL32=100%,"TERMINADA EXTEMPORÁNEA"))))</f>
        <v>0</v>
      </c>
      <c r="AN32" s="60" t="str">
        <f>IF(AJ32="","",IF(AH32&gt;=Q32,IF(AL32=0%,"SIN INICIAR",IF(AL32=100%,"TERMINADA",IF(AL32&gt;0%,"EN PROCESO")))))</f>
        <v>TERMINADA</v>
      </c>
      <c r="AO32" s="60" t="str">
        <f>IF(AJ32="","",IF(AH32&lt;Q32,AM32,IF(AH32&gt;=Q32,AN32)))</f>
        <v>TERMINADA</v>
      </c>
      <c r="AP32" s="93" t="s">
        <v>1210</v>
      </c>
      <c r="AQ32" s="100" t="s">
        <v>344</v>
      </c>
      <c r="AR32" s="220" t="str">
        <f t="shared" si="5"/>
        <v>CUMPLIDA</v>
      </c>
      <c r="AS32" s="60" t="s">
        <v>1209</v>
      </c>
      <c r="AT32" s="60" t="s">
        <v>244</v>
      </c>
      <c r="AU32" s="98"/>
    </row>
    <row r="33" spans="1:47" s="6" customFormat="1" ht="102.6" x14ac:dyDescent="0.2">
      <c r="A33" s="136">
        <v>146</v>
      </c>
      <c r="B33" s="22">
        <v>43455</v>
      </c>
      <c r="C33" s="23" t="s">
        <v>19</v>
      </c>
      <c r="D33" s="23" t="s">
        <v>283</v>
      </c>
      <c r="E33" s="22">
        <v>43455</v>
      </c>
      <c r="F33" s="34" t="s">
        <v>295</v>
      </c>
      <c r="G33" s="32" t="s">
        <v>296</v>
      </c>
      <c r="H33" s="147" t="s">
        <v>77</v>
      </c>
      <c r="I33" s="146" t="s">
        <v>291</v>
      </c>
      <c r="J33" s="35" t="s">
        <v>297</v>
      </c>
      <c r="K33" s="35">
        <v>2</v>
      </c>
      <c r="L33" s="35" t="s">
        <v>138</v>
      </c>
      <c r="M33" s="23" t="s">
        <v>293</v>
      </c>
      <c r="N33" s="36" t="s">
        <v>294</v>
      </c>
      <c r="O33" s="37">
        <v>0.8</v>
      </c>
      <c r="P33" s="38">
        <v>43511</v>
      </c>
      <c r="Q33" s="38">
        <v>43819</v>
      </c>
      <c r="R33" s="35" t="s">
        <v>66</v>
      </c>
      <c r="S33" s="35" t="s">
        <v>261</v>
      </c>
      <c r="T33" s="35" t="s">
        <v>261</v>
      </c>
      <c r="U33" s="147" t="s">
        <v>99</v>
      </c>
      <c r="V33" s="97">
        <v>43951</v>
      </c>
      <c r="W33" s="106" t="s">
        <v>510</v>
      </c>
      <c r="X33" s="191">
        <v>1</v>
      </c>
      <c r="Y33" s="60" t="s">
        <v>339</v>
      </c>
      <c r="Z33" s="60" t="s">
        <v>242</v>
      </c>
      <c r="AA33" s="98" t="s">
        <v>344</v>
      </c>
      <c r="AB33" s="97">
        <v>44074</v>
      </c>
      <c r="AC33" s="106" t="s">
        <v>628</v>
      </c>
      <c r="AD33" s="191">
        <v>1</v>
      </c>
      <c r="AE33" s="60" t="s">
        <v>339</v>
      </c>
      <c r="AF33" s="60" t="s">
        <v>242</v>
      </c>
      <c r="AG33" s="100" t="s">
        <v>344</v>
      </c>
      <c r="AH33" s="97">
        <v>44196</v>
      </c>
      <c r="AI33" s="93" t="s">
        <v>1057</v>
      </c>
      <c r="AJ33" s="60">
        <v>2</v>
      </c>
      <c r="AK33" s="61">
        <f t="shared" si="0"/>
        <v>1</v>
      </c>
      <c r="AL33" s="242">
        <f t="shared" si="1"/>
        <v>1</v>
      </c>
      <c r="AM33" s="60" t="b">
        <f>IF(AJ33="","",IF(AH33&lt;Q33,IF(AL33&lt;100%,"INCUMPLIDA",IF(AL33=100%,"TERMINADA EXTEMPORÁNEA"))))</f>
        <v>0</v>
      </c>
      <c r="AN33" s="60" t="str">
        <f>IF(AJ33="","",IF(AH33&gt;=Q33,IF(AL33=0%,"SIN INICIAR",IF(AL33=100%,"TERMINADA",IF(AL33&gt;0%,"EN PROCESO")))))</f>
        <v>TERMINADA</v>
      </c>
      <c r="AO33" s="60" t="str">
        <f>IF(AJ33="","",IF(AH33&lt;Q33,AM33,IF(AH33&gt;=Q33,AN33)))</f>
        <v>TERMINADA</v>
      </c>
      <c r="AP33" s="93" t="s">
        <v>1211</v>
      </c>
      <c r="AQ33" s="100" t="s">
        <v>344</v>
      </c>
      <c r="AR33" s="220" t="str">
        <f t="shared" si="5"/>
        <v>CUMPLIDA</v>
      </c>
      <c r="AS33" s="60" t="s">
        <v>1209</v>
      </c>
      <c r="AT33" s="60" t="s">
        <v>244</v>
      </c>
      <c r="AU33" s="98"/>
    </row>
    <row r="34" spans="1:47" s="6" customFormat="1" ht="148.19999999999999" x14ac:dyDescent="0.2">
      <c r="A34" s="136">
        <v>161</v>
      </c>
      <c r="B34" s="22">
        <v>43460</v>
      </c>
      <c r="C34" s="23" t="s">
        <v>19</v>
      </c>
      <c r="D34" s="270" t="s">
        <v>298</v>
      </c>
      <c r="E34" s="22">
        <v>43460</v>
      </c>
      <c r="F34" s="270">
        <v>13</v>
      </c>
      <c r="G34" s="41" t="s">
        <v>301</v>
      </c>
      <c r="H34" s="147" t="s">
        <v>76</v>
      </c>
      <c r="I34" s="144" t="s">
        <v>300</v>
      </c>
      <c r="J34" s="25" t="s">
        <v>302</v>
      </c>
      <c r="K34" s="23">
        <v>1</v>
      </c>
      <c r="L34" s="23" t="s">
        <v>21</v>
      </c>
      <c r="M34" s="23" t="s">
        <v>299</v>
      </c>
      <c r="N34" s="23" t="s">
        <v>303</v>
      </c>
      <c r="O34" s="27">
        <v>1</v>
      </c>
      <c r="P34" s="22">
        <v>43542</v>
      </c>
      <c r="Q34" s="22">
        <v>43707</v>
      </c>
      <c r="R34" s="270" t="s">
        <v>79</v>
      </c>
      <c r="S34" s="270" t="s">
        <v>48</v>
      </c>
      <c r="T34" s="270" t="s">
        <v>281</v>
      </c>
      <c r="U34" s="148" t="s">
        <v>99</v>
      </c>
      <c r="V34" s="97">
        <v>43951</v>
      </c>
      <c r="W34" s="103" t="s">
        <v>538</v>
      </c>
      <c r="X34" s="191">
        <v>0</v>
      </c>
      <c r="Y34" s="60" t="s">
        <v>341</v>
      </c>
      <c r="Z34" s="60"/>
      <c r="AA34" s="98" t="s">
        <v>345</v>
      </c>
      <c r="AB34" s="97">
        <v>44074</v>
      </c>
      <c r="AC34" s="106" t="s">
        <v>690</v>
      </c>
      <c r="AD34" s="191">
        <v>0.5</v>
      </c>
      <c r="AE34" s="60" t="s">
        <v>341</v>
      </c>
      <c r="AF34" s="133"/>
      <c r="AG34" s="100" t="s">
        <v>345</v>
      </c>
      <c r="AH34" s="97">
        <v>44196</v>
      </c>
      <c r="AI34" s="93" t="s">
        <v>1085</v>
      </c>
      <c r="AJ34" s="60">
        <v>1</v>
      </c>
      <c r="AK34" s="61">
        <f t="shared" si="0"/>
        <v>1</v>
      </c>
      <c r="AL34" s="242">
        <f t="shared" si="1"/>
        <v>1</v>
      </c>
      <c r="AM34" s="60" t="str">
        <f t="shared" si="2"/>
        <v>TERMINADA EXTEMPORÁNEA</v>
      </c>
      <c r="AN34" s="60" t="b">
        <f t="shared" si="3"/>
        <v>0</v>
      </c>
      <c r="AO34" s="60" t="str">
        <f t="shared" si="4"/>
        <v>TERMINADA EXTEMPORÁNEA</v>
      </c>
      <c r="AP34" s="93" t="s">
        <v>1086</v>
      </c>
      <c r="AQ34" s="100" t="s">
        <v>345</v>
      </c>
      <c r="AR34" s="220" t="str">
        <f t="shared" si="5"/>
        <v>CUMPLIDA</v>
      </c>
      <c r="AS34" s="60" t="s">
        <v>1119</v>
      </c>
      <c r="AT34" s="60" t="s">
        <v>244</v>
      </c>
      <c r="AU34" s="98" t="s">
        <v>1191</v>
      </c>
    </row>
    <row r="35" spans="1:47" s="94" customFormat="1" ht="193.8" x14ac:dyDescent="0.2">
      <c r="A35" s="136">
        <v>172</v>
      </c>
      <c r="B35" s="22">
        <v>43524</v>
      </c>
      <c r="C35" s="23" t="s">
        <v>19</v>
      </c>
      <c r="D35" s="23" t="s">
        <v>311</v>
      </c>
      <c r="E35" s="22">
        <v>43524</v>
      </c>
      <c r="F35" s="23" t="s">
        <v>312</v>
      </c>
      <c r="G35" s="24" t="s">
        <v>316</v>
      </c>
      <c r="H35" s="147" t="s">
        <v>77</v>
      </c>
      <c r="I35" s="142" t="s">
        <v>317</v>
      </c>
      <c r="J35" s="23" t="s">
        <v>318</v>
      </c>
      <c r="K35" s="23">
        <v>2</v>
      </c>
      <c r="L35" s="23" t="s">
        <v>21</v>
      </c>
      <c r="M35" s="23" t="s">
        <v>319</v>
      </c>
      <c r="N35" s="26" t="s">
        <v>320</v>
      </c>
      <c r="O35" s="27">
        <v>1</v>
      </c>
      <c r="P35" s="22">
        <v>43542</v>
      </c>
      <c r="Q35" s="22">
        <v>43739</v>
      </c>
      <c r="R35" s="23" t="s">
        <v>65</v>
      </c>
      <c r="S35" s="30" t="s">
        <v>321</v>
      </c>
      <c r="T35" s="30" t="s">
        <v>282</v>
      </c>
      <c r="U35" s="143" t="s">
        <v>315</v>
      </c>
      <c r="V35" s="97">
        <v>43951</v>
      </c>
      <c r="W35" s="59" t="s">
        <v>539</v>
      </c>
      <c r="X35" s="191">
        <v>1</v>
      </c>
      <c r="Y35" s="60" t="s">
        <v>342</v>
      </c>
      <c r="Z35" s="60" t="s">
        <v>242</v>
      </c>
      <c r="AA35" s="98" t="s">
        <v>520</v>
      </c>
      <c r="AB35" s="97">
        <v>44074</v>
      </c>
      <c r="AC35" s="213" t="s">
        <v>670</v>
      </c>
      <c r="AD35" s="191">
        <v>1</v>
      </c>
      <c r="AE35" s="60" t="s">
        <v>342</v>
      </c>
      <c r="AF35" s="60" t="s">
        <v>242</v>
      </c>
      <c r="AG35" s="100" t="s">
        <v>520</v>
      </c>
      <c r="AH35" s="97">
        <v>44196</v>
      </c>
      <c r="AI35" s="93" t="s">
        <v>1064</v>
      </c>
      <c r="AJ35" s="60">
        <v>2</v>
      </c>
      <c r="AK35" s="61">
        <f t="shared" si="0"/>
        <v>1</v>
      </c>
      <c r="AL35" s="242">
        <f t="shared" si="1"/>
        <v>1</v>
      </c>
      <c r="AM35" s="60" t="str">
        <f t="shared" si="2"/>
        <v>TERMINADA EXTEMPORÁNEA</v>
      </c>
      <c r="AN35" s="60" t="b">
        <f t="shared" si="3"/>
        <v>0</v>
      </c>
      <c r="AO35" s="60" t="str">
        <f t="shared" si="4"/>
        <v>TERMINADA EXTEMPORÁNEA</v>
      </c>
      <c r="AP35" s="106" t="s">
        <v>1067</v>
      </c>
      <c r="AQ35" s="100" t="s">
        <v>344</v>
      </c>
      <c r="AR35" s="220" t="str">
        <f t="shared" si="5"/>
        <v>CUMPLIDA</v>
      </c>
      <c r="AS35" s="60" t="s">
        <v>1065</v>
      </c>
      <c r="AT35" s="60" t="s">
        <v>242</v>
      </c>
      <c r="AU35" s="98"/>
    </row>
    <row r="36" spans="1:47" s="204" customFormat="1" ht="114" x14ac:dyDescent="0.3">
      <c r="A36" s="137">
        <v>178</v>
      </c>
      <c r="B36" s="197">
        <v>43552</v>
      </c>
      <c r="C36" s="198" t="s">
        <v>17</v>
      </c>
      <c r="D36" s="198" t="s">
        <v>140</v>
      </c>
      <c r="E36" s="197">
        <v>43552</v>
      </c>
      <c r="F36" s="198" t="s">
        <v>348</v>
      </c>
      <c r="G36" s="65" t="s">
        <v>349</v>
      </c>
      <c r="H36" s="199" t="s">
        <v>77</v>
      </c>
      <c r="I36" s="200" t="s">
        <v>350</v>
      </c>
      <c r="J36" s="238" t="s">
        <v>389</v>
      </c>
      <c r="K36" s="201">
        <v>4</v>
      </c>
      <c r="L36" s="198" t="s">
        <v>138</v>
      </c>
      <c r="M36" s="202" t="s">
        <v>162</v>
      </c>
      <c r="N36" s="202" t="s">
        <v>351</v>
      </c>
      <c r="O36" s="203">
        <v>0.9</v>
      </c>
      <c r="P36" s="197">
        <v>43622</v>
      </c>
      <c r="Q36" s="197">
        <v>43829</v>
      </c>
      <c r="R36" s="198" t="s">
        <v>66</v>
      </c>
      <c r="S36" s="50" t="str">
        <f>IF(H36="","",VLOOKUP(H36,[3]Datos!$A$2:$B$13,2,FALSE))</f>
        <v xml:space="preserve">Subdirector Administrativo </v>
      </c>
      <c r="T36" s="50" t="s">
        <v>346</v>
      </c>
      <c r="U36" s="199" t="s">
        <v>347</v>
      </c>
      <c r="V36" s="97">
        <v>43951</v>
      </c>
      <c r="W36" s="105" t="s">
        <v>511</v>
      </c>
      <c r="X36" s="191">
        <v>0.75</v>
      </c>
      <c r="Y36" s="60" t="s">
        <v>341</v>
      </c>
      <c r="Z36" s="60"/>
      <c r="AA36" s="98" t="s">
        <v>344</v>
      </c>
      <c r="AB36" s="97">
        <v>44074</v>
      </c>
      <c r="AC36" s="106" t="s">
        <v>627</v>
      </c>
      <c r="AD36" s="191">
        <v>0.83299999999999996</v>
      </c>
      <c r="AE36" s="60" t="s">
        <v>341</v>
      </c>
      <c r="AF36" s="133"/>
      <c r="AG36" s="100" t="s">
        <v>344</v>
      </c>
      <c r="AH36" s="97">
        <v>44196</v>
      </c>
      <c r="AI36" s="93" t="s">
        <v>1057</v>
      </c>
      <c r="AJ36" s="60">
        <v>3</v>
      </c>
      <c r="AK36" s="61">
        <f t="shared" si="0"/>
        <v>0.75</v>
      </c>
      <c r="AL36" s="242">
        <f t="shared" si="1"/>
        <v>0.83333333333333326</v>
      </c>
      <c r="AM36" s="60" t="str">
        <f t="shared" si="2"/>
        <v>INCUMPLIDA</v>
      </c>
      <c r="AN36" s="60" t="b">
        <f t="shared" si="3"/>
        <v>0</v>
      </c>
      <c r="AO36" s="60" t="str">
        <f t="shared" si="4"/>
        <v>INCUMPLIDA</v>
      </c>
      <c r="AP36" s="93" t="s">
        <v>1059</v>
      </c>
      <c r="AQ36" s="100" t="s">
        <v>344</v>
      </c>
      <c r="AR36" s="220" t="str">
        <f t="shared" si="5"/>
        <v>PENDIENTE</v>
      </c>
      <c r="AS36" s="60"/>
      <c r="AT36" s="60"/>
      <c r="AU36" s="98"/>
    </row>
    <row r="37" spans="1:47" s="206" customFormat="1" ht="114" x14ac:dyDescent="0.3">
      <c r="A37" s="134">
        <v>182</v>
      </c>
      <c r="B37" s="197">
        <v>43552</v>
      </c>
      <c r="C37" s="198" t="s">
        <v>17</v>
      </c>
      <c r="D37" s="198" t="s">
        <v>140</v>
      </c>
      <c r="E37" s="197">
        <v>43552</v>
      </c>
      <c r="F37" s="198" t="s">
        <v>352</v>
      </c>
      <c r="G37" s="65" t="s">
        <v>353</v>
      </c>
      <c r="H37" s="199" t="s">
        <v>77</v>
      </c>
      <c r="I37" s="205" t="s">
        <v>354</v>
      </c>
      <c r="J37" s="201" t="s">
        <v>355</v>
      </c>
      <c r="K37" s="201">
        <v>2</v>
      </c>
      <c r="L37" s="198" t="s">
        <v>138</v>
      </c>
      <c r="M37" s="202" t="s">
        <v>162</v>
      </c>
      <c r="N37" s="198" t="s">
        <v>356</v>
      </c>
      <c r="O37" s="203">
        <v>0.75</v>
      </c>
      <c r="P37" s="197">
        <v>43640</v>
      </c>
      <c r="Q37" s="197">
        <v>43829</v>
      </c>
      <c r="R37" s="198" t="s">
        <v>66</v>
      </c>
      <c r="S37" s="50" t="str">
        <f>IF(H37="","",VLOOKUP(H37,[3]Datos!$A$2:$B$13,2,FALSE))</f>
        <v xml:space="preserve">Subdirector Administrativo </v>
      </c>
      <c r="T37" s="50" t="s">
        <v>346</v>
      </c>
      <c r="U37" s="199" t="s">
        <v>347</v>
      </c>
      <c r="V37" s="97">
        <v>43951</v>
      </c>
      <c r="W37" s="59" t="s">
        <v>500</v>
      </c>
      <c r="X37" s="191">
        <v>0.5</v>
      </c>
      <c r="Y37" s="60" t="s">
        <v>341</v>
      </c>
      <c r="Z37" s="60"/>
      <c r="AA37" s="98" t="s">
        <v>344</v>
      </c>
      <c r="AB37" s="97">
        <v>44074</v>
      </c>
      <c r="AC37" s="106" t="s">
        <v>631</v>
      </c>
      <c r="AD37" s="191">
        <v>0.66700000000000004</v>
      </c>
      <c r="AE37" s="60" t="s">
        <v>341</v>
      </c>
      <c r="AF37" s="133"/>
      <c r="AG37" s="100" t="s">
        <v>344</v>
      </c>
      <c r="AH37" s="97">
        <v>44196</v>
      </c>
      <c r="AI37" s="93" t="s">
        <v>1057</v>
      </c>
      <c r="AJ37" s="60">
        <v>1</v>
      </c>
      <c r="AK37" s="61">
        <f t="shared" si="0"/>
        <v>0.5</v>
      </c>
      <c r="AL37" s="242">
        <f t="shared" si="1"/>
        <v>0.66666666666666663</v>
      </c>
      <c r="AM37" s="60" t="str">
        <f t="shared" si="2"/>
        <v>INCUMPLIDA</v>
      </c>
      <c r="AN37" s="60" t="b">
        <f t="shared" si="3"/>
        <v>0</v>
      </c>
      <c r="AO37" s="60" t="str">
        <f t="shared" si="4"/>
        <v>INCUMPLIDA</v>
      </c>
      <c r="AP37" s="93" t="s">
        <v>1059</v>
      </c>
      <c r="AQ37" s="100" t="s">
        <v>344</v>
      </c>
      <c r="AR37" s="220" t="str">
        <f t="shared" si="5"/>
        <v>PENDIENTE</v>
      </c>
      <c r="AS37" s="60"/>
      <c r="AT37" s="60"/>
      <c r="AU37" s="98"/>
    </row>
    <row r="38" spans="1:47" s="206" customFormat="1" ht="114" x14ac:dyDescent="0.3">
      <c r="A38" s="134">
        <v>183</v>
      </c>
      <c r="B38" s="197">
        <v>43552</v>
      </c>
      <c r="C38" s="198" t="s">
        <v>17</v>
      </c>
      <c r="D38" s="198" t="s">
        <v>140</v>
      </c>
      <c r="E38" s="197">
        <v>43552</v>
      </c>
      <c r="F38" s="198">
        <v>10</v>
      </c>
      <c r="G38" s="65" t="s">
        <v>357</v>
      </c>
      <c r="H38" s="199" t="s">
        <v>77</v>
      </c>
      <c r="I38" s="150" t="s">
        <v>358</v>
      </c>
      <c r="J38" s="201" t="s">
        <v>390</v>
      </c>
      <c r="K38" s="201">
        <v>4</v>
      </c>
      <c r="L38" s="198" t="s">
        <v>21</v>
      </c>
      <c r="M38" s="202" t="s">
        <v>162</v>
      </c>
      <c r="N38" s="198" t="s">
        <v>359</v>
      </c>
      <c r="O38" s="203">
        <v>0.9</v>
      </c>
      <c r="P38" s="197">
        <v>43622</v>
      </c>
      <c r="Q38" s="197">
        <v>43829</v>
      </c>
      <c r="R38" s="198" t="s">
        <v>66</v>
      </c>
      <c r="S38" s="50" t="str">
        <f>IF(H38="","",VLOOKUP(H38,[3]Datos!$A$2:$B$13,2,FALSE))</f>
        <v xml:space="preserve">Subdirector Administrativo </v>
      </c>
      <c r="T38" s="50" t="s">
        <v>346</v>
      </c>
      <c r="U38" s="199" t="s">
        <v>315</v>
      </c>
      <c r="V38" s="97">
        <v>43951</v>
      </c>
      <c r="W38" s="104" t="s">
        <v>529</v>
      </c>
      <c r="X38" s="191">
        <v>1</v>
      </c>
      <c r="Y38" s="60" t="s">
        <v>339</v>
      </c>
      <c r="Z38" s="60" t="s">
        <v>242</v>
      </c>
      <c r="AA38" s="98" t="s">
        <v>344</v>
      </c>
      <c r="AB38" s="97">
        <v>44074</v>
      </c>
      <c r="AC38" s="93" t="s">
        <v>640</v>
      </c>
      <c r="AD38" s="191">
        <v>1</v>
      </c>
      <c r="AE38" s="60" t="s">
        <v>339</v>
      </c>
      <c r="AF38" s="60" t="s">
        <v>242</v>
      </c>
      <c r="AG38" s="100" t="s">
        <v>344</v>
      </c>
      <c r="AH38" s="97">
        <v>44196</v>
      </c>
      <c r="AI38" s="93" t="s">
        <v>1057</v>
      </c>
      <c r="AJ38" s="60">
        <v>4</v>
      </c>
      <c r="AK38" s="61">
        <f t="shared" si="0"/>
        <v>1</v>
      </c>
      <c r="AL38" s="242">
        <f t="shared" si="1"/>
        <v>1</v>
      </c>
      <c r="AM38" s="60" t="b">
        <f>IF(AJ38="","",IF(AH38&lt;Q38,IF(AL38&lt;100%,"INCUMPLIDA",IF(AL38=100%,"TERMINADA EXTEMPORÁNEA"))))</f>
        <v>0</v>
      </c>
      <c r="AN38" s="60" t="str">
        <f>IF(AJ38="","",IF(AH38&gt;=Q38,IF(AL38=0%,"SIN INICIAR",IF(AL38=100%,"TERMINADA",IF(AL38&gt;0%,"EN PROCESO")))))</f>
        <v>TERMINADA</v>
      </c>
      <c r="AO38" s="60" t="str">
        <f>IF(AJ38="","",IF(AH38&lt;Q38,AM38,IF(AH38&gt;=Q38,AN38)))</f>
        <v>TERMINADA</v>
      </c>
      <c r="AP38" s="93" t="s">
        <v>1058</v>
      </c>
      <c r="AQ38" s="100" t="s">
        <v>344</v>
      </c>
      <c r="AR38" s="220" t="str">
        <f t="shared" si="5"/>
        <v>CUMPLIDA</v>
      </c>
      <c r="AS38" s="60" t="s">
        <v>1062</v>
      </c>
      <c r="AT38" s="60" t="s">
        <v>242</v>
      </c>
      <c r="AU38" s="98"/>
    </row>
    <row r="39" spans="1:47" s="206" customFormat="1" ht="79.8" x14ac:dyDescent="0.3">
      <c r="A39" s="134">
        <v>185</v>
      </c>
      <c r="B39" s="197">
        <v>43552</v>
      </c>
      <c r="C39" s="198" t="s">
        <v>17</v>
      </c>
      <c r="D39" s="198" t="s">
        <v>140</v>
      </c>
      <c r="E39" s="197">
        <v>43552</v>
      </c>
      <c r="F39" s="198">
        <v>15</v>
      </c>
      <c r="G39" s="65" t="s">
        <v>360</v>
      </c>
      <c r="H39" s="199" t="s">
        <v>77</v>
      </c>
      <c r="I39" s="150" t="s">
        <v>361</v>
      </c>
      <c r="J39" s="201" t="s">
        <v>362</v>
      </c>
      <c r="K39" s="201">
        <v>2</v>
      </c>
      <c r="L39" s="198" t="s">
        <v>22</v>
      </c>
      <c r="M39" s="202" t="s">
        <v>162</v>
      </c>
      <c r="N39" s="198" t="s">
        <v>363</v>
      </c>
      <c r="O39" s="203">
        <v>0.9</v>
      </c>
      <c r="P39" s="197">
        <v>43739</v>
      </c>
      <c r="Q39" s="197">
        <v>43860</v>
      </c>
      <c r="R39" s="198" t="s">
        <v>66</v>
      </c>
      <c r="S39" s="50" t="str">
        <f>IF(H39="","",VLOOKUP(H39,[3]Datos!$A$2:$B$13,2,FALSE))</f>
        <v xml:space="preserve">Subdirector Administrativo </v>
      </c>
      <c r="T39" s="50" t="s">
        <v>346</v>
      </c>
      <c r="U39" s="199" t="s">
        <v>347</v>
      </c>
      <c r="V39" s="97">
        <v>43951</v>
      </c>
      <c r="W39" s="110" t="s">
        <v>512</v>
      </c>
      <c r="X39" s="191">
        <v>0.5</v>
      </c>
      <c r="Y39" s="60" t="s">
        <v>341</v>
      </c>
      <c r="Z39" s="60"/>
      <c r="AA39" s="98" t="s">
        <v>344</v>
      </c>
      <c r="AB39" s="97">
        <v>44074</v>
      </c>
      <c r="AC39" s="106" t="s">
        <v>626</v>
      </c>
      <c r="AD39" s="191">
        <v>0.55600000000000005</v>
      </c>
      <c r="AE39" s="60" t="s">
        <v>341</v>
      </c>
      <c r="AF39" s="133"/>
      <c r="AG39" s="100" t="s">
        <v>344</v>
      </c>
      <c r="AH39" s="97">
        <v>44196</v>
      </c>
      <c r="AI39" s="93" t="s">
        <v>1057</v>
      </c>
      <c r="AJ39" s="60">
        <v>1</v>
      </c>
      <c r="AK39" s="61">
        <f t="shared" si="0"/>
        <v>0.5</v>
      </c>
      <c r="AL39" s="242">
        <f t="shared" si="1"/>
        <v>0.55555555555555558</v>
      </c>
      <c r="AM39" s="60" t="str">
        <f t="shared" si="2"/>
        <v>INCUMPLIDA</v>
      </c>
      <c r="AN39" s="60" t="b">
        <f t="shared" si="3"/>
        <v>0</v>
      </c>
      <c r="AO39" s="60" t="str">
        <f t="shared" si="4"/>
        <v>INCUMPLIDA</v>
      </c>
      <c r="AP39" s="93" t="s">
        <v>1059</v>
      </c>
      <c r="AQ39" s="100" t="s">
        <v>344</v>
      </c>
      <c r="AR39" s="220" t="str">
        <f t="shared" si="5"/>
        <v>PENDIENTE</v>
      </c>
      <c r="AS39" s="60"/>
      <c r="AT39" s="60"/>
      <c r="AU39" s="98"/>
    </row>
    <row r="40" spans="1:47" s="207" customFormat="1" ht="102.6" x14ac:dyDescent="0.3">
      <c r="A40" s="134">
        <v>186</v>
      </c>
      <c r="B40" s="197">
        <v>43552</v>
      </c>
      <c r="C40" s="198" t="s">
        <v>17</v>
      </c>
      <c r="D40" s="198" t="s">
        <v>140</v>
      </c>
      <c r="E40" s="197">
        <v>43552</v>
      </c>
      <c r="F40" s="198">
        <v>16</v>
      </c>
      <c r="G40" s="65" t="s">
        <v>364</v>
      </c>
      <c r="H40" s="199" t="s">
        <v>77</v>
      </c>
      <c r="I40" s="150" t="s">
        <v>365</v>
      </c>
      <c r="J40" s="201" t="s">
        <v>391</v>
      </c>
      <c r="K40" s="201">
        <v>6</v>
      </c>
      <c r="L40" s="198" t="s">
        <v>20</v>
      </c>
      <c r="M40" s="202" t="s">
        <v>162</v>
      </c>
      <c r="N40" s="198" t="s">
        <v>366</v>
      </c>
      <c r="O40" s="203">
        <v>0.9</v>
      </c>
      <c r="P40" s="197">
        <v>43622</v>
      </c>
      <c r="Q40" s="197">
        <v>43829</v>
      </c>
      <c r="R40" s="198" t="s">
        <v>66</v>
      </c>
      <c r="S40" s="50" t="str">
        <f>IF(H40="","",VLOOKUP(H40,[3]Datos!$A$2:$B$13,2,FALSE))</f>
        <v xml:space="preserve">Subdirector Administrativo </v>
      </c>
      <c r="T40" s="50" t="s">
        <v>346</v>
      </c>
      <c r="U40" s="199" t="s">
        <v>347</v>
      </c>
      <c r="V40" s="97">
        <v>43951</v>
      </c>
      <c r="W40" s="107" t="s">
        <v>513</v>
      </c>
      <c r="X40" s="191">
        <v>0.66700000000000004</v>
      </c>
      <c r="Y40" s="60" t="s">
        <v>341</v>
      </c>
      <c r="Z40" s="60"/>
      <c r="AA40" s="98" t="s">
        <v>344</v>
      </c>
      <c r="AB40" s="97">
        <v>44074</v>
      </c>
      <c r="AC40" s="106" t="s">
        <v>641</v>
      </c>
      <c r="AD40" s="191">
        <v>0.74099999999999999</v>
      </c>
      <c r="AE40" s="60" t="s">
        <v>341</v>
      </c>
      <c r="AF40" s="133"/>
      <c r="AG40" s="100" t="s">
        <v>344</v>
      </c>
      <c r="AH40" s="97">
        <v>44196</v>
      </c>
      <c r="AI40" s="93" t="s">
        <v>1057</v>
      </c>
      <c r="AJ40" s="60">
        <v>4</v>
      </c>
      <c r="AK40" s="61">
        <f t="shared" si="0"/>
        <v>0.66666666666666663</v>
      </c>
      <c r="AL40" s="242">
        <f t="shared" si="1"/>
        <v>0.7407407407407407</v>
      </c>
      <c r="AM40" s="60" t="str">
        <f t="shared" si="2"/>
        <v>INCUMPLIDA</v>
      </c>
      <c r="AN40" s="60" t="b">
        <f t="shared" si="3"/>
        <v>0</v>
      </c>
      <c r="AO40" s="60" t="str">
        <f t="shared" si="4"/>
        <v>INCUMPLIDA</v>
      </c>
      <c r="AP40" s="93" t="s">
        <v>1059</v>
      </c>
      <c r="AQ40" s="100" t="s">
        <v>344</v>
      </c>
      <c r="AR40" s="220" t="str">
        <f t="shared" si="5"/>
        <v>PENDIENTE</v>
      </c>
      <c r="AS40" s="60"/>
      <c r="AT40" s="60"/>
      <c r="AU40" s="98"/>
    </row>
    <row r="41" spans="1:47" s="204" customFormat="1" ht="102.6" x14ac:dyDescent="0.3">
      <c r="A41" s="137">
        <v>187</v>
      </c>
      <c r="B41" s="197">
        <v>43552</v>
      </c>
      <c r="C41" s="198" t="s">
        <v>17</v>
      </c>
      <c r="D41" s="198" t="s">
        <v>140</v>
      </c>
      <c r="E41" s="197">
        <v>43552</v>
      </c>
      <c r="F41" s="198">
        <v>17</v>
      </c>
      <c r="G41" s="65" t="s">
        <v>367</v>
      </c>
      <c r="H41" s="199" t="s">
        <v>77</v>
      </c>
      <c r="I41" s="150" t="s">
        <v>368</v>
      </c>
      <c r="J41" s="201" t="s">
        <v>392</v>
      </c>
      <c r="K41" s="201">
        <v>3</v>
      </c>
      <c r="L41" s="198" t="s">
        <v>20</v>
      </c>
      <c r="M41" s="202" t="s">
        <v>162</v>
      </c>
      <c r="N41" s="198" t="s">
        <v>369</v>
      </c>
      <c r="O41" s="203">
        <v>0.9</v>
      </c>
      <c r="P41" s="197">
        <v>43622</v>
      </c>
      <c r="Q41" s="197">
        <v>43829</v>
      </c>
      <c r="R41" s="198" t="s">
        <v>66</v>
      </c>
      <c r="S41" s="50" t="str">
        <f>IF(H41="","",VLOOKUP(H41,[3]Datos!$A$2:$B$13,2,FALSE))</f>
        <v xml:space="preserve">Subdirector Administrativo </v>
      </c>
      <c r="T41" s="50" t="s">
        <v>346</v>
      </c>
      <c r="U41" s="199" t="s">
        <v>347</v>
      </c>
      <c r="V41" s="97">
        <v>43951</v>
      </c>
      <c r="W41" s="104" t="s">
        <v>514</v>
      </c>
      <c r="X41" s="191">
        <v>1</v>
      </c>
      <c r="Y41" s="60" t="s">
        <v>342</v>
      </c>
      <c r="Z41" s="60" t="s">
        <v>242</v>
      </c>
      <c r="AA41" s="98" t="s">
        <v>344</v>
      </c>
      <c r="AB41" s="97">
        <v>44074</v>
      </c>
      <c r="AC41" s="106" t="s">
        <v>625</v>
      </c>
      <c r="AD41" s="191">
        <v>1</v>
      </c>
      <c r="AE41" s="60" t="s">
        <v>342</v>
      </c>
      <c r="AF41" s="60" t="s">
        <v>242</v>
      </c>
      <c r="AG41" s="100" t="s">
        <v>344</v>
      </c>
      <c r="AH41" s="97">
        <v>44196</v>
      </c>
      <c r="AI41" s="93" t="s">
        <v>1057</v>
      </c>
      <c r="AJ41" s="60">
        <v>1</v>
      </c>
      <c r="AK41" s="61">
        <f t="shared" si="0"/>
        <v>0.33333333333333331</v>
      </c>
      <c r="AL41" s="242">
        <f t="shared" si="1"/>
        <v>0.37037037037037035</v>
      </c>
      <c r="AM41" s="60" t="str">
        <f t="shared" si="2"/>
        <v>INCUMPLIDA</v>
      </c>
      <c r="AN41" s="60" t="b">
        <f t="shared" si="3"/>
        <v>0</v>
      </c>
      <c r="AO41" s="60" t="str">
        <f t="shared" si="4"/>
        <v>INCUMPLIDA</v>
      </c>
      <c r="AP41" s="93" t="s">
        <v>1059</v>
      </c>
      <c r="AQ41" s="100" t="s">
        <v>344</v>
      </c>
      <c r="AR41" s="220" t="str">
        <f t="shared" si="5"/>
        <v>PENDIENTE</v>
      </c>
      <c r="AS41" s="60"/>
      <c r="AT41" s="60"/>
      <c r="AU41" s="98"/>
    </row>
    <row r="42" spans="1:47" s="204" customFormat="1" ht="136.80000000000001" x14ac:dyDescent="0.3">
      <c r="A42" s="137">
        <v>190</v>
      </c>
      <c r="B42" s="197">
        <v>43552</v>
      </c>
      <c r="C42" s="198" t="s">
        <v>17</v>
      </c>
      <c r="D42" s="198" t="s">
        <v>140</v>
      </c>
      <c r="E42" s="197">
        <v>43552</v>
      </c>
      <c r="F42" s="198" t="s">
        <v>370</v>
      </c>
      <c r="G42" s="65" t="s">
        <v>371</v>
      </c>
      <c r="H42" s="199" t="s">
        <v>77</v>
      </c>
      <c r="I42" s="150" t="s">
        <v>372</v>
      </c>
      <c r="J42" s="201" t="s">
        <v>373</v>
      </c>
      <c r="K42" s="201">
        <v>1</v>
      </c>
      <c r="L42" s="198" t="s">
        <v>22</v>
      </c>
      <c r="M42" s="202" t="s">
        <v>162</v>
      </c>
      <c r="N42" s="198" t="s">
        <v>374</v>
      </c>
      <c r="O42" s="203">
        <v>0.9</v>
      </c>
      <c r="P42" s="197">
        <v>43652</v>
      </c>
      <c r="Q42" s="197">
        <v>43829</v>
      </c>
      <c r="R42" s="198" t="s">
        <v>66</v>
      </c>
      <c r="S42" s="50" t="str">
        <f>IF(H42="","",VLOOKUP(H42,[3]Datos!$A$2:$B$13,2,FALSE))</f>
        <v xml:space="preserve">Subdirector Administrativo </v>
      </c>
      <c r="T42" s="50" t="s">
        <v>346</v>
      </c>
      <c r="U42" s="199" t="s">
        <v>347</v>
      </c>
      <c r="V42" s="97">
        <v>43951</v>
      </c>
      <c r="W42" s="104" t="s">
        <v>501</v>
      </c>
      <c r="X42" s="191">
        <v>0.5</v>
      </c>
      <c r="Y42" s="60" t="s">
        <v>341</v>
      </c>
      <c r="Z42" s="60"/>
      <c r="AA42" s="98" t="s">
        <v>344</v>
      </c>
      <c r="AB42" s="97">
        <v>44074</v>
      </c>
      <c r="AC42" s="106" t="s">
        <v>683</v>
      </c>
      <c r="AD42" s="191">
        <v>0.55600000000000005</v>
      </c>
      <c r="AE42" s="60" t="s">
        <v>341</v>
      </c>
      <c r="AF42" s="133"/>
      <c r="AG42" s="100" t="s">
        <v>344</v>
      </c>
      <c r="AH42" s="97">
        <v>44196</v>
      </c>
      <c r="AI42" s="93" t="s">
        <v>1057</v>
      </c>
      <c r="AJ42" s="60">
        <v>0.5</v>
      </c>
      <c r="AK42" s="61">
        <f t="shared" si="0"/>
        <v>0.5</v>
      </c>
      <c r="AL42" s="242">
        <f t="shared" si="1"/>
        <v>0.55555555555555558</v>
      </c>
      <c r="AM42" s="60" t="str">
        <f t="shared" si="2"/>
        <v>INCUMPLIDA</v>
      </c>
      <c r="AN42" s="60" t="b">
        <f t="shared" si="3"/>
        <v>0</v>
      </c>
      <c r="AO42" s="60" t="str">
        <f t="shared" si="4"/>
        <v>INCUMPLIDA</v>
      </c>
      <c r="AP42" s="93" t="s">
        <v>1059</v>
      </c>
      <c r="AQ42" s="100" t="s">
        <v>344</v>
      </c>
      <c r="AR42" s="220" t="str">
        <f t="shared" si="5"/>
        <v>PENDIENTE</v>
      </c>
      <c r="AS42" s="60"/>
      <c r="AT42" s="60"/>
      <c r="AU42" s="98"/>
    </row>
    <row r="43" spans="1:47" s="204" customFormat="1" ht="102.6" x14ac:dyDescent="0.3">
      <c r="A43" s="137">
        <v>191</v>
      </c>
      <c r="B43" s="197">
        <v>43552</v>
      </c>
      <c r="C43" s="198" t="s">
        <v>17</v>
      </c>
      <c r="D43" s="198" t="s">
        <v>140</v>
      </c>
      <c r="E43" s="197">
        <v>43552</v>
      </c>
      <c r="F43" s="198" t="s">
        <v>164</v>
      </c>
      <c r="G43" s="65" t="s">
        <v>375</v>
      </c>
      <c r="H43" s="199" t="s">
        <v>77</v>
      </c>
      <c r="I43" s="150" t="s">
        <v>376</v>
      </c>
      <c r="J43" s="201" t="s">
        <v>377</v>
      </c>
      <c r="K43" s="201">
        <v>5</v>
      </c>
      <c r="L43" s="198" t="s">
        <v>20</v>
      </c>
      <c r="M43" s="202" t="s">
        <v>162</v>
      </c>
      <c r="N43" s="198" t="s">
        <v>378</v>
      </c>
      <c r="O43" s="203">
        <v>1</v>
      </c>
      <c r="P43" s="197">
        <v>43622</v>
      </c>
      <c r="Q43" s="197">
        <v>43829</v>
      </c>
      <c r="R43" s="198" t="s">
        <v>66</v>
      </c>
      <c r="S43" s="50" t="str">
        <f>IF(H43="","",VLOOKUP(H43,[3]Datos!$A$2:$B$13,2,FALSE))</f>
        <v xml:space="preserve">Subdirector Administrativo </v>
      </c>
      <c r="T43" s="50" t="s">
        <v>346</v>
      </c>
      <c r="U43" s="199" t="s">
        <v>315</v>
      </c>
      <c r="V43" s="97">
        <v>43951</v>
      </c>
      <c r="W43" s="104" t="s">
        <v>515</v>
      </c>
      <c r="X43" s="191">
        <v>0.6</v>
      </c>
      <c r="Y43" s="60" t="s">
        <v>341</v>
      </c>
      <c r="Z43" s="60"/>
      <c r="AA43" s="98" t="s">
        <v>344</v>
      </c>
      <c r="AB43" s="97">
        <v>44074</v>
      </c>
      <c r="AC43" s="106" t="s">
        <v>624</v>
      </c>
      <c r="AD43" s="191">
        <v>0.6</v>
      </c>
      <c r="AE43" s="60" t="s">
        <v>341</v>
      </c>
      <c r="AF43" s="60"/>
      <c r="AG43" s="100" t="s">
        <v>344</v>
      </c>
      <c r="AH43" s="97">
        <v>44196</v>
      </c>
      <c r="AI43" s="93" t="s">
        <v>1057</v>
      </c>
      <c r="AJ43" s="60">
        <v>3</v>
      </c>
      <c r="AK43" s="61">
        <f t="shared" si="0"/>
        <v>0.6</v>
      </c>
      <c r="AL43" s="242">
        <f t="shared" si="1"/>
        <v>0.6</v>
      </c>
      <c r="AM43" s="60" t="str">
        <f t="shared" si="2"/>
        <v>INCUMPLIDA</v>
      </c>
      <c r="AN43" s="60" t="b">
        <f t="shared" si="3"/>
        <v>0</v>
      </c>
      <c r="AO43" s="60" t="str">
        <f t="shared" si="4"/>
        <v>INCUMPLIDA</v>
      </c>
      <c r="AP43" s="93" t="s">
        <v>1059</v>
      </c>
      <c r="AQ43" s="100" t="s">
        <v>344</v>
      </c>
      <c r="AR43" s="220" t="str">
        <f t="shared" si="5"/>
        <v>PENDIENTE</v>
      </c>
      <c r="AS43" s="60"/>
      <c r="AT43" s="60"/>
      <c r="AU43" s="98"/>
    </row>
    <row r="44" spans="1:47" s="204" customFormat="1" ht="114" x14ac:dyDescent="0.3">
      <c r="A44" s="137">
        <v>192</v>
      </c>
      <c r="B44" s="197">
        <v>43552</v>
      </c>
      <c r="C44" s="198" t="s">
        <v>17</v>
      </c>
      <c r="D44" s="198" t="s">
        <v>379</v>
      </c>
      <c r="E44" s="197">
        <v>43552</v>
      </c>
      <c r="F44" s="198" t="s">
        <v>380</v>
      </c>
      <c r="G44" s="65" t="s">
        <v>381</v>
      </c>
      <c r="H44" s="199" t="s">
        <v>77</v>
      </c>
      <c r="I44" s="150" t="s">
        <v>382</v>
      </c>
      <c r="J44" s="201" t="s">
        <v>383</v>
      </c>
      <c r="K44" s="201">
        <v>1</v>
      </c>
      <c r="L44" s="198" t="s">
        <v>22</v>
      </c>
      <c r="M44" s="202" t="s">
        <v>162</v>
      </c>
      <c r="N44" s="198" t="s">
        <v>384</v>
      </c>
      <c r="O44" s="203">
        <v>0.9</v>
      </c>
      <c r="P44" s="197">
        <v>43705</v>
      </c>
      <c r="Q44" s="197">
        <v>43829</v>
      </c>
      <c r="R44" s="198" t="s">
        <v>66</v>
      </c>
      <c r="S44" s="50" t="str">
        <f>IF(H44="","",VLOOKUP(H44,[3]Datos!$A$2:$B$13,2,FALSE))</f>
        <v xml:space="preserve">Subdirector Administrativo </v>
      </c>
      <c r="T44" s="50" t="s">
        <v>346</v>
      </c>
      <c r="U44" s="199" t="s">
        <v>347</v>
      </c>
      <c r="V44" s="97">
        <v>43951</v>
      </c>
      <c r="W44" s="104" t="s">
        <v>516</v>
      </c>
      <c r="X44" s="191">
        <v>1</v>
      </c>
      <c r="Y44" s="60" t="s">
        <v>339</v>
      </c>
      <c r="Z44" s="60" t="s">
        <v>242</v>
      </c>
      <c r="AA44" s="98" t="s">
        <v>344</v>
      </c>
      <c r="AB44" s="97">
        <v>44074</v>
      </c>
      <c r="AC44" s="106" t="s">
        <v>621</v>
      </c>
      <c r="AD44" s="191">
        <v>1</v>
      </c>
      <c r="AE44" s="60" t="s">
        <v>339</v>
      </c>
      <c r="AF44" s="60" t="s">
        <v>242</v>
      </c>
      <c r="AG44" s="100" t="s">
        <v>344</v>
      </c>
      <c r="AH44" s="97">
        <v>44196</v>
      </c>
      <c r="AI44" s="93" t="s">
        <v>1057</v>
      </c>
      <c r="AJ44" s="60">
        <v>1</v>
      </c>
      <c r="AK44" s="61">
        <f t="shared" si="0"/>
        <v>1</v>
      </c>
      <c r="AL44" s="242">
        <f t="shared" si="1"/>
        <v>1</v>
      </c>
      <c r="AM44" s="60" t="b">
        <f>IF(AJ44="","",IF(AH44&lt;Q44,IF(AL44&lt;100%,"INCUMPLIDA",IF(AL44=100%,"TERMINADA EXTEMPORÁNEA"))))</f>
        <v>0</v>
      </c>
      <c r="AN44" s="60" t="str">
        <f>IF(AJ44="","",IF(AH44&gt;=Q44,IF(AL44=0%,"SIN INICIAR",IF(AL44=100%,"TERMINADA",IF(AL44&gt;0%,"EN PROCESO")))))</f>
        <v>TERMINADA</v>
      </c>
      <c r="AO44" s="60" t="str">
        <f>IF(AJ44="","",IF(AH44&lt;Q44,AM44,IF(AH44&gt;=Q44,AN44)))</f>
        <v>TERMINADA</v>
      </c>
      <c r="AP44" s="93" t="s">
        <v>1058</v>
      </c>
      <c r="AQ44" s="100" t="s">
        <v>344</v>
      </c>
      <c r="AR44" s="220" t="str">
        <f t="shared" si="5"/>
        <v>CUMPLIDA</v>
      </c>
      <c r="AS44" s="60" t="s">
        <v>1061</v>
      </c>
      <c r="AT44" s="60" t="s">
        <v>242</v>
      </c>
      <c r="AU44" s="98"/>
    </row>
    <row r="45" spans="1:47" s="206" customFormat="1" ht="136.80000000000001" x14ac:dyDescent="0.3">
      <c r="A45" s="134">
        <v>194</v>
      </c>
      <c r="B45" s="197">
        <v>43552</v>
      </c>
      <c r="C45" s="198" t="s">
        <v>17</v>
      </c>
      <c r="D45" s="198" t="s">
        <v>379</v>
      </c>
      <c r="E45" s="197">
        <v>43552</v>
      </c>
      <c r="F45" s="198" t="s">
        <v>385</v>
      </c>
      <c r="G45" s="65" t="s">
        <v>386</v>
      </c>
      <c r="H45" s="199" t="s">
        <v>77</v>
      </c>
      <c r="I45" s="150" t="s">
        <v>387</v>
      </c>
      <c r="J45" s="201" t="s">
        <v>393</v>
      </c>
      <c r="K45" s="201">
        <v>3</v>
      </c>
      <c r="L45" s="198" t="s">
        <v>21</v>
      </c>
      <c r="M45" s="202" t="s">
        <v>162</v>
      </c>
      <c r="N45" s="198" t="s">
        <v>388</v>
      </c>
      <c r="O45" s="203">
        <v>0.9</v>
      </c>
      <c r="P45" s="197">
        <v>43622</v>
      </c>
      <c r="Q45" s="197">
        <v>43829</v>
      </c>
      <c r="R45" s="198" t="s">
        <v>66</v>
      </c>
      <c r="S45" s="50" t="str">
        <f>IF(H45="","",VLOOKUP(H45,[3]Datos!$A$2:$B$13,2,FALSE))</f>
        <v xml:space="preserve">Subdirector Administrativo </v>
      </c>
      <c r="T45" s="50" t="s">
        <v>346</v>
      </c>
      <c r="U45" s="199" t="s">
        <v>347</v>
      </c>
      <c r="V45" s="97">
        <v>43951</v>
      </c>
      <c r="W45" s="110" t="s">
        <v>502</v>
      </c>
      <c r="X45" s="191">
        <v>0.66700000000000004</v>
      </c>
      <c r="Y45" s="60" t="s">
        <v>341</v>
      </c>
      <c r="Z45" s="60"/>
      <c r="AA45" s="98" t="s">
        <v>344</v>
      </c>
      <c r="AB45" s="97">
        <v>44074</v>
      </c>
      <c r="AC45" s="106" t="s">
        <v>642</v>
      </c>
      <c r="AD45" s="191">
        <v>1</v>
      </c>
      <c r="AE45" s="60" t="s">
        <v>342</v>
      </c>
      <c r="AF45" s="60" t="s">
        <v>242</v>
      </c>
      <c r="AG45" s="100" t="s">
        <v>344</v>
      </c>
      <c r="AH45" s="97">
        <v>44196</v>
      </c>
      <c r="AI45" s="93" t="s">
        <v>1057</v>
      </c>
      <c r="AJ45" s="60">
        <v>3</v>
      </c>
      <c r="AK45" s="61">
        <f t="shared" si="0"/>
        <v>1</v>
      </c>
      <c r="AL45" s="242">
        <f t="shared" si="1"/>
        <v>1</v>
      </c>
      <c r="AM45" s="60" t="str">
        <f t="shared" si="2"/>
        <v>TERMINADA EXTEMPORÁNEA</v>
      </c>
      <c r="AN45" s="60" t="b">
        <f t="shared" si="3"/>
        <v>0</v>
      </c>
      <c r="AO45" s="60" t="str">
        <f t="shared" si="4"/>
        <v>TERMINADA EXTEMPORÁNEA</v>
      </c>
      <c r="AP45" s="93" t="s">
        <v>1212</v>
      </c>
      <c r="AQ45" s="100" t="s">
        <v>344</v>
      </c>
      <c r="AR45" s="220" t="str">
        <f t="shared" si="5"/>
        <v>CUMPLIDA</v>
      </c>
      <c r="AS45" s="60" t="s">
        <v>1060</v>
      </c>
      <c r="AT45" s="60" t="s">
        <v>242</v>
      </c>
      <c r="AU45" s="98"/>
    </row>
    <row r="46" spans="1:47" s="95" customFormat="1" ht="205.2" x14ac:dyDescent="0.2">
      <c r="A46" s="136">
        <v>214</v>
      </c>
      <c r="B46" s="51">
        <v>43643</v>
      </c>
      <c r="C46" s="52" t="s">
        <v>19</v>
      </c>
      <c r="D46" s="52" t="s">
        <v>322</v>
      </c>
      <c r="E46" s="51">
        <v>43643</v>
      </c>
      <c r="F46" s="52">
        <v>20</v>
      </c>
      <c r="G46" s="32" t="s">
        <v>327</v>
      </c>
      <c r="H46" s="157" t="s">
        <v>323</v>
      </c>
      <c r="I46" s="144" t="s">
        <v>328</v>
      </c>
      <c r="J46" s="25" t="s">
        <v>329</v>
      </c>
      <c r="K46" s="25">
        <v>1</v>
      </c>
      <c r="L46" s="53" t="s">
        <v>326</v>
      </c>
      <c r="M46" s="54" t="s">
        <v>324</v>
      </c>
      <c r="N46" s="25" t="s">
        <v>330</v>
      </c>
      <c r="O46" s="55">
        <v>1</v>
      </c>
      <c r="P46" s="57">
        <v>43666</v>
      </c>
      <c r="Q46" s="56">
        <v>43799</v>
      </c>
      <c r="R46" s="53" t="s">
        <v>33</v>
      </c>
      <c r="S46" s="53" t="s">
        <v>187</v>
      </c>
      <c r="T46" s="53" t="s">
        <v>187</v>
      </c>
      <c r="U46" s="149" t="s">
        <v>99</v>
      </c>
      <c r="V46" s="97">
        <v>43951</v>
      </c>
      <c r="W46" s="107" t="s">
        <v>524</v>
      </c>
      <c r="X46" s="191">
        <v>1</v>
      </c>
      <c r="Y46" s="60" t="s">
        <v>339</v>
      </c>
      <c r="Z46" s="60" t="s">
        <v>242</v>
      </c>
      <c r="AA46" s="98" t="s">
        <v>520</v>
      </c>
      <c r="AB46" s="97">
        <v>44074</v>
      </c>
      <c r="AC46" s="213" t="s">
        <v>691</v>
      </c>
      <c r="AD46" s="191">
        <v>1</v>
      </c>
      <c r="AE46" s="60" t="s">
        <v>342</v>
      </c>
      <c r="AF46" s="60" t="s">
        <v>242</v>
      </c>
      <c r="AG46" s="100" t="s">
        <v>520</v>
      </c>
      <c r="AH46" s="97">
        <v>44196</v>
      </c>
      <c r="AI46" s="93" t="s">
        <v>1021</v>
      </c>
      <c r="AJ46" s="60">
        <v>1</v>
      </c>
      <c r="AK46" s="61">
        <f t="shared" si="0"/>
        <v>1</v>
      </c>
      <c r="AL46" s="242">
        <f t="shared" si="1"/>
        <v>1</v>
      </c>
      <c r="AM46" s="60" t="b">
        <f>IF(AJ46="","",IF(AH46&lt;Q46,IF(AL46&lt;100%,"INCUMPLIDA",IF(AL46=100%,"TERMINADA EXTEMPORÁNEA"))))</f>
        <v>0</v>
      </c>
      <c r="AN46" s="60" t="str">
        <f>IF(AJ46="","",IF(AH46&gt;=Q46,IF(AL46=0%,"SIN INICIAR",IF(AL46=100%,"TERMINADA",IF(AL46&gt;0%,"EN PROCESO")))))</f>
        <v>TERMINADA</v>
      </c>
      <c r="AO46" s="60" t="str">
        <f>IF(AJ46="","",IF(AH46&lt;Q46,AM46,IF(AH46&gt;=Q46,AN46)))</f>
        <v>TERMINADA</v>
      </c>
      <c r="AP46" s="106" t="s">
        <v>1203</v>
      </c>
      <c r="AQ46" s="100" t="s">
        <v>344</v>
      </c>
      <c r="AR46" s="220" t="str">
        <f t="shared" si="5"/>
        <v>CUMPLIDA</v>
      </c>
      <c r="AS46" s="60" t="s">
        <v>1202</v>
      </c>
      <c r="AT46" s="60" t="s">
        <v>244</v>
      </c>
      <c r="AU46" s="98"/>
    </row>
    <row r="47" spans="1:47" s="95" customFormat="1" ht="171" x14ac:dyDescent="0.2">
      <c r="A47" s="136">
        <v>223</v>
      </c>
      <c r="B47" s="51">
        <v>43643</v>
      </c>
      <c r="C47" s="52" t="s">
        <v>19</v>
      </c>
      <c r="D47" s="52" t="s">
        <v>322</v>
      </c>
      <c r="E47" s="51">
        <v>43643</v>
      </c>
      <c r="F47" s="52">
        <v>29</v>
      </c>
      <c r="G47" s="32" t="s">
        <v>331</v>
      </c>
      <c r="H47" s="157" t="s">
        <v>323</v>
      </c>
      <c r="I47" s="144" t="s">
        <v>332</v>
      </c>
      <c r="J47" s="25" t="s">
        <v>333</v>
      </c>
      <c r="K47" s="25">
        <v>4</v>
      </c>
      <c r="L47" s="53" t="s">
        <v>21</v>
      </c>
      <c r="M47" s="54" t="s">
        <v>324</v>
      </c>
      <c r="N47" s="54" t="s">
        <v>325</v>
      </c>
      <c r="O47" s="55">
        <v>1</v>
      </c>
      <c r="P47" s="56">
        <v>43666</v>
      </c>
      <c r="Q47" s="56">
        <v>43799</v>
      </c>
      <c r="R47" s="53" t="s">
        <v>33</v>
      </c>
      <c r="S47" s="53" t="s">
        <v>187</v>
      </c>
      <c r="T47" s="53" t="s">
        <v>187</v>
      </c>
      <c r="U47" s="149" t="s">
        <v>99</v>
      </c>
      <c r="V47" s="97">
        <v>43951</v>
      </c>
      <c r="W47" s="104" t="s">
        <v>525</v>
      </c>
      <c r="X47" s="191">
        <v>0.75</v>
      </c>
      <c r="Y47" s="60" t="s">
        <v>341</v>
      </c>
      <c r="Z47" s="60"/>
      <c r="AA47" s="98" t="s">
        <v>520</v>
      </c>
      <c r="AB47" s="97">
        <v>44074</v>
      </c>
      <c r="AC47" s="213" t="s">
        <v>685</v>
      </c>
      <c r="AD47" s="191">
        <v>0.25</v>
      </c>
      <c r="AE47" s="60" t="s">
        <v>341</v>
      </c>
      <c r="AF47" s="133"/>
      <c r="AG47" s="100" t="s">
        <v>520</v>
      </c>
      <c r="AH47" s="97">
        <v>44196</v>
      </c>
      <c r="AI47" s="93" t="s">
        <v>1035</v>
      </c>
      <c r="AJ47" s="60">
        <v>4</v>
      </c>
      <c r="AK47" s="61">
        <f t="shared" si="0"/>
        <v>1</v>
      </c>
      <c r="AL47" s="242">
        <f t="shared" si="1"/>
        <v>1</v>
      </c>
      <c r="AM47" s="60" t="str">
        <f t="shared" si="2"/>
        <v>TERMINADA EXTEMPORÁNEA</v>
      </c>
      <c r="AN47" s="60" t="b">
        <f t="shared" si="3"/>
        <v>0</v>
      </c>
      <c r="AO47" s="60" t="str">
        <f t="shared" si="4"/>
        <v>TERMINADA EXTEMPORÁNEA</v>
      </c>
      <c r="AP47" s="106" t="s">
        <v>1120</v>
      </c>
      <c r="AQ47" s="100" t="s">
        <v>344</v>
      </c>
      <c r="AR47" s="220" t="str">
        <f t="shared" si="5"/>
        <v>CUMPLIDA</v>
      </c>
      <c r="AS47" s="60" t="s">
        <v>1034</v>
      </c>
      <c r="AT47" s="60" t="s">
        <v>242</v>
      </c>
      <c r="AU47" s="98"/>
    </row>
    <row r="48" spans="1:47" s="95" customFormat="1" ht="182.4" x14ac:dyDescent="0.2">
      <c r="A48" s="136">
        <v>231</v>
      </c>
      <c r="B48" s="112">
        <v>43691</v>
      </c>
      <c r="C48" s="111" t="s">
        <v>19</v>
      </c>
      <c r="D48" s="111" t="s">
        <v>401</v>
      </c>
      <c r="E48" s="112">
        <v>43691</v>
      </c>
      <c r="F48" s="52">
        <v>10</v>
      </c>
      <c r="G48" s="32" t="s">
        <v>403</v>
      </c>
      <c r="H48" s="157" t="s">
        <v>77</v>
      </c>
      <c r="I48" s="150" t="s">
        <v>435</v>
      </c>
      <c r="J48" s="198" t="s">
        <v>436</v>
      </c>
      <c r="K48" s="25">
        <v>1</v>
      </c>
      <c r="L48" s="53" t="s">
        <v>22</v>
      </c>
      <c r="M48" s="54" t="s">
        <v>402</v>
      </c>
      <c r="N48" s="54" t="s">
        <v>404</v>
      </c>
      <c r="O48" s="114">
        <v>1</v>
      </c>
      <c r="P48" s="56">
        <v>43703</v>
      </c>
      <c r="Q48" s="56">
        <v>44069</v>
      </c>
      <c r="R48" s="208" t="s">
        <v>65</v>
      </c>
      <c r="S48" s="53" t="s">
        <v>46</v>
      </c>
      <c r="T48" s="53" t="s">
        <v>282</v>
      </c>
      <c r="U48" s="149"/>
      <c r="V48" s="97">
        <v>43951</v>
      </c>
      <c r="W48" s="105" t="s">
        <v>526</v>
      </c>
      <c r="X48" s="191">
        <v>0.5</v>
      </c>
      <c r="Y48" s="60" t="s">
        <v>338</v>
      </c>
      <c r="Z48" s="60"/>
      <c r="AA48" s="98" t="s">
        <v>520</v>
      </c>
      <c r="AB48" s="97">
        <v>44074</v>
      </c>
      <c r="AC48" s="213" t="s">
        <v>692</v>
      </c>
      <c r="AD48" s="191">
        <v>0.5</v>
      </c>
      <c r="AE48" s="60" t="s">
        <v>341</v>
      </c>
      <c r="AF48" s="133"/>
      <c r="AG48" s="100" t="s">
        <v>520</v>
      </c>
      <c r="AH48" s="97">
        <v>44196</v>
      </c>
      <c r="AI48" s="93" t="s">
        <v>1215</v>
      </c>
      <c r="AJ48" s="60">
        <v>1</v>
      </c>
      <c r="AK48" s="61">
        <f t="shared" si="0"/>
        <v>1</v>
      </c>
      <c r="AL48" s="242">
        <f t="shared" si="1"/>
        <v>1</v>
      </c>
      <c r="AM48" s="60" t="str">
        <f t="shared" si="2"/>
        <v>TERMINADA EXTEMPORÁNEA</v>
      </c>
      <c r="AN48" s="60" t="b">
        <f t="shared" si="3"/>
        <v>0</v>
      </c>
      <c r="AO48" s="60" t="str">
        <f t="shared" si="4"/>
        <v>TERMINADA EXTEMPORÁNEA</v>
      </c>
      <c r="AP48" s="106" t="s">
        <v>1121</v>
      </c>
      <c r="AQ48" s="100" t="s">
        <v>344</v>
      </c>
      <c r="AR48" s="220" t="str">
        <f t="shared" si="5"/>
        <v>CUMPLIDA</v>
      </c>
      <c r="AS48" s="60" t="s">
        <v>1068</v>
      </c>
      <c r="AT48" s="60" t="s">
        <v>242</v>
      </c>
      <c r="AU48" s="98"/>
    </row>
    <row r="49" spans="1:47" s="95" customFormat="1" ht="114" x14ac:dyDescent="0.2">
      <c r="A49" s="136">
        <v>234</v>
      </c>
      <c r="B49" s="51">
        <v>43756</v>
      </c>
      <c r="C49" s="52" t="s">
        <v>19</v>
      </c>
      <c r="D49" s="111" t="s">
        <v>397</v>
      </c>
      <c r="E49" s="112">
        <v>43756</v>
      </c>
      <c r="F49" s="111">
        <v>2</v>
      </c>
      <c r="G49" s="24" t="s">
        <v>215</v>
      </c>
      <c r="H49" s="158" t="s">
        <v>117</v>
      </c>
      <c r="I49" s="144" t="s">
        <v>398</v>
      </c>
      <c r="J49" s="25" t="s">
        <v>399</v>
      </c>
      <c r="K49" s="25">
        <v>1</v>
      </c>
      <c r="L49" s="53" t="s">
        <v>21</v>
      </c>
      <c r="M49" s="54" t="s">
        <v>400</v>
      </c>
      <c r="N49" s="54">
        <v>100</v>
      </c>
      <c r="O49" s="55">
        <v>1</v>
      </c>
      <c r="P49" s="56">
        <v>43770</v>
      </c>
      <c r="Q49" s="56">
        <v>43830</v>
      </c>
      <c r="R49" s="53" t="s">
        <v>80</v>
      </c>
      <c r="S49" s="53" t="s">
        <v>48</v>
      </c>
      <c r="T49" s="53" t="s">
        <v>72</v>
      </c>
      <c r="U49" s="149" t="s">
        <v>99</v>
      </c>
      <c r="V49" s="97">
        <v>43951</v>
      </c>
      <c r="W49" s="104" t="s">
        <v>498</v>
      </c>
      <c r="X49" s="191">
        <v>0.5</v>
      </c>
      <c r="Y49" s="60" t="s">
        <v>341</v>
      </c>
      <c r="Z49" s="60"/>
      <c r="AA49" s="98" t="s">
        <v>344</v>
      </c>
      <c r="AB49" s="97">
        <v>44074</v>
      </c>
      <c r="AC49" s="106" t="s">
        <v>613</v>
      </c>
      <c r="AD49" s="191">
        <v>1</v>
      </c>
      <c r="AE49" s="60" t="s">
        <v>339</v>
      </c>
      <c r="AF49" s="60" t="s">
        <v>242</v>
      </c>
      <c r="AG49" s="100" t="s">
        <v>344</v>
      </c>
      <c r="AH49" s="97">
        <v>44196</v>
      </c>
      <c r="AI49" s="93" t="s">
        <v>1014</v>
      </c>
      <c r="AJ49" s="60">
        <v>1</v>
      </c>
      <c r="AK49" s="61">
        <f t="shared" si="0"/>
        <v>1</v>
      </c>
      <c r="AL49" s="242">
        <f t="shared" si="1"/>
        <v>1</v>
      </c>
      <c r="AM49" s="60" t="b">
        <f>IF(AJ49="","",IF(AH49&lt;Q49,IF(AL49&lt;100%,"INCUMPLIDA",IF(AL49=100%,"TERMINADA EXTEMPORÁNEA"))))</f>
        <v>0</v>
      </c>
      <c r="AN49" s="60" t="str">
        <f>IF(AJ49="","",IF(AH49&gt;Q49,IF(AL49=0%,"SIN INICIAR",IF(AL49=100%,"TERMINADA",IF(AL49&gt;0%,"EN PROCESO")))))</f>
        <v>TERMINADA</v>
      </c>
      <c r="AO49" s="60" t="str">
        <f>IF(AJ49="","",IF(AH49&lt;Q49,AM49,IF(AH49&gt;Q49,AN49)))</f>
        <v>TERMINADA</v>
      </c>
      <c r="AP49" s="106" t="s">
        <v>1071</v>
      </c>
      <c r="AQ49" s="100" t="s">
        <v>344</v>
      </c>
      <c r="AR49" s="220" t="str">
        <f t="shared" si="5"/>
        <v>CUMPLIDA</v>
      </c>
      <c r="AS49" s="60" t="s">
        <v>1070</v>
      </c>
      <c r="AT49" s="60" t="s">
        <v>244</v>
      </c>
      <c r="AU49" s="98" t="s">
        <v>1191</v>
      </c>
    </row>
    <row r="50" spans="1:47" s="95" customFormat="1" ht="216.6" x14ac:dyDescent="0.2">
      <c r="A50" s="136">
        <v>237</v>
      </c>
      <c r="B50" s="116">
        <v>43791</v>
      </c>
      <c r="C50" s="117" t="s">
        <v>228</v>
      </c>
      <c r="D50" s="117" t="s">
        <v>405</v>
      </c>
      <c r="E50" s="116">
        <f t="shared" ref="E50:E56" si="6">B50</f>
        <v>43791</v>
      </c>
      <c r="F50" s="117">
        <v>1</v>
      </c>
      <c r="G50" s="118" t="s">
        <v>406</v>
      </c>
      <c r="H50" s="159" t="s">
        <v>106</v>
      </c>
      <c r="I50" s="151" t="s">
        <v>407</v>
      </c>
      <c r="J50" s="119" t="s">
        <v>408</v>
      </c>
      <c r="K50" s="119">
        <v>2</v>
      </c>
      <c r="L50" s="120" t="s">
        <v>40</v>
      </c>
      <c r="M50" s="120" t="s">
        <v>409</v>
      </c>
      <c r="N50" s="120" t="s">
        <v>410</v>
      </c>
      <c r="O50" s="121">
        <v>0.8</v>
      </c>
      <c r="P50" s="131">
        <v>43791</v>
      </c>
      <c r="Q50" s="116">
        <v>44165</v>
      </c>
      <c r="R50" s="122" t="s">
        <v>66</v>
      </c>
      <c r="S50" s="122" t="s">
        <v>68</v>
      </c>
      <c r="T50" s="122" t="s">
        <v>254</v>
      </c>
      <c r="U50" s="149"/>
      <c r="V50" s="97">
        <v>43951</v>
      </c>
      <c r="W50" s="104" t="s">
        <v>503</v>
      </c>
      <c r="X50" s="191">
        <v>0</v>
      </c>
      <c r="Y50" s="60" t="s">
        <v>340</v>
      </c>
      <c r="Z50" s="60"/>
      <c r="AA50" s="98" t="s">
        <v>344</v>
      </c>
      <c r="AB50" s="97">
        <v>44074</v>
      </c>
      <c r="AC50" s="106" t="s">
        <v>643</v>
      </c>
      <c r="AD50" s="191">
        <v>0.313</v>
      </c>
      <c r="AE50" s="60" t="s">
        <v>338</v>
      </c>
      <c r="AF50" s="133"/>
      <c r="AG50" s="100" t="s">
        <v>344</v>
      </c>
      <c r="AH50" s="97">
        <v>44196</v>
      </c>
      <c r="AI50" s="93" t="s">
        <v>1057</v>
      </c>
      <c r="AJ50" s="60">
        <v>0.5</v>
      </c>
      <c r="AK50" s="61">
        <f t="shared" si="0"/>
        <v>0.25</v>
      </c>
      <c r="AL50" s="242">
        <f t="shared" si="1"/>
        <v>0.3125</v>
      </c>
      <c r="AM50" s="60" t="str">
        <f t="shared" si="2"/>
        <v>INCUMPLIDA</v>
      </c>
      <c r="AN50" s="60" t="b">
        <f t="shared" si="3"/>
        <v>0</v>
      </c>
      <c r="AO50" s="60" t="str">
        <f t="shared" si="4"/>
        <v>INCUMPLIDA</v>
      </c>
      <c r="AP50" s="93" t="s">
        <v>1059</v>
      </c>
      <c r="AQ50" s="100" t="s">
        <v>344</v>
      </c>
      <c r="AR50" s="220" t="str">
        <f t="shared" si="5"/>
        <v>PENDIENTE</v>
      </c>
      <c r="AS50" s="60"/>
      <c r="AT50" s="60"/>
      <c r="AU50" s="98"/>
    </row>
    <row r="51" spans="1:47" s="95" customFormat="1" ht="148.19999999999999" x14ac:dyDescent="0.2">
      <c r="A51" s="136">
        <v>238</v>
      </c>
      <c r="B51" s="116">
        <v>43791</v>
      </c>
      <c r="C51" s="117" t="s">
        <v>228</v>
      </c>
      <c r="D51" s="117" t="s">
        <v>405</v>
      </c>
      <c r="E51" s="116">
        <f t="shared" si="6"/>
        <v>43791</v>
      </c>
      <c r="F51" s="117">
        <v>2</v>
      </c>
      <c r="G51" s="123" t="s">
        <v>411</v>
      </c>
      <c r="H51" s="159" t="s">
        <v>106</v>
      </c>
      <c r="I51" s="152" t="s">
        <v>412</v>
      </c>
      <c r="J51" s="125" t="s">
        <v>413</v>
      </c>
      <c r="K51" s="125">
        <v>4</v>
      </c>
      <c r="L51" s="125" t="s">
        <v>40</v>
      </c>
      <c r="M51" s="120" t="s">
        <v>409</v>
      </c>
      <c r="N51" s="125" t="s">
        <v>414</v>
      </c>
      <c r="O51" s="126">
        <v>0.7</v>
      </c>
      <c r="P51" s="131">
        <v>43791</v>
      </c>
      <c r="Q51" s="127">
        <v>44196</v>
      </c>
      <c r="R51" s="125" t="s">
        <v>66</v>
      </c>
      <c r="S51" s="122" t="s">
        <v>68</v>
      </c>
      <c r="T51" s="122" t="s">
        <v>254</v>
      </c>
      <c r="U51" s="149"/>
      <c r="V51" s="97">
        <v>43951</v>
      </c>
      <c r="W51" s="104" t="s">
        <v>517</v>
      </c>
      <c r="X51" s="191">
        <v>0.25</v>
      </c>
      <c r="Y51" s="60" t="s">
        <v>338</v>
      </c>
      <c r="Z51" s="60"/>
      <c r="AA51" s="98" t="s">
        <v>344</v>
      </c>
      <c r="AB51" s="97">
        <v>44074</v>
      </c>
      <c r="AC51" s="106" t="s">
        <v>622</v>
      </c>
      <c r="AD51" s="191">
        <v>0.35699999999999998</v>
      </c>
      <c r="AE51" s="60" t="s">
        <v>338</v>
      </c>
      <c r="AF51" s="133"/>
      <c r="AG51" s="100" t="s">
        <v>344</v>
      </c>
      <c r="AH51" s="97">
        <v>44196</v>
      </c>
      <c r="AI51" s="93" t="s">
        <v>1057</v>
      </c>
      <c r="AJ51" s="60">
        <v>1</v>
      </c>
      <c r="AK51" s="61">
        <f t="shared" si="0"/>
        <v>0.25</v>
      </c>
      <c r="AL51" s="242">
        <f t="shared" si="1"/>
        <v>0.35714285714285715</v>
      </c>
      <c r="AM51" s="60" t="str">
        <f>IF(AJ51="","",IF(AH51&gt;=Q51,IF(AL51&lt;100%,"INCUMPLIDA",IF(AL51=100%,"TERMINADA EXTEMPORÁNEA"))))</f>
        <v>INCUMPLIDA</v>
      </c>
      <c r="AN51" s="60" t="b">
        <f t="shared" ref="AN51" si="7">IF(AJ51="","",IF(AH51&lt;Q51,IF(AL51=0%,"SIN INICIAR",IF(AL51=100%,"TERMINADA",IF(AL51&gt;0%,"EN PROCESO")))))</f>
        <v>0</v>
      </c>
      <c r="AO51" s="60" t="str">
        <f>IF(AJ51="","",IF(AH51&gt;=Q51,AM51,IF(AH51&lt;Q51,AN51)))</f>
        <v>INCUMPLIDA</v>
      </c>
      <c r="AP51" s="93" t="s">
        <v>1059</v>
      </c>
      <c r="AQ51" s="100" t="s">
        <v>344</v>
      </c>
      <c r="AR51" s="220" t="str">
        <f t="shared" si="5"/>
        <v>PENDIENTE</v>
      </c>
      <c r="AS51" s="60"/>
      <c r="AT51" s="60"/>
      <c r="AU51" s="98"/>
    </row>
    <row r="52" spans="1:47" s="95" customFormat="1" ht="91.2" x14ac:dyDescent="0.2">
      <c r="A52" s="136">
        <v>239</v>
      </c>
      <c r="B52" s="116">
        <v>43791</v>
      </c>
      <c r="C52" s="117" t="s">
        <v>228</v>
      </c>
      <c r="D52" s="117" t="s">
        <v>405</v>
      </c>
      <c r="E52" s="116">
        <f t="shared" si="6"/>
        <v>43791</v>
      </c>
      <c r="F52" s="117">
        <v>3</v>
      </c>
      <c r="G52" s="123" t="s">
        <v>415</v>
      </c>
      <c r="H52" s="159" t="s">
        <v>106</v>
      </c>
      <c r="I52" s="153" t="s">
        <v>416</v>
      </c>
      <c r="J52" s="128" t="s">
        <v>437</v>
      </c>
      <c r="K52" s="128">
        <v>1</v>
      </c>
      <c r="L52" s="128" t="s">
        <v>40</v>
      </c>
      <c r="M52" s="120" t="s">
        <v>409</v>
      </c>
      <c r="N52" s="53" t="s">
        <v>417</v>
      </c>
      <c r="O52" s="129">
        <v>0.8</v>
      </c>
      <c r="P52" s="131">
        <v>43791</v>
      </c>
      <c r="Q52" s="127">
        <v>44042</v>
      </c>
      <c r="R52" s="128" t="s">
        <v>66</v>
      </c>
      <c r="S52" s="122" t="s">
        <v>68</v>
      </c>
      <c r="T52" s="128" t="s">
        <v>254</v>
      </c>
      <c r="U52" s="149"/>
      <c r="V52" s="97">
        <v>43951</v>
      </c>
      <c r="W52" s="105" t="s">
        <v>518</v>
      </c>
      <c r="X52" s="191">
        <v>0.5</v>
      </c>
      <c r="Y52" s="60" t="s">
        <v>338</v>
      </c>
      <c r="Z52" s="60"/>
      <c r="AA52" s="98" t="s">
        <v>344</v>
      </c>
      <c r="AB52" s="97">
        <v>44074</v>
      </c>
      <c r="AC52" s="106" t="s">
        <v>623</v>
      </c>
      <c r="AD52" s="191">
        <v>0.625</v>
      </c>
      <c r="AE52" s="60" t="s">
        <v>341</v>
      </c>
      <c r="AF52" s="133"/>
      <c r="AG52" s="100" t="s">
        <v>344</v>
      </c>
      <c r="AH52" s="97">
        <v>44196</v>
      </c>
      <c r="AI52" s="93" t="s">
        <v>1057</v>
      </c>
      <c r="AJ52" s="60">
        <v>0.5</v>
      </c>
      <c r="AK52" s="61">
        <f t="shared" si="0"/>
        <v>0.5</v>
      </c>
      <c r="AL52" s="242">
        <f t="shared" si="1"/>
        <v>0.625</v>
      </c>
      <c r="AM52" s="60" t="str">
        <f t="shared" si="2"/>
        <v>INCUMPLIDA</v>
      </c>
      <c r="AN52" s="60" t="b">
        <f t="shared" si="3"/>
        <v>0</v>
      </c>
      <c r="AO52" s="60" t="str">
        <f t="shared" si="4"/>
        <v>INCUMPLIDA</v>
      </c>
      <c r="AP52" s="93" t="s">
        <v>1059</v>
      </c>
      <c r="AQ52" s="100" t="s">
        <v>344</v>
      </c>
      <c r="AR52" s="220" t="str">
        <f t="shared" si="5"/>
        <v>PENDIENTE</v>
      </c>
      <c r="AS52" s="60"/>
      <c r="AT52" s="60"/>
      <c r="AU52" s="98"/>
    </row>
    <row r="53" spans="1:47" s="95" customFormat="1" ht="125.4" x14ac:dyDescent="0.2">
      <c r="A53" s="136">
        <v>240</v>
      </c>
      <c r="B53" s="116">
        <v>43791</v>
      </c>
      <c r="C53" s="117" t="s">
        <v>228</v>
      </c>
      <c r="D53" s="117" t="s">
        <v>405</v>
      </c>
      <c r="E53" s="116">
        <f t="shared" si="6"/>
        <v>43791</v>
      </c>
      <c r="F53" s="117">
        <v>4</v>
      </c>
      <c r="G53" s="124" t="s">
        <v>418</v>
      </c>
      <c r="H53" s="159" t="s">
        <v>106</v>
      </c>
      <c r="I53" s="154" t="s">
        <v>419</v>
      </c>
      <c r="J53" s="53" t="s">
        <v>420</v>
      </c>
      <c r="K53" s="125">
        <v>1</v>
      </c>
      <c r="L53" s="125" t="s">
        <v>21</v>
      </c>
      <c r="M53" s="120" t="s">
        <v>409</v>
      </c>
      <c r="N53" s="53" t="s">
        <v>438</v>
      </c>
      <c r="O53" s="126">
        <v>0.8</v>
      </c>
      <c r="P53" s="131">
        <v>43791</v>
      </c>
      <c r="Q53" s="127">
        <v>44165</v>
      </c>
      <c r="R53" s="125" t="s">
        <v>66</v>
      </c>
      <c r="S53" s="122" t="s">
        <v>68</v>
      </c>
      <c r="T53" s="125" t="s">
        <v>254</v>
      </c>
      <c r="U53" s="149"/>
      <c r="V53" s="97">
        <v>43951</v>
      </c>
      <c r="W53" s="105" t="s">
        <v>519</v>
      </c>
      <c r="X53" s="191">
        <v>0</v>
      </c>
      <c r="Y53" s="60" t="s">
        <v>340</v>
      </c>
      <c r="Z53" s="60"/>
      <c r="AA53" s="98" t="s">
        <v>344</v>
      </c>
      <c r="AB53" s="97">
        <v>44074</v>
      </c>
      <c r="AC53" s="106" t="s">
        <v>644</v>
      </c>
      <c r="AD53" s="191">
        <v>0.625</v>
      </c>
      <c r="AE53" s="60" t="s">
        <v>338</v>
      </c>
      <c r="AF53" s="133"/>
      <c r="AG53" s="100" t="s">
        <v>344</v>
      </c>
      <c r="AH53" s="97">
        <v>44196</v>
      </c>
      <c r="AI53" s="93" t="s">
        <v>1057</v>
      </c>
      <c r="AJ53" s="60">
        <v>0.5</v>
      </c>
      <c r="AK53" s="61">
        <f t="shared" si="0"/>
        <v>0.5</v>
      </c>
      <c r="AL53" s="242">
        <f t="shared" si="1"/>
        <v>0.625</v>
      </c>
      <c r="AM53" s="60" t="str">
        <f t="shared" si="2"/>
        <v>INCUMPLIDA</v>
      </c>
      <c r="AN53" s="60" t="b">
        <f t="shared" si="3"/>
        <v>0</v>
      </c>
      <c r="AO53" s="60" t="str">
        <f t="shared" si="4"/>
        <v>INCUMPLIDA</v>
      </c>
      <c r="AP53" s="93" t="s">
        <v>1059</v>
      </c>
      <c r="AQ53" s="100" t="s">
        <v>344</v>
      </c>
      <c r="AR53" s="220" t="str">
        <f t="shared" si="5"/>
        <v>PENDIENTE</v>
      </c>
      <c r="AS53" s="60"/>
      <c r="AT53" s="60"/>
      <c r="AU53" s="98"/>
    </row>
    <row r="54" spans="1:47" s="95" customFormat="1" ht="136.80000000000001" x14ac:dyDescent="0.2">
      <c r="A54" s="136">
        <v>241</v>
      </c>
      <c r="B54" s="116">
        <v>43791</v>
      </c>
      <c r="C54" s="117" t="s">
        <v>228</v>
      </c>
      <c r="D54" s="117" t="s">
        <v>405</v>
      </c>
      <c r="E54" s="116">
        <f t="shared" si="6"/>
        <v>43791</v>
      </c>
      <c r="F54" s="117">
        <v>5</v>
      </c>
      <c r="G54" s="123" t="s">
        <v>421</v>
      </c>
      <c r="H54" s="159" t="s">
        <v>106</v>
      </c>
      <c r="I54" s="154" t="s">
        <v>422</v>
      </c>
      <c r="J54" s="125" t="s">
        <v>423</v>
      </c>
      <c r="K54" s="125">
        <v>2</v>
      </c>
      <c r="L54" s="125" t="s">
        <v>40</v>
      </c>
      <c r="M54" s="120" t="s">
        <v>409</v>
      </c>
      <c r="N54" s="53" t="s">
        <v>439</v>
      </c>
      <c r="O54" s="126">
        <v>0.8</v>
      </c>
      <c r="P54" s="131">
        <v>43791</v>
      </c>
      <c r="Q54" s="127">
        <v>44165</v>
      </c>
      <c r="R54" s="125" t="s">
        <v>424</v>
      </c>
      <c r="S54" s="122" t="s">
        <v>68</v>
      </c>
      <c r="T54" s="122" t="s">
        <v>254</v>
      </c>
      <c r="U54" s="149" t="s">
        <v>99</v>
      </c>
      <c r="V54" s="97">
        <v>43951</v>
      </c>
      <c r="W54" s="105" t="s">
        <v>504</v>
      </c>
      <c r="X54" s="191">
        <v>0.25</v>
      </c>
      <c r="Y54" s="60" t="s">
        <v>338</v>
      </c>
      <c r="Z54" s="60"/>
      <c r="AA54" s="98" t="s">
        <v>344</v>
      </c>
      <c r="AB54" s="97">
        <v>44074</v>
      </c>
      <c r="AC54" s="106" t="s">
        <v>645</v>
      </c>
      <c r="AD54" s="191">
        <v>0.625</v>
      </c>
      <c r="AE54" s="60" t="s">
        <v>338</v>
      </c>
      <c r="AF54" s="133"/>
      <c r="AG54" s="100" t="s">
        <v>344</v>
      </c>
      <c r="AH54" s="97">
        <v>44196</v>
      </c>
      <c r="AI54" s="93" t="s">
        <v>1057</v>
      </c>
      <c r="AJ54" s="60">
        <v>1</v>
      </c>
      <c r="AK54" s="61">
        <f t="shared" si="0"/>
        <v>0.5</v>
      </c>
      <c r="AL54" s="242">
        <f t="shared" si="1"/>
        <v>0.625</v>
      </c>
      <c r="AM54" s="60" t="str">
        <f t="shared" si="2"/>
        <v>INCUMPLIDA</v>
      </c>
      <c r="AN54" s="60" t="b">
        <f t="shared" si="3"/>
        <v>0</v>
      </c>
      <c r="AO54" s="60" t="str">
        <f t="shared" si="4"/>
        <v>INCUMPLIDA</v>
      </c>
      <c r="AP54" s="93" t="s">
        <v>1059</v>
      </c>
      <c r="AQ54" s="100" t="s">
        <v>344</v>
      </c>
      <c r="AR54" s="220" t="str">
        <f t="shared" si="5"/>
        <v>PENDIENTE</v>
      </c>
      <c r="AS54" s="60"/>
      <c r="AT54" s="60"/>
      <c r="AU54" s="98"/>
    </row>
    <row r="55" spans="1:47" s="95" customFormat="1" ht="159.6" x14ac:dyDescent="0.2">
      <c r="A55" s="136">
        <v>242</v>
      </c>
      <c r="B55" s="116">
        <v>43791</v>
      </c>
      <c r="C55" s="117" t="s">
        <v>228</v>
      </c>
      <c r="D55" s="117" t="s">
        <v>405</v>
      </c>
      <c r="E55" s="116">
        <f t="shared" si="6"/>
        <v>43791</v>
      </c>
      <c r="F55" s="117">
        <v>6</v>
      </c>
      <c r="G55" s="123" t="s">
        <v>425</v>
      </c>
      <c r="H55" s="159" t="s">
        <v>106</v>
      </c>
      <c r="I55" s="154" t="s">
        <v>426</v>
      </c>
      <c r="J55" s="125" t="s">
        <v>440</v>
      </c>
      <c r="K55" s="125">
        <v>2</v>
      </c>
      <c r="L55" s="125" t="s">
        <v>40</v>
      </c>
      <c r="M55" s="120" t="s">
        <v>409</v>
      </c>
      <c r="N55" s="130" t="s">
        <v>427</v>
      </c>
      <c r="O55" s="126">
        <v>0.6</v>
      </c>
      <c r="P55" s="131">
        <v>43791</v>
      </c>
      <c r="Q55" s="127">
        <v>44165</v>
      </c>
      <c r="R55" s="125" t="s">
        <v>424</v>
      </c>
      <c r="S55" s="122" t="s">
        <v>68</v>
      </c>
      <c r="T55" s="122" t="s">
        <v>254</v>
      </c>
      <c r="U55" s="149" t="s">
        <v>99</v>
      </c>
      <c r="V55" s="97">
        <v>43951</v>
      </c>
      <c r="W55" s="105" t="s">
        <v>505</v>
      </c>
      <c r="X55" s="191">
        <v>0</v>
      </c>
      <c r="Y55" s="60" t="s">
        <v>340</v>
      </c>
      <c r="Z55" s="60"/>
      <c r="AA55" s="98" t="s">
        <v>344</v>
      </c>
      <c r="AB55" s="97">
        <v>44074</v>
      </c>
      <c r="AC55" s="106" t="s">
        <v>646</v>
      </c>
      <c r="AD55" s="191">
        <v>0.41699999999999998</v>
      </c>
      <c r="AE55" s="60" t="s">
        <v>338</v>
      </c>
      <c r="AF55" s="133"/>
      <c r="AG55" s="100" t="s">
        <v>344</v>
      </c>
      <c r="AH55" s="97">
        <v>44196</v>
      </c>
      <c r="AI55" s="93" t="s">
        <v>1057</v>
      </c>
      <c r="AJ55" s="60">
        <v>0.5</v>
      </c>
      <c r="AK55" s="61">
        <f t="shared" si="0"/>
        <v>0.25</v>
      </c>
      <c r="AL55" s="242">
        <f t="shared" si="1"/>
        <v>0.41666666666666669</v>
      </c>
      <c r="AM55" s="60" t="str">
        <f t="shared" si="2"/>
        <v>INCUMPLIDA</v>
      </c>
      <c r="AN55" s="60" t="b">
        <f t="shared" si="3"/>
        <v>0</v>
      </c>
      <c r="AO55" s="60" t="str">
        <f t="shared" si="4"/>
        <v>INCUMPLIDA</v>
      </c>
      <c r="AP55" s="93" t="s">
        <v>1059</v>
      </c>
      <c r="AQ55" s="100" t="s">
        <v>344</v>
      </c>
      <c r="AR55" s="220" t="str">
        <f t="shared" si="5"/>
        <v>PENDIENTE</v>
      </c>
      <c r="AS55" s="60"/>
      <c r="AT55" s="60"/>
      <c r="AU55" s="98"/>
    </row>
    <row r="56" spans="1:47" s="95" customFormat="1" ht="182.4" x14ac:dyDescent="0.2">
      <c r="A56" s="136">
        <v>243</v>
      </c>
      <c r="B56" s="116">
        <v>43798</v>
      </c>
      <c r="C56" s="117" t="s">
        <v>228</v>
      </c>
      <c r="D56" s="117" t="s">
        <v>446</v>
      </c>
      <c r="E56" s="116">
        <f t="shared" si="6"/>
        <v>43798</v>
      </c>
      <c r="F56" s="117">
        <v>1</v>
      </c>
      <c r="G56" s="123" t="s">
        <v>447</v>
      </c>
      <c r="H56" s="159" t="s">
        <v>231</v>
      </c>
      <c r="I56" s="154" t="s">
        <v>448</v>
      </c>
      <c r="J56" s="125" t="s">
        <v>486</v>
      </c>
      <c r="K56" s="125">
        <v>4</v>
      </c>
      <c r="L56" s="125" t="s">
        <v>21</v>
      </c>
      <c r="M56" s="120" t="s">
        <v>449</v>
      </c>
      <c r="N56" s="130" t="s">
        <v>450</v>
      </c>
      <c r="O56" s="126">
        <v>1</v>
      </c>
      <c r="P56" s="131">
        <v>43815</v>
      </c>
      <c r="Q56" s="127">
        <v>44083</v>
      </c>
      <c r="R56" s="125" t="s">
        <v>61</v>
      </c>
      <c r="S56" s="122" t="s">
        <v>43</v>
      </c>
      <c r="T56" s="122" t="s">
        <v>278</v>
      </c>
      <c r="U56" s="149" t="s">
        <v>128</v>
      </c>
      <c r="V56" s="97">
        <v>43951</v>
      </c>
      <c r="W56" s="104" t="s">
        <v>494</v>
      </c>
      <c r="X56" s="191">
        <v>0.75</v>
      </c>
      <c r="Y56" s="60" t="s">
        <v>338</v>
      </c>
      <c r="Z56" s="60"/>
      <c r="AA56" s="98" t="s">
        <v>344</v>
      </c>
      <c r="AB56" s="97">
        <v>44074</v>
      </c>
      <c r="AC56" s="106" t="s">
        <v>682</v>
      </c>
      <c r="AD56" s="191">
        <v>0.75</v>
      </c>
      <c r="AE56" s="60" t="s">
        <v>338</v>
      </c>
      <c r="AF56" s="133"/>
      <c r="AG56" s="100" t="s">
        <v>344</v>
      </c>
      <c r="AH56" s="97">
        <v>44196</v>
      </c>
      <c r="AI56" s="93" t="s">
        <v>1028</v>
      </c>
      <c r="AJ56" s="60">
        <v>4</v>
      </c>
      <c r="AK56" s="61">
        <f t="shared" si="0"/>
        <v>1</v>
      </c>
      <c r="AL56" s="242">
        <f t="shared" si="1"/>
        <v>1</v>
      </c>
      <c r="AM56" s="60" t="str">
        <f t="shared" si="2"/>
        <v>TERMINADA EXTEMPORÁNEA</v>
      </c>
      <c r="AN56" s="60" t="b">
        <f t="shared" si="3"/>
        <v>0</v>
      </c>
      <c r="AO56" s="60" t="str">
        <f t="shared" si="4"/>
        <v>TERMINADA EXTEMPORÁNEA</v>
      </c>
      <c r="AP56" s="106" t="s">
        <v>1122</v>
      </c>
      <c r="AQ56" s="100" t="s">
        <v>344</v>
      </c>
      <c r="AR56" s="220" t="str">
        <f t="shared" si="5"/>
        <v>CUMPLIDA</v>
      </c>
      <c r="AS56" s="60" t="s">
        <v>1027</v>
      </c>
      <c r="AT56" s="60" t="s">
        <v>242</v>
      </c>
      <c r="AU56" s="98"/>
    </row>
    <row r="57" spans="1:47" s="95" customFormat="1" ht="239.4" x14ac:dyDescent="0.2">
      <c r="A57" s="136">
        <v>245</v>
      </c>
      <c r="B57" s="116">
        <v>43798</v>
      </c>
      <c r="C57" s="117" t="s">
        <v>228</v>
      </c>
      <c r="D57" s="117" t="s">
        <v>446</v>
      </c>
      <c r="E57" s="116">
        <f t="shared" ref="E57:E65" si="8">B57</f>
        <v>43798</v>
      </c>
      <c r="F57" s="117">
        <v>3</v>
      </c>
      <c r="G57" s="123" t="s">
        <v>451</v>
      </c>
      <c r="H57" s="159" t="s">
        <v>231</v>
      </c>
      <c r="I57" s="154" t="s">
        <v>452</v>
      </c>
      <c r="J57" s="125" t="s">
        <v>453</v>
      </c>
      <c r="K57" s="125">
        <v>2</v>
      </c>
      <c r="L57" s="125" t="s">
        <v>21</v>
      </c>
      <c r="M57" s="120" t="s">
        <v>449</v>
      </c>
      <c r="N57" s="130" t="s">
        <v>454</v>
      </c>
      <c r="O57" s="126">
        <v>1</v>
      </c>
      <c r="P57" s="131">
        <v>43815</v>
      </c>
      <c r="Q57" s="127">
        <v>44083</v>
      </c>
      <c r="R57" s="125" t="s">
        <v>61</v>
      </c>
      <c r="S57" s="122" t="s">
        <v>43</v>
      </c>
      <c r="T57" s="122" t="s">
        <v>278</v>
      </c>
      <c r="U57" s="149" t="s">
        <v>99</v>
      </c>
      <c r="V57" s="97">
        <v>43951</v>
      </c>
      <c r="W57" s="104" t="s">
        <v>495</v>
      </c>
      <c r="X57" s="191">
        <v>0</v>
      </c>
      <c r="Y57" s="60" t="s">
        <v>340</v>
      </c>
      <c r="Z57" s="60"/>
      <c r="AA57" s="98" t="s">
        <v>344</v>
      </c>
      <c r="AB57" s="97">
        <v>44074</v>
      </c>
      <c r="AC57" s="93" t="s">
        <v>681</v>
      </c>
      <c r="AD57" s="191">
        <v>0.5</v>
      </c>
      <c r="AE57" s="60" t="s">
        <v>338</v>
      </c>
      <c r="AF57" s="133"/>
      <c r="AG57" s="100" t="s">
        <v>344</v>
      </c>
      <c r="AH57" s="97">
        <v>44196</v>
      </c>
      <c r="AI57" s="93" t="s">
        <v>1123</v>
      </c>
      <c r="AJ57" s="60">
        <v>2</v>
      </c>
      <c r="AK57" s="61">
        <f t="shared" si="0"/>
        <v>1</v>
      </c>
      <c r="AL57" s="242">
        <f t="shared" si="1"/>
        <v>1</v>
      </c>
      <c r="AM57" s="60" t="str">
        <f t="shared" si="2"/>
        <v>TERMINADA EXTEMPORÁNEA</v>
      </c>
      <c r="AN57" s="60" t="b">
        <f t="shared" si="3"/>
        <v>0</v>
      </c>
      <c r="AO57" s="60" t="str">
        <f t="shared" si="4"/>
        <v>TERMINADA EXTEMPORÁNEA</v>
      </c>
      <c r="AP57" s="106" t="s">
        <v>1124</v>
      </c>
      <c r="AQ57" s="100" t="s">
        <v>344</v>
      </c>
      <c r="AR57" s="220" t="str">
        <f t="shared" si="5"/>
        <v>CUMPLIDA</v>
      </c>
      <c r="AS57" s="60" t="s">
        <v>1029</v>
      </c>
      <c r="AT57" s="60" t="s">
        <v>244</v>
      </c>
      <c r="AU57" s="98" t="s">
        <v>1191</v>
      </c>
    </row>
    <row r="58" spans="1:47" s="95" customFormat="1" ht="148.19999999999999" x14ac:dyDescent="0.2">
      <c r="A58" s="136">
        <v>246</v>
      </c>
      <c r="B58" s="116">
        <v>43798</v>
      </c>
      <c r="C58" s="117" t="s">
        <v>228</v>
      </c>
      <c r="D58" s="117" t="s">
        <v>446</v>
      </c>
      <c r="E58" s="116">
        <f t="shared" si="8"/>
        <v>43798</v>
      </c>
      <c r="F58" s="117">
        <v>4</v>
      </c>
      <c r="G58" s="123" t="s">
        <v>455</v>
      </c>
      <c r="H58" s="159" t="s">
        <v>231</v>
      </c>
      <c r="I58" s="154" t="s">
        <v>456</v>
      </c>
      <c r="J58" s="125" t="s">
        <v>457</v>
      </c>
      <c r="K58" s="125">
        <v>3</v>
      </c>
      <c r="L58" s="125" t="s">
        <v>21</v>
      </c>
      <c r="M58" s="120" t="s">
        <v>449</v>
      </c>
      <c r="N58" s="130" t="s">
        <v>458</v>
      </c>
      <c r="O58" s="126">
        <v>1</v>
      </c>
      <c r="P58" s="131">
        <v>43815</v>
      </c>
      <c r="Q58" s="127">
        <v>44174</v>
      </c>
      <c r="R58" s="125" t="s">
        <v>61</v>
      </c>
      <c r="S58" s="122" t="s">
        <v>43</v>
      </c>
      <c r="T58" s="122" t="s">
        <v>278</v>
      </c>
      <c r="U58" s="149" t="s">
        <v>99</v>
      </c>
      <c r="V58" s="97">
        <v>43951</v>
      </c>
      <c r="W58" s="104" t="s">
        <v>495</v>
      </c>
      <c r="X58" s="191">
        <v>0</v>
      </c>
      <c r="Y58" s="60" t="s">
        <v>340</v>
      </c>
      <c r="Z58" s="60"/>
      <c r="AA58" s="98" t="s">
        <v>344</v>
      </c>
      <c r="AB58" s="97">
        <v>44074</v>
      </c>
      <c r="AC58" s="106" t="s">
        <v>616</v>
      </c>
      <c r="AD58" s="191">
        <v>0.33300000000000002</v>
      </c>
      <c r="AE58" s="60" t="s">
        <v>338</v>
      </c>
      <c r="AF58" s="133"/>
      <c r="AG58" s="100" t="s">
        <v>344</v>
      </c>
      <c r="AH58" s="97">
        <v>44196</v>
      </c>
      <c r="AI58" s="93" t="s">
        <v>1123</v>
      </c>
      <c r="AJ58" s="60">
        <v>3</v>
      </c>
      <c r="AK58" s="61">
        <f t="shared" si="0"/>
        <v>1</v>
      </c>
      <c r="AL58" s="242">
        <f t="shared" si="1"/>
        <v>1</v>
      </c>
      <c r="AM58" s="60" t="str">
        <f t="shared" si="2"/>
        <v>TERMINADA EXTEMPORÁNEA</v>
      </c>
      <c r="AN58" s="60" t="b">
        <f t="shared" si="3"/>
        <v>0</v>
      </c>
      <c r="AO58" s="60" t="str">
        <f t="shared" si="4"/>
        <v>TERMINADA EXTEMPORÁNEA</v>
      </c>
      <c r="AP58" s="106" t="s">
        <v>1125</v>
      </c>
      <c r="AQ58" s="100" t="s">
        <v>344</v>
      </c>
      <c r="AR58" s="220" t="str">
        <f t="shared" si="5"/>
        <v>CUMPLIDA</v>
      </c>
      <c r="AS58" s="60" t="s">
        <v>1030</v>
      </c>
      <c r="AT58" s="60" t="s">
        <v>244</v>
      </c>
      <c r="AU58" s="98" t="s">
        <v>1191</v>
      </c>
    </row>
    <row r="59" spans="1:47" s="95" customFormat="1" ht="136.80000000000001" x14ac:dyDescent="0.2">
      <c r="A59" s="136">
        <v>247</v>
      </c>
      <c r="B59" s="116">
        <v>43798</v>
      </c>
      <c r="C59" s="117" t="s">
        <v>228</v>
      </c>
      <c r="D59" s="117" t="s">
        <v>446</v>
      </c>
      <c r="E59" s="116">
        <f t="shared" si="8"/>
        <v>43798</v>
      </c>
      <c r="F59" s="117">
        <v>5</v>
      </c>
      <c r="G59" s="123" t="s">
        <v>459</v>
      </c>
      <c r="H59" s="159" t="s">
        <v>231</v>
      </c>
      <c r="I59" s="154" t="s">
        <v>460</v>
      </c>
      <c r="J59" s="125" t="s">
        <v>461</v>
      </c>
      <c r="K59" s="125">
        <v>1</v>
      </c>
      <c r="L59" s="125" t="s">
        <v>21</v>
      </c>
      <c r="M59" s="120" t="s">
        <v>449</v>
      </c>
      <c r="N59" s="130" t="s">
        <v>462</v>
      </c>
      <c r="O59" s="126">
        <v>1</v>
      </c>
      <c r="P59" s="131">
        <v>43815</v>
      </c>
      <c r="Q59" s="127">
        <v>44083</v>
      </c>
      <c r="R59" s="125" t="s">
        <v>61</v>
      </c>
      <c r="S59" s="122" t="s">
        <v>43</v>
      </c>
      <c r="T59" s="122" t="s">
        <v>278</v>
      </c>
      <c r="U59" s="149" t="s">
        <v>99</v>
      </c>
      <c r="V59" s="97">
        <v>43951</v>
      </c>
      <c r="W59" s="104" t="s">
        <v>496</v>
      </c>
      <c r="X59" s="191">
        <v>0.5</v>
      </c>
      <c r="Y59" s="60" t="s">
        <v>338</v>
      </c>
      <c r="Z59" s="60"/>
      <c r="AA59" s="98" t="s">
        <v>344</v>
      </c>
      <c r="AB59" s="97">
        <v>44074</v>
      </c>
      <c r="AC59" s="106" t="s">
        <v>647</v>
      </c>
      <c r="AD59" s="191">
        <v>0.5</v>
      </c>
      <c r="AE59" s="60" t="s">
        <v>338</v>
      </c>
      <c r="AF59" s="133"/>
      <c r="AG59" s="100" t="s">
        <v>344</v>
      </c>
      <c r="AH59" s="97">
        <v>44196</v>
      </c>
      <c r="AI59" s="93" t="s">
        <v>1032</v>
      </c>
      <c r="AJ59" s="60">
        <v>1</v>
      </c>
      <c r="AK59" s="61">
        <f t="shared" si="0"/>
        <v>1</v>
      </c>
      <c r="AL59" s="242">
        <f t="shared" si="1"/>
        <v>1</v>
      </c>
      <c r="AM59" s="60" t="str">
        <f t="shared" si="2"/>
        <v>TERMINADA EXTEMPORÁNEA</v>
      </c>
      <c r="AN59" s="60" t="b">
        <f t="shared" si="3"/>
        <v>0</v>
      </c>
      <c r="AO59" s="60" t="str">
        <f t="shared" si="4"/>
        <v>TERMINADA EXTEMPORÁNEA</v>
      </c>
      <c r="AP59" s="106" t="s">
        <v>1193</v>
      </c>
      <c r="AQ59" s="100" t="s">
        <v>344</v>
      </c>
      <c r="AR59" s="220" t="str">
        <f t="shared" si="5"/>
        <v>CUMPLIDA</v>
      </c>
      <c r="AS59" s="60" t="s">
        <v>1031</v>
      </c>
      <c r="AT59" s="60" t="s">
        <v>242</v>
      </c>
      <c r="AU59" s="98" t="s">
        <v>1191</v>
      </c>
    </row>
    <row r="60" spans="1:47" s="95" customFormat="1" ht="102.6" x14ac:dyDescent="0.2">
      <c r="A60" s="136">
        <v>248</v>
      </c>
      <c r="B60" s="116">
        <v>43798</v>
      </c>
      <c r="C60" s="117" t="s">
        <v>228</v>
      </c>
      <c r="D60" s="117" t="s">
        <v>446</v>
      </c>
      <c r="E60" s="116">
        <f t="shared" si="8"/>
        <v>43798</v>
      </c>
      <c r="F60" s="117">
        <v>6</v>
      </c>
      <c r="G60" s="123" t="s">
        <v>463</v>
      </c>
      <c r="H60" s="159" t="s">
        <v>231</v>
      </c>
      <c r="I60" s="154" t="s">
        <v>464</v>
      </c>
      <c r="J60" s="125" t="s">
        <v>465</v>
      </c>
      <c r="K60" s="125">
        <v>1</v>
      </c>
      <c r="L60" s="125" t="s">
        <v>21</v>
      </c>
      <c r="M60" s="120" t="s">
        <v>449</v>
      </c>
      <c r="N60" s="130" t="s">
        <v>466</v>
      </c>
      <c r="O60" s="126">
        <v>1</v>
      </c>
      <c r="P60" s="131">
        <v>43815</v>
      </c>
      <c r="Q60" s="127">
        <v>44083</v>
      </c>
      <c r="R60" s="125" t="s">
        <v>61</v>
      </c>
      <c r="S60" s="122" t="s">
        <v>43</v>
      </c>
      <c r="T60" s="122" t="s">
        <v>278</v>
      </c>
      <c r="U60" s="149" t="s">
        <v>99</v>
      </c>
      <c r="V60" s="97">
        <v>43951</v>
      </c>
      <c r="W60" s="104" t="s">
        <v>531</v>
      </c>
      <c r="X60" s="191">
        <v>0</v>
      </c>
      <c r="Y60" s="60" t="s">
        <v>340</v>
      </c>
      <c r="Z60" s="60"/>
      <c r="AA60" s="98" t="s">
        <v>344</v>
      </c>
      <c r="AB60" s="97">
        <v>44074</v>
      </c>
      <c r="AC60" s="106" t="s">
        <v>617</v>
      </c>
      <c r="AD60" s="191">
        <v>0.5</v>
      </c>
      <c r="AE60" s="60" t="s">
        <v>338</v>
      </c>
      <c r="AF60" s="133"/>
      <c r="AG60" s="100" t="s">
        <v>344</v>
      </c>
      <c r="AH60" s="97">
        <v>44196</v>
      </c>
      <c r="AI60" s="93" t="s">
        <v>1123</v>
      </c>
      <c r="AJ60" s="60">
        <v>1</v>
      </c>
      <c r="AK60" s="61">
        <f t="shared" si="0"/>
        <v>1</v>
      </c>
      <c r="AL60" s="242">
        <f t="shared" si="1"/>
        <v>1</v>
      </c>
      <c r="AM60" s="60" t="str">
        <f t="shared" si="2"/>
        <v>TERMINADA EXTEMPORÁNEA</v>
      </c>
      <c r="AN60" s="60" t="b">
        <f t="shared" si="3"/>
        <v>0</v>
      </c>
      <c r="AO60" s="60" t="str">
        <f t="shared" si="4"/>
        <v>TERMINADA EXTEMPORÁNEA</v>
      </c>
      <c r="AP60" s="106" t="s">
        <v>1126</v>
      </c>
      <c r="AQ60" s="100" t="s">
        <v>344</v>
      </c>
      <c r="AR60" s="220" t="str">
        <f t="shared" si="5"/>
        <v>CUMPLIDA</v>
      </c>
      <c r="AS60" s="60" t="s">
        <v>1033</v>
      </c>
      <c r="AT60" s="60" t="s">
        <v>244</v>
      </c>
      <c r="AU60" s="98" t="s">
        <v>1191</v>
      </c>
    </row>
    <row r="61" spans="1:47" s="95" customFormat="1" ht="205.2" x14ac:dyDescent="0.2">
      <c r="A61" s="136">
        <v>249</v>
      </c>
      <c r="B61" s="116">
        <v>43798</v>
      </c>
      <c r="C61" s="117" t="s">
        <v>228</v>
      </c>
      <c r="D61" s="117" t="s">
        <v>446</v>
      </c>
      <c r="E61" s="116">
        <f t="shared" si="8"/>
        <v>43798</v>
      </c>
      <c r="F61" s="117">
        <v>7</v>
      </c>
      <c r="G61" s="123" t="s">
        <v>1127</v>
      </c>
      <c r="H61" s="159" t="s">
        <v>231</v>
      </c>
      <c r="I61" s="154" t="s">
        <v>1128</v>
      </c>
      <c r="J61" s="125" t="s">
        <v>487</v>
      </c>
      <c r="K61" s="125">
        <v>2</v>
      </c>
      <c r="L61" s="125" t="s">
        <v>21</v>
      </c>
      <c r="M61" s="120" t="s">
        <v>449</v>
      </c>
      <c r="N61" s="130" t="s">
        <v>466</v>
      </c>
      <c r="O61" s="126">
        <v>1</v>
      </c>
      <c r="P61" s="131">
        <v>43815</v>
      </c>
      <c r="Q61" s="127">
        <v>44083</v>
      </c>
      <c r="R61" s="125" t="s">
        <v>61</v>
      </c>
      <c r="S61" s="122" t="s">
        <v>43</v>
      </c>
      <c r="T61" s="122" t="s">
        <v>278</v>
      </c>
      <c r="U61" s="149" t="s">
        <v>99</v>
      </c>
      <c r="V61" s="97">
        <v>43951</v>
      </c>
      <c r="W61" s="104" t="s">
        <v>1129</v>
      </c>
      <c r="X61" s="191">
        <v>0.25</v>
      </c>
      <c r="Y61" s="60" t="s">
        <v>338</v>
      </c>
      <c r="Z61" s="60"/>
      <c r="AA61" s="98" t="s">
        <v>344</v>
      </c>
      <c r="AB61" s="97">
        <v>44074</v>
      </c>
      <c r="AC61" s="93" t="s">
        <v>1130</v>
      </c>
      <c r="AD61" s="191">
        <v>0.5</v>
      </c>
      <c r="AE61" s="60" t="s">
        <v>338</v>
      </c>
      <c r="AF61" s="133"/>
      <c r="AG61" s="100" t="s">
        <v>344</v>
      </c>
      <c r="AH61" s="97">
        <v>44196</v>
      </c>
      <c r="AI61" s="93" t="s">
        <v>1131</v>
      </c>
      <c r="AJ61" s="60">
        <v>1</v>
      </c>
      <c r="AK61" s="61">
        <f t="shared" si="0"/>
        <v>0.5</v>
      </c>
      <c r="AL61" s="242">
        <f t="shared" si="1"/>
        <v>0.5</v>
      </c>
      <c r="AM61" s="60" t="str">
        <f t="shared" si="2"/>
        <v>INCUMPLIDA</v>
      </c>
      <c r="AN61" s="60" t="b">
        <f t="shared" si="3"/>
        <v>0</v>
      </c>
      <c r="AO61" s="60" t="str">
        <f t="shared" si="4"/>
        <v>INCUMPLIDA</v>
      </c>
      <c r="AP61" s="106" t="s">
        <v>1190</v>
      </c>
      <c r="AQ61" s="100" t="s">
        <v>344</v>
      </c>
      <c r="AR61" s="220" t="str">
        <f t="shared" si="5"/>
        <v>PENDIENTE</v>
      </c>
      <c r="AS61" s="60"/>
      <c r="AT61" s="60"/>
      <c r="AU61" s="98"/>
    </row>
    <row r="62" spans="1:47" s="95" customFormat="1" ht="159.6" x14ac:dyDescent="0.2">
      <c r="A62" s="136">
        <v>254</v>
      </c>
      <c r="B62" s="116">
        <v>43830</v>
      </c>
      <c r="C62" s="117" t="s">
        <v>228</v>
      </c>
      <c r="D62" s="117" t="s">
        <v>467</v>
      </c>
      <c r="E62" s="116">
        <f t="shared" si="8"/>
        <v>43830</v>
      </c>
      <c r="F62" s="117">
        <v>1</v>
      </c>
      <c r="G62" s="123" t="s">
        <v>468</v>
      </c>
      <c r="H62" s="159" t="s">
        <v>75</v>
      </c>
      <c r="I62" s="162" t="s">
        <v>469</v>
      </c>
      <c r="J62" s="125" t="s">
        <v>470</v>
      </c>
      <c r="K62" s="125">
        <v>2</v>
      </c>
      <c r="L62" s="125" t="s">
        <v>138</v>
      </c>
      <c r="M62" s="120" t="s">
        <v>471</v>
      </c>
      <c r="N62" s="130">
        <v>2</v>
      </c>
      <c r="O62" s="126">
        <v>1</v>
      </c>
      <c r="P62" s="131">
        <v>43862</v>
      </c>
      <c r="Q62" s="127">
        <v>44012</v>
      </c>
      <c r="R62" s="125" t="s">
        <v>62</v>
      </c>
      <c r="S62" s="122" t="s">
        <v>43</v>
      </c>
      <c r="T62" s="122" t="s">
        <v>248</v>
      </c>
      <c r="U62" s="149" t="s">
        <v>99</v>
      </c>
      <c r="V62" s="97">
        <v>43951</v>
      </c>
      <c r="W62" s="105" t="s">
        <v>479</v>
      </c>
      <c r="X62" s="191">
        <v>0</v>
      </c>
      <c r="Y62" s="60" t="s">
        <v>340</v>
      </c>
      <c r="Z62" s="60"/>
      <c r="AA62" s="98" t="s">
        <v>344</v>
      </c>
      <c r="AB62" s="97">
        <v>44074</v>
      </c>
      <c r="AC62" s="106" t="s">
        <v>620</v>
      </c>
      <c r="AD62" s="191">
        <v>0</v>
      </c>
      <c r="AE62" s="60" t="s">
        <v>341</v>
      </c>
      <c r="AF62" s="133"/>
      <c r="AG62" s="100" t="s">
        <v>344</v>
      </c>
      <c r="AH62" s="97">
        <v>44196</v>
      </c>
      <c r="AI62" s="93" t="s">
        <v>1132</v>
      </c>
      <c r="AJ62" s="60">
        <v>1</v>
      </c>
      <c r="AK62" s="61">
        <f t="shared" si="0"/>
        <v>0.5</v>
      </c>
      <c r="AL62" s="242">
        <f t="shared" si="1"/>
        <v>0.5</v>
      </c>
      <c r="AM62" s="60" t="str">
        <f t="shared" si="2"/>
        <v>INCUMPLIDA</v>
      </c>
      <c r="AN62" s="60" t="b">
        <f t="shared" si="3"/>
        <v>0</v>
      </c>
      <c r="AO62" s="60" t="str">
        <f t="shared" si="4"/>
        <v>INCUMPLIDA</v>
      </c>
      <c r="AP62" s="106" t="s">
        <v>1009</v>
      </c>
      <c r="AQ62" s="100" t="s">
        <v>344</v>
      </c>
      <c r="AR62" s="220" t="str">
        <f t="shared" si="5"/>
        <v>PENDIENTE</v>
      </c>
      <c r="AS62" s="60"/>
      <c r="AT62" s="60"/>
      <c r="AU62" s="98"/>
    </row>
    <row r="63" spans="1:47" s="95" customFormat="1" ht="102.6" x14ac:dyDescent="0.2">
      <c r="A63" s="136">
        <v>258</v>
      </c>
      <c r="B63" s="116">
        <v>43830</v>
      </c>
      <c r="C63" s="117" t="s">
        <v>228</v>
      </c>
      <c r="D63" s="117" t="s">
        <v>467</v>
      </c>
      <c r="E63" s="116">
        <f t="shared" si="8"/>
        <v>43830</v>
      </c>
      <c r="F63" s="117">
        <v>5</v>
      </c>
      <c r="G63" s="123" t="s">
        <v>473</v>
      </c>
      <c r="H63" s="159" t="s">
        <v>76</v>
      </c>
      <c r="I63" s="154" t="s">
        <v>474</v>
      </c>
      <c r="J63" s="125" t="s">
        <v>475</v>
      </c>
      <c r="K63" s="125">
        <v>4</v>
      </c>
      <c r="L63" s="125" t="s">
        <v>22</v>
      </c>
      <c r="M63" s="120" t="s">
        <v>476</v>
      </c>
      <c r="N63" s="130">
        <v>1</v>
      </c>
      <c r="O63" s="126">
        <v>1</v>
      </c>
      <c r="P63" s="131">
        <v>43862</v>
      </c>
      <c r="Q63" s="127">
        <v>44196</v>
      </c>
      <c r="R63" s="125" t="s">
        <v>281</v>
      </c>
      <c r="S63" s="122" t="s">
        <v>472</v>
      </c>
      <c r="T63" s="122" t="s">
        <v>281</v>
      </c>
      <c r="U63" s="149" t="s">
        <v>99</v>
      </c>
      <c r="V63" s="97">
        <v>43951</v>
      </c>
      <c r="W63" s="105" t="s">
        <v>527</v>
      </c>
      <c r="X63" s="191">
        <v>0.5</v>
      </c>
      <c r="Y63" s="60" t="s">
        <v>338</v>
      </c>
      <c r="Z63" s="60"/>
      <c r="AA63" s="98" t="s">
        <v>345</v>
      </c>
      <c r="AB63" s="97">
        <v>44074</v>
      </c>
      <c r="AC63" s="93" t="s">
        <v>648</v>
      </c>
      <c r="AD63" s="191">
        <v>0.5</v>
      </c>
      <c r="AE63" s="60" t="s">
        <v>338</v>
      </c>
      <c r="AF63" s="133"/>
      <c r="AG63" s="100" t="s">
        <v>345</v>
      </c>
      <c r="AH63" s="97">
        <v>44196</v>
      </c>
      <c r="AI63" s="50" t="s">
        <v>1133</v>
      </c>
      <c r="AJ63" s="60">
        <v>4</v>
      </c>
      <c r="AK63" s="61">
        <f t="shared" si="0"/>
        <v>1</v>
      </c>
      <c r="AL63" s="242">
        <f t="shared" si="1"/>
        <v>1</v>
      </c>
      <c r="AM63" s="60" t="b">
        <f>IF(AJ63="","",IF(AH63&gt;Q63,IF(AL63&lt;100%,"INCUMPLIDA",IF(AL63=100%,"TERMINADA EXTEMPORÁNEA"))))</f>
        <v>0</v>
      </c>
      <c r="AN63" s="60" t="str">
        <f>IF(AJ63="","",IF(AH63&lt;=Q63,IF(AL63=0%,"SIN INICIAR",IF(AL63=100%,"TERMINADA",IF(AL63&gt;0%,"EN PROCESO")))))</f>
        <v>TERMINADA</v>
      </c>
      <c r="AO63" s="60" t="str">
        <f>IF(AJ63="","",IF(AH63&gt;Q63,AM63,IF(AH63&lt;=Q63,AN63)))</f>
        <v>TERMINADA</v>
      </c>
      <c r="AP63" s="93" t="s">
        <v>1088</v>
      </c>
      <c r="AQ63" s="100" t="s">
        <v>345</v>
      </c>
      <c r="AR63" s="220" t="str">
        <f t="shared" si="5"/>
        <v>CUMPLIDA</v>
      </c>
      <c r="AS63" s="60" t="s">
        <v>1111</v>
      </c>
      <c r="AT63" s="60" t="s">
        <v>244</v>
      </c>
      <c r="AU63" s="98" t="s">
        <v>1191</v>
      </c>
    </row>
    <row r="64" spans="1:47" s="95" customFormat="1" ht="102.6" x14ac:dyDescent="0.2">
      <c r="A64" s="136">
        <v>259</v>
      </c>
      <c r="B64" s="116">
        <v>43830</v>
      </c>
      <c r="C64" s="117" t="s">
        <v>228</v>
      </c>
      <c r="D64" s="117" t="s">
        <v>467</v>
      </c>
      <c r="E64" s="116">
        <f t="shared" si="8"/>
        <v>43830</v>
      </c>
      <c r="F64" s="117">
        <v>6</v>
      </c>
      <c r="G64" s="123" t="s">
        <v>477</v>
      </c>
      <c r="H64" s="159" t="s">
        <v>76</v>
      </c>
      <c r="I64" s="154" t="s">
        <v>474</v>
      </c>
      <c r="J64" s="125" t="s">
        <v>475</v>
      </c>
      <c r="K64" s="125">
        <v>4</v>
      </c>
      <c r="L64" s="125" t="s">
        <v>22</v>
      </c>
      <c r="M64" s="120" t="s">
        <v>476</v>
      </c>
      <c r="N64" s="130">
        <v>1</v>
      </c>
      <c r="O64" s="126">
        <v>1</v>
      </c>
      <c r="P64" s="131">
        <v>43862</v>
      </c>
      <c r="Q64" s="127">
        <v>44196</v>
      </c>
      <c r="R64" s="125" t="s">
        <v>281</v>
      </c>
      <c r="S64" s="122" t="s">
        <v>472</v>
      </c>
      <c r="T64" s="122" t="s">
        <v>281</v>
      </c>
      <c r="U64" s="149" t="s">
        <v>99</v>
      </c>
      <c r="V64" s="97">
        <v>43951</v>
      </c>
      <c r="W64" s="105" t="s">
        <v>528</v>
      </c>
      <c r="X64" s="191">
        <v>0.5</v>
      </c>
      <c r="Y64" s="60" t="s">
        <v>338</v>
      </c>
      <c r="Z64" s="60"/>
      <c r="AA64" s="98" t="s">
        <v>345</v>
      </c>
      <c r="AB64" s="97">
        <v>44074</v>
      </c>
      <c r="AC64" s="93" t="s">
        <v>648</v>
      </c>
      <c r="AD64" s="191">
        <v>0.5</v>
      </c>
      <c r="AE64" s="60" t="s">
        <v>338</v>
      </c>
      <c r="AF64" s="133"/>
      <c r="AG64" s="100" t="s">
        <v>345</v>
      </c>
      <c r="AH64" s="97">
        <v>44196</v>
      </c>
      <c r="AI64" s="50" t="s">
        <v>1133</v>
      </c>
      <c r="AJ64" s="60">
        <v>4</v>
      </c>
      <c r="AK64" s="61">
        <f t="shared" ref="AK64" si="9">IF(AJ64="","",IF(OR(K64=0,K64="",AH64=""),"",AJ64/K64))</f>
        <v>1</v>
      </c>
      <c r="AL64" s="242">
        <f t="shared" ref="AL64" si="10">IF(OR(O64="",AK64=""),"",IF(OR(O64=0,AK64=0),0,IF(AK64*100%/O64&gt;100%,100%,(AK64*100%)/O64)))</f>
        <v>1</v>
      </c>
      <c r="AM64" s="60" t="b">
        <f>IF(AJ64="","",IF(AH64&gt;Q64,IF(AL64&lt;100%,"INCUMPLIDA",IF(AL64=100%,"TERMINADA EXTEMPORÁNEA"))))</f>
        <v>0</v>
      </c>
      <c r="AN64" s="60" t="str">
        <f>IF(AJ64="","",IF(AH64&lt;=Q64,IF(AL64=0%,"SIN INICIAR",IF(AL64=100%,"TERMINADA",IF(AL64&gt;0%,"EN PROCESO")))))</f>
        <v>TERMINADA</v>
      </c>
      <c r="AO64" s="60" t="str">
        <f>IF(AJ64="","",IF(AH64&gt;Q64,AM64,IF(AH64&lt;=Q64,AN64)))</f>
        <v>TERMINADA</v>
      </c>
      <c r="AP64" s="93" t="s">
        <v>1088</v>
      </c>
      <c r="AQ64" s="100" t="s">
        <v>345</v>
      </c>
      <c r="AR64" s="220" t="str">
        <f t="shared" si="5"/>
        <v>CUMPLIDA</v>
      </c>
      <c r="AS64" s="60" t="s">
        <v>1111</v>
      </c>
      <c r="AT64" s="60" t="s">
        <v>244</v>
      </c>
      <c r="AU64" s="98" t="s">
        <v>1191</v>
      </c>
    </row>
    <row r="65" spans="1:47" s="95" customFormat="1" ht="102.6" x14ac:dyDescent="0.2">
      <c r="A65" s="136">
        <v>260</v>
      </c>
      <c r="B65" s="163">
        <v>43830</v>
      </c>
      <c r="C65" s="164" t="s">
        <v>228</v>
      </c>
      <c r="D65" s="164" t="s">
        <v>467</v>
      </c>
      <c r="E65" s="163">
        <f t="shared" si="8"/>
        <v>43830</v>
      </c>
      <c r="F65" s="164">
        <v>7</v>
      </c>
      <c r="G65" s="165" t="s">
        <v>488</v>
      </c>
      <c r="H65" s="166" t="s">
        <v>76</v>
      </c>
      <c r="I65" s="167" t="s">
        <v>474</v>
      </c>
      <c r="J65" s="168" t="s">
        <v>475</v>
      </c>
      <c r="K65" s="168">
        <v>4</v>
      </c>
      <c r="L65" s="168" t="s">
        <v>22</v>
      </c>
      <c r="M65" s="169" t="s">
        <v>476</v>
      </c>
      <c r="N65" s="170">
        <v>1</v>
      </c>
      <c r="O65" s="171">
        <v>1</v>
      </c>
      <c r="P65" s="172">
        <v>43862</v>
      </c>
      <c r="Q65" s="173">
        <v>44196</v>
      </c>
      <c r="R65" s="168" t="s">
        <v>281</v>
      </c>
      <c r="S65" s="174" t="s">
        <v>472</v>
      </c>
      <c r="T65" s="174" t="s">
        <v>281</v>
      </c>
      <c r="U65" s="175" t="s">
        <v>99</v>
      </c>
      <c r="V65" s="97">
        <v>43951</v>
      </c>
      <c r="W65" s="105" t="s">
        <v>527</v>
      </c>
      <c r="X65" s="191">
        <v>0.5</v>
      </c>
      <c r="Y65" s="60" t="s">
        <v>338</v>
      </c>
      <c r="Z65" s="60"/>
      <c r="AA65" s="98" t="s">
        <v>345</v>
      </c>
      <c r="AB65" s="97">
        <v>44074</v>
      </c>
      <c r="AC65" s="93" t="s">
        <v>648</v>
      </c>
      <c r="AD65" s="191">
        <v>0.5</v>
      </c>
      <c r="AE65" s="60" t="s">
        <v>338</v>
      </c>
      <c r="AF65" s="133"/>
      <c r="AG65" s="100" t="s">
        <v>345</v>
      </c>
      <c r="AH65" s="97">
        <v>44196</v>
      </c>
      <c r="AI65" s="50" t="s">
        <v>1133</v>
      </c>
      <c r="AJ65" s="60">
        <v>4</v>
      </c>
      <c r="AK65" s="61">
        <f t="shared" ref="AK65" si="11">IF(AJ65="","",IF(OR(K65=0,K65="",AH65=""),"",AJ65/K65))</f>
        <v>1</v>
      </c>
      <c r="AL65" s="242">
        <f t="shared" ref="AL65" si="12">IF(OR(O65="",AK65=""),"",IF(OR(O65=0,AK65=0),0,IF(AK65*100%/O65&gt;100%,100%,(AK65*100%)/O65)))</f>
        <v>1</v>
      </c>
      <c r="AM65" s="60" t="b">
        <f>IF(AJ65="","",IF(AH65&gt;Q65,IF(AL65&lt;100%,"INCUMPLIDA",IF(AL65=100%,"TERMINADA EXTEMPORÁNEA"))))</f>
        <v>0</v>
      </c>
      <c r="AN65" s="60" t="str">
        <f>IF(AJ65="","",IF(AH65&lt;=Q65,IF(AL65=0%,"SIN INICIAR",IF(AL65=100%,"TERMINADA",IF(AL65&gt;0%,"EN PROCESO")))))</f>
        <v>TERMINADA</v>
      </c>
      <c r="AO65" s="60" t="str">
        <f>IF(AJ65="","",IF(AH65&gt;Q65,AM65,IF(AH65&lt;=Q65,AN65)))</f>
        <v>TERMINADA</v>
      </c>
      <c r="AP65" s="93" t="s">
        <v>1088</v>
      </c>
      <c r="AQ65" s="100" t="s">
        <v>345</v>
      </c>
      <c r="AR65" s="220" t="str">
        <f t="shared" ref="AR65" si="13">IF(AL65="","",IF(OR(AL65=100%),"CUMPLIDA","PENDIENTE"))</f>
        <v>CUMPLIDA</v>
      </c>
      <c r="AS65" s="60" t="s">
        <v>1111</v>
      </c>
      <c r="AT65" s="60" t="s">
        <v>244</v>
      </c>
      <c r="AU65" s="98" t="s">
        <v>1191</v>
      </c>
    </row>
    <row r="66" spans="1:47" s="95" customFormat="1" ht="68.400000000000006" x14ac:dyDescent="0.2">
      <c r="A66" s="136">
        <v>261</v>
      </c>
      <c r="B66" s="112">
        <v>43889</v>
      </c>
      <c r="C66" s="111" t="s">
        <v>19</v>
      </c>
      <c r="D66" s="111" t="s">
        <v>540</v>
      </c>
      <c r="E66" s="112">
        <v>43892</v>
      </c>
      <c r="F66" s="111" t="s">
        <v>541</v>
      </c>
      <c r="G66" s="184" t="s">
        <v>542</v>
      </c>
      <c r="H66" s="158" t="s">
        <v>73</v>
      </c>
      <c r="I66" s="183" t="s">
        <v>137</v>
      </c>
      <c r="J66" s="111" t="s">
        <v>543</v>
      </c>
      <c r="K66" s="111">
        <v>2</v>
      </c>
      <c r="L66" s="111" t="s">
        <v>138</v>
      </c>
      <c r="M66" s="270" t="s">
        <v>139</v>
      </c>
      <c r="N66" s="269" t="s">
        <v>649</v>
      </c>
      <c r="O66" s="176">
        <v>1</v>
      </c>
      <c r="P66" s="112">
        <v>43922</v>
      </c>
      <c r="Q66" s="112">
        <v>44196</v>
      </c>
      <c r="R66" s="111" t="s">
        <v>32</v>
      </c>
      <c r="S66" s="270" t="s">
        <v>313</v>
      </c>
      <c r="T66" s="177" t="s">
        <v>314</v>
      </c>
      <c r="U66" s="175" t="s">
        <v>99</v>
      </c>
      <c r="V66" s="185"/>
      <c r="W66" s="182"/>
      <c r="X66" s="193"/>
      <c r="Y66" s="161"/>
      <c r="Z66" s="161"/>
      <c r="AA66" s="233"/>
      <c r="AB66" s="97">
        <v>44074</v>
      </c>
      <c r="AC66" s="105" t="s">
        <v>650</v>
      </c>
      <c r="AD66" s="191">
        <v>0</v>
      </c>
      <c r="AE66" s="60" t="s">
        <v>340</v>
      </c>
      <c r="AF66" s="133"/>
      <c r="AG66" s="100" t="s">
        <v>345</v>
      </c>
      <c r="AH66" s="97">
        <v>44196</v>
      </c>
      <c r="AI66" s="123" t="s">
        <v>1087</v>
      </c>
      <c r="AJ66" s="60">
        <v>2</v>
      </c>
      <c r="AK66" s="61">
        <f t="shared" si="0"/>
        <v>1</v>
      </c>
      <c r="AL66" s="242">
        <f t="shared" si="1"/>
        <v>1</v>
      </c>
      <c r="AM66" s="60" t="b">
        <f>IF(AJ66="","",IF(AH66&gt;Q66,IF(AL66&lt;100%,"INCUMPLIDA",IF(AL66=100%,"TERMINADA EXTEMPORÁNEA"))))</f>
        <v>0</v>
      </c>
      <c r="AN66" s="60" t="str">
        <f>IF(AJ66="","",IF(AH66&lt;=Q66,IF(AL66=0%,"SIN INICIAR",IF(AL66=100%,"TERMINADA",IF(AL66&gt;0%,"EN PROCESO")))))</f>
        <v>TERMINADA</v>
      </c>
      <c r="AO66" s="60" t="str">
        <f>IF(AJ66="","",IF(AH66&gt;Q66,AM66,IF(AH66&lt;=Q66,AN66)))</f>
        <v>TERMINADA</v>
      </c>
      <c r="AP66" s="93" t="s">
        <v>1089</v>
      </c>
      <c r="AQ66" s="100" t="s">
        <v>345</v>
      </c>
      <c r="AR66" s="220" t="str">
        <f t="shared" si="5"/>
        <v>CUMPLIDA</v>
      </c>
      <c r="AS66" s="60" t="s">
        <v>1111</v>
      </c>
      <c r="AT66" s="60" t="s">
        <v>244</v>
      </c>
      <c r="AU66" s="98" t="s">
        <v>1191</v>
      </c>
    </row>
    <row r="67" spans="1:47" s="95" customFormat="1" ht="102.6" x14ac:dyDescent="0.2">
      <c r="A67" s="136">
        <v>262</v>
      </c>
      <c r="B67" s="112">
        <v>43889</v>
      </c>
      <c r="C67" s="111" t="s">
        <v>19</v>
      </c>
      <c r="D67" s="111" t="s">
        <v>540</v>
      </c>
      <c r="E67" s="112">
        <v>43892</v>
      </c>
      <c r="F67" s="111" t="s">
        <v>541</v>
      </c>
      <c r="G67" s="178" t="s">
        <v>544</v>
      </c>
      <c r="H67" s="158" t="s">
        <v>545</v>
      </c>
      <c r="I67" s="142" t="s">
        <v>651</v>
      </c>
      <c r="J67" s="23" t="s">
        <v>546</v>
      </c>
      <c r="K67" s="23">
        <v>2</v>
      </c>
      <c r="L67" s="111" t="s">
        <v>138</v>
      </c>
      <c r="M67" s="23" t="s">
        <v>547</v>
      </c>
      <c r="N67" s="23">
        <v>1</v>
      </c>
      <c r="O67" s="176">
        <v>1</v>
      </c>
      <c r="P67" s="112">
        <v>43922</v>
      </c>
      <c r="Q67" s="112">
        <v>44196</v>
      </c>
      <c r="R67" s="23" t="s">
        <v>63</v>
      </c>
      <c r="S67" s="177" t="str">
        <f>IF(H67="","",VLOOKUP(H67,[4]Datos!$A$2:$B$13,2,FALSE))</f>
        <v>Subdirector Financiero</v>
      </c>
      <c r="T67" s="177" t="s">
        <v>249</v>
      </c>
      <c r="U67" s="175" t="s">
        <v>99</v>
      </c>
      <c r="V67" s="185"/>
      <c r="W67" s="182"/>
      <c r="X67" s="193"/>
      <c r="Y67" s="161"/>
      <c r="Z67" s="161"/>
      <c r="AA67" s="233"/>
      <c r="AB67" s="97">
        <v>44074</v>
      </c>
      <c r="AC67" s="105" t="s">
        <v>609</v>
      </c>
      <c r="AD67" s="191">
        <v>0</v>
      </c>
      <c r="AE67" s="60" t="s">
        <v>340</v>
      </c>
      <c r="AF67" s="133"/>
      <c r="AG67" s="98" t="s">
        <v>343</v>
      </c>
      <c r="AH67" s="97">
        <v>44196</v>
      </c>
      <c r="AI67" s="59" t="s">
        <v>1021</v>
      </c>
      <c r="AJ67" s="60">
        <v>0</v>
      </c>
      <c r="AK67" s="61">
        <f t="shared" si="0"/>
        <v>0</v>
      </c>
      <c r="AL67" s="242">
        <f t="shared" si="1"/>
        <v>0</v>
      </c>
      <c r="AM67" s="60" t="str">
        <f>IF(AJ67="","",IF(AH67&gt;=Q67,IF(AL67&lt;100%,"INCUMPLIDA",IF(AL67=100%,"TERMINADA EXTEMPORÁNEA"))))</f>
        <v>INCUMPLIDA</v>
      </c>
      <c r="AN67" s="60" t="b">
        <f t="shared" si="3"/>
        <v>0</v>
      </c>
      <c r="AO67" s="60" t="str">
        <f>IF(AJ67="","",IF(AH67&gt;=Q67,AM67,IF(AH67&lt;Q67,AN67)))</f>
        <v>INCUMPLIDA</v>
      </c>
      <c r="AP67" s="93" t="s">
        <v>1023</v>
      </c>
      <c r="AQ67" s="98" t="s">
        <v>343</v>
      </c>
      <c r="AR67" s="220" t="str">
        <f t="shared" si="5"/>
        <v>PENDIENTE</v>
      </c>
      <c r="AS67" s="60"/>
      <c r="AT67" s="60"/>
      <c r="AU67" s="98"/>
    </row>
    <row r="68" spans="1:47" s="95" customFormat="1" ht="91.2" x14ac:dyDescent="0.2">
      <c r="A68" s="136">
        <v>263</v>
      </c>
      <c r="B68" s="112">
        <v>43889</v>
      </c>
      <c r="C68" s="111" t="s">
        <v>19</v>
      </c>
      <c r="D68" s="111" t="s">
        <v>540</v>
      </c>
      <c r="E68" s="112">
        <v>43892</v>
      </c>
      <c r="F68" s="111" t="s">
        <v>541</v>
      </c>
      <c r="G68" s="178" t="s">
        <v>548</v>
      </c>
      <c r="H68" s="158" t="s">
        <v>545</v>
      </c>
      <c r="I68" s="142" t="s">
        <v>549</v>
      </c>
      <c r="J68" s="23" t="s">
        <v>550</v>
      </c>
      <c r="K68" s="23">
        <v>3</v>
      </c>
      <c r="L68" s="111" t="s">
        <v>138</v>
      </c>
      <c r="M68" s="23" t="s">
        <v>547</v>
      </c>
      <c r="N68" s="23" t="s">
        <v>652</v>
      </c>
      <c r="O68" s="176">
        <v>1</v>
      </c>
      <c r="P68" s="112">
        <v>43922</v>
      </c>
      <c r="Q68" s="112">
        <v>44196</v>
      </c>
      <c r="R68" s="23" t="s">
        <v>63</v>
      </c>
      <c r="S68" s="177" t="str">
        <f>IF(H68="","",VLOOKUP(H68,[4]Datos!$A$2:$B$13,2,FALSE))</f>
        <v>Subdirector Financiero</v>
      </c>
      <c r="T68" s="177" t="s">
        <v>249</v>
      </c>
      <c r="U68" s="175" t="s">
        <v>99</v>
      </c>
      <c r="V68" s="185"/>
      <c r="W68" s="182"/>
      <c r="X68" s="193"/>
      <c r="Y68" s="161"/>
      <c r="Z68" s="161"/>
      <c r="AA68" s="233"/>
      <c r="AB68" s="97">
        <v>44074</v>
      </c>
      <c r="AC68" s="105" t="s">
        <v>674</v>
      </c>
      <c r="AD68" s="191">
        <v>0</v>
      </c>
      <c r="AE68" s="60" t="s">
        <v>340</v>
      </c>
      <c r="AF68" s="133"/>
      <c r="AG68" s="98" t="s">
        <v>343</v>
      </c>
      <c r="AH68" s="97">
        <v>44196</v>
      </c>
      <c r="AI68" s="59" t="s">
        <v>1021</v>
      </c>
      <c r="AJ68" s="60">
        <v>0</v>
      </c>
      <c r="AK68" s="61">
        <f t="shared" si="0"/>
        <v>0</v>
      </c>
      <c r="AL68" s="242">
        <f t="shared" si="1"/>
        <v>0</v>
      </c>
      <c r="AM68" s="60" t="str">
        <f>IF(AJ68="","",IF(AH68&gt;=Q68,IF(AL68&lt;100%,"INCUMPLIDA",IF(AL68=100%,"TERMINADA EXTEMPORÁNEA"))))</f>
        <v>INCUMPLIDA</v>
      </c>
      <c r="AN68" s="60" t="b">
        <f t="shared" si="3"/>
        <v>0</v>
      </c>
      <c r="AO68" s="60" t="str">
        <f>IF(AJ68="","",IF(AH68&gt;=Q68,AM68,IF(AH68&lt;Q68,AN68)))</f>
        <v>INCUMPLIDA</v>
      </c>
      <c r="AP68" s="93" t="s">
        <v>1023</v>
      </c>
      <c r="AQ68" s="98" t="s">
        <v>343</v>
      </c>
      <c r="AR68" s="220" t="str">
        <f t="shared" si="5"/>
        <v>PENDIENTE</v>
      </c>
      <c r="AS68" s="60"/>
      <c r="AT68" s="60"/>
      <c r="AU68" s="98"/>
    </row>
    <row r="69" spans="1:47" s="95" customFormat="1" ht="91.2" x14ac:dyDescent="0.2">
      <c r="A69" s="136">
        <v>264</v>
      </c>
      <c r="B69" s="112">
        <v>43889</v>
      </c>
      <c r="C69" s="111" t="s">
        <v>19</v>
      </c>
      <c r="D69" s="111" t="s">
        <v>540</v>
      </c>
      <c r="E69" s="112">
        <v>43892</v>
      </c>
      <c r="F69" s="111" t="s">
        <v>541</v>
      </c>
      <c r="G69" s="24" t="s">
        <v>551</v>
      </c>
      <c r="H69" s="158" t="s">
        <v>545</v>
      </c>
      <c r="I69" s="142" t="s">
        <v>653</v>
      </c>
      <c r="J69" s="23" t="s">
        <v>550</v>
      </c>
      <c r="K69" s="23">
        <v>3</v>
      </c>
      <c r="L69" s="111" t="s">
        <v>138</v>
      </c>
      <c r="M69" s="23" t="s">
        <v>547</v>
      </c>
      <c r="N69" s="23" t="s">
        <v>652</v>
      </c>
      <c r="O69" s="176">
        <v>1</v>
      </c>
      <c r="P69" s="112">
        <v>43922</v>
      </c>
      <c r="Q69" s="112">
        <v>44196</v>
      </c>
      <c r="R69" s="23" t="s">
        <v>63</v>
      </c>
      <c r="S69" s="177" t="str">
        <f>IF(H69="","",VLOOKUP(H69,[4]Datos!$A$2:$B$13,2,FALSE))</f>
        <v>Subdirector Financiero</v>
      </c>
      <c r="T69" s="177" t="s">
        <v>249</v>
      </c>
      <c r="U69" s="175" t="s">
        <v>99</v>
      </c>
      <c r="V69" s="185"/>
      <c r="W69" s="182"/>
      <c r="X69" s="193"/>
      <c r="Y69" s="161"/>
      <c r="Z69" s="161"/>
      <c r="AA69" s="233"/>
      <c r="AB69" s="97">
        <v>44074</v>
      </c>
      <c r="AC69" s="105" t="s">
        <v>674</v>
      </c>
      <c r="AD69" s="191">
        <v>0</v>
      </c>
      <c r="AE69" s="60" t="s">
        <v>340</v>
      </c>
      <c r="AF69" s="133"/>
      <c r="AG69" s="98" t="s">
        <v>343</v>
      </c>
      <c r="AH69" s="97">
        <v>44196</v>
      </c>
      <c r="AI69" s="59" t="s">
        <v>1021</v>
      </c>
      <c r="AJ69" s="60">
        <v>0</v>
      </c>
      <c r="AK69" s="61">
        <f t="shared" si="0"/>
        <v>0</v>
      </c>
      <c r="AL69" s="242">
        <f t="shared" si="1"/>
        <v>0</v>
      </c>
      <c r="AM69" s="60" t="str">
        <f>IF(AJ69="","",IF(AH69&gt;=Q69,IF(AL69&lt;100%,"INCUMPLIDA",IF(AL69=100%,"TERMINADA EXTEMPORÁNEA"))))</f>
        <v>INCUMPLIDA</v>
      </c>
      <c r="AN69" s="60" t="b">
        <f t="shared" si="3"/>
        <v>0</v>
      </c>
      <c r="AO69" s="60" t="str">
        <f>IF(AJ69="","",IF(AH69&gt;=Q69,AM69,IF(AH69&lt;Q69,AN69)))</f>
        <v>INCUMPLIDA</v>
      </c>
      <c r="AP69" s="93" t="s">
        <v>1023</v>
      </c>
      <c r="AQ69" s="98" t="s">
        <v>343</v>
      </c>
      <c r="AR69" s="220" t="str">
        <f t="shared" si="5"/>
        <v>PENDIENTE</v>
      </c>
      <c r="AS69" s="60"/>
      <c r="AT69" s="60"/>
      <c r="AU69" s="98"/>
    </row>
    <row r="70" spans="1:47" s="95" customFormat="1" ht="366.75" customHeight="1" x14ac:dyDescent="0.2">
      <c r="A70" s="136">
        <v>265</v>
      </c>
      <c r="B70" s="112">
        <v>43889</v>
      </c>
      <c r="C70" s="111" t="s">
        <v>19</v>
      </c>
      <c r="D70" s="111" t="s">
        <v>540</v>
      </c>
      <c r="E70" s="112">
        <v>43892</v>
      </c>
      <c r="F70" s="23" t="s">
        <v>541</v>
      </c>
      <c r="G70" s="40" t="s">
        <v>552</v>
      </c>
      <c r="H70" s="158" t="s">
        <v>77</v>
      </c>
      <c r="I70" s="142" t="s">
        <v>553</v>
      </c>
      <c r="J70" s="23" t="s">
        <v>693</v>
      </c>
      <c r="K70" s="23">
        <v>2</v>
      </c>
      <c r="L70" s="111" t="s">
        <v>138</v>
      </c>
      <c r="M70" s="179">
        <v>2</v>
      </c>
      <c r="N70" s="23" t="s">
        <v>554</v>
      </c>
      <c r="O70" s="176">
        <v>1</v>
      </c>
      <c r="P70" s="112">
        <v>43922</v>
      </c>
      <c r="Q70" s="112">
        <v>44196</v>
      </c>
      <c r="R70" s="23" t="s">
        <v>65</v>
      </c>
      <c r="S70" s="177" t="str">
        <f>IF(H70="","",VLOOKUP(H70,[5]Datos!$A$2:$B$13,2,FALSE))</f>
        <v xml:space="preserve">Subdirector Administrativo </v>
      </c>
      <c r="T70" s="177" t="s">
        <v>282</v>
      </c>
      <c r="U70" s="175" t="s">
        <v>99</v>
      </c>
      <c r="V70" s="185"/>
      <c r="W70" s="182"/>
      <c r="X70" s="193"/>
      <c r="Y70" s="161"/>
      <c r="Z70" s="161"/>
      <c r="AA70" s="233"/>
      <c r="AB70" s="97">
        <v>44074</v>
      </c>
      <c r="AC70" s="105" t="s">
        <v>686</v>
      </c>
      <c r="AD70" s="191">
        <v>1</v>
      </c>
      <c r="AE70" s="60" t="s">
        <v>339</v>
      </c>
      <c r="AF70" s="60" t="s">
        <v>242</v>
      </c>
      <c r="AG70" s="100" t="s">
        <v>520</v>
      </c>
      <c r="AH70" s="97">
        <v>44196</v>
      </c>
      <c r="AI70" s="93" t="s">
        <v>1069</v>
      </c>
      <c r="AJ70" s="60">
        <v>2</v>
      </c>
      <c r="AK70" s="61">
        <f t="shared" si="0"/>
        <v>1</v>
      </c>
      <c r="AL70" s="242">
        <f t="shared" si="1"/>
        <v>1</v>
      </c>
      <c r="AM70" s="60" t="b">
        <f>IF(AJ70="","",IF(AH70&lt;Q70,IF(AL70&lt;100%,"INCUMPLIDA",IF(AL70=100%,"TERMINADA EXTEMPORÁNEA"))))</f>
        <v>0</v>
      </c>
      <c r="AN70" s="60" t="str">
        <f>IF(AJ70="","",IF(AH70&gt;=Q70,IF(AL70=0%,"SIN INICIAR",IF(AL70=100%,"TERMINADA",IF(AL70&gt;0%,"EN PROCESO")))))</f>
        <v>TERMINADA</v>
      </c>
      <c r="AO70" s="60" t="str">
        <f>IF(AJ70="","",IF(AH70&lt;Q70,AM70,IF(AH70&gt;=Q70,AN70)))</f>
        <v>TERMINADA</v>
      </c>
      <c r="AP70" s="106" t="s">
        <v>1074</v>
      </c>
      <c r="AQ70" s="100" t="s">
        <v>344</v>
      </c>
      <c r="AR70" s="220" t="str">
        <f t="shared" si="5"/>
        <v>CUMPLIDA</v>
      </c>
      <c r="AS70" s="60" t="s">
        <v>1073</v>
      </c>
      <c r="AT70" s="60" t="s">
        <v>244</v>
      </c>
      <c r="AU70" s="98" t="s">
        <v>1191</v>
      </c>
    </row>
    <row r="71" spans="1:47" s="95" customFormat="1" ht="79.8" x14ac:dyDescent="0.2">
      <c r="A71" s="136">
        <v>266</v>
      </c>
      <c r="B71" s="112">
        <v>43889</v>
      </c>
      <c r="C71" s="111" t="s">
        <v>19</v>
      </c>
      <c r="D71" s="111" t="s">
        <v>540</v>
      </c>
      <c r="E71" s="112">
        <v>43892</v>
      </c>
      <c r="F71" s="111" t="s">
        <v>541</v>
      </c>
      <c r="G71" s="40" t="s">
        <v>555</v>
      </c>
      <c r="H71" s="158" t="s">
        <v>545</v>
      </c>
      <c r="I71" s="142" t="s">
        <v>556</v>
      </c>
      <c r="J71" s="23" t="s">
        <v>557</v>
      </c>
      <c r="K71" s="23">
        <v>2</v>
      </c>
      <c r="L71" s="111" t="s">
        <v>138</v>
      </c>
      <c r="M71" s="23" t="s">
        <v>547</v>
      </c>
      <c r="N71" s="23">
        <v>1</v>
      </c>
      <c r="O71" s="176">
        <v>1</v>
      </c>
      <c r="P71" s="112">
        <v>43922</v>
      </c>
      <c r="Q71" s="112">
        <v>44227</v>
      </c>
      <c r="R71" s="23" t="s">
        <v>63</v>
      </c>
      <c r="S71" s="23" t="s">
        <v>558</v>
      </c>
      <c r="T71" s="23" t="s">
        <v>249</v>
      </c>
      <c r="U71" s="175" t="s">
        <v>99</v>
      </c>
      <c r="V71" s="185"/>
      <c r="W71" s="182"/>
      <c r="X71" s="193"/>
      <c r="Y71" s="161"/>
      <c r="Z71" s="161"/>
      <c r="AA71" s="233"/>
      <c r="AB71" s="97">
        <v>44074</v>
      </c>
      <c r="AC71" s="105" t="s">
        <v>654</v>
      </c>
      <c r="AD71" s="191">
        <v>0</v>
      </c>
      <c r="AE71" s="60" t="s">
        <v>340</v>
      </c>
      <c r="AF71" s="133"/>
      <c r="AG71" s="98" t="s">
        <v>343</v>
      </c>
      <c r="AH71" s="97">
        <v>44196</v>
      </c>
      <c r="AI71" s="59" t="s">
        <v>1021</v>
      </c>
      <c r="AJ71" s="60">
        <v>0</v>
      </c>
      <c r="AK71" s="61">
        <f t="shared" si="0"/>
        <v>0</v>
      </c>
      <c r="AL71" s="242">
        <f t="shared" si="1"/>
        <v>0</v>
      </c>
      <c r="AM71" s="60" t="b">
        <f t="shared" si="2"/>
        <v>0</v>
      </c>
      <c r="AN71" s="60" t="str">
        <f t="shared" si="3"/>
        <v>SIN INICIAR</v>
      </c>
      <c r="AO71" s="60" t="str">
        <f t="shared" si="4"/>
        <v>SIN INICIAR</v>
      </c>
      <c r="AP71" s="59" t="s">
        <v>1024</v>
      </c>
      <c r="AQ71" s="98" t="s">
        <v>343</v>
      </c>
      <c r="AR71" s="220" t="str">
        <f t="shared" si="5"/>
        <v>PENDIENTE</v>
      </c>
      <c r="AS71" s="60"/>
      <c r="AT71" s="60"/>
      <c r="AU71" s="98"/>
    </row>
    <row r="72" spans="1:47" s="95" customFormat="1" ht="148.19999999999999" x14ac:dyDescent="0.2">
      <c r="A72" s="136">
        <v>267</v>
      </c>
      <c r="B72" s="112">
        <v>43889</v>
      </c>
      <c r="C72" s="111" t="s">
        <v>19</v>
      </c>
      <c r="D72" s="111" t="s">
        <v>540</v>
      </c>
      <c r="E72" s="112">
        <v>43892</v>
      </c>
      <c r="F72" s="111" t="s">
        <v>541</v>
      </c>
      <c r="G72" s="24" t="s">
        <v>559</v>
      </c>
      <c r="H72" s="143" t="s">
        <v>560</v>
      </c>
      <c r="I72" s="142" t="s">
        <v>561</v>
      </c>
      <c r="J72" s="23" t="s">
        <v>562</v>
      </c>
      <c r="K72" s="23">
        <v>3</v>
      </c>
      <c r="L72" s="111" t="s">
        <v>138</v>
      </c>
      <c r="M72" s="23" t="s">
        <v>547</v>
      </c>
      <c r="N72" s="23" t="s">
        <v>655</v>
      </c>
      <c r="O72" s="176">
        <v>1</v>
      </c>
      <c r="P72" s="112">
        <v>43914</v>
      </c>
      <c r="Q72" s="112">
        <v>44165</v>
      </c>
      <c r="R72" s="209" t="s">
        <v>563</v>
      </c>
      <c r="S72" s="23" t="s">
        <v>560</v>
      </c>
      <c r="T72" s="23" t="s">
        <v>601</v>
      </c>
      <c r="U72" s="175" t="s">
        <v>99</v>
      </c>
      <c r="V72" s="185"/>
      <c r="W72" s="182"/>
      <c r="X72" s="193"/>
      <c r="Y72" s="161"/>
      <c r="Z72" s="161"/>
      <c r="AA72" s="233"/>
      <c r="AB72" s="97">
        <v>44074</v>
      </c>
      <c r="AC72" s="105" t="s">
        <v>675</v>
      </c>
      <c r="AD72" s="191">
        <v>0</v>
      </c>
      <c r="AE72" s="60" t="s">
        <v>340</v>
      </c>
      <c r="AF72" s="133"/>
      <c r="AG72" s="98" t="s">
        <v>343</v>
      </c>
      <c r="AH72" s="97">
        <v>44196</v>
      </c>
      <c r="AI72" s="59" t="s">
        <v>1021</v>
      </c>
      <c r="AJ72" s="60">
        <v>0</v>
      </c>
      <c r="AK72" s="61">
        <f t="shared" si="0"/>
        <v>0</v>
      </c>
      <c r="AL72" s="242">
        <f t="shared" si="1"/>
        <v>0</v>
      </c>
      <c r="AM72" s="60" t="str">
        <f t="shared" si="2"/>
        <v>INCUMPLIDA</v>
      </c>
      <c r="AN72" s="60" t="b">
        <f t="shared" si="3"/>
        <v>0</v>
      </c>
      <c r="AO72" s="60" t="str">
        <f t="shared" si="4"/>
        <v>INCUMPLIDA</v>
      </c>
      <c r="AP72" s="93" t="s">
        <v>1025</v>
      </c>
      <c r="AQ72" s="98" t="s">
        <v>1026</v>
      </c>
      <c r="AR72" s="220" t="str">
        <f t="shared" si="5"/>
        <v>PENDIENTE</v>
      </c>
      <c r="AS72" s="60"/>
      <c r="AT72" s="60"/>
      <c r="AU72" s="98"/>
    </row>
    <row r="73" spans="1:47" s="95" customFormat="1" ht="79.8" x14ac:dyDescent="0.2">
      <c r="A73" s="136">
        <v>268</v>
      </c>
      <c r="B73" s="112">
        <v>43889</v>
      </c>
      <c r="C73" s="111" t="s">
        <v>19</v>
      </c>
      <c r="D73" s="111" t="s">
        <v>540</v>
      </c>
      <c r="E73" s="112">
        <v>43892</v>
      </c>
      <c r="F73" s="111" t="s">
        <v>541</v>
      </c>
      <c r="G73" s="40" t="s">
        <v>564</v>
      </c>
      <c r="H73" s="158" t="s">
        <v>545</v>
      </c>
      <c r="I73" s="142" t="s">
        <v>565</v>
      </c>
      <c r="J73" s="23" t="s">
        <v>566</v>
      </c>
      <c r="K73" s="23">
        <v>1</v>
      </c>
      <c r="L73" s="111" t="s">
        <v>138</v>
      </c>
      <c r="M73" s="23" t="s">
        <v>547</v>
      </c>
      <c r="N73" s="23">
        <v>1</v>
      </c>
      <c r="O73" s="180">
        <v>1</v>
      </c>
      <c r="P73" s="112">
        <v>43922</v>
      </c>
      <c r="Q73" s="112">
        <v>44227</v>
      </c>
      <c r="R73" s="23" t="s">
        <v>63</v>
      </c>
      <c r="S73" s="177" t="s">
        <v>558</v>
      </c>
      <c r="T73" s="177" t="s">
        <v>249</v>
      </c>
      <c r="U73" s="175" t="s">
        <v>99</v>
      </c>
      <c r="V73" s="185"/>
      <c r="W73" s="182"/>
      <c r="X73" s="193"/>
      <c r="Y73" s="161"/>
      <c r="Z73" s="161"/>
      <c r="AA73" s="233"/>
      <c r="AB73" s="97">
        <v>44074</v>
      </c>
      <c r="AC73" s="105" t="s">
        <v>676</v>
      </c>
      <c r="AD73" s="191">
        <v>0</v>
      </c>
      <c r="AE73" s="60" t="s">
        <v>340</v>
      </c>
      <c r="AF73" s="133"/>
      <c r="AG73" s="98" t="s">
        <v>343</v>
      </c>
      <c r="AH73" s="97">
        <v>44196</v>
      </c>
      <c r="AI73" s="59" t="s">
        <v>1021</v>
      </c>
      <c r="AJ73" s="60">
        <v>0</v>
      </c>
      <c r="AK73" s="61">
        <f t="shared" si="0"/>
        <v>0</v>
      </c>
      <c r="AL73" s="242">
        <f t="shared" si="1"/>
        <v>0</v>
      </c>
      <c r="AM73" s="60" t="b">
        <f t="shared" si="2"/>
        <v>0</v>
      </c>
      <c r="AN73" s="60" t="str">
        <f t="shared" si="3"/>
        <v>SIN INICIAR</v>
      </c>
      <c r="AO73" s="60" t="str">
        <f t="shared" si="4"/>
        <v>SIN INICIAR</v>
      </c>
      <c r="AP73" s="59" t="s">
        <v>1024</v>
      </c>
      <c r="AQ73" s="98" t="s">
        <v>343</v>
      </c>
      <c r="AR73" s="220" t="str">
        <f t="shared" si="5"/>
        <v>PENDIENTE</v>
      </c>
      <c r="AS73" s="60"/>
      <c r="AT73" s="60"/>
      <c r="AU73" s="98"/>
    </row>
    <row r="74" spans="1:47" s="95" customFormat="1" ht="68.400000000000006" x14ac:dyDescent="0.2">
      <c r="A74" s="136">
        <v>269</v>
      </c>
      <c r="B74" s="22">
        <v>43889</v>
      </c>
      <c r="C74" s="23" t="s">
        <v>19</v>
      </c>
      <c r="D74" s="111" t="s">
        <v>540</v>
      </c>
      <c r="E74" s="22">
        <v>43892</v>
      </c>
      <c r="F74" s="23" t="s">
        <v>541</v>
      </c>
      <c r="G74" s="181" t="s">
        <v>567</v>
      </c>
      <c r="H74" s="143" t="s">
        <v>586</v>
      </c>
      <c r="I74" s="142" t="s">
        <v>656</v>
      </c>
      <c r="J74" s="23" t="s">
        <v>568</v>
      </c>
      <c r="K74" s="23">
        <v>1</v>
      </c>
      <c r="L74" s="111" t="s">
        <v>138</v>
      </c>
      <c r="M74" s="23" t="s">
        <v>547</v>
      </c>
      <c r="N74" s="23">
        <v>1</v>
      </c>
      <c r="O74" s="180">
        <v>1</v>
      </c>
      <c r="P74" s="112">
        <v>43922</v>
      </c>
      <c r="Q74" s="112">
        <v>44227</v>
      </c>
      <c r="R74" s="23" t="s">
        <v>63</v>
      </c>
      <c r="S74" s="177" t="s">
        <v>558</v>
      </c>
      <c r="T74" s="177" t="s">
        <v>249</v>
      </c>
      <c r="U74" s="175" t="s">
        <v>99</v>
      </c>
      <c r="V74" s="185"/>
      <c r="W74" s="182"/>
      <c r="X74" s="193"/>
      <c r="Y74" s="161"/>
      <c r="Z74" s="161"/>
      <c r="AA74" s="233"/>
      <c r="AB74" s="97">
        <v>44074</v>
      </c>
      <c r="AC74" s="105" t="s">
        <v>677</v>
      </c>
      <c r="AD74" s="191">
        <v>0</v>
      </c>
      <c r="AE74" s="60" t="s">
        <v>340</v>
      </c>
      <c r="AF74" s="133"/>
      <c r="AG74" s="98" t="s">
        <v>343</v>
      </c>
      <c r="AH74" s="97">
        <v>44196</v>
      </c>
      <c r="AI74" s="59" t="s">
        <v>1021</v>
      </c>
      <c r="AJ74" s="60">
        <v>0</v>
      </c>
      <c r="AK74" s="61">
        <f t="shared" si="0"/>
        <v>0</v>
      </c>
      <c r="AL74" s="242">
        <f t="shared" si="1"/>
        <v>0</v>
      </c>
      <c r="AM74" s="60" t="b">
        <f t="shared" si="2"/>
        <v>0</v>
      </c>
      <c r="AN74" s="60" t="str">
        <f t="shared" si="3"/>
        <v>SIN INICIAR</v>
      </c>
      <c r="AO74" s="60" t="str">
        <f t="shared" si="4"/>
        <v>SIN INICIAR</v>
      </c>
      <c r="AP74" s="59" t="s">
        <v>1024</v>
      </c>
      <c r="AQ74" s="98" t="s">
        <v>343</v>
      </c>
      <c r="AR74" s="220" t="str">
        <f t="shared" si="5"/>
        <v>PENDIENTE</v>
      </c>
      <c r="AS74" s="60"/>
      <c r="AT74" s="60"/>
      <c r="AU74" s="98"/>
    </row>
    <row r="75" spans="1:47" s="95" customFormat="1" ht="114" x14ac:dyDescent="0.2">
      <c r="A75" s="136">
        <v>271</v>
      </c>
      <c r="B75" s="112">
        <v>43889</v>
      </c>
      <c r="C75" s="111" t="s">
        <v>19</v>
      </c>
      <c r="D75" s="111" t="s">
        <v>540</v>
      </c>
      <c r="E75" s="112">
        <v>43892</v>
      </c>
      <c r="F75" s="111" t="s">
        <v>541</v>
      </c>
      <c r="G75" s="113" t="s">
        <v>569</v>
      </c>
      <c r="H75" s="158" t="s">
        <v>545</v>
      </c>
      <c r="I75" s="142" t="s">
        <v>570</v>
      </c>
      <c r="J75" s="23" t="s">
        <v>571</v>
      </c>
      <c r="K75" s="23">
        <v>1</v>
      </c>
      <c r="L75" s="111" t="s">
        <v>138</v>
      </c>
      <c r="M75" s="23" t="s">
        <v>547</v>
      </c>
      <c r="N75" s="23">
        <v>1</v>
      </c>
      <c r="O75" s="176">
        <v>1</v>
      </c>
      <c r="P75" s="112">
        <v>43922</v>
      </c>
      <c r="Q75" s="112">
        <v>44196</v>
      </c>
      <c r="R75" s="23" t="s">
        <v>63</v>
      </c>
      <c r="S75" s="177" t="s">
        <v>558</v>
      </c>
      <c r="T75" s="177" t="s">
        <v>249</v>
      </c>
      <c r="U75" s="175" t="s">
        <v>99</v>
      </c>
      <c r="V75" s="185"/>
      <c r="W75" s="182"/>
      <c r="X75" s="193"/>
      <c r="Y75" s="161"/>
      <c r="Z75" s="161"/>
      <c r="AA75" s="233"/>
      <c r="AB75" s="97">
        <v>44074</v>
      </c>
      <c r="AC75" s="105" t="s">
        <v>678</v>
      </c>
      <c r="AD75" s="191">
        <v>0</v>
      </c>
      <c r="AE75" s="60" t="s">
        <v>340</v>
      </c>
      <c r="AF75" s="133"/>
      <c r="AG75" s="98" t="s">
        <v>343</v>
      </c>
      <c r="AH75" s="97">
        <v>44196</v>
      </c>
      <c r="AI75" s="59" t="s">
        <v>1021</v>
      </c>
      <c r="AJ75" s="60">
        <v>0</v>
      </c>
      <c r="AK75" s="61">
        <f t="shared" ref="AK75:AK138" si="14">IF(AJ75="","",IF(OR(K75=0,K75="",AH75=""),"",AJ75/K75))</f>
        <v>0</v>
      </c>
      <c r="AL75" s="242">
        <f t="shared" ref="AL75:AL138" si="15">IF(OR(O75="",AK75=""),"",IF(OR(O75=0,AK75=0),0,IF(AK75*100%/O75&gt;100%,100%,(AK75*100%)/O75)))</f>
        <v>0</v>
      </c>
      <c r="AM75" s="60" t="str">
        <f>IF(AJ75="","",IF(AH75&gt;=Q75,IF(AL75&lt;100%,"INCUMPLIDA",IF(AL75=100%,"TERMINADA EXTEMPORÁNEA"))))</f>
        <v>INCUMPLIDA</v>
      </c>
      <c r="AN75" s="60" t="b">
        <f t="shared" ref="AN75:AN138" si="16">IF(AJ75="","",IF(AH75&lt;Q75,IF(AL75=0%,"SIN INICIAR",IF(AL75=100%,"TERMINADA",IF(AL75&gt;0%,"EN PROCESO")))))</f>
        <v>0</v>
      </c>
      <c r="AO75" s="60" t="str">
        <f>IF(AJ75="","",IF(AH75&gt;=Q75,AM75,IF(AH75&lt;Q75,AN75)))</f>
        <v>INCUMPLIDA</v>
      </c>
      <c r="AP75" s="93" t="s">
        <v>1023</v>
      </c>
      <c r="AQ75" s="98" t="s">
        <v>343</v>
      </c>
      <c r="AR75" s="220" t="str">
        <f t="shared" ref="AR75:AR130" si="17">IF(AL75="","",IF(OR(AL75=100%),"CUMPLIDA","PENDIENTE"))</f>
        <v>PENDIENTE</v>
      </c>
      <c r="AS75" s="60"/>
      <c r="AT75" s="60"/>
      <c r="AU75" s="98"/>
    </row>
    <row r="76" spans="1:47" s="95" customFormat="1" ht="68.400000000000006" x14ac:dyDescent="0.2">
      <c r="A76" s="136">
        <v>272</v>
      </c>
      <c r="B76" s="112">
        <v>43889</v>
      </c>
      <c r="C76" s="111" t="s">
        <v>19</v>
      </c>
      <c r="D76" s="111" t="s">
        <v>540</v>
      </c>
      <c r="E76" s="112">
        <v>43892</v>
      </c>
      <c r="F76" s="111" t="s">
        <v>541</v>
      </c>
      <c r="G76" s="40" t="s">
        <v>572</v>
      </c>
      <c r="H76" s="158" t="s">
        <v>545</v>
      </c>
      <c r="I76" s="142" t="s">
        <v>657</v>
      </c>
      <c r="J76" s="23" t="s">
        <v>658</v>
      </c>
      <c r="K76" s="23">
        <v>2</v>
      </c>
      <c r="L76" s="111" t="s">
        <v>138</v>
      </c>
      <c r="M76" s="23" t="s">
        <v>547</v>
      </c>
      <c r="N76" s="23">
        <v>1</v>
      </c>
      <c r="O76" s="176">
        <v>1</v>
      </c>
      <c r="P76" s="112">
        <v>43922</v>
      </c>
      <c r="Q76" s="112">
        <v>44227</v>
      </c>
      <c r="R76" s="23" t="s">
        <v>63</v>
      </c>
      <c r="S76" s="177" t="s">
        <v>558</v>
      </c>
      <c r="T76" s="177" t="s">
        <v>249</v>
      </c>
      <c r="U76" s="175" t="s">
        <v>99</v>
      </c>
      <c r="V76" s="185"/>
      <c r="W76" s="182"/>
      <c r="X76" s="193"/>
      <c r="Y76" s="161"/>
      <c r="Z76" s="161"/>
      <c r="AA76" s="233"/>
      <c r="AB76" s="97">
        <v>44074</v>
      </c>
      <c r="AC76" s="105" t="s">
        <v>659</v>
      </c>
      <c r="AD76" s="191">
        <v>0</v>
      </c>
      <c r="AE76" s="60" t="s">
        <v>340</v>
      </c>
      <c r="AF76" s="133"/>
      <c r="AG76" s="98" t="s">
        <v>343</v>
      </c>
      <c r="AH76" s="97">
        <v>44196</v>
      </c>
      <c r="AI76" s="59" t="s">
        <v>1021</v>
      </c>
      <c r="AJ76" s="60">
        <v>0</v>
      </c>
      <c r="AK76" s="61">
        <f t="shared" si="14"/>
        <v>0</v>
      </c>
      <c r="AL76" s="242">
        <f t="shared" si="15"/>
        <v>0</v>
      </c>
      <c r="AM76" s="60" t="b">
        <f t="shared" ref="AM76:AM138" si="18">IF(AJ76="","",IF(AH76&gt;Q76,IF(AL76&lt;100%,"INCUMPLIDA",IF(AL76=100%,"TERMINADA EXTEMPORÁNEA"))))</f>
        <v>0</v>
      </c>
      <c r="AN76" s="60" t="str">
        <f t="shared" si="16"/>
        <v>SIN INICIAR</v>
      </c>
      <c r="AO76" s="60" t="str">
        <f t="shared" ref="AO76:AO138" si="19">IF(AJ76="","",IF(AH76&gt;Q76,AM76,IF(AH76&lt;Q76,AN76)))</f>
        <v>SIN INICIAR</v>
      </c>
      <c r="AP76" s="59" t="s">
        <v>1024</v>
      </c>
      <c r="AQ76" s="98" t="s">
        <v>343</v>
      </c>
      <c r="AR76" s="220" t="str">
        <f t="shared" si="17"/>
        <v>PENDIENTE</v>
      </c>
      <c r="AS76" s="60"/>
      <c r="AT76" s="60"/>
      <c r="AU76" s="98"/>
    </row>
    <row r="77" spans="1:47" s="95" customFormat="1" ht="79.8" x14ac:dyDescent="0.2">
      <c r="A77" s="136">
        <v>273</v>
      </c>
      <c r="B77" s="112">
        <v>43889</v>
      </c>
      <c r="C77" s="111" t="s">
        <v>19</v>
      </c>
      <c r="D77" s="111" t="s">
        <v>540</v>
      </c>
      <c r="E77" s="112">
        <v>43892</v>
      </c>
      <c r="F77" s="111" t="s">
        <v>541</v>
      </c>
      <c r="G77" s="40" t="s">
        <v>573</v>
      </c>
      <c r="H77" s="158" t="s">
        <v>545</v>
      </c>
      <c r="I77" s="142" t="s">
        <v>574</v>
      </c>
      <c r="J77" s="23" t="s">
        <v>575</v>
      </c>
      <c r="K77" s="23">
        <v>1</v>
      </c>
      <c r="L77" s="111" t="s">
        <v>138</v>
      </c>
      <c r="M77" s="23" t="s">
        <v>547</v>
      </c>
      <c r="N77" s="23" t="s">
        <v>660</v>
      </c>
      <c r="O77" s="176">
        <v>1</v>
      </c>
      <c r="P77" s="112">
        <v>43922</v>
      </c>
      <c r="Q77" s="112">
        <v>44196</v>
      </c>
      <c r="R77" s="23" t="s">
        <v>63</v>
      </c>
      <c r="S77" s="177" t="s">
        <v>558</v>
      </c>
      <c r="T77" s="177" t="s">
        <v>249</v>
      </c>
      <c r="U77" s="175" t="s">
        <v>99</v>
      </c>
      <c r="V77" s="185"/>
      <c r="W77" s="182"/>
      <c r="X77" s="193"/>
      <c r="Y77" s="161"/>
      <c r="Z77" s="161"/>
      <c r="AA77" s="233"/>
      <c r="AB77" s="97">
        <v>44074</v>
      </c>
      <c r="AC77" s="105" t="s">
        <v>610</v>
      </c>
      <c r="AD77" s="191">
        <v>0</v>
      </c>
      <c r="AE77" s="60" t="s">
        <v>340</v>
      </c>
      <c r="AF77" s="133"/>
      <c r="AG77" s="98" t="s">
        <v>343</v>
      </c>
      <c r="AH77" s="97">
        <v>44196</v>
      </c>
      <c r="AI77" s="59" t="s">
        <v>1021</v>
      </c>
      <c r="AJ77" s="60">
        <v>0</v>
      </c>
      <c r="AK77" s="61">
        <f t="shared" si="14"/>
        <v>0</v>
      </c>
      <c r="AL77" s="242">
        <f t="shared" si="15"/>
        <v>0</v>
      </c>
      <c r="AM77" s="60" t="str">
        <f>IF(AJ77="","",IF(AH77&gt;=Q77,IF(AL77&lt;100%,"INCUMPLIDA",IF(AL77=100%,"TERMINADA EXTEMPORÁNEA"))))</f>
        <v>INCUMPLIDA</v>
      </c>
      <c r="AN77" s="60" t="b">
        <f t="shared" ref="AN77" si="20">IF(AJ77="","",IF(AH77&lt;Q77,IF(AL77=0%,"SIN INICIAR",IF(AL77=100%,"TERMINADA",IF(AL77&gt;0%,"EN PROCESO")))))</f>
        <v>0</v>
      </c>
      <c r="AO77" s="60" t="str">
        <f>IF(AJ77="","",IF(AH77&gt;=Q77,AM77,IF(AH77&lt;Q77,AN77)))</f>
        <v>INCUMPLIDA</v>
      </c>
      <c r="AP77" s="93" t="s">
        <v>1023</v>
      </c>
      <c r="AQ77" s="98" t="s">
        <v>343</v>
      </c>
      <c r="AR77" s="220" t="str">
        <f t="shared" si="17"/>
        <v>PENDIENTE</v>
      </c>
      <c r="AS77" s="60"/>
      <c r="AT77" s="60"/>
      <c r="AU77" s="98"/>
    </row>
    <row r="78" spans="1:47" s="95" customFormat="1" ht="114" x14ac:dyDescent="0.2">
      <c r="A78" s="136">
        <v>274</v>
      </c>
      <c r="B78" s="112">
        <v>43889</v>
      </c>
      <c r="C78" s="111" t="s">
        <v>19</v>
      </c>
      <c r="D78" s="111" t="s">
        <v>540</v>
      </c>
      <c r="E78" s="112">
        <v>43892</v>
      </c>
      <c r="F78" s="111" t="s">
        <v>541</v>
      </c>
      <c r="G78" s="40" t="s">
        <v>576</v>
      </c>
      <c r="H78" s="143" t="s">
        <v>577</v>
      </c>
      <c r="I78" s="142" t="s">
        <v>578</v>
      </c>
      <c r="J78" s="23" t="s">
        <v>579</v>
      </c>
      <c r="K78" s="23">
        <v>1</v>
      </c>
      <c r="L78" s="111" t="s">
        <v>22</v>
      </c>
      <c r="M78" s="23" t="s">
        <v>580</v>
      </c>
      <c r="N78" s="26">
        <v>1</v>
      </c>
      <c r="O78" s="180">
        <v>1</v>
      </c>
      <c r="P78" s="112">
        <v>43922</v>
      </c>
      <c r="Q78" s="112">
        <v>44180</v>
      </c>
      <c r="R78" s="23" t="s">
        <v>33</v>
      </c>
      <c r="S78" s="177" t="s">
        <v>581</v>
      </c>
      <c r="T78" s="177" t="s">
        <v>581</v>
      </c>
      <c r="U78" s="175" t="s">
        <v>99</v>
      </c>
      <c r="V78" s="185"/>
      <c r="W78" s="182"/>
      <c r="X78" s="193"/>
      <c r="Y78" s="161"/>
      <c r="Z78" s="161"/>
      <c r="AA78" s="233"/>
      <c r="AB78" s="97">
        <v>44074</v>
      </c>
      <c r="AC78" s="105" t="s">
        <v>671</v>
      </c>
      <c r="AD78" s="191">
        <v>0</v>
      </c>
      <c r="AE78" s="60" t="s">
        <v>340</v>
      </c>
      <c r="AF78" s="133"/>
      <c r="AG78" s="100" t="s">
        <v>520</v>
      </c>
      <c r="AH78" s="97">
        <v>44196</v>
      </c>
      <c r="AI78" s="93" t="s">
        <v>1036</v>
      </c>
      <c r="AJ78" s="60">
        <v>0</v>
      </c>
      <c r="AK78" s="61">
        <f t="shared" si="14"/>
        <v>0</v>
      </c>
      <c r="AL78" s="242">
        <f t="shared" si="15"/>
        <v>0</v>
      </c>
      <c r="AM78" s="60" t="str">
        <f t="shared" si="18"/>
        <v>INCUMPLIDA</v>
      </c>
      <c r="AN78" s="60" t="b">
        <f t="shared" si="16"/>
        <v>0</v>
      </c>
      <c r="AO78" s="60" t="str">
        <f t="shared" si="19"/>
        <v>INCUMPLIDA</v>
      </c>
      <c r="AP78" s="106" t="s">
        <v>1134</v>
      </c>
      <c r="AQ78" s="100" t="s">
        <v>344</v>
      </c>
      <c r="AR78" s="220" t="str">
        <f t="shared" si="17"/>
        <v>PENDIENTE</v>
      </c>
      <c r="AS78" s="60"/>
      <c r="AT78" s="60"/>
      <c r="AU78" s="98"/>
    </row>
    <row r="79" spans="1:47" s="95" customFormat="1" ht="91.2" x14ac:dyDescent="0.2">
      <c r="A79" s="136">
        <v>275</v>
      </c>
      <c r="B79" s="112">
        <v>43889</v>
      </c>
      <c r="C79" s="111" t="s">
        <v>19</v>
      </c>
      <c r="D79" s="111" t="s">
        <v>540</v>
      </c>
      <c r="E79" s="112">
        <v>43892</v>
      </c>
      <c r="F79" s="111" t="s">
        <v>541</v>
      </c>
      <c r="G79" s="40" t="s">
        <v>582</v>
      </c>
      <c r="H79" s="158" t="s">
        <v>545</v>
      </c>
      <c r="I79" s="142" t="s">
        <v>661</v>
      </c>
      <c r="J79" s="23" t="s">
        <v>662</v>
      </c>
      <c r="K79" s="23">
        <v>2</v>
      </c>
      <c r="L79" s="111" t="s">
        <v>138</v>
      </c>
      <c r="M79" s="23" t="s">
        <v>547</v>
      </c>
      <c r="N79" s="23">
        <v>1</v>
      </c>
      <c r="O79" s="180">
        <v>1</v>
      </c>
      <c r="P79" s="112">
        <v>43922</v>
      </c>
      <c r="Q79" s="112">
        <v>44227</v>
      </c>
      <c r="R79" s="23" t="s">
        <v>63</v>
      </c>
      <c r="S79" s="177" t="s">
        <v>558</v>
      </c>
      <c r="T79" s="177" t="s">
        <v>249</v>
      </c>
      <c r="U79" s="175" t="s">
        <v>99</v>
      </c>
      <c r="V79" s="185"/>
      <c r="W79" s="182"/>
      <c r="X79" s="193"/>
      <c r="Y79" s="161"/>
      <c r="Z79" s="161"/>
      <c r="AA79" s="233"/>
      <c r="AB79" s="97">
        <v>44074</v>
      </c>
      <c r="AC79" s="105" t="s">
        <v>672</v>
      </c>
      <c r="AD79" s="191">
        <v>0</v>
      </c>
      <c r="AE79" s="60" t="s">
        <v>340</v>
      </c>
      <c r="AF79" s="133"/>
      <c r="AG79" s="98" t="s">
        <v>343</v>
      </c>
      <c r="AH79" s="97">
        <v>44196</v>
      </c>
      <c r="AI79" s="59" t="s">
        <v>1021</v>
      </c>
      <c r="AJ79" s="60">
        <v>0</v>
      </c>
      <c r="AK79" s="61">
        <f t="shared" si="14"/>
        <v>0</v>
      </c>
      <c r="AL79" s="242">
        <f t="shared" si="15"/>
        <v>0</v>
      </c>
      <c r="AM79" s="60" t="b">
        <f t="shared" si="18"/>
        <v>0</v>
      </c>
      <c r="AN79" s="60" t="str">
        <f t="shared" si="16"/>
        <v>SIN INICIAR</v>
      </c>
      <c r="AO79" s="60" t="str">
        <f t="shared" si="19"/>
        <v>SIN INICIAR</v>
      </c>
      <c r="AP79" s="59" t="s">
        <v>1024</v>
      </c>
      <c r="AQ79" s="98" t="s">
        <v>343</v>
      </c>
      <c r="AR79" s="220" t="str">
        <f t="shared" si="17"/>
        <v>PENDIENTE</v>
      </c>
      <c r="AS79" s="60"/>
      <c r="AT79" s="60"/>
      <c r="AU79" s="98"/>
    </row>
    <row r="80" spans="1:47" s="95" customFormat="1" ht="159.6" x14ac:dyDescent="0.2">
      <c r="A80" s="136">
        <v>276</v>
      </c>
      <c r="B80" s="112">
        <v>43917</v>
      </c>
      <c r="C80" s="111" t="s">
        <v>19</v>
      </c>
      <c r="D80" s="111" t="s">
        <v>663</v>
      </c>
      <c r="E80" s="112">
        <v>43917</v>
      </c>
      <c r="F80" s="111" t="s">
        <v>602</v>
      </c>
      <c r="G80" s="113" t="s">
        <v>664</v>
      </c>
      <c r="H80" s="158" t="s">
        <v>77</v>
      </c>
      <c r="I80" s="183" t="s">
        <v>603</v>
      </c>
      <c r="J80" s="111" t="s">
        <v>604</v>
      </c>
      <c r="K80" s="111">
        <v>2</v>
      </c>
      <c r="L80" s="111" t="s">
        <v>138</v>
      </c>
      <c r="M80" s="111" t="s">
        <v>605</v>
      </c>
      <c r="N80" s="111">
        <v>1</v>
      </c>
      <c r="O80" s="180">
        <v>1</v>
      </c>
      <c r="P80" s="112">
        <v>43953</v>
      </c>
      <c r="Q80" s="112">
        <v>44196</v>
      </c>
      <c r="R80" s="111" t="s">
        <v>608</v>
      </c>
      <c r="S80" s="177" t="s">
        <v>607</v>
      </c>
      <c r="T80" s="177" t="s">
        <v>606</v>
      </c>
      <c r="U80" s="175" t="s">
        <v>99</v>
      </c>
      <c r="V80" s="185"/>
      <c r="W80" s="182"/>
      <c r="X80" s="193"/>
      <c r="Y80" s="161"/>
      <c r="Z80" s="161"/>
      <c r="AA80" s="233"/>
      <c r="AB80" s="97">
        <v>44074</v>
      </c>
      <c r="AC80" s="104" t="s">
        <v>665</v>
      </c>
      <c r="AD80" s="191">
        <v>0.5</v>
      </c>
      <c r="AE80" s="60" t="s">
        <v>338</v>
      </c>
      <c r="AF80" s="133"/>
      <c r="AG80" s="100" t="s">
        <v>344</v>
      </c>
      <c r="AH80" s="97">
        <v>44196</v>
      </c>
      <c r="AI80" s="93" t="s">
        <v>1206</v>
      </c>
      <c r="AJ80" s="60">
        <v>1</v>
      </c>
      <c r="AK80" s="61">
        <f t="shared" si="14"/>
        <v>0.5</v>
      </c>
      <c r="AL80" s="242">
        <f t="shared" si="15"/>
        <v>0.5</v>
      </c>
      <c r="AM80" s="60" t="str">
        <f>IF(AJ80="","",IF(AH80&gt;=Q80,IF(AL80&lt;100%,"INCUMPLIDA",IF(AL80=100%,"TERMINADA EXTEMPORÁNEA"))))</f>
        <v>INCUMPLIDA</v>
      </c>
      <c r="AN80" s="60" t="b">
        <f>IF(AJ80="","",IF(AH80&lt;Q80,IF(AL80=0%,"SIN INICIAR",IF(AL80=100%,"TERMINADA",IF(AL80&gt;0%,"EN PROCESO")))))</f>
        <v>0</v>
      </c>
      <c r="AO80" s="60" t="str">
        <f>IF(AJ80="","",IF(AH80&gt;=Q80,AM80,IF(AH80&lt;Q80,AN80)))</f>
        <v>INCUMPLIDA</v>
      </c>
      <c r="AP80" s="106" t="s">
        <v>1135</v>
      </c>
      <c r="AQ80" s="100" t="s">
        <v>344</v>
      </c>
      <c r="AR80" s="220" t="str">
        <f t="shared" si="17"/>
        <v>PENDIENTE</v>
      </c>
      <c r="AS80" s="60"/>
      <c r="AT80" s="60" t="s">
        <v>242</v>
      </c>
      <c r="AU80" s="98"/>
    </row>
    <row r="81" spans="1:47" s="95" customFormat="1" ht="182.4" x14ac:dyDescent="0.2">
      <c r="A81" s="136">
        <v>277</v>
      </c>
      <c r="B81" s="112">
        <v>43815</v>
      </c>
      <c r="C81" s="111" t="s">
        <v>19</v>
      </c>
      <c r="D81" s="270" t="s">
        <v>583</v>
      </c>
      <c r="E81" s="112">
        <v>43815</v>
      </c>
      <c r="F81" s="270">
        <v>1</v>
      </c>
      <c r="G81" s="267" t="s">
        <v>584</v>
      </c>
      <c r="H81" s="148" t="s">
        <v>111</v>
      </c>
      <c r="I81" s="210" t="s">
        <v>589</v>
      </c>
      <c r="J81" s="270" t="s">
        <v>666</v>
      </c>
      <c r="K81" s="270">
        <v>2</v>
      </c>
      <c r="L81" s="270" t="s">
        <v>21</v>
      </c>
      <c r="M81" s="270" t="s">
        <v>595</v>
      </c>
      <c r="N81" s="270">
        <v>1</v>
      </c>
      <c r="O81" s="180">
        <v>1</v>
      </c>
      <c r="P81" s="112">
        <v>43988</v>
      </c>
      <c r="Q81" s="112">
        <v>44194</v>
      </c>
      <c r="R81" s="270" t="s">
        <v>598</v>
      </c>
      <c r="S81" s="270" t="s">
        <v>43</v>
      </c>
      <c r="T81" s="270" t="s">
        <v>598</v>
      </c>
      <c r="U81" s="148" t="s">
        <v>99</v>
      </c>
      <c r="V81" s="185"/>
      <c r="W81" s="182"/>
      <c r="X81" s="193"/>
      <c r="Y81" s="161"/>
      <c r="Z81" s="161"/>
      <c r="AA81" s="233"/>
      <c r="AB81" s="97">
        <v>44074</v>
      </c>
      <c r="AC81" s="104" t="s">
        <v>615</v>
      </c>
      <c r="AD81" s="191">
        <v>0.25</v>
      </c>
      <c r="AE81" s="60" t="s">
        <v>338</v>
      </c>
      <c r="AF81" s="133"/>
      <c r="AG81" s="214" t="s">
        <v>344</v>
      </c>
      <c r="AH81" s="97">
        <v>44196</v>
      </c>
      <c r="AI81" s="93" t="s">
        <v>1078</v>
      </c>
      <c r="AJ81" s="60">
        <v>1</v>
      </c>
      <c r="AK81" s="61">
        <f t="shared" si="14"/>
        <v>0.5</v>
      </c>
      <c r="AL81" s="242">
        <f t="shared" si="15"/>
        <v>0.5</v>
      </c>
      <c r="AM81" s="60" t="str">
        <f t="shared" si="18"/>
        <v>INCUMPLIDA</v>
      </c>
      <c r="AN81" s="60" t="b">
        <f t="shared" si="16"/>
        <v>0</v>
      </c>
      <c r="AO81" s="60" t="str">
        <f t="shared" si="19"/>
        <v>INCUMPLIDA</v>
      </c>
      <c r="AP81" s="106" t="s">
        <v>1213</v>
      </c>
      <c r="AQ81" s="100" t="s">
        <v>344</v>
      </c>
      <c r="AR81" s="220" t="str">
        <f t="shared" si="17"/>
        <v>PENDIENTE</v>
      </c>
      <c r="AS81" s="60"/>
      <c r="AT81" s="60"/>
      <c r="AU81" s="98"/>
    </row>
    <row r="82" spans="1:47" s="95" customFormat="1" ht="307.8" x14ac:dyDescent="0.2">
      <c r="A82" s="136">
        <v>278</v>
      </c>
      <c r="B82" s="112">
        <v>43815</v>
      </c>
      <c r="C82" s="111" t="s">
        <v>19</v>
      </c>
      <c r="D82" s="270" t="s">
        <v>583</v>
      </c>
      <c r="E82" s="112">
        <v>43815</v>
      </c>
      <c r="F82" s="270">
        <v>2</v>
      </c>
      <c r="G82" s="267" t="s">
        <v>585</v>
      </c>
      <c r="H82" s="148" t="s">
        <v>111</v>
      </c>
      <c r="I82" s="210" t="s">
        <v>590</v>
      </c>
      <c r="J82" s="270" t="s">
        <v>593</v>
      </c>
      <c r="K82" s="270">
        <v>1</v>
      </c>
      <c r="L82" s="270" t="s">
        <v>21</v>
      </c>
      <c r="M82" s="270" t="s">
        <v>596</v>
      </c>
      <c r="N82" s="270">
        <v>1</v>
      </c>
      <c r="O82" s="211">
        <v>0.5</v>
      </c>
      <c r="P82" s="112">
        <v>43988</v>
      </c>
      <c r="Q82" s="112">
        <v>44164</v>
      </c>
      <c r="R82" s="270" t="s">
        <v>598</v>
      </c>
      <c r="S82" s="270" t="s">
        <v>43</v>
      </c>
      <c r="T82" s="270" t="s">
        <v>598</v>
      </c>
      <c r="U82" s="148" t="s">
        <v>99</v>
      </c>
      <c r="V82" s="185"/>
      <c r="W82" s="182"/>
      <c r="X82" s="193"/>
      <c r="Y82" s="161"/>
      <c r="Z82" s="161"/>
      <c r="AA82" s="233"/>
      <c r="AB82" s="97">
        <v>44074</v>
      </c>
      <c r="AC82" s="104" t="s">
        <v>667</v>
      </c>
      <c r="AD82" s="191">
        <v>0.6</v>
      </c>
      <c r="AE82" s="60" t="s">
        <v>338</v>
      </c>
      <c r="AF82" s="133"/>
      <c r="AG82" s="214" t="s">
        <v>344</v>
      </c>
      <c r="AH82" s="97">
        <v>44196</v>
      </c>
      <c r="AI82" s="93" t="s">
        <v>1079</v>
      </c>
      <c r="AJ82" s="60">
        <v>0.3</v>
      </c>
      <c r="AK82" s="61">
        <f t="shared" si="14"/>
        <v>0.3</v>
      </c>
      <c r="AL82" s="242">
        <f t="shared" si="15"/>
        <v>0.6</v>
      </c>
      <c r="AM82" s="60" t="str">
        <f t="shared" si="18"/>
        <v>INCUMPLIDA</v>
      </c>
      <c r="AN82" s="60" t="b">
        <f t="shared" si="16"/>
        <v>0</v>
      </c>
      <c r="AO82" s="60" t="str">
        <f t="shared" si="19"/>
        <v>INCUMPLIDA</v>
      </c>
      <c r="AP82" s="106" t="s">
        <v>1196</v>
      </c>
      <c r="AQ82" s="100" t="s">
        <v>344</v>
      </c>
      <c r="AR82" s="220" t="str">
        <f t="shared" si="17"/>
        <v>PENDIENTE</v>
      </c>
      <c r="AS82" s="60"/>
      <c r="AT82" s="60"/>
      <c r="AU82" s="98"/>
    </row>
    <row r="83" spans="1:47" s="95" customFormat="1" ht="136.80000000000001" x14ac:dyDescent="0.2">
      <c r="A83" s="136">
        <v>279</v>
      </c>
      <c r="B83" s="112">
        <v>43815</v>
      </c>
      <c r="C83" s="111" t="s">
        <v>19</v>
      </c>
      <c r="D83" s="270" t="s">
        <v>583</v>
      </c>
      <c r="E83" s="112">
        <v>43815</v>
      </c>
      <c r="F83" s="270">
        <v>3</v>
      </c>
      <c r="G83" s="267" t="s">
        <v>587</v>
      </c>
      <c r="H83" s="148" t="s">
        <v>111</v>
      </c>
      <c r="I83" s="212" t="s">
        <v>591</v>
      </c>
      <c r="J83" s="270" t="s">
        <v>594</v>
      </c>
      <c r="K83" s="270">
        <v>1</v>
      </c>
      <c r="L83" s="270" t="s">
        <v>21</v>
      </c>
      <c r="M83" s="270" t="s">
        <v>597</v>
      </c>
      <c r="N83" s="270">
        <v>1</v>
      </c>
      <c r="O83" s="180">
        <v>1</v>
      </c>
      <c r="P83" s="112">
        <v>43988</v>
      </c>
      <c r="Q83" s="112">
        <v>44164</v>
      </c>
      <c r="R83" s="270" t="s">
        <v>598</v>
      </c>
      <c r="S83" s="270" t="s">
        <v>43</v>
      </c>
      <c r="T83" s="270" t="s">
        <v>598</v>
      </c>
      <c r="U83" s="148" t="s">
        <v>99</v>
      </c>
      <c r="V83" s="185"/>
      <c r="W83" s="182"/>
      <c r="X83" s="193"/>
      <c r="Y83" s="161"/>
      <c r="Z83" s="161"/>
      <c r="AA83" s="233"/>
      <c r="AB83" s="97">
        <v>44074</v>
      </c>
      <c r="AC83" s="104" t="s">
        <v>668</v>
      </c>
      <c r="AD83" s="191">
        <v>0.5</v>
      </c>
      <c r="AE83" s="60" t="s">
        <v>338</v>
      </c>
      <c r="AF83" s="133"/>
      <c r="AG83" s="214" t="s">
        <v>344</v>
      </c>
      <c r="AH83" s="97">
        <v>44196</v>
      </c>
      <c r="AI83" s="93" t="s">
        <v>1080</v>
      </c>
      <c r="AJ83" s="60">
        <v>0.5</v>
      </c>
      <c r="AK83" s="61">
        <f t="shared" si="14"/>
        <v>0.5</v>
      </c>
      <c r="AL83" s="242">
        <f t="shared" si="15"/>
        <v>0.5</v>
      </c>
      <c r="AM83" s="60" t="str">
        <f t="shared" si="18"/>
        <v>INCUMPLIDA</v>
      </c>
      <c r="AN83" s="60" t="b">
        <f t="shared" si="16"/>
        <v>0</v>
      </c>
      <c r="AO83" s="60" t="str">
        <f t="shared" si="19"/>
        <v>INCUMPLIDA</v>
      </c>
      <c r="AP83" s="106" t="s">
        <v>1197</v>
      </c>
      <c r="AQ83" s="100" t="s">
        <v>344</v>
      </c>
      <c r="AR83" s="220" t="str">
        <f t="shared" si="17"/>
        <v>PENDIENTE</v>
      </c>
      <c r="AS83" s="60"/>
      <c r="AT83" s="60"/>
      <c r="AU83" s="98"/>
    </row>
    <row r="84" spans="1:47" s="95" customFormat="1" ht="125.4" x14ac:dyDescent="0.2">
      <c r="A84" s="136">
        <v>280</v>
      </c>
      <c r="B84" s="22">
        <v>43815</v>
      </c>
      <c r="C84" s="23" t="s">
        <v>19</v>
      </c>
      <c r="D84" s="270" t="s">
        <v>583</v>
      </c>
      <c r="E84" s="22">
        <v>43815</v>
      </c>
      <c r="F84" s="270">
        <v>4</v>
      </c>
      <c r="G84" s="267" t="s">
        <v>588</v>
      </c>
      <c r="H84" s="148" t="s">
        <v>111</v>
      </c>
      <c r="I84" s="212" t="s">
        <v>592</v>
      </c>
      <c r="J84" s="270" t="s">
        <v>669</v>
      </c>
      <c r="K84" s="270">
        <v>1</v>
      </c>
      <c r="L84" s="270" t="s">
        <v>21</v>
      </c>
      <c r="M84" s="270" t="s">
        <v>596</v>
      </c>
      <c r="N84" s="270">
        <v>1</v>
      </c>
      <c r="O84" s="27">
        <v>1</v>
      </c>
      <c r="P84" s="22">
        <v>43988</v>
      </c>
      <c r="Q84" s="22">
        <v>44164</v>
      </c>
      <c r="R84" s="270" t="s">
        <v>598</v>
      </c>
      <c r="S84" s="270" t="s">
        <v>43</v>
      </c>
      <c r="T84" s="270" t="s">
        <v>598</v>
      </c>
      <c r="U84" s="175" t="s">
        <v>99</v>
      </c>
      <c r="V84" s="185"/>
      <c r="W84" s="182"/>
      <c r="X84" s="193"/>
      <c r="Y84" s="161"/>
      <c r="Z84" s="161"/>
      <c r="AA84" s="233"/>
      <c r="AB84" s="97">
        <v>44074</v>
      </c>
      <c r="AC84" s="104" t="s">
        <v>680</v>
      </c>
      <c r="AD84" s="191">
        <v>0</v>
      </c>
      <c r="AE84" s="60" t="s">
        <v>340</v>
      </c>
      <c r="AF84" s="133"/>
      <c r="AG84" s="214" t="s">
        <v>344</v>
      </c>
      <c r="AH84" s="97">
        <v>44196</v>
      </c>
      <c r="AI84" s="93" t="s">
        <v>1081</v>
      </c>
      <c r="AJ84" s="60">
        <v>1</v>
      </c>
      <c r="AK84" s="61">
        <f t="shared" si="14"/>
        <v>1</v>
      </c>
      <c r="AL84" s="242">
        <f t="shared" si="15"/>
        <v>1</v>
      </c>
      <c r="AM84" s="60" t="b">
        <f>IF(AJ84="","",IF(AH84&lt;Q84,IF(AL84&lt;100%,"INCUMPLIDA",IF(AL84=100%,"TERMINADA EXTEMPORÁNEA"))))</f>
        <v>0</v>
      </c>
      <c r="AN84" s="60" t="str">
        <f>IF(AJ84="","",IF(AH84&gt;Q84,IF(AL84=0%,"SIN INICIAR",IF(AL84=100%,"TERMINADA",IF(AL84&gt;0%,"EN PROCESO")))))</f>
        <v>TERMINADA</v>
      </c>
      <c r="AO84" s="60" t="str">
        <f>IF(AJ84="","",IF(AH84&lt;Q84,AM84,IF(AH84&gt;Q84,AN84)))</f>
        <v>TERMINADA</v>
      </c>
      <c r="AP84" s="106" t="s">
        <v>1077</v>
      </c>
      <c r="AQ84" s="100" t="s">
        <v>344</v>
      </c>
      <c r="AR84" s="220" t="str">
        <f t="shared" si="17"/>
        <v>CUMPLIDA</v>
      </c>
      <c r="AS84" s="60" t="s">
        <v>1076</v>
      </c>
      <c r="AT84" s="60" t="s">
        <v>244</v>
      </c>
      <c r="AU84" s="98" t="s">
        <v>1191</v>
      </c>
    </row>
    <row r="85" spans="1:47" s="95" customFormat="1" ht="273.60000000000002" x14ac:dyDescent="0.2">
      <c r="A85" s="136">
        <v>281</v>
      </c>
      <c r="B85" s="112">
        <v>43987</v>
      </c>
      <c r="C85" s="111" t="s">
        <v>19</v>
      </c>
      <c r="D85" s="111" t="s">
        <v>908</v>
      </c>
      <c r="E85" s="112">
        <v>43987</v>
      </c>
      <c r="F85" s="111">
        <v>1</v>
      </c>
      <c r="G85" s="113" t="s">
        <v>696</v>
      </c>
      <c r="H85" s="237" t="s">
        <v>73</v>
      </c>
      <c r="I85" s="183" t="s">
        <v>697</v>
      </c>
      <c r="J85" s="224" t="s">
        <v>698</v>
      </c>
      <c r="K85" s="111">
        <v>1</v>
      </c>
      <c r="L85" s="111" t="s">
        <v>138</v>
      </c>
      <c r="M85" s="111" t="s">
        <v>699</v>
      </c>
      <c r="N85" s="111" t="s">
        <v>699</v>
      </c>
      <c r="O85" s="180">
        <v>1</v>
      </c>
      <c r="P85" s="112">
        <v>44013</v>
      </c>
      <c r="Q85" s="112">
        <v>44196</v>
      </c>
      <c r="R85" s="111" t="s">
        <v>32</v>
      </c>
      <c r="S85" s="177" t="str">
        <f>IF(H85="","",VLOOKUP(H85,[6]Datos!$A$2:$B$13,2,FALSE))</f>
        <v>Gerente General</v>
      </c>
      <c r="T85" s="177" t="s">
        <v>700</v>
      </c>
      <c r="U85" s="158" t="s">
        <v>315</v>
      </c>
      <c r="V85" s="185"/>
      <c r="W85" s="182"/>
      <c r="X85" s="193"/>
      <c r="Y85" s="161"/>
      <c r="Z85" s="161"/>
      <c r="AA85" s="233"/>
      <c r="AB85" s="185"/>
      <c r="AC85" s="182"/>
      <c r="AD85" s="193"/>
      <c r="AE85" s="161"/>
      <c r="AF85" s="161"/>
      <c r="AG85" s="233"/>
      <c r="AH85" s="97">
        <v>44196</v>
      </c>
      <c r="AI85" s="123" t="s">
        <v>1090</v>
      </c>
      <c r="AJ85" s="60">
        <v>0.5</v>
      </c>
      <c r="AK85" s="61">
        <f t="shared" si="14"/>
        <v>0.5</v>
      </c>
      <c r="AL85" s="242">
        <f t="shared" si="15"/>
        <v>0.5</v>
      </c>
      <c r="AM85" s="60" t="str">
        <f>IF(AJ85="","",IF(AH85&gt;=Q85,IF(AL85&lt;100%,"INCUMPLIDA",IF(AL85=100%,"TERMINADA EXTEMPORÁNEA"))))</f>
        <v>INCUMPLIDA</v>
      </c>
      <c r="AN85" s="60" t="b">
        <f>IF(AJ85="","",IF(AH85&lt;Q85,IF(AL85=0%,"SIN INICIAR",IF(AL85=100%,"TERMINADA",IF(AL85&gt;0%,"EN PROCESO")))))</f>
        <v>0</v>
      </c>
      <c r="AO85" s="60" t="str">
        <f>IF(AJ85="","",IF(AH85&gt;=Q85,AM85,IF(AH85&lt;Q85,AN85)))</f>
        <v>INCUMPLIDA</v>
      </c>
      <c r="AP85" s="294" t="s">
        <v>1216</v>
      </c>
      <c r="AQ85" s="100" t="s">
        <v>345</v>
      </c>
      <c r="AR85" s="220" t="str">
        <f t="shared" si="17"/>
        <v>PENDIENTE</v>
      </c>
      <c r="AS85" s="60"/>
      <c r="AT85" s="60"/>
      <c r="AU85" s="98" t="s">
        <v>1191</v>
      </c>
    </row>
    <row r="86" spans="1:47" s="95" customFormat="1" ht="262.2" x14ac:dyDescent="0.2">
      <c r="A86" s="136">
        <v>282</v>
      </c>
      <c r="B86" s="112">
        <v>43987</v>
      </c>
      <c r="C86" s="111" t="s">
        <v>19</v>
      </c>
      <c r="D86" s="111" t="s">
        <v>908</v>
      </c>
      <c r="E86" s="112">
        <v>43987</v>
      </c>
      <c r="F86" s="111">
        <v>2</v>
      </c>
      <c r="G86" s="40" t="s">
        <v>701</v>
      </c>
      <c r="H86" s="237" t="s">
        <v>73</v>
      </c>
      <c r="I86" s="142" t="s">
        <v>702</v>
      </c>
      <c r="J86" s="23" t="s">
        <v>703</v>
      </c>
      <c r="K86" s="179">
        <v>1</v>
      </c>
      <c r="L86" s="111" t="s">
        <v>138</v>
      </c>
      <c r="M86" s="23" t="s">
        <v>704</v>
      </c>
      <c r="N86" s="23" t="s">
        <v>705</v>
      </c>
      <c r="O86" s="180">
        <v>1</v>
      </c>
      <c r="P86" s="221">
        <v>44013</v>
      </c>
      <c r="Q86" s="221">
        <v>44408</v>
      </c>
      <c r="R86" s="23" t="s">
        <v>54</v>
      </c>
      <c r="S86" s="177" t="str">
        <f>IF(H86="","",VLOOKUP(H86,[6]Datos!$A$2:$B$13,2,FALSE))</f>
        <v>Gerente General</v>
      </c>
      <c r="T86" s="177" t="s">
        <v>700</v>
      </c>
      <c r="U86" s="158" t="s">
        <v>315</v>
      </c>
      <c r="V86" s="185"/>
      <c r="W86" s="182"/>
      <c r="X86" s="193"/>
      <c r="Y86" s="161"/>
      <c r="Z86" s="161"/>
      <c r="AA86" s="233"/>
      <c r="AB86" s="185"/>
      <c r="AC86" s="182"/>
      <c r="AD86" s="193"/>
      <c r="AE86" s="161"/>
      <c r="AF86" s="161"/>
      <c r="AG86" s="233"/>
      <c r="AH86" s="97">
        <v>44196</v>
      </c>
      <c r="AI86" s="123" t="s">
        <v>1090</v>
      </c>
      <c r="AJ86" s="60">
        <v>0</v>
      </c>
      <c r="AK86" s="61">
        <f t="shared" si="14"/>
        <v>0</v>
      </c>
      <c r="AL86" s="242">
        <f t="shared" si="15"/>
        <v>0</v>
      </c>
      <c r="AM86" s="60" t="b">
        <f t="shared" si="18"/>
        <v>0</v>
      </c>
      <c r="AN86" s="60" t="str">
        <f t="shared" si="16"/>
        <v>SIN INICIAR</v>
      </c>
      <c r="AO86" s="60" t="str">
        <f t="shared" si="19"/>
        <v>SIN INICIAR</v>
      </c>
      <c r="AP86" s="294" t="s">
        <v>1091</v>
      </c>
      <c r="AQ86" s="100" t="s">
        <v>345</v>
      </c>
      <c r="AR86" s="220" t="str">
        <f t="shared" si="17"/>
        <v>PENDIENTE</v>
      </c>
      <c r="AS86" s="60"/>
      <c r="AT86" s="60"/>
      <c r="AU86" s="98"/>
    </row>
    <row r="87" spans="1:47" s="95" customFormat="1" ht="171" x14ac:dyDescent="0.2">
      <c r="A87" s="136">
        <v>283</v>
      </c>
      <c r="B87" s="112">
        <v>43987</v>
      </c>
      <c r="C87" s="111" t="s">
        <v>19</v>
      </c>
      <c r="D87" s="111" t="s">
        <v>908</v>
      </c>
      <c r="E87" s="112">
        <v>43987</v>
      </c>
      <c r="F87" s="111">
        <v>3</v>
      </c>
      <c r="G87" s="24" t="s">
        <v>706</v>
      </c>
      <c r="H87" s="237" t="s">
        <v>707</v>
      </c>
      <c r="I87" s="234" t="s">
        <v>1136</v>
      </c>
      <c r="J87" s="179" t="s">
        <v>708</v>
      </c>
      <c r="K87" s="23">
        <v>2</v>
      </c>
      <c r="L87" s="111" t="s">
        <v>138</v>
      </c>
      <c r="M87" s="222" t="s">
        <v>1137</v>
      </c>
      <c r="N87" s="223" t="s">
        <v>709</v>
      </c>
      <c r="O87" s="176">
        <v>1</v>
      </c>
      <c r="P87" s="221">
        <v>43991</v>
      </c>
      <c r="Q87" s="221">
        <v>44196</v>
      </c>
      <c r="R87" s="125" t="s">
        <v>61</v>
      </c>
      <c r="S87" s="177" t="str">
        <f>IF(H87="","",VLOOKUP(H87,[6]Datos!$A$2:$B$13,2,FALSE))</f>
        <v>Director Operativo</v>
      </c>
      <c r="T87" s="122" t="s">
        <v>278</v>
      </c>
      <c r="U87" s="158" t="s">
        <v>315</v>
      </c>
      <c r="V87" s="185"/>
      <c r="W87" s="182"/>
      <c r="X87" s="193"/>
      <c r="Y87" s="161"/>
      <c r="Z87" s="161"/>
      <c r="AA87" s="233"/>
      <c r="AB87" s="185"/>
      <c r="AC87" s="182"/>
      <c r="AD87" s="193"/>
      <c r="AE87" s="161"/>
      <c r="AF87" s="161"/>
      <c r="AG87" s="233"/>
      <c r="AH87" s="97">
        <v>44196</v>
      </c>
      <c r="AI87" s="93" t="s">
        <v>1138</v>
      </c>
      <c r="AJ87" s="60">
        <v>0</v>
      </c>
      <c r="AK87" s="61">
        <f t="shared" si="14"/>
        <v>0</v>
      </c>
      <c r="AL87" s="242">
        <f t="shared" si="15"/>
        <v>0</v>
      </c>
      <c r="AM87" s="60" t="str">
        <f>IF(AJ87="","",IF(AH87&gt;=Q87,IF(AL87&lt;100%,"INCUMPLIDA",IF(AL87=100%,"TERMINADA EXTEMPORÁNEA"))))</f>
        <v>INCUMPLIDA</v>
      </c>
      <c r="AN87" s="60" t="b">
        <f>IF(AJ87="","",IF(AH87&lt;Q87,IF(AL87=0%,"SIN INICIAR",IF(AL87=100%,"TERMINADA",IF(AL87&gt;0%,"EN PROCESO")))))</f>
        <v>0</v>
      </c>
      <c r="AO87" s="60" t="str">
        <f>IF(AJ87="","",IF(AH87&gt;=Q87,AM87,IF(AH87&lt;Q87,AN87)))</f>
        <v>INCUMPLIDA</v>
      </c>
      <c r="AP87" s="106" t="s">
        <v>1139</v>
      </c>
      <c r="AQ87" s="100" t="s">
        <v>344</v>
      </c>
      <c r="AR87" s="220" t="str">
        <f t="shared" si="17"/>
        <v>PENDIENTE</v>
      </c>
      <c r="AS87" s="60"/>
      <c r="AT87" s="60"/>
      <c r="AU87" s="98"/>
    </row>
    <row r="88" spans="1:47" s="95" customFormat="1" ht="296.39999999999998" x14ac:dyDescent="0.2">
      <c r="A88" s="136">
        <v>284</v>
      </c>
      <c r="B88" s="112">
        <v>43987</v>
      </c>
      <c r="C88" s="111" t="s">
        <v>19</v>
      </c>
      <c r="D88" s="111" t="s">
        <v>908</v>
      </c>
      <c r="E88" s="112">
        <v>43987</v>
      </c>
      <c r="F88" s="111">
        <v>4</v>
      </c>
      <c r="G88" s="40" t="s">
        <v>710</v>
      </c>
      <c r="H88" s="237" t="s">
        <v>73</v>
      </c>
      <c r="I88" s="142" t="s">
        <v>721</v>
      </c>
      <c r="J88" s="179" t="s">
        <v>711</v>
      </c>
      <c r="K88" s="179">
        <v>2</v>
      </c>
      <c r="L88" s="224" t="s">
        <v>22</v>
      </c>
      <c r="M88" s="23" t="s">
        <v>712</v>
      </c>
      <c r="N88" s="23" t="s">
        <v>713</v>
      </c>
      <c r="O88" s="225">
        <v>1</v>
      </c>
      <c r="P88" s="221">
        <v>44013</v>
      </c>
      <c r="Q88" s="221">
        <v>44227</v>
      </c>
      <c r="R88" s="23" t="s">
        <v>54</v>
      </c>
      <c r="S88" s="177" t="str">
        <f>IF(H88="","",VLOOKUP(H88,[6]Datos!$A$2:$B$13,2,FALSE))</f>
        <v>Gerente General</v>
      </c>
      <c r="T88" s="177" t="s">
        <v>700</v>
      </c>
      <c r="U88" s="158" t="s">
        <v>315</v>
      </c>
      <c r="V88" s="185"/>
      <c r="W88" s="182"/>
      <c r="X88" s="193"/>
      <c r="Y88" s="161"/>
      <c r="Z88" s="161"/>
      <c r="AA88" s="233"/>
      <c r="AB88" s="185"/>
      <c r="AC88" s="182"/>
      <c r="AD88" s="193"/>
      <c r="AE88" s="161"/>
      <c r="AF88" s="161"/>
      <c r="AG88" s="233"/>
      <c r="AH88" s="97">
        <v>44196</v>
      </c>
      <c r="AI88" s="123" t="s">
        <v>1092</v>
      </c>
      <c r="AJ88" s="60">
        <v>2</v>
      </c>
      <c r="AK88" s="61">
        <f t="shared" si="14"/>
        <v>1</v>
      </c>
      <c r="AL88" s="242">
        <f t="shared" si="15"/>
        <v>1</v>
      </c>
      <c r="AM88" s="60" t="b">
        <f t="shared" si="18"/>
        <v>0</v>
      </c>
      <c r="AN88" s="60" t="str">
        <f t="shared" si="16"/>
        <v>TERMINADA</v>
      </c>
      <c r="AO88" s="60" t="str">
        <f t="shared" si="19"/>
        <v>TERMINADA</v>
      </c>
      <c r="AP88" s="294" t="s">
        <v>1093</v>
      </c>
      <c r="AQ88" s="100" t="s">
        <v>345</v>
      </c>
      <c r="AR88" s="220" t="str">
        <f t="shared" si="17"/>
        <v>CUMPLIDA</v>
      </c>
      <c r="AS88" s="60" t="s">
        <v>1111</v>
      </c>
      <c r="AT88" s="60" t="s">
        <v>244</v>
      </c>
      <c r="AU88" s="98" t="s">
        <v>1191</v>
      </c>
    </row>
    <row r="89" spans="1:47" s="95" customFormat="1" ht="296.39999999999998" x14ac:dyDescent="0.2">
      <c r="A89" s="136">
        <v>285</v>
      </c>
      <c r="B89" s="112">
        <v>43987</v>
      </c>
      <c r="C89" s="111" t="s">
        <v>19</v>
      </c>
      <c r="D89" s="111" t="s">
        <v>908</v>
      </c>
      <c r="E89" s="112">
        <v>43987</v>
      </c>
      <c r="F89" s="111">
        <v>5</v>
      </c>
      <c r="G89" s="40" t="s">
        <v>714</v>
      </c>
      <c r="H89" s="237" t="s">
        <v>73</v>
      </c>
      <c r="I89" s="142" t="s">
        <v>721</v>
      </c>
      <c r="J89" s="179" t="s">
        <v>715</v>
      </c>
      <c r="K89" s="179">
        <v>2</v>
      </c>
      <c r="L89" s="224" t="s">
        <v>22</v>
      </c>
      <c r="M89" s="179" t="s">
        <v>712</v>
      </c>
      <c r="N89" s="23" t="s">
        <v>716</v>
      </c>
      <c r="O89" s="225">
        <v>1</v>
      </c>
      <c r="P89" s="221">
        <v>44013</v>
      </c>
      <c r="Q89" s="221">
        <v>44378</v>
      </c>
      <c r="R89" s="23" t="s">
        <v>54</v>
      </c>
      <c r="S89" s="177" t="str">
        <f>IF(H89="","",VLOOKUP(H89,[6]Datos!$A$2:$B$13,2,FALSE))</f>
        <v>Gerente General</v>
      </c>
      <c r="T89" s="177" t="s">
        <v>700</v>
      </c>
      <c r="U89" s="158" t="s">
        <v>315</v>
      </c>
      <c r="V89" s="185"/>
      <c r="W89" s="182"/>
      <c r="X89" s="193"/>
      <c r="Y89" s="161"/>
      <c r="Z89" s="161"/>
      <c r="AA89" s="233"/>
      <c r="AB89" s="185"/>
      <c r="AC89" s="182"/>
      <c r="AD89" s="193"/>
      <c r="AE89" s="161"/>
      <c r="AF89" s="161"/>
      <c r="AG89" s="233"/>
      <c r="AH89" s="97">
        <v>44196</v>
      </c>
      <c r="AI89" s="123" t="s">
        <v>1092</v>
      </c>
      <c r="AJ89" s="60">
        <v>2</v>
      </c>
      <c r="AK89" s="61">
        <f t="shared" si="14"/>
        <v>1</v>
      </c>
      <c r="AL89" s="242">
        <f t="shared" si="15"/>
        <v>1</v>
      </c>
      <c r="AM89" s="60" t="b">
        <f t="shared" si="18"/>
        <v>0</v>
      </c>
      <c r="AN89" s="60" t="str">
        <f t="shared" si="16"/>
        <v>TERMINADA</v>
      </c>
      <c r="AO89" s="60" t="str">
        <f t="shared" si="19"/>
        <v>TERMINADA</v>
      </c>
      <c r="AP89" s="294" t="s">
        <v>1093</v>
      </c>
      <c r="AQ89" s="100" t="s">
        <v>345</v>
      </c>
      <c r="AR89" s="220" t="str">
        <f t="shared" si="17"/>
        <v>CUMPLIDA</v>
      </c>
      <c r="AS89" s="60" t="s">
        <v>1111</v>
      </c>
      <c r="AT89" s="60" t="s">
        <v>244</v>
      </c>
      <c r="AU89" s="98" t="s">
        <v>1191</v>
      </c>
    </row>
    <row r="90" spans="1:47" s="95" customFormat="1" ht="91.2" x14ac:dyDescent="0.2">
      <c r="A90" s="136">
        <v>286</v>
      </c>
      <c r="B90" s="112">
        <v>43987</v>
      </c>
      <c r="C90" s="111" t="s">
        <v>19</v>
      </c>
      <c r="D90" s="111" t="s">
        <v>908</v>
      </c>
      <c r="E90" s="112">
        <v>43987</v>
      </c>
      <c r="F90" s="111">
        <v>7</v>
      </c>
      <c r="G90" s="24" t="s">
        <v>717</v>
      </c>
      <c r="H90" s="237" t="s">
        <v>76</v>
      </c>
      <c r="I90" s="142" t="s">
        <v>718</v>
      </c>
      <c r="J90" s="23" t="s">
        <v>719</v>
      </c>
      <c r="K90" s="23">
        <v>2</v>
      </c>
      <c r="L90" s="111" t="s">
        <v>21</v>
      </c>
      <c r="M90" s="23" t="s">
        <v>720</v>
      </c>
      <c r="N90" s="23">
        <v>1</v>
      </c>
      <c r="O90" s="180">
        <v>1</v>
      </c>
      <c r="P90" s="112">
        <v>44044</v>
      </c>
      <c r="Q90" s="112">
        <v>44134</v>
      </c>
      <c r="R90" s="23" t="s">
        <v>58</v>
      </c>
      <c r="S90" s="177" t="s">
        <v>58</v>
      </c>
      <c r="T90" s="177" t="s">
        <v>281</v>
      </c>
      <c r="U90" s="158" t="s">
        <v>315</v>
      </c>
      <c r="V90" s="185"/>
      <c r="W90" s="182"/>
      <c r="X90" s="193"/>
      <c r="Y90" s="161"/>
      <c r="Z90" s="161"/>
      <c r="AA90" s="233"/>
      <c r="AB90" s="185"/>
      <c r="AC90" s="182"/>
      <c r="AD90" s="193"/>
      <c r="AE90" s="161"/>
      <c r="AF90" s="161"/>
      <c r="AG90" s="233"/>
      <c r="AH90" s="97">
        <v>44196</v>
      </c>
      <c r="AI90" s="123" t="s">
        <v>1140</v>
      </c>
      <c r="AJ90" s="60">
        <v>1</v>
      </c>
      <c r="AK90" s="61">
        <f t="shared" si="14"/>
        <v>0.5</v>
      </c>
      <c r="AL90" s="242">
        <f t="shared" si="15"/>
        <v>0.5</v>
      </c>
      <c r="AM90" s="60" t="str">
        <f t="shared" si="18"/>
        <v>INCUMPLIDA</v>
      </c>
      <c r="AN90" s="60" t="b">
        <f t="shared" si="16"/>
        <v>0</v>
      </c>
      <c r="AO90" s="60" t="str">
        <f t="shared" si="19"/>
        <v>INCUMPLIDA</v>
      </c>
      <c r="AP90" s="93" t="s">
        <v>1194</v>
      </c>
      <c r="AQ90" s="100" t="s">
        <v>345</v>
      </c>
      <c r="AR90" s="220" t="str">
        <f t="shared" si="17"/>
        <v>PENDIENTE</v>
      </c>
      <c r="AS90" s="60"/>
      <c r="AT90" s="60"/>
      <c r="AU90" s="98"/>
    </row>
    <row r="91" spans="1:47" s="95" customFormat="1" ht="136.80000000000001" x14ac:dyDescent="0.2">
      <c r="A91" s="136">
        <v>287</v>
      </c>
      <c r="B91" s="112">
        <v>44027</v>
      </c>
      <c r="C91" s="111" t="s">
        <v>19</v>
      </c>
      <c r="D91" s="111" t="s">
        <v>1141</v>
      </c>
      <c r="E91" s="112">
        <v>44027</v>
      </c>
      <c r="F91" s="111">
        <v>1</v>
      </c>
      <c r="G91" s="113" t="s">
        <v>722</v>
      </c>
      <c r="H91" s="237" t="s">
        <v>75</v>
      </c>
      <c r="I91" s="183" t="s">
        <v>723</v>
      </c>
      <c r="J91" s="111" t="s">
        <v>724</v>
      </c>
      <c r="K91" s="111">
        <v>1</v>
      </c>
      <c r="L91" s="111" t="s">
        <v>21</v>
      </c>
      <c r="M91" s="111" t="s">
        <v>725</v>
      </c>
      <c r="N91" s="111" t="s">
        <v>726</v>
      </c>
      <c r="O91" s="180">
        <v>1</v>
      </c>
      <c r="P91" s="112">
        <v>44044</v>
      </c>
      <c r="Q91" s="112">
        <v>44196</v>
      </c>
      <c r="R91" s="111" t="s">
        <v>62</v>
      </c>
      <c r="S91" s="177" t="str">
        <f>IF(H91="","",VLOOKUP(H91,[7]Datos!$A$2:$B$13,2,FALSE))</f>
        <v>Director Operativo</v>
      </c>
      <c r="T91" s="177" t="s">
        <v>727</v>
      </c>
      <c r="U91" s="158" t="s">
        <v>315</v>
      </c>
      <c r="V91" s="185"/>
      <c r="W91" s="182"/>
      <c r="X91" s="193"/>
      <c r="Y91" s="161"/>
      <c r="Z91" s="161"/>
      <c r="AA91" s="233"/>
      <c r="AB91" s="185"/>
      <c r="AC91" s="182"/>
      <c r="AD91" s="193"/>
      <c r="AE91" s="161"/>
      <c r="AF91" s="161"/>
      <c r="AG91" s="233"/>
      <c r="AH91" s="97">
        <v>44196</v>
      </c>
      <c r="AI91" s="93" t="s">
        <v>1142</v>
      </c>
      <c r="AJ91" s="60">
        <v>0.5</v>
      </c>
      <c r="AK91" s="61">
        <f t="shared" si="14"/>
        <v>0.5</v>
      </c>
      <c r="AL91" s="242">
        <f t="shared" si="15"/>
        <v>0.5</v>
      </c>
      <c r="AM91" s="60" t="str">
        <f>IF(AJ91="","",IF(AH91&gt;=Q91,IF(AL91&lt;100%,"INCUMPLIDA",IF(AL91=100%,"TERMINADA EXTEMPORÁNEA"))))</f>
        <v>INCUMPLIDA</v>
      </c>
      <c r="AN91" s="60" t="b">
        <f>IF(AJ91="","",IF(AH91&lt;Q91,IF(AL91=0%,"SIN INICIAR",IF(AL91=100%,"TERMINADA",IF(AL91&gt;0%,"EN PROCESO")))))</f>
        <v>0</v>
      </c>
      <c r="AO91" s="60" t="str">
        <f>IF(AJ91="","",IF(AH91&gt;=Q91,AM91,IF(AH91&lt;Q91,AN91)))</f>
        <v>INCUMPLIDA</v>
      </c>
      <c r="AP91" s="106" t="s">
        <v>1010</v>
      </c>
      <c r="AQ91" s="100" t="s">
        <v>344</v>
      </c>
      <c r="AR91" s="220" t="str">
        <f t="shared" si="17"/>
        <v>PENDIENTE</v>
      </c>
      <c r="AS91" s="60"/>
      <c r="AT91" s="60"/>
      <c r="AU91" s="98"/>
    </row>
    <row r="92" spans="1:47" s="95" customFormat="1" ht="171" x14ac:dyDescent="0.2">
      <c r="A92" s="136">
        <v>288</v>
      </c>
      <c r="B92" s="112">
        <v>44027</v>
      </c>
      <c r="C92" s="111" t="s">
        <v>19</v>
      </c>
      <c r="D92" s="111" t="s">
        <v>1141</v>
      </c>
      <c r="E92" s="112">
        <v>44027</v>
      </c>
      <c r="F92" s="111">
        <v>2</v>
      </c>
      <c r="G92" s="40" t="s">
        <v>728</v>
      </c>
      <c r="H92" s="237" t="s">
        <v>75</v>
      </c>
      <c r="I92" s="142" t="s">
        <v>729</v>
      </c>
      <c r="J92" s="23" t="s">
        <v>730</v>
      </c>
      <c r="K92" s="111">
        <v>1</v>
      </c>
      <c r="L92" s="111" t="s">
        <v>21</v>
      </c>
      <c r="M92" s="111" t="s">
        <v>731</v>
      </c>
      <c r="N92" s="111" t="s">
        <v>732</v>
      </c>
      <c r="O92" s="180">
        <v>1</v>
      </c>
      <c r="P92" s="112">
        <v>44044</v>
      </c>
      <c r="Q92" s="112">
        <v>44196</v>
      </c>
      <c r="R92" s="111" t="s">
        <v>62</v>
      </c>
      <c r="S92" s="177" t="str">
        <f>IF(H92="","",VLOOKUP(H92,[7]Datos!$A$2:$B$13,2,FALSE))</f>
        <v>Director Operativo</v>
      </c>
      <c r="T92" s="177" t="s">
        <v>727</v>
      </c>
      <c r="U92" s="158" t="s">
        <v>315</v>
      </c>
      <c r="V92" s="185"/>
      <c r="W92" s="182"/>
      <c r="X92" s="193"/>
      <c r="Y92" s="161"/>
      <c r="Z92" s="161"/>
      <c r="AA92" s="233"/>
      <c r="AB92" s="185"/>
      <c r="AC92" s="182"/>
      <c r="AD92" s="193"/>
      <c r="AE92" s="161"/>
      <c r="AF92" s="161"/>
      <c r="AG92" s="233"/>
      <c r="AH92" s="97">
        <v>44196</v>
      </c>
      <c r="AI92" s="93" t="s">
        <v>1011</v>
      </c>
      <c r="AJ92" s="60">
        <v>0.5</v>
      </c>
      <c r="AK92" s="61">
        <f t="shared" si="14"/>
        <v>0.5</v>
      </c>
      <c r="AL92" s="242">
        <f t="shared" si="15"/>
        <v>0.5</v>
      </c>
      <c r="AM92" s="60" t="str">
        <f>IF(AJ92="","",IF(AH92&gt;=Q92,IF(AL92&lt;100%,"INCUMPLIDA",IF(AL92=100%,"TERMINADA EXTEMPORÁNEA"))))</f>
        <v>INCUMPLIDA</v>
      </c>
      <c r="AN92" s="60" t="b">
        <f>IF(AJ92="","",IF(AH92&lt;Q92,IF(AL92=0%,"SIN INICIAR",IF(AL92=100%,"TERMINADA",IF(AL92&gt;0%,"EN PROCESO")))))</f>
        <v>0</v>
      </c>
      <c r="AO92" s="60" t="str">
        <f>IF(AJ92="","",IF(AH92&gt;=Q92,AM92,IF(AH92&lt;Q92,AN92)))</f>
        <v>INCUMPLIDA</v>
      </c>
      <c r="AP92" s="106" t="s">
        <v>1198</v>
      </c>
      <c r="AQ92" s="100" t="s">
        <v>344</v>
      </c>
      <c r="AR92" s="220" t="str">
        <f t="shared" si="17"/>
        <v>PENDIENTE</v>
      </c>
      <c r="AS92" s="60"/>
      <c r="AT92" s="60" t="s">
        <v>242</v>
      </c>
      <c r="AU92" s="98"/>
    </row>
    <row r="93" spans="1:47" s="95" customFormat="1" ht="148.19999999999999" x14ac:dyDescent="0.2">
      <c r="A93" s="136">
        <v>289</v>
      </c>
      <c r="B93" s="112">
        <v>44027</v>
      </c>
      <c r="C93" s="111" t="s">
        <v>19</v>
      </c>
      <c r="D93" s="111" t="s">
        <v>1141</v>
      </c>
      <c r="E93" s="112">
        <v>44027</v>
      </c>
      <c r="F93" s="111">
        <v>3</v>
      </c>
      <c r="G93" s="24" t="s">
        <v>733</v>
      </c>
      <c r="H93" s="237" t="s">
        <v>76</v>
      </c>
      <c r="I93" s="142" t="s">
        <v>1143</v>
      </c>
      <c r="J93" s="23" t="s">
        <v>1144</v>
      </c>
      <c r="K93" s="23">
        <v>2</v>
      </c>
      <c r="L93" s="111" t="s">
        <v>21</v>
      </c>
      <c r="M93" s="23" t="s">
        <v>734</v>
      </c>
      <c r="N93" s="232">
        <v>1</v>
      </c>
      <c r="O93" s="180">
        <v>1</v>
      </c>
      <c r="P93" s="112">
        <v>44044</v>
      </c>
      <c r="Q93" s="112">
        <v>44196</v>
      </c>
      <c r="R93" s="23" t="s">
        <v>79</v>
      </c>
      <c r="S93" s="177" t="str">
        <f>IF(H93="","",VLOOKUP(H93,[7]Datos!$A$2:$B$13,2,FALSE))</f>
        <v>Secretario General</v>
      </c>
      <c r="T93" s="177" t="s">
        <v>281</v>
      </c>
      <c r="U93" s="158" t="s">
        <v>315</v>
      </c>
      <c r="V93" s="185"/>
      <c r="W93" s="182"/>
      <c r="X93" s="193"/>
      <c r="Y93" s="161"/>
      <c r="Z93" s="161"/>
      <c r="AA93" s="233"/>
      <c r="AB93" s="185"/>
      <c r="AC93" s="182"/>
      <c r="AD93" s="193"/>
      <c r="AE93" s="161"/>
      <c r="AF93" s="161"/>
      <c r="AG93" s="233"/>
      <c r="AH93" s="97">
        <v>44196</v>
      </c>
      <c r="AI93" s="50" t="s">
        <v>1133</v>
      </c>
      <c r="AJ93" s="60">
        <v>2</v>
      </c>
      <c r="AK93" s="61">
        <f t="shared" si="14"/>
        <v>1</v>
      </c>
      <c r="AL93" s="242">
        <f t="shared" si="15"/>
        <v>1</v>
      </c>
      <c r="AM93" s="60" t="b">
        <f>IF(AJ93="","",IF(AH93&gt;Q93,IF(AL93&lt;100%,"INCUMPLIDA",IF(AL93=100%,"TERMINADA EXTEMPORÁNEA"))))</f>
        <v>0</v>
      </c>
      <c r="AN93" s="60" t="str">
        <f>IF(AJ93="","",IF(AH93&lt;=Q93,IF(AL93=0%,"SIN INICIAR",IF(AL93=100%,"TERMINADA",IF(AL93&gt;0%,"EN PROCESO")))))</f>
        <v>TERMINADA</v>
      </c>
      <c r="AO93" s="60" t="str">
        <f>IF(AJ93="","",IF(AH93&gt;Q93,AM93,IF(AH93&lt;=Q93,AN93)))</f>
        <v>TERMINADA</v>
      </c>
      <c r="AP93" s="93" t="s">
        <v>1088</v>
      </c>
      <c r="AQ93" s="100" t="s">
        <v>345</v>
      </c>
      <c r="AR93" s="220" t="str">
        <f t="shared" si="17"/>
        <v>CUMPLIDA</v>
      </c>
      <c r="AS93" s="60" t="s">
        <v>1111</v>
      </c>
      <c r="AT93" s="60" t="s">
        <v>244</v>
      </c>
      <c r="AU93" s="98" t="s">
        <v>1191</v>
      </c>
    </row>
    <row r="94" spans="1:47" s="95" customFormat="1" ht="239.4" x14ac:dyDescent="0.2">
      <c r="A94" s="136">
        <v>290</v>
      </c>
      <c r="B94" s="116">
        <v>44039</v>
      </c>
      <c r="C94" s="117" t="s">
        <v>19</v>
      </c>
      <c r="D94" s="117" t="s">
        <v>735</v>
      </c>
      <c r="E94" s="116">
        <v>44039</v>
      </c>
      <c r="F94" s="117" t="s">
        <v>736</v>
      </c>
      <c r="G94" s="118" t="s">
        <v>737</v>
      </c>
      <c r="H94" s="159" t="s">
        <v>77</v>
      </c>
      <c r="I94" s="235" t="s">
        <v>738</v>
      </c>
      <c r="J94" s="117" t="s">
        <v>739</v>
      </c>
      <c r="K94" s="122">
        <v>1</v>
      </c>
      <c r="L94" s="122" t="s">
        <v>21</v>
      </c>
      <c r="M94" s="117" t="s">
        <v>740</v>
      </c>
      <c r="N94" s="117" t="s">
        <v>741</v>
      </c>
      <c r="O94" s="226">
        <v>1</v>
      </c>
      <c r="P94" s="116">
        <v>44075</v>
      </c>
      <c r="Q94" s="227">
        <v>44561</v>
      </c>
      <c r="R94" s="117" t="s">
        <v>31</v>
      </c>
      <c r="S94" s="117" t="s">
        <v>68</v>
      </c>
      <c r="T94" s="122" t="s">
        <v>253</v>
      </c>
      <c r="U94" s="158" t="s">
        <v>315</v>
      </c>
      <c r="V94" s="185"/>
      <c r="W94" s="182"/>
      <c r="X94" s="193"/>
      <c r="Y94" s="161"/>
      <c r="Z94" s="161"/>
      <c r="AA94" s="233"/>
      <c r="AB94" s="185"/>
      <c r="AC94" s="182"/>
      <c r="AD94" s="193"/>
      <c r="AE94" s="161"/>
      <c r="AF94" s="161"/>
      <c r="AG94" s="233"/>
      <c r="AH94" s="97">
        <v>44196</v>
      </c>
      <c r="AI94" s="93" t="s">
        <v>1045</v>
      </c>
      <c r="AJ94" s="60">
        <v>0.3</v>
      </c>
      <c r="AK94" s="61">
        <f t="shared" si="14"/>
        <v>0.3</v>
      </c>
      <c r="AL94" s="242">
        <f t="shared" si="15"/>
        <v>0.3</v>
      </c>
      <c r="AM94" s="60" t="b">
        <f t="shared" si="18"/>
        <v>0</v>
      </c>
      <c r="AN94" s="60" t="str">
        <f t="shared" si="16"/>
        <v>EN PROCESO</v>
      </c>
      <c r="AO94" s="60" t="str">
        <f t="shared" si="19"/>
        <v>EN PROCESO</v>
      </c>
      <c r="AP94" s="106" t="s">
        <v>1145</v>
      </c>
      <c r="AQ94" s="100" t="s">
        <v>344</v>
      </c>
      <c r="AR94" s="220" t="str">
        <f t="shared" si="17"/>
        <v>PENDIENTE</v>
      </c>
      <c r="AS94" s="60"/>
      <c r="AT94" s="60"/>
      <c r="AU94" s="98"/>
    </row>
    <row r="95" spans="1:47" s="95" customFormat="1" ht="182.4" x14ac:dyDescent="0.2">
      <c r="A95" s="136">
        <v>291</v>
      </c>
      <c r="B95" s="116">
        <v>44039</v>
      </c>
      <c r="C95" s="117" t="s">
        <v>19</v>
      </c>
      <c r="D95" s="117" t="s">
        <v>735</v>
      </c>
      <c r="E95" s="116">
        <v>44039</v>
      </c>
      <c r="F95" s="117" t="s">
        <v>742</v>
      </c>
      <c r="G95" s="118" t="s">
        <v>743</v>
      </c>
      <c r="H95" s="159" t="s">
        <v>77</v>
      </c>
      <c r="I95" s="162" t="s">
        <v>744</v>
      </c>
      <c r="J95" s="125" t="s">
        <v>745</v>
      </c>
      <c r="K95" s="125">
        <v>5</v>
      </c>
      <c r="L95" s="122" t="s">
        <v>21</v>
      </c>
      <c r="M95" s="125" t="s">
        <v>746</v>
      </c>
      <c r="N95" s="125" t="s">
        <v>747</v>
      </c>
      <c r="O95" s="226">
        <v>1</v>
      </c>
      <c r="P95" s="116">
        <v>44075</v>
      </c>
      <c r="Q95" s="227">
        <v>44561</v>
      </c>
      <c r="R95" s="128" t="s">
        <v>31</v>
      </c>
      <c r="S95" s="117" t="s">
        <v>68</v>
      </c>
      <c r="T95" s="122" t="s">
        <v>253</v>
      </c>
      <c r="U95" s="158" t="s">
        <v>315</v>
      </c>
      <c r="V95" s="185"/>
      <c r="W95" s="182"/>
      <c r="X95" s="193"/>
      <c r="Y95" s="161"/>
      <c r="Z95" s="161"/>
      <c r="AA95" s="233"/>
      <c r="AB95" s="185"/>
      <c r="AC95" s="182"/>
      <c r="AD95" s="193"/>
      <c r="AE95" s="161"/>
      <c r="AF95" s="161"/>
      <c r="AG95" s="233"/>
      <c r="AH95" s="97">
        <v>44196</v>
      </c>
      <c r="AI95" s="93" t="s">
        <v>1046</v>
      </c>
      <c r="AJ95" s="60">
        <v>2</v>
      </c>
      <c r="AK95" s="61">
        <f t="shared" si="14"/>
        <v>0.4</v>
      </c>
      <c r="AL95" s="242">
        <f t="shared" si="15"/>
        <v>0.4</v>
      </c>
      <c r="AM95" s="60" t="b">
        <f t="shared" si="18"/>
        <v>0</v>
      </c>
      <c r="AN95" s="60" t="str">
        <f t="shared" si="16"/>
        <v>EN PROCESO</v>
      </c>
      <c r="AO95" s="60" t="str">
        <f t="shared" si="19"/>
        <v>EN PROCESO</v>
      </c>
      <c r="AP95" s="106" t="s">
        <v>1146</v>
      </c>
      <c r="AQ95" s="100" t="s">
        <v>344</v>
      </c>
      <c r="AR95" s="220" t="str">
        <f t="shared" si="17"/>
        <v>PENDIENTE</v>
      </c>
      <c r="AS95" s="60"/>
      <c r="AT95" s="60"/>
      <c r="AU95" s="98"/>
    </row>
    <row r="96" spans="1:47" s="95" customFormat="1" ht="409.6" x14ac:dyDescent="0.2">
      <c r="A96" s="136">
        <v>292</v>
      </c>
      <c r="B96" s="116">
        <v>44039</v>
      </c>
      <c r="C96" s="117" t="s">
        <v>19</v>
      </c>
      <c r="D96" s="117" t="s">
        <v>735</v>
      </c>
      <c r="E96" s="116">
        <v>44039</v>
      </c>
      <c r="F96" s="117" t="s">
        <v>748</v>
      </c>
      <c r="G96" s="123" t="s">
        <v>749</v>
      </c>
      <c r="H96" s="159" t="s">
        <v>750</v>
      </c>
      <c r="I96" s="162" t="s">
        <v>751</v>
      </c>
      <c r="J96" s="125" t="s">
        <v>752</v>
      </c>
      <c r="K96" s="125">
        <v>4</v>
      </c>
      <c r="L96" s="117" t="s">
        <v>21</v>
      </c>
      <c r="M96" s="128" t="s">
        <v>753</v>
      </c>
      <c r="N96" s="128" t="s">
        <v>754</v>
      </c>
      <c r="O96" s="226">
        <v>1</v>
      </c>
      <c r="P96" s="116">
        <v>44067</v>
      </c>
      <c r="Q96" s="227">
        <v>44432</v>
      </c>
      <c r="R96" s="128" t="s">
        <v>755</v>
      </c>
      <c r="S96" s="117" t="s">
        <v>756</v>
      </c>
      <c r="T96" s="117" t="s">
        <v>757</v>
      </c>
      <c r="U96" s="158" t="s">
        <v>315</v>
      </c>
      <c r="V96" s="185"/>
      <c r="W96" s="182"/>
      <c r="X96" s="193"/>
      <c r="Y96" s="161"/>
      <c r="Z96" s="161"/>
      <c r="AA96" s="233"/>
      <c r="AB96" s="185"/>
      <c r="AC96" s="182"/>
      <c r="AD96" s="193"/>
      <c r="AE96" s="161"/>
      <c r="AF96" s="161"/>
      <c r="AG96" s="233"/>
      <c r="AH96" s="97">
        <v>44196</v>
      </c>
      <c r="AI96" s="93" t="s">
        <v>1147</v>
      </c>
      <c r="AJ96" s="60">
        <v>2</v>
      </c>
      <c r="AK96" s="61">
        <f t="shared" si="14"/>
        <v>0.5</v>
      </c>
      <c r="AL96" s="242">
        <f t="shared" si="15"/>
        <v>0.5</v>
      </c>
      <c r="AM96" s="60" t="b">
        <f t="shared" si="18"/>
        <v>0</v>
      </c>
      <c r="AN96" s="60" t="str">
        <f t="shared" si="16"/>
        <v>EN PROCESO</v>
      </c>
      <c r="AO96" s="60" t="str">
        <f t="shared" si="19"/>
        <v>EN PROCESO</v>
      </c>
      <c r="AP96" s="106" t="s">
        <v>1148</v>
      </c>
      <c r="AQ96" s="100" t="s">
        <v>344</v>
      </c>
      <c r="AR96" s="220" t="str">
        <f t="shared" si="17"/>
        <v>PENDIENTE</v>
      </c>
      <c r="AS96" s="60"/>
      <c r="AT96" s="60"/>
      <c r="AU96" s="98"/>
    </row>
    <row r="97" spans="1:47" s="95" customFormat="1" ht="79.8" x14ac:dyDescent="0.2">
      <c r="A97" s="136">
        <v>293</v>
      </c>
      <c r="B97" s="116">
        <v>44039</v>
      </c>
      <c r="C97" s="117" t="s">
        <v>19</v>
      </c>
      <c r="D97" s="117" t="s">
        <v>735</v>
      </c>
      <c r="E97" s="116">
        <v>44039</v>
      </c>
      <c r="F97" s="117" t="s">
        <v>758</v>
      </c>
      <c r="G97" s="123" t="s">
        <v>759</v>
      </c>
      <c r="H97" s="159" t="s">
        <v>77</v>
      </c>
      <c r="I97" s="236" t="s">
        <v>760</v>
      </c>
      <c r="J97" s="125" t="s">
        <v>761</v>
      </c>
      <c r="K97" s="128">
        <v>1</v>
      </c>
      <c r="L97" s="122" t="s">
        <v>21</v>
      </c>
      <c r="M97" s="128" t="s">
        <v>762</v>
      </c>
      <c r="N97" s="128" t="s">
        <v>763</v>
      </c>
      <c r="O97" s="226">
        <v>1</v>
      </c>
      <c r="P97" s="116">
        <v>44075</v>
      </c>
      <c r="Q97" s="227">
        <v>44561</v>
      </c>
      <c r="R97" s="128" t="s">
        <v>31</v>
      </c>
      <c r="S97" s="117" t="s">
        <v>68</v>
      </c>
      <c r="T97" s="117" t="s">
        <v>253</v>
      </c>
      <c r="U97" s="158" t="s">
        <v>315</v>
      </c>
      <c r="V97" s="185"/>
      <c r="W97" s="182"/>
      <c r="X97" s="193"/>
      <c r="Y97" s="161"/>
      <c r="Z97" s="161"/>
      <c r="AA97" s="233"/>
      <c r="AB97" s="185"/>
      <c r="AC97" s="182"/>
      <c r="AD97" s="193"/>
      <c r="AE97" s="161"/>
      <c r="AF97" s="161"/>
      <c r="AG97" s="233"/>
      <c r="AH97" s="97">
        <v>44196</v>
      </c>
      <c r="AI97" s="93" t="s">
        <v>1047</v>
      </c>
      <c r="AJ97" s="60">
        <v>1</v>
      </c>
      <c r="AK97" s="61">
        <f t="shared" si="14"/>
        <v>1</v>
      </c>
      <c r="AL97" s="242">
        <f t="shared" si="15"/>
        <v>1</v>
      </c>
      <c r="AM97" s="60" t="b">
        <f t="shared" si="18"/>
        <v>0</v>
      </c>
      <c r="AN97" s="60" t="str">
        <f t="shared" si="16"/>
        <v>TERMINADA</v>
      </c>
      <c r="AO97" s="60" t="str">
        <f t="shared" si="19"/>
        <v>TERMINADA</v>
      </c>
      <c r="AP97" s="106" t="s">
        <v>1149</v>
      </c>
      <c r="AQ97" s="100" t="s">
        <v>344</v>
      </c>
      <c r="AR97" s="220" t="str">
        <f t="shared" si="17"/>
        <v>CUMPLIDA</v>
      </c>
      <c r="AS97" s="60" t="s">
        <v>1048</v>
      </c>
      <c r="AT97" s="60" t="s">
        <v>242</v>
      </c>
      <c r="AU97" s="98" t="s">
        <v>1191</v>
      </c>
    </row>
    <row r="98" spans="1:47" s="95" customFormat="1" ht="57" x14ac:dyDescent="0.2">
      <c r="A98" s="136">
        <v>294</v>
      </c>
      <c r="B98" s="116">
        <v>44039</v>
      </c>
      <c r="C98" s="117" t="s">
        <v>19</v>
      </c>
      <c r="D98" s="117" t="s">
        <v>735</v>
      </c>
      <c r="E98" s="116">
        <v>44039</v>
      </c>
      <c r="F98" s="117" t="s">
        <v>764</v>
      </c>
      <c r="G98" s="123" t="s">
        <v>765</v>
      </c>
      <c r="H98" s="159" t="s">
        <v>77</v>
      </c>
      <c r="I98" s="162" t="s">
        <v>766</v>
      </c>
      <c r="J98" s="125" t="s">
        <v>767</v>
      </c>
      <c r="K98" s="128">
        <v>1</v>
      </c>
      <c r="L98" s="122" t="s">
        <v>21</v>
      </c>
      <c r="M98" s="128" t="s">
        <v>768</v>
      </c>
      <c r="N98" s="128" t="s">
        <v>769</v>
      </c>
      <c r="O98" s="226">
        <v>1</v>
      </c>
      <c r="P98" s="116">
        <v>44075</v>
      </c>
      <c r="Q98" s="227">
        <v>44561</v>
      </c>
      <c r="R98" s="128" t="s">
        <v>31</v>
      </c>
      <c r="S98" s="117" t="s">
        <v>68</v>
      </c>
      <c r="T98" s="117" t="s">
        <v>253</v>
      </c>
      <c r="U98" s="158" t="s">
        <v>315</v>
      </c>
      <c r="V98" s="185"/>
      <c r="W98" s="182"/>
      <c r="X98" s="193"/>
      <c r="Y98" s="161"/>
      <c r="Z98" s="161"/>
      <c r="AA98" s="233"/>
      <c r="AB98" s="185"/>
      <c r="AC98" s="182"/>
      <c r="AD98" s="193"/>
      <c r="AE98" s="161"/>
      <c r="AF98" s="161"/>
      <c r="AG98" s="233"/>
      <c r="AH98" s="97">
        <v>44196</v>
      </c>
      <c r="AI98" s="93" t="s">
        <v>1036</v>
      </c>
      <c r="AJ98" s="60">
        <v>0</v>
      </c>
      <c r="AK98" s="61">
        <f t="shared" si="14"/>
        <v>0</v>
      </c>
      <c r="AL98" s="242">
        <f t="shared" si="15"/>
        <v>0</v>
      </c>
      <c r="AM98" s="60" t="b">
        <f t="shared" si="18"/>
        <v>0</v>
      </c>
      <c r="AN98" s="60" t="str">
        <f t="shared" si="16"/>
        <v>SIN INICIAR</v>
      </c>
      <c r="AO98" s="60" t="str">
        <f t="shared" si="19"/>
        <v>SIN INICIAR</v>
      </c>
      <c r="AP98" s="106" t="s">
        <v>1150</v>
      </c>
      <c r="AQ98" s="100" t="s">
        <v>344</v>
      </c>
      <c r="AR98" s="220" t="str">
        <f t="shared" si="17"/>
        <v>PENDIENTE</v>
      </c>
      <c r="AS98" s="60"/>
      <c r="AT98" s="60"/>
      <c r="AU98" s="98"/>
    </row>
    <row r="99" spans="1:47" s="95" customFormat="1" ht="102.6" x14ac:dyDescent="0.2">
      <c r="A99" s="136">
        <v>295</v>
      </c>
      <c r="B99" s="116">
        <v>44039</v>
      </c>
      <c r="C99" s="117" t="s">
        <v>19</v>
      </c>
      <c r="D99" s="117" t="s">
        <v>735</v>
      </c>
      <c r="E99" s="116">
        <v>44039</v>
      </c>
      <c r="F99" s="117" t="s">
        <v>770</v>
      </c>
      <c r="G99" s="123" t="s">
        <v>771</v>
      </c>
      <c r="H99" s="159" t="s">
        <v>77</v>
      </c>
      <c r="I99" s="162" t="s">
        <v>772</v>
      </c>
      <c r="J99" s="125" t="s">
        <v>773</v>
      </c>
      <c r="K99" s="125">
        <v>1</v>
      </c>
      <c r="L99" s="122" t="s">
        <v>21</v>
      </c>
      <c r="M99" s="128" t="s">
        <v>774</v>
      </c>
      <c r="N99" s="128" t="s">
        <v>775</v>
      </c>
      <c r="O99" s="228">
        <v>1</v>
      </c>
      <c r="P99" s="116">
        <v>44075</v>
      </c>
      <c r="Q99" s="227">
        <v>44561</v>
      </c>
      <c r="R99" s="125" t="s">
        <v>31</v>
      </c>
      <c r="S99" s="117" t="s">
        <v>68</v>
      </c>
      <c r="T99" s="117" t="s">
        <v>253</v>
      </c>
      <c r="U99" s="158" t="s">
        <v>315</v>
      </c>
      <c r="V99" s="185"/>
      <c r="W99" s="182"/>
      <c r="X99" s="193"/>
      <c r="Y99" s="161"/>
      <c r="Z99" s="161"/>
      <c r="AA99" s="233"/>
      <c r="AB99" s="185"/>
      <c r="AC99" s="182"/>
      <c r="AD99" s="193"/>
      <c r="AE99" s="161"/>
      <c r="AF99" s="161"/>
      <c r="AG99" s="233"/>
      <c r="AH99" s="97">
        <v>44196</v>
      </c>
      <c r="AI99" s="93" t="s">
        <v>1049</v>
      </c>
      <c r="AJ99" s="60">
        <v>1</v>
      </c>
      <c r="AK99" s="61">
        <f t="shared" si="14"/>
        <v>1</v>
      </c>
      <c r="AL99" s="242">
        <f t="shared" si="15"/>
        <v>1</v>
      </c>
      <c r="AM99" s="60" t="b">
        <f t="shared" si="18"/>
        <v>0</v>
      </c>
      <c r="AN99" s="60" t="str">
        <f t="shared" si="16"/>
        <v>TERMINADA</v>
      </c>
      <c r="AO99" s="60" t="str">
        <f t="shared" si="19"/>
        <v>TERMINADA</v>
      </c>
      <c r="AP99" s="106" t="s">
        <v>1051</v>
      </c>
      <c r="AQ99" s="100" t="s">
        <v>344</v>
      </c>
      <c r="AR99" s="220" t="str">
        <f t="shared" si="17"/>
        <v>CUMPLIDA</v>
      </c>
      <c r="AS99" s="60" t="s">
        <v>1050</v>
      </c>
      <c r="AT99" s="60" t="s">
        <v>242</v>
      </c>
      <c r="AU99" s="98" t="s">
        <v>1191</v>
      </c>
    </row>
    <row r="100" spans="1:47" s="95" customFormat="1" ht="353.4" x14ac:dyDescent="0.2">
      <c r="A100" s="136">
        <v>296</v>
      </c>
      <c r="B100" s="116">
        <v>44039</v>
      </c>
      <c r="C100" s="117" t="s">
        <v>19</v>
      </c>
      <c r="D100" s="117" t="s">
        <v>735</v>
      </c>
      <c r="E100" s="116">
        <v>44039</v>
      </c>
      <c r="F100" s="117" t="s">
        <v>776</v>
      </c>
      <c r="G100" s="124" t="s">
        <v>777</v>
      </c>
      <c r="H100" s="159" t="s">
        <v>778</v>
      </c>
      <c r="I100" s="162" t="s">
        <v>779</v>
      </c>
      <c r="J100" s="229" t="s">
        <v>780</v>
      </c>
      <c r="K100" s="125">
        <v>7</v>
      </c>
      <c r="L100" s="122" t="s">
        <v>21</v>
      </c>
      <c r="M100" s="125" t="s">
        <v>781</v>
      </c>
      <c r="N100" s="125" t="s">
        <v>782</v>
      </c>
      <c r="O100" s="226">
        <v>1</v>
      </c>
      <c r="P100" s="116">
        <v>44075</v>
      </c>
      <c r="Q100" s="227">
        <v>44561</v>
      </c>
      <c r="R100" s="128" t="s">
        <v>31</v>
      </c>
      <c r="S100" s="117" t="s">
        <v>783</v>
      </c>
      <c r="T100" s="117" t="s">
        <v>784</v>
      </c>
      <c r="U100" s="158" t="s">
        <v>315</v>
      </c>
      <c r="V100" s="185"/>
      <c r="W100" s="182"/>
      <c r="X100" s="193"/>
      <c r="Y100" s="161"/>
      <c r="Z100" s="161"/>
      <c r="AA100" s="233"/>
      <c r="AB100" s="185"/>
      <c r="AC100" s="182"/>
      <c r="AD100" s="193"/>
      <c r="AE100" s="161"/>
      <c r="AF100" s="161"/>
      <c r="AG100" s="233"/>
      <c r="AH100" s="97">
        <v>44196</v>
      </c>
      <c r="AI100" s="93" t="s">
        <v>1151</v>
      </c>
      <c r="AJ100" s="60">
        <v>3</v>
      </c>
      <c r="AK100" s="61">
        <f t="shared" si="14"/>
        <v>0.42857142857142855</v>
      </c>
      <c r="AL100" s="242">
        <f t="shared" si="15"/>
        <v>0.42857142857142855</v>
      </c>
      <c r="AM100" s="60" t="b">
        <f t="shared" si="18"/>
        <v>0</v>
      </c>
      <c r="AN100" s="60" t="str">
        <f t="shared" si="16"/>
        <v>EN PROCESO</v>
      </c>
      <c r="AO100" s="60" t="str">
        <f t="shared" si="19"/>
        <v>EN PROCESO</v>
      </c>
      <c r="AP100" s="106" t="s">
        <v>1152</v>
      </c>
      <c r="AQ100" s="100" t="s">
        <v>344</v>
      </c>
      <c r="AR100" s="220" t="str">
        <f t="shared" si="17"/>
        <v>PENDIENTE</v>
      </c>
      <c r="AS100" s="60"/>
      <c r="AT100" s="60"/>
      <c r="AU100" s="98"/>
    </row>
    <row r="101" spans="1:47" s="95" customFormat="1" ht="125.4" x14ac:dyDescent="0.2">
      <c r="A101" s="136">
        <v>297</v>
      </c>
      <c r="B101" s="116">
        <v>44039</v>
      </c>
      <c r="C101" s="117" t="s">
        <v>19</v>
      </c>
      <c r="D101" s="117" t="s">
        <v>735</v>
      </c>
      <c r="E101" s="116">
        <v>44039</v>
      </c>
      <c r="F101" s="117" t="s">
        <v>785</v>
      </c>
      <c r="G101" s="124" t="s">
        <v>786</v>
      </c>
      <c r="H101" s="159" t="s">
        <v>77</v>
      </c>
      <c r="I101" s="162" t="s">
        <v>787</v>
      </c>
      <c r="J101" s="125" t="s">
        <v>788</v>
      </c>
      <c r="K101" s="128">
        <v>3</v>
      </c>
      <c r="L101" s="122" t="s">
        <v>21</v>
      </c>
      <c r="M101" s="128" t="s">
        <v>789</v>
      </c>
      <c r="N101" s="128" t="s">
        <v>790</v>
      </c>
      <c r="O101" s="228">
        <v>1</v>
      </c>
      <c r="P101" s="116">
        <v>44075</v>
      </c>
      <c r="Q101" s="227">
        <v>44561</v>
      </c>
      <c r="R101" s="125" t="s">
        <v>31</v>
      </c>
      <c r="S101" s="117" t="s">
        <v>68</v>
      </c>
      <c r="T101" s="117" t="s">
        <v>253</v>
      </c>
      <c r="U101" s="158" t="s">
        <v>315</v>
      </c>
      <c r="V101" s="185"/>
      <c r="W101" s="182"/>
      <c r="X101" s="193"/>
      <c r="Y101" s="161"/>
      <c r="Z101" s="161"/>
      <c r="AA101" s="233"/>
      <c r="AB101" s="185"/>
      <c r="AC101" s="182"/>
      <c r="AD101" s="193"/>
      <c r="AE101" s="161"/>
      <c r="AF101" s="161"/>
      <c r="AG101" s="233"/>
      <c r="AH101" s="97">
        <v>44196</v>
      </c>
      <c r="AI101" s="93" t="s">
        <v>1052</v>
      </c>
      <c r="AJ101" s="60">
        <v>0</v>
      </c>
      <c r="AK101" s="61">
        <f t="shared" si="14"/>
        <v>0</v>
      </c>
      <c r="AL101" s="242">
        <f t="shared" si="15"/>
        <v>0</v>
      </c>
      <c r="AM101" s="60" t="b">
        <f t="shared" si="18"/>
        <v>0</v>
      </c>
      <c r="AN101" s="60" t="str">
        <f t="shared" si="16"/>
        <v>SIN INICIAR</v>
      </c>
      <c r="AO101" s="60" t="str">
        <f t="shared" si="19"/>
        <v>SIN INICIAR</v>
      </c>
      <c r="AP101" s="106" t="s">
        <v>1205</v>
      </c>
      <c r="AQ101" s="100" t="s">
        <v>344</v>
      </c>
      <c r="AR101" s="220" t="str">
        <f t="shared" si="17"/>
        <v>PENDIENTE</v>
      </c>
      <c r="AS101" s="60"/>
      <c r="AT101" s="60"/>
      <c r="AU101" s="98"/>
    </row>
    <row r="102" spans="1:47" s="95" customFormat="1" ht="102.6" x14ac:dyDescent="0.2">
      <c r="A102" s="136">
        <v>298</v>
      </c>
      <c r="B102" s="116">
        <v>44039</v>
      </c>
      <c r="C102" s="117" t="s">
        <v>19</v>
      </c>
      <c r="D102" s="117" t="s">
        <v>735</v>
      </c>
      <c r="E102" s="116">
        <v>44039</v>
      </c>
      <c r="F102" s="117" t="s">
        <v>791</v>
      </c>
      <c r="G102" s="123" t="s">
        <v>792</v>
      </c>
      <c r="H102" s="159" t="s">
        <v>77</v>
      </c>
      <c r="I102" s="236" t="s">
        <v>793</v>
      </c>
      <c r="J102" s="125" t="s">
        <v>794</v>
      </c>
      <c r="K102" s="128">
        <v>2</v>
      </c>
      <c r="L102" s="122" t="s">
        <v>21</v>
      </c>
      <c r="M102" s="128" t="s">
        <v>795</v>
      </c>
      <c r="N102" s="128" t="s">
        <v>796</v>
      </c>
      <c r="O102" s="226">
        <v>1</v>
      </c>
      <c r="P102" s="116">
        <v>44075</v>
      </c>
      <c r="Q102" s="227">
        <v>44227</v>
      </c>
      <c r="R102" s="128" t="s">
        <v>31</v>
      </c>
      <c r="S102" s="117" t="s">
        <v>68</v>
      </c>
      <c r="T102" s="117" t="s">
        <v>253</v>
      </c>
      <c r="U102" s="158" t="s">
        <v>315</v>
      </c>
      <c r="V102" s="185"/>
      <c r="W102" s="182"/>
      <c r="X102" s="193"/>
      <c r="Y102" s="161"/>
      <c r="Z102" s="161"/>
      <c r="AA102" s="233"/>
      <c r="AB102" s="185"/>
      <c r="AC102" s="182"/>
      <c r="AD102" s="193"/>
      <c r="AE102" s="161"/>
      <c r="AF102" s="161"/>
      <c r="AG102" s="233"/>
      <c r="AH102" s="97">
        <v>44196</v>
      </c>
      <c r="AI102" s="93" t="s">
        <v>1054</v>
      </c>
      <c r="AJ102" s="60">
        <v>2</v>
      </c>
      <c r="AK102" s="61">
        <f t="shared" si="14"/>
        <v>1</v>
      </c>
      <c r="AL102" s="242">
        <f t="shared" si="15"/>
        <v>1</v>
      </c>
      <c r="AM102" s="60" t="b">
        <f t="shared" si="18"/>
        <v>0</v>
      </c>
      <c r="AN102" s="60" t="str">
        <f t="shared" si="16"/>
        <v>TERMINADA</v>
      </c>
      <c r="AO102" s="60" t="str">
        <f t="shared" si="19"/>
        <v>TERMINADA</v>
      </c>
      <c r="AP102" s="106" t="s">
        <v>1153</v>
      </c>
      <c r="AQ102" s="100" t="s">
        <v>344</v>
      </c>
      <c r="AR102" s="220" t="str">
        <f t="shared" si="17"/>
        <v>CUMPLIDA</v>
      </c>
      <c r="AS102" s="60" t="s">
        <v>1053</v>
      </c>
      <c r="AT102" s="60" t="s">
        <v>242</v>
      </c>
      <c r="AU102" s="98" t="s">
        <v>1191</v>
      </c>
    </row>
    <row r="103" spans="1:47" s="95" customFormat="1" ht="102.6" x14ac:dyDescent="0.2">
      <c r="A103" s="136">
        <v>299</v>
      </c>
      <c r="B103" s="116">
        <v>44039</v>
      </c>
      <c r="C103" s="117" t="s">
        <v>19</v>
      </c>
      <c r="D103" s="117" t="s">
        <v>735</v>
      </c>
      <c r="E103" s="116">
        <v>44039</v>
      </c>
      <c r="F103" s="117" t="s">
        <v>797</v>
      </c>
      <c r="G103" s="123" t="s">
        <v>798</v>
      </c>
      <c r="H103" s="159" t="s">
        <v>77</v>
      </c>
      <c r="I103" s="236" t="s">
        <v>799</v>
      </c>
      <c r="J103" s="125" t="s">
        <v>800</v>
      </c>
      <c r="K103" s="128">
        <v>1</v>
      </c>
      <c r="L103" s="117" t="s">
        <v>21</v>
      </c>
      <c r="M103" s="128" t="s">
        <v>795</v>
      </c>
      <c r="N103" s="128" t="s">
        <v>801</v>
      </c>
      <c r="O103" s="226">
        <v>1</v>
      </c>
      <c r="P103" s="116">
        <v>44075</v>
      </c>
      <c r="Q103" s="227">
        <v>44227</v>
      </c>
      <c r="R103" s="128" t="s">
        <v>31</v>
      </c>
      <c r="S103" s="117" t="s">
        <v>68</v>
      </c>
      <c r="T103" s="117" t="s">
        <v>253</v>
      </c>
      <c r="U103" s="158" t="s">
        <v>315</v>
      </c>
      <c r="V103" s="185"/>
      <c r="W103" s="182"/>
      <c r="X103" s="193"/>
      <c r="Y103" s="161"/>
      <c r="Z103" s="161"/>
      <c r="AA103" s="233"/>
      <c r="AB103" s="185"/>
      <c r="AC103" s="182"/>
      <c r="AD103" s="193"/>
      <c r="AE103" s="161"/>
      <c r="AF103" s="161"/>
      <c r="AG103" s="233"/>
      <c r="AH103" s="97">
        <v>44196</v>
      </c>
      <c r="AI103" s="93" t="s">
        <v>1055</v>
      </c>
      <c r="AJ103" s="60">
        <v>1</v>
      </c>
      <c r="AK103" s="61">
        <f t="shared" si="14"/>
        <v>1</v>
      </c>
      <c r="AL103" s="242">
        <f t="shared" si="15"/>
        <v>1</v>
      </c>
      <c r="AM103" s="60" t="b">
        <f t="shared" si="18"/>
        <v>0</v>
      </c>
      <c r="AN103" s="60" t="str">
        <f t="shared" si="16"/>
        <v>TERMINADA</v>
      </c>
      <c r="AO103" s="60" t="str">
        <f t="shared" si="19"/>
        <v>TERMINADA</v>
      </c>
      <c r="AP103" s="106" t="s">
        <v>1154</v>
      </c>
      <c r="AQ103" s="100" t="s">
        <v>344</v>
      </c>
      <c r="AR103" s="220" t="str">
        <f t="shared" si="17"/>
        <v>CUMPLIDA</v>
      </c>
      <c r="AS103" s="60" t="s">
        <v>1056</v>
      </c>
      <c r="AT103" s="60" t="s">
        <v>242</v>
      </c>
      <c r="AU103" s="98"/>
    </row>
    <row r="104" spans="1:47" s="95" customFormat="1" ht="136.80000000000001" x14ac:dyDescent="0.2">
      <c r="A104" s="136">
        <v>300</v>
      </c>
      <c r="B104" s="116">
        <v>44039</v>
      </c>
      <c r="C104" s="117" t="s">
        <v>19</v>
      </c>
      <c r="D104" s="117" t="s">
        <v>735</v>
      </c>
      <c r="E104" s="116">
        <v>44039</v>
      </c>
      <c r="F104" s="117" t="s">
        <v>802</v>
      </c>
      <c r="G104" s="124" t="s">
        <v>803</v>
      </c>
      <c r="H104" s="159" t="s">
        <v>750</v>
      </c>
      <c r="I104" s="162" t="s">
        <v>804</v>
      </c>
      <c r="J104" s="125" t="s">
        <v>805</v>
      </c>
      <c r="K104" s="125">
        <v>1</v>
      </c>
      <c r="L104" s="122" t="s">
        <v>21</v>
      </c>
      <c r="M104" s="128" t="s">
        <v>795</v>
      </c>
      <c r="N104" s="125" t="s">
        <v>806</v>
      </c>
      <c r="O104" s="228">
        <v>1</v>
      </c>
      <c r="P104" s="116">
        <v>44075</v>
      </c>
      <c r="Q104" s="227">
        <v>44227</v>
      </c>
      <c r="R104" s="128" t="s">
        <v>32</v>
      </c>
      <c r="S104" s="117" t="s">
        <v>783</v>
      </c>
      <c r="T104" s="117" t="s">
        <v>807</v>
      </c>
      <c r="U104" s="158" t="s">
        <v>315</v>
      </c>
      <c r="V104" s="185"/>
      <c r="W104" s="182"/>
      <c r="X104" s="193"/>
      <c r="Y104" s="161"/>
      <c r="Z104" s="161"/>
      <c r="AA104" s="233"/>
      <c r="AB104" s="185"/>
      <c r="AC104" s="182"/>
      <c r="AD104" s="193"/>
      <c r="AE104" s="161"/>
      <c r="AF104" s="161"/>
      <c r="AG104" s="233"/>
      <c r="AH104" s="97">
        <v>44196</v>
      </c>
      <c r="AI104" s="93" t="s">
        <v>1094</v>
      </c>
      <c r="AJ104" s="60">
        <v>0</v>
      </c>
      <c r="AK104" s="61">
        <f t="shared" si="14"/>
        <v>0</v>
      </c>
      <c r="AL104" s="242">
        <f t="shared" si="15"/>
        <v>0</v>
      </c>
      <c r="AM104" s="60" t="b">
        <f t="shared" si="18"/>
        <v>0</v>
      </c>
      <c r="AN104" s="60" t="str">
        <f t="shared" si="16"/>
        <v>SIN INICIAR</v>
      </c>
      <c r="AO104" s="60" t="str">
        <f t="shared" si="19"/>
        <v>SIN INICIAR</v>
      </c>
      <c r="AP104" s="106" t="s">
        <v>1207</v>
      </c>
      <c r="AQ104" s="100" t="s">
        <v>1095</v>
      </c>
      <c r="AR104" s="220" t="str">
        <f t="shared" si="17"/>
        <v>PENDIENTE</v>
      </c>
      <c r="AS104" s="60"/>
      <c r="AT104" s="60"/>
      <c r="AU104" s="98"/>
    </row>
    <row r="105" spans="1:47" s="95" customFormat="1" ht="79.8" x14ac:dyDescent="0.2">
      <c r="A105" s="136">
        <v>301</v>
      </c>
      <c r="B105" s="116">
        <v>44039</v>
      </c>
      <c r="C105" s="117" t="s">
        <v>19</v>
      </c>
      <c r="D105" s="117" t="s">
        <v>735</v>
      </c>
      <c r="E105" s="116">
        <v>44039</v>
      </c>
      <c r="F105" s="117" t="s">
        <v>808</v>
      </c>
      <c r="G105" s="123" t="s">
        <v>809</v>
      </c>
      <c r="H105" s="159" t="s">
        <v>77</v>
      </c>
      <c r="I105" s="236" t="s">
        <v>810</v>
      </c>
      <c r="J105" s="125" t="s">
        <v>811</v>
      </c>
      <c r="K105" s="128">
        <v>3</v>
      </c>
      <c r="L105" s="117" t="s">
        <v>21</v>
      </c>
      <c r="M105" s="128" t="s">
        <v>753</v>
      </c>
      <c r="N105" s="128" t="s">
        <v>812</v>
      </c>
      <c r="O105" s="226">
        <v>1</v>
      </c>
      <c r="P105" s="116">
        <v>44075</v>
      </c>
      <c r="Q105" s="227">
        <v>44561</v>
      </c>
      <c r="R105" s="128" t="s">
        <v>31</v>
      </c>
      <c r="S105" s="117" t="s">
        <v>68</v>
      </c>
      <c r="T105" s="117" t="s">
        <v>253</v>
      </c>
      <c r="U105" s="158" t="s">
        <v>315</v>
      </c>
      <c r="V105" s="185"/>
      <c r="W105" s="182"/>
      <c r="X105" s="193"/>
      <c r="Y105" s="161"/>
      <c r="Z105" s="161"/>
      <c r="AA105" s="233"/>
      <c r="AB105" s="185"/>
      <c r="AC105" s="182"/>
      <c r="AD105" s="193"/>
      <c r="AE105" s="161"/>
      <c r="AF105" s="161"/>
      <c r="AG105" s="233"/>
      <c r="AH105" s="97">
        <v>44196</v>
      </c>
      <c r="AI105" s="93" t="s">
        <v>1036</v>
      </c>
      <c r="AJ105" s="60">
        <v>0</v>
      </c>
      <c r="AK105" s="61">
        <f t="shared" si="14"/>
        <v>0</v>
      </c>
      <c r="AL105" s="242">
        <f t="shared" si="15"/>
        <v>0</v>
      </c>
      <c r="AM105" s="60" t="b">
        <f t="shared" si="18"/>
        <v>0</v>
      </c>
      <c r="AN105" s="60" t="str">
        <f t="shared" si="16"/>
        <v>SIN INICIAR</v>
      </c>
      <c r="AO105" s="60" t="str">
        <f t="shared" si="19"/>
        <v>SIN INICIAR</v>
      </c>
      <c r="AP105" s="106" t="s">
        <v>1155</v>
      </c>
      <c r="AQ105" s="100" t="s">
        <v>344</v>
      </c>
      <c r="AR105" s="220" t="str">
        <f t="shared" si="17"/>
        <v>PENDIENTE</v>
      </c>
      <c r="AS105" s="60"/>
      <c r="AT105" s="60"/>
      <c r="AU105" s="98"/>
    </row>
    <row r="106" spans="1:47" s="95" customFormat="1" ht="228" x14ac:dyDescent="0.2">
      <c r="A106" s="136">
        <v>302</v>
      </c>
      <c r="B106" s="116">
        <v>44039</v>
      </c>
      <c r="C106" s="117" t="s">
        <v>19</v>
      </c>
      <c r="D106" s="117" t="s">
        <v>735</v>
      </c>
      <c r="E106" s="116">
        <v>44039</v>
      </c>
      <c r="F106" s="117" t="s">
        <v>813</v>
      </c>
      <c r="G106" s="124" t="s">
        <v>814</v>
      </c>
      <c r="H106" s="159" t="s">
        <v>77</v>
      </c>
      <c r="I106" s="236" t="s">
        <v>815</v>
      </c>
      <c r="J106" s="128" t="s">
        <v>816</v>
      </c>
      <c r="K106" s="128">
        <v>2</v>
      </c>
      <c r="L106" s="117" t="s">
        <v>21</v>
      </c>
      <c r="M106" s="128" t="s">
        <v>753</v>
      </c>
      <c r="N106" s="265" t="s">
        <v>817</v>
      </c>
      <c r="O106" s="226">
        <v>1</v>
      </c>
      <c r="P106" s="116">
        <v>44075</v>
      </c>
      <c r="Q106" s="227">
        <v>44408</v>
      </c>
      <c r="R106" s="128" t="s">
        <v>818</v>
      </c>
      <c r="S106" s="117" t="s">
        <v>1156</v>
      </c>
      <c r="T106" s="117" t="s">
        <v>819</v>
      </c>
      <c r="U106" s="158" t="s">
        <v>315</v>
      </c>
      <c r="V106" s="185"/>
      <c r="W106" s="182"/>
      <c r="X106" s="193"/>
      <c r="Y106" s="161"/>
      <c r="Z106" s="161"/>
      <c r="AA106" s="233"/>
      <c r="AB106" s="185"/>
      <c r="AC106" s="182"/>
      <c r="AD106" s="193"/>
      <c r="AE106" s="161"/>
      <c r="AF106" s="161"/>
      <c r="AG106" s="233"/>
      <c r="AH106" s="97">
        <v>44196</v>
      </c>
      <c r="AI106" s="93" t="s">
        <v>1013</v>
      </c>
      <c r="AJ106" s="60">
        <v>2</v>
      </c>
      <c r="AK106" s="61">
        <f t="shared" si="14"/>
        <v>1</v>
      </c>
      <c r="AL106" s="242">
        <f t="shared" si="15"/>
        <v>1</v>
      </c>
      <c r="AM106" s="60" t="b">
        <f t="shared" si="18"/>
        <v>0</v>
      </c>
      <c r="AN106" s="60" t="str">
        <f t="shared" si="16"/>
        <v>TERMINADA</v>
      </c>
      <c r="AO106" s="60" t="str">
        <f t="shared" si="19"/>
        <v>TERMINADA</v>
      </c>
      <c r="AP106" s="106" t="s">
        <v>1157</v>
      </c>
      <c r="AQ106" s="100" t="s">
        <v>344</v>
      </c>
      <c r="AR106" s="220" t="str">
        <f t="shared" si="17"/>
        <v>CUMPLIDA</v>
      </c>
      <c r="AS106" s="60" t="s">
        <v>1015</v>
      </c>
      <c r="AT106" s="60" t="s">
        <v>242</v>
      </c>
      <c r="AU106" s="98" t="s">
        <v>1191</v>
      </c>
    </row>
    <row r="107" spans="1:47" s="95" customFormat="1" ht="228" x14ac:dyDescent="0.2">
      <c r="A107" s="136">
        <v>303</v>
      </c>
      <c r="B107" s="112">
        <v>44106</v>
      </c>
      <c r="C107" s="111" t="s">
        <v>19</v>
      </c>
      <c r="D107" s="113" t="s">
        <v>967</v>
      </c>
      <c r="E107" s="112">
        <v>44106</v>
      </c>
      <c r="F107" s="266">
        <v>11.1</v>
      </c>
      <c r="G107" s="113" t="s">
        <v>968</v>
      </c>
      <c r="H107" s="111" t="s">
        <v>969</v>
      </c>
      <c r="I107" s="262" t="s">
        <v>970</v>
      </c>
      <c r="J107" s="262" t="s">
        <v>971</v>
      </c>
      <c r="K107" s="111">
        <v>5</v>
      </c>
      <c r="L107" s="111" t="s">
        <v>21</v>
      </c>
      <c r="M107" s="111" t="s">
        <v>120</v>
      </c>
      <c r="N107" s="270" t="s">
        <v>917</v>
      </c>
      <c r="O107" s="180">
        <v>1</v>
      </c>
      <c r="P107" s="112">
        <v>44119</v>
      </c>
      <c r="Q107" s="112">
        <v>44377</v>
      </c>
      <c r="R107" s="111" t="s">
        <v>80</v>
      </c>
      <c r="S107" s="125" t="s">
        <v>48</v>
      </c>
      <c r="T107" s="125" t="s">
        <v>972</v>
      </c>
      <c r="U107" s="158" t="s">
        <v>347</v>
      </c>
      <c r="V107" s="185"/>
      <c r="W107" s="182"/>
      <c r="X107" s="193"/>
      <c r="Y107" s="161"/>
      <c r="Z107" s="161"/>
      <c r="AA107" s="233"/>
      <c r="AB107" s="185"/>
      <c r="AC107" s="182"/>
      <c r="AD107" s="193"/>
      <c r="AE107" s="161"/>
      <c r="AF107" s="161"/>
      <c r="AG107" s="233"/>
      <c r="AH107" s="97">
        <v>44196</v>
      </c>
      <c r="AI107" s="93" t="s">
        <v>1017</v>
      </c>
      <c r="AJ107" s="60">
        <v>1</v>
      </c>
      <c r="AK107" s="61">
        <f t="shared" si="14"/>
        <v>0.2</v>
      </c>
      <c r="AL107" s="242">
        <f t="shared" si="15"/>
        <v>0.2</v>
      </c>
      <c r="AM107" s="60" t="b">
        <f t="shared" si="18"/>
        <v>0</v>
      </c>
      <c r="AN107" s="60" t="str">
        <f t="shared" si="16"/>
        <v>EN PROCESO</v>
      </c>
      <c r="AO107" s="60" t="str">
        <f t="shared" si="19"/>
        <v>EN PROCESO</v>
      </c>
      <c r="AP107" s="106" t="s">
        <v>1020</v>
      </c>
      <c r="AQ107" s="100" t="s">
        <v>344</v>
      </c>
      <c r="AR107" s="220" t="str">
        <f t="shared" si="17"/>
        <v>PENDIENTE</v>
      </c>
      <c r="AS107" s="60"/>
      <c r="AT107" s="60"/>
      <c r="AU107" s="98"/>
    </row>
    <row r="108" spans="1:47" s="95" customFormat="1" ht="68.400000000000006" x14ac:dyDescent="0.2">
      <c r="A108" s="136">
        <v>304</v>
      </c>
      <c r="B108" s="112">
        <v>44106</v>
      </c>
      <c r="C108" s="111" t="s">
        <v>19</v>
      </c>
      <c r="D108" s="113" t="s">
        <v>967</v>
      </c>
      <c r="E108" s="112">
        <v>44106</v>
      </c>
      <c r="F108" s="266">
        <v>11.2</v>
      </c>
      <c r="G108" s="40" t="s">
        <v>973</v>
      </c>
      <c r="H108" s="111" t="s">
        <v>969</v>
      </c>
      <c r="I108" s="32" t="s">
        <v>974</v>
      </c>
      <c r="J108" s="263" t="s">
        <v>975</v>
      </c>
      <c r="K108" s="23">
        <v>2</v>
      </c>
      <c r="L108" s="111" t="s">
        <v>138</v>
      </c>
      <c r="M108" s="111" t="s">
        <v>120</v>
      </c>
      <c r="N108" s="270" t="s">
        <v>917</v>
      </c>
      <c r="O108" s="180">
        <v>1</v>
      </c>
      <c r="P108" s="112">
        <v>44119</v>
      </c>
      <c r="Q108" s="112">
        <v>44377</v>
      </c>
      <c r="R108" s="23" t="s">
        <v>80</v>
      </c>
      <c r="S108" s="125" t="s">
        <v>48</v>
      </c>
      <c r="T108" s="125" t="s">
        <v>72</v>
      </c>
      <c r="U108" s="158" t="s">
        <v>315</v>
      </c>
      <c r="V108" s="185"/>
      <c r="W108" s="182"/>
      <c r="X108" s="193"/>
      <c r="Y108" s="161"/>
      <c r="Z108" s="161"/>
      <c r="AA108" s="233"/>
      <c r="AB108" s="185"/>
      <c r="AC108" s="182"/>
      <c r="AD108" s="193"/>
      <c r="AE108" s="161"/>
      <c r="AF108" s="161"/>
      <c r="AG108" s="233"/>
      <c r="AH108" s="97">
        <v>44196</v>
      </c>
      <c r="AI108" s="93" t="s">
        <v>994</v>
      </c>
      <c r="AJ108" s="60">
        <v>0</v>
      </c>
      <c r="AK108" s="61">
        <f t="shared" si="14"/>
        <v>0</v>
      </c>
      <c r="AL108" s="242">
        <f t="shared" si="15"/>
        <v>0</v>
      </c>
      <c r="AM108" s="60" t="b">
        <f t="shared" si="18"/>
        <v>0</v>
      </c>
      <c r="AN108" s="60" t="str">
        <f t="shared" si="16"/>
        <v>SIN INICIAR</v>
      </c>
      <c r="AO108" s="60" t="str">
        <f t="shared" si="19"/>
        <v>SIN INICIAR</v>
      </c>
      <c r="AP108" s="106" t="s">
        <v>1018</v>
      </c>
      <c r="AQ108" s="100" t="s">
        <v>344</v>
      </c>
      <c r="AR108" s="220"/>
      <c r="AS108" s="60"/>
      <c r="AT108" s="60"/>
      <c r="AU108" s="98"/>
    </row>
    <row r="109" spans="1:47" s="95" customFormat="1" ht="102.6" x14ac:dyDescent="0.2">
      <c r="A109" s="136">
        <v>305</v>
      </c>
      <c r="B109" s="112">
        <v>44106</v>
      </c>
      <c r="C109" s="111" t="s">
        <v>19</v>
      </c>
      <c r="D109" s="113" t="s">
        <v>967</v>
      </c>
      <c r="E109" s="112">
        <v>44106</v>
      </c>
      <c r="F109" s="111" t="s">
        <v>976</v>
      </c>
      <c r="G109" s="24" t="s">
        <v>977</v>
      </c>
      <c r="H109" s="111" t="s">
        <v>969</v>
      </c>
      <c r="I109" s="264" t="s">
        <v>978</v>
      </c>
      <c r="J109" s="264" t="s">
        <v>979</v>
      </c>
      <c r="K109" s="25">
        <v>2</v>
      </c>
      <c r="L109" s="111" t="s">
        <v>21</v>
      </c>
      <c r="M109" s="23" t="s">
        <v>980</v>
      </c>
      <c r="N109" s="270" t="s">
        <v>917</v>
      </c>
      <c r="O109" s="180">
        <v>1</v>
      </c>
      <c r="P109" s="112">
        <v>44119</v>
      </c>
      <c r="Q109" s="112">
        <v>44484</v>
      </c>
      <c r="R109" s="23" t="s">
        <v>80</v>
      </c>
      <c r="S109" s="125" t="s">
        <v>48</v>
      </c>
      <c r="T109" s="125" t="s">
        <v>72</v>
      </c>
      <c r="U109" s="158" t="s">
        <v>315</v>
      </c>
      <c r="V109" s="185"/>
      <c r="W109" s="182"/>
      <c r="X109" s="193"/>
      <c r="Y109" s="161"/>
      <c r="Z109" s="161"/>
      <c r="AA109" s="233"/>
      <c r="AB109" s="185"/>
      <c r="AC109" s="182"/>
      <c r="AD109" s="193"/>
      <c r="AE109" s="161"/>
      <c r="AF109" s="161"/>
      <c r="AG109" s="233"/>
      <c r="AH109" s="97">
        <v>44196</v>
      </c>
      <c r="AI109" s="93" t="s">
        <v>994</v>
      </c>
      <c r="AJ109" s="60">
        <v>0</v>
      </c>
      <c r="AK109" s="61">
        <f t="shared" si="14"/>
        <v>0</v>
      </c>
      <c r="AL109" s="242">
        <f t="shared" si="15"/>
        <v>0</v>
      </c>
      <c r="AM109" s="60" t="b">
        <f t="shared" si="18"/>
        <v>0</v>
      </c>
      <c r="AN109" s="60" t="str">
        <f t="shared" si="16"/>
        <v>SIN INICIAR</v>
      </c>
      <c r="AO109" s="60" t="str">
        <f t="shared" si="19"/>
        <v>SIN INICIAR</v>
      </c>
      <c r="AP109" s="106" t="s">
        <v>1018</v>
      </c>
      <c r="AQ109" s="100" t="s">
        <v>344</v>
      </c>
      <c r="AR109" s="220"/>
      <c r="AS109" s="60"/>
      <c r="AT109" s="60"/>
      <c r="AU109" s="98"/>
    </row>
    <row r="110" spans="1:47" s="95" customFormat="1" ht="342" x14ac:dyDescent="0.2">
      <c r="A110" s="136">
        <v>306</v>
      </c>
      <c r="B110" s="112">
        <v>44106</v>
      </c>
      <c r="C110" s="111" t="s">
        <v>19</v>
      </c>
      <c r="D110" s="113" t="s">
        <v>967</v>
      </c>
      <c r="E110" s="112">
        <v>44106</v>
      </c>
      <c r="F110" s="111" t="s">
        <v>776</v>
      </c>
      <c r="G110" s="24" t="s">
        <v>981</v>
      </c>
      <c r="H110" s="111" t="s">
        <v>969</v>
      </c>
      <c r="I110" s="264" t="s">
        <v>982</v>
      </c>
      <c r="J110" s="32" t="s">
        <v>983</v>
      </c>
      <c r="K110" s="23">
        <v>7</v>
      </c>
      <c r="L110" s="111" t="s">
        <v>21</v>
      </c>
      <c r="M110" s="23" t="s">
        <v>120</v>
      </c>
      <c r="N110" s="270" t="s">
        <v>917</v>
      </c>
      <c r="O110" s="180">
        <v>1</v>
      </c>
      <c r="P110" s="112">
        <v>44119</v>
      </c>
      <c r="Q110" s="112">
        <v>44484</v>
      </c>
      <c r="R110" s="23" t="s">
        <v>80</v>
      </c>
      <c r="S110" s="125" t="s">
        <v>48</v>
      </c>
      <c r="T110" s="125" t="s">
        <v>72</v>
      </c>
      <c r="U110" s="158" t="s">
        <v>315</v>
      </c>
      <c r="V110" s="185"/>
      <c r="W110" s="182"/>
      <c r="X110" s="193"/>
      <c r="Y110" s="161"/>
      <c r="Z110" s="161"/>
      <c r="AA110" s="233"/>
      <c r="AB110" s="185"/>
      <c r="AC110" s="182"/>
      <c r="AD110" s="193"/>
      <c r="AE110" s="161"/>
      <c r="AF110" s="161"/>
      <c r="AG110" s="233"/>
      <c r="AH110" s="97">
        <v>44196</v>
      </c>
      <c r="AI110" s="93" t="s">
        <v>1019</v>
      </c>
      <c r="AJ110" s="60">
        <v>1</v>
      </c>
      <c r="AK110" s="61">
        <f t="shared" si="14"/>
        <v>0.14285714285714285</v>
      </c>
      <c r="AL110" s="242">
        <f t="shared" si="15"/>
        <v>0.14285714285714285</v>
      </c>
      <c r="AM110" s="60" t="b">
        <f t="shared" si="18"/>
        <v>0</v>
      </c>
      <c r="AN110" s="60" t="str">
        <f t="shared" si="16"/>
        <v>EN PROCESO</v>
      </c>
      <c r="AO110" s="60" t="str">
        <f t="shared" si="19"/>
        <v>EN PROCESO</v>
      </c>
      <c r="AP110" s="106" t="s">
        <v>1158</v>
      </c>
      <c r="AQ110" s="100" t="s">
        <v>344</v>
      </c>
      <c r="AR110" s="220" t="str">
        <f t="shared" si="17"/>
        <v>PENDIENTE</v>
      </c>
      <c r="AS110" s="60"/>
      <c r="AT110" s="60"/>
      <c r="AU110" s="98"/>
    </row>
    <row r="111" spans="1:47" s="95" customFormat="1" ht="91.2" x14ac:dyDescent="0.2">
      <c r="A111" s="136">
        <v>307</v>
      </c>
      <c r="B111" s="22">
        <v>44041</v>
      </c>
      <c r="C111" s="23" t="s">
        <v>19</v>
      </c>
      <c r="D111" s="23" t="s">
        <v>820</v>
      </c>
      <c r="E111" s="22">
        <v>44041</v>
      </c>
      <c r="F111" s="23" t="s">
        <v>821</v>
      </c>
      <c r="G111" s="24" t="s">
        <v>822</v>
      </c>
      <c r="H111" s="143" t="s">
        <v>323</v>
      </c>
      <c r="I111" s="142" t="s">
        <v>823</v>
      </c>
      <c r="J111" s="23" t="s">
        <v>824</v>
      </c>
      <c r="K111" s="23">
        <v>1</v>
      </c>
      <c r="L111" s="23" t="s">
        <v>138</v>
      </c>
      <c r="M111" s="23" t="s">
        <v>825</v>
      </c>
      <c r="N111" s="26" t="s">
        <v>826</v>
      </c>
      <c r="O111" s="27">
        <v>1</v>
      </c>
      <c r="P111" s="22">
        <v>44075</v>
      </c>
      <c r="Q111" s="22">
        <v>44195</v>
      </c>
      <c r="R111" s="23" t="s">
        <v>33</v>
      </c>
      <c r="S111" s="28" t="s">
        <v>68</v>
      </c>
      <c r="T111" s="230" t="s">
        <v>827</v>
      </c>
      <c r="U111" s="158" t="s">
        <v>315</v>
      </c>
      <c r="V111" s="185"/>
      <c r="W111" s="182"/>
      <c r="X111" s="193"/>
      <c r="Y111" s="161"/>
      <c r="Z111" s="161"/>
      <c r="AA111" s="233"/>
      <c r="AB111" s="247">
        <v>44135</v>
      </c>
      <c r="AC111" s="253" t="s">
        <v>934</v>
      </c>
      <c r="AD111" s="254">
        <v>0.5</v>
      </c>
      <c r="AE111" s="202" t="s">
        <v>338</v>
      </c>
      <c r="AF111" s="107"/>
      <c r="AG111" s="255" t="s">
        <v>520</v>
      </c>
      <c r="AH111" s="97">
        <v>44196</v>
      </c>
      <c r="AI111" s="93" t="s">
        <v>1037</v>
      </c>
      <c r="AJ111" s="60">
        <v>0.5</v>
      </c>
      <c r="AK111" s="61">
        <f t="shared" si="14"/>
        <v>0.5</v>
      </c>
      <c r="AL111" s="242">
        <f t="shared" si="15"/>
        <v>0.5</v>
      </c>
      <c r="AM111" s="60" t="str">
        <f t="shared" si="18"/>
        <v>INCUMPLIDA</v>
      </c>
      <c r="AN111" s="60" t="b">
        <f t="shared" si="16"/>
        <v>0</v>
      </c>
      <c r="AO111" s="60" t="str">
        <f t="shared" si="19"/>
        <v>INCUMPLIDA</v>
      </c>
      <c r="AP111" s="106" t="s">
        <v>1038</v>
      </c>
      <c r="AQ111" s="100" t="s">
        <v>344</v>
      </c>
      <c r="AR111" s="220" t="str">
        <f t="shared" si="17"/>
        <v>PENDIENTE</v>
      </c>
      <c r="AS111" s="60"/>
      <c r="AT111" s="60"/>
      <c r="AU111" s="98"/>
    </row>
    <row r="112" spans="1:47" s="95" customFormat="1" ht="114" x14ac:dyDescent="0.2">
      <c r="A112" s="136">
        <v>308</v>
      </c>
      <c r="B112" s="22">
        <v>44041</v>
      </c>
      <c r="C112" s="23" t="s">
        <v>19</v>
      </c>
      <c r="D112" s="23" t="s">
        <v>820</v>
      </c>
      <c r="E112" s="22">
        <v>44041</v>
      </c>
      <c r="F112" s="23" t="s">
        <v>828</v>
      </c>
      <c r="G112" s="24" t="s">
        <v>829</v>
      </c>
      <c r="H112" s="143" t="s">
        <v>323</v>
      </c>
      <c r="I112" s="142" t="s">
        <v>1159</v>
      </c>
      <c r="J112" s="23" t="s">
        <v>1160</v>
      </c>
      <c r="K112" s="23">
        <v>4</v>
      </c>
      <c r="L112" s="23" t="s">
        <v>138</v>
      </c>
      <c r="M112" s="23" t="s">
        <v>825</v>
      </c>
      <c r="N112" s="23" t="s">
        <v>830</v>
      </c>
      <c r="O112" s="27">
        <v>1</v>
      </c>
      <c r="P112" s="22">
        <v>44105</v>
      </c>
      <c r="Q112" s="22">
        <v>44469</v>
      </c>
      <c r="R112" s="23" t="s">
        <v>33</v>
      </c>
      <c r="S112" s="28" t="s">
        <v>68</v>
      </c>
      <c r="T112" s="28" t="s">
        <v>827</v>
      </c>
      <c r="U112" s="158" t="s">
        <v>315</v>
      </c>
      <c r="V112" s="185"/>
      <c r="W112" s="182"/>
      <c r="X112" s="193"/>
      <c r="Y112" s="161"/>
      <c r="Z112" s="161"/>
      <c r="AA112" s="233"/>
      <c r="AB112" s="247">
        <v>44135</v>
      </c>
      <c r="AC112" s="253" t="s">
        <v>935</v>
      </c>
      <c r="AD112" s="254">
        <v>0</v>
      </c>
      <c r="AE112" s="202" t="s">
        <v>340</v>
      </c>
      <c r="AF112" s="107"/>
      <c r="AG112" s="255" t="s">
        <v>520</v>
      </c>
      <c r="AH112" s="97">
        <v>44196</v>
      </c>
      <c r="AI112" s="93" t="s">
        <v>1036</v>
      </c>
      <c r="AJ112" s="60">
        <v>0</v>
      </c>
      <c r="AK112" s="61">
        <f t="shared" si="14"/>
        <v>0</v>
      </c>
      <c r="AL112" s="242">
        <f t="shared" si="15"/>
        <v>0</v>
      </c>
      <c r="AM112" s="60" t="b">
        <f t="shared" si="18"/>
        <v>0</v>
      </c>
      <c r="AN112" s="60" t="str">
        <f t="shared" si="16"/>
        <v>SIN INICIAR</v>
      </c>
      <c r="AO112" s="60" t="str">
        <f t="shared" si="19"/>
        <v>SIN INICIAR</v>
      </c>
      <c r="AP112" s="106" t="s">
        <v>1039</v>
      </c>
      <c r="AQ112" s="100" t="s">
        <v>344</v>
      </c>
      <c r="AR112" s="220" t="str">
        <f t="shared" si="17"/>
        <v>PENDIENTE</v>
      </c>
      <c r="AS112" s="60"/>
      <c r="AT112" s="60"/>
      <c r="AU112" s="98"/>
    </row>
    <row r="113" spans="1:47" s="95" customFormat="1" ht="45.6" x14ac:dyDescent="0.2">
      <c r="A113" s="136">
        <v>309</v>
      </c>
      <c r="B113" s="22">
        <v>44041</v>
      </c>
      <c r="C113" s="23" t="s">
        <v>19</v>
      </c>
      <c r="D113" s="23" t="s">
        <v>820</v>
      </c>
      <c r="E113" s="22">
        <v>44041</v>
      </c>
      <c r="F113" s="23" t="s">
        <v>831</v>
      </c>
      <c r="G113" s="40" t="s">
        <v>832</v>
      </c>
      <c r="H113" s="143" t="s">
        <v>73</v>
      </c>
      <c r="I113" s="142" t="s">
        <v>833</v>
      </c>
      <c r="J113" s="179" t="s">
        <v>1161</v>
      </c>
      <c r="K113" s="179">
        <v>1</v>
      </c>
      <c r="L113" s="23" t="s">
        <v>138</v>
      </c>
      <c r="M113" s="23" t="s">
        <v>834</v>
      </c>
      <c r="N113" s="23" t="s">
        <v>835</v>
      </c>
      <c r="O113" s="27">
        <v>1</v>
      </c>
      <c r="P113" s="22">
        <v>44075</v>
      </c>
      <c r="Q113" s="22">
        <v>44377</v>
      </c>
      <c r="R113" s="23" t="s">
        <v>32</v>
      </c>
      <c r="S113" s="28" t="s">
        <v>313</v>
      </c>
      <c r="T113" s="28" t="s">
        <v>277</v>
      </c>
      <c r="U113" s="158" t="s">
        <v>315</v>
      </c>
      <c r="V113" s="185"/>
      <c r="W113" s="182"/>
      <c r="X113" s="193"/>
      <c r="Y113" s="161"/>
      <c r="Z113" s="161"/>
      <c r="AA113" s="233"/>
      <c r="AB113" s="247">
        <v>44135</v>
      </c>
      <c r="AC113" s="253" t="s">
        <v>935</v>
      </c>
      <c r="AD113" s="254">
        <v>0</v>
      </c>
      <c r="AE113" s="202" t="s">
        <v>340</v>
      </c>
      <c r="AF113" s="107"/>
      <c r="AG113" s="255" t="s">
        <v>345</v>
      </c>
      <c r="AH113" s="97">
        <v>44196</v>
      </c>
      <c r="AI113" s="93" t="s">
        <v>1036</v>
      </c>
      <c r="AJ113" s="60">
        <v>0</v>
      </c>
      <c r="AK113" s="61">
        <f t="shared" si="14"/>
        <v>0</v>
      </c>
      <c r="AL113" s="242">
        <f t="shared" si="15"/>
        <v>0</v>
      </c>
      <c r="AM113" s="60" t="b">
        <f t="shared" si="18"/>
        <v>0</v>
      </c>
      <c r="AN113" s="60" t="str">
        <f t="shared" si="16"/>
        <v>SIN INICIAR</v>
      </c>
      <c r="AO113" s="60" t="str">
        <f t="shared" si="19"/>
        <v>SIN INICIAR</v>
      </c>
      <c r="AP113" s="294" t="s">
        <v>1096</v>
      </c>
      <c r="AQ113" s="100" t="s">
        <v>345</v>
      </c>
      <c r="AR113" s="220" t="str">
        <f t="shared" si="17"/>
        <v>PENDIENTE</v>
      </c>
      <c r="AS113" s="60"/>
      <c r="AT113" s="60"/>
      <c r="AU113" s="98"/>
    </row>
    <row r="114" spans="1:47" s="95" customFormat="1" ht="68.400000000000006" x14ac:dyDescent="0.2">
      <c r="A114" s="136">
        <v>310</v>
      </c>
      <c r="B114" s="22">
        <v>44041</v>
      </c>
      <c r="C114" s="23" t="s">
        <v>19</v>
      </c>
      <c r="D114" s="23" t="s">
        <v>820</v>
      </c>
      <c r="E114" s="22">
        <v>44041</v>
      </c>
      <c r="F114" s="23" t="s">
        <v>380</v>
      </c>
      <c r="G114" s="40" t="s">
        <v>836</v>
      </c>
      <c r="H114" s="143" t="s">
        <v>323</v>
      </c>
      <c r="I114" s="234" t="s">
        <v>1162</v>
      </c>
      <c r="J114" s="179" t="s">
        <v>1163</v>
      </c>
      <c r="K114" s="179">
        <v>3</v>
      </c>
      <c r="L114" s="179" t="s">
        <v>138</v>
      </c>
      <c r="M114" s="23" t="s">
        <v>825</v>
      </c>
      <c r="N114" s="179" t="s">
        <v>830</v>
      </c>
      <c r="O114" s="231">
        <v>1</v>
      </c>
      <c r="P114" s="91">
        <v>44105</v>
      </c>
      <c r="Q114" s="91">
        <v>44469</v>
      </c>
      <c r="R114" s="179" t="s">
        <v>33</v>
      </c>
      <c r="S114" s="28" t="s">
        <v>68</v>
      </c>
      <c r="T114" s="230" t="s">
        <v>827</v>
      </c>
      <c r="U114" s="158" t="s">
        <v>315</v>
      </c>
      <c r="V114" s="185"/>
      <c r="W114" s="182"/>
      <c r="X114" s="193"/>
      <c r="Y114" s="161"/>
      <c r="Z114" s="161"/>
      <c r="AA114" s="233"/>
      <c r="AB114" s="247">
        <v>44135</v>
      </c>
      <c r="AC114" s="253" t="s">
        <v>935</v>
      </c>
      <c r="AD114" s="254">
        <v>0</v>
      </c>
      <c r="AE114" s="202" t="s">
        <v>340</v>
      </c>
      <c r="AF114" s="107"/>
      <c r="AG114" s="255" t="s">
        <v>520</v>
      </c>
      <c r="AH114" s="97">
        <v>44196</v>
      </c>
      <c r="AI114" s="93" t="s">
        <v>1040</v>
      </c>
      <c r="AJ114" s="60">
        <v>0.3</v>
      </c>
      <c r="AK114" s="61">
        <f t="shared" si="14"/>
        <v>9.9999999999999992E-2</v>
      </c>
      <c r="AL114" s="242">
        <f t="shared" si="15"/>
        <v>9.9999999999999992E-2</v>
      </c>
      <c r="AM114" s="60" t="b">
        <f t="shared" si="18"/>
        <v>0</v>
      </c>
      <c r="AN114" s="60" t="str">
        <f t="shared" si="16"/>
        <v>EN PROCESO</v>
      </c>
      <c r="AO114" s="60" t="str">
        <f t="shared" si="19"/>
        <v>EN PROCESO</v>
      </c>
      <c r="AP114" s="106" t="s">
        <v>1041</v>
      </c>
      <c r="AQ114" s="100" t="s">
        <v>344</v>
      </c>
      <c r="AR114" s="220" t="str">
        <f t="shared" si="17"/>
        <v>PENDIENTE</v>
      </c>
      <c r="AS114" s="60"/>
      <c r="AT114" s="60"/>
      <c r="AU114" s="98"/>
    </row>
    <row r="115" spans="1:47" s="95" customFormat="1" ht="102.6" x14ac:dyDescent="0.2">
      <c r="A115" s="136">
        <v>311</v>
      </c>
      <c r="B115" s="22">
        <v>44041</v>
      </c>
      <c r="C115" s="23" t="s">
        <v>19</v>
      </c>
      <c r="D115" s="23" t="s">
        <v>820</v>
      </c>
      <c r="E115" s="22">
        <v>44041</v>
      </c>
      <c r="F115" s="23" t="s">
        <v>837</v>
      </c>
      <c r="G115" s="40" t="s">
        <v>838</v>
      </c>
      <c r="H115" s="143" t="s">
        <v>323</v>
      </c>
      <c r="I115" s="234" t="s">
        <v>839</v>
      </c>
      <c r="J115" s="179" t="s">
        <v>840</v>
      </c>
      <c r="K115" s="179">
        <v>4</v>
      </c>
      <c r="L115" s="179" t="s">
        <v>138</v>
      </c>
      <c r="M115" s="23" t="s">
        <v>825</v>
      </c>
      <c r="N115" s="179" t="s">
        <v>841</v>
      </c>
      <c r="O115" s="231">
        <v>1</v>
      </c>
      <c r="P115" s="91">
        <v>44105</v>
      </c>
      <c r="Q115" s="91">
        <v>44469</v>
      </c>
      <c r="R115" s="179" t="s">
        <v>33</v>
      </c>
      <c r="S115" s="28" t="s">
        <v>68</v>
      </c>
      <c r="T115" s="230" t="s">
        <v>827</v>
      </c>
      <c r="U115" s="158" t="s">
        <v>315</v>
      </c>
      <c r="V115" s="185"/>
      <c r="W115" s="182"/>
      <c r="X115" s="193"/>
      <c r="Y115" s="161"/>
      <c r="Z115" s="161"/>
      <c r="AA115" s="233"/>
      <c r="AB115" s="247">
        <v>44135</v>
      </c>
      <c r="AC115" s="253" t="s">
        <v>935</v>
      </c>
      <c r="AD115" s="254">
        <v>0</v>
      </c>
      <c r="AE115" s="202" t="s">
        <v>340</v>
      </c>
      <c r="AF115" s="107"/>
      <c r="AG115" s="255" t="s">
        <v>520</v>
      </c>
      <c r="AH115" s="97">
        <v>44196</v>
      </c>
      <c r="AI115" s="93" t="s">
        <v>1036</v>
      </c>
      <c r="AJ115" s="60">
        <v>0</v>
      </c>
      <c r="AK115" s="61">
        <f t="shared" si="14"/>
        <v>0</v>
      </c>
      <c r="AL115" s="242">
        <f t="shared" si="15"/>
        <v>0</v>
      </c>
      <c r="AM115" s="60" t="b">
        <f t="shared" si="18"/>
        <v>0</v>
      </c>
      <c r="AN115" s="60" t="str">
        <f t="shared" si="16"/>
        <v>SIN INICIAR</v>
      </c>
      <c r="AO115" s="60" t="str">
        <f t="shared" si="19"/>
        <v>SIN INICIAR</v>
      </c>
      <c r="AP115" s="106" t="s">
        <v>1039</v>
      </c>
      <c r="AQ115" s="100" t="s">
        <v>344</v>
      </c>
      <c r="AR115" s="220" t="str">
        <f t="shared" si="17"/>
        <v>PENDIENTE</v>
      </c>
      <c r="AS115" s="60"/>
      <c r="AT115" s="60"/>
      <c r="AU115" s="98"/>
    </row>
    <row r="116" spans="1:47" s="95" customFormat="1" ht="68.400000000000006" x14ac:dyDescent="0.2">
      <c r="A116" s="136">
        <v>312</v>
      </c>
      <c r="B116" s="22">
        <v>44041</v>
      </c>
      <c r="C116" s="23" t="s">
        <v>19</v>
      </c>
      <c r="D116" s="23" t="s">
        <v>820</v>
      </c>
      <c r="E116" s="22">
        <v>44041</v>
      </c>
      <c r="F116" s="23" t="s">
        <v>842</v>
      </c>
      <c r="G116" s="40" t="s">
        <v>843</v>
      </c>
      <c r="H116" s="143" t="s">
        <v>323</v>
      </c>
      <c r="I116" s="234" t="s">
        <v>844</v>
      </c>
      <c r="J116" s="179" t="s">
        <v>1164</v>
      </c>
      <c r="K116" s="179">
        <v>3</v>
      </c>
      <c r="L116" s="179" t="s">
        <v>138</v>
      </c>
      <c r="M116" s="23" t="s">
        <v>825</v>
      </c>
      <c r="N116" s="179" t="s">
        <v>845</v>
      </c>
      <c r="O116" s="231">
        <v>1</v>
      </c>
      <c r="P116" s="91">
        <v>44105</v>
      </c>
      <c r="Q116" s="91">
        <v>44469</v>
      </c>
      <c r="R116" s="179" t="s">
        <v>33</v>
      </c>
      <c r="S116" s="28" t="s">
        <v>68</v>
      </c>
      <c r="T116" s="230" t="s">
        <v>827</v>
      </c>
      <c r="U116" s="158" t="s">
        <v>315</v>
      </c>
      <c r="V116" s="185"/>
      <c r="W116" s="182"/>
      <c r="X116" s="193"/>
      <c r="Y116" s="161"/>
      <c r="Z116" s="161"/>
      <c r="AA116" s="233"/>
      <c r="AB116" s="247">
        <v>44135</v>
      </c>
      <c r="AC116" s="253" t="s">
        <v>935</v>
      </c>
      <c r="AD116" s="254">
        <v>0</v>
      </c>
      <c r="AE116" s="202" t="s">
        <v>340</v>
      </c>
      <c r="AF116" s="107"/>
      <c r="AG116" s="255" t="s">
        <v>520</v>
      </c>
      <c r="AH116" s="97">
        <v>44196</v>
      </c>
      <c r="AI116" s="93" t="s">
        <v>1036</v>
      </c>
      <c r="AJ116" s="60">
        <v>0</v>
      </c>
      <c r="AK116" s="61">
        <f t="shared" si="14"/>
        <v>0</v>
      </c>
      <c r="AL116" s="242">
        <f t="shared" si="15"/>
        <v>0</v>
      </c>
      <c r="AM116" s="60" t="b">
        <f t="shared" si="18"/>
        <v>0</v>
      </c>
      <c r="AN116" s="60" t="str">
        <f t="shared" si="16"/>
        <v>SIN INICIAR</v>
      </c>
      <c r="AO116" s="60" t="str">
        <f t="shared" si="19"/>
        <v>SIN INICIAR</v>
      </c>
      <c r="AP116" s="106" t="s">
        <v>1039</v>
      </c>
      <c r="AQ116" s="100" t="s">
        <v>344</v>
      </c>
      <c r="AR116" s="220" t="str">
        <f t="shared" si="17"/>
        <v>PENDIENTE</v>
      </c>
      <c r="AS116" s="60"/>
      <c r="AT116" s="60"/>
      <c r="AU116" s="98"/>
    </row>
    <row r="117" spans="1:47" s="95" customFormat="1" ht="68.400000000000006" x14ac:dyDescent="0.2">
      <c r="A117" s="136">
        <v>313</v>
      </c>
      <c r="B117" s="22">
        <v>44041</v>
      </c>
      <c r="C117" s="23" t="s">
        <v>19</v>
      </c>
      <c r="D117" s="23" t="s">
        <v>820</v>
      </c>
      <c r="E117" s="22">
        <v>44041</v>
      </c>
      <c r="F117" s="23" t="s">
        <v>846</v>
      </c>
      <c r="G117" s="24" t="s">
        <v>847</v>
      </c>
      <c r="H117" s="143" t="s">
        <v>73</v>
      </c>
      <c r="I117" s="142" t="s">
        <v>1165</v>
      </c>
      <c r="J117" s="179" t="s">
        <v>848</v>
      </c>
      <c r="K117" s="23">
        <v>2</v>
      </c>
      <c r="L117" s="23" t="s">
        <v>138</v>
      </c>
      <c r="M117" s="23" t="s">
        <v>834</v>
      </c>
      <c r="N117" s="23" t="s">
        <v>849</v>
      </c>
      <c r="O117" s="27">
        <v>1</v>
      </c>
      <c r="P117" s="22">
        <v>44075</v>
      </c>
      <c r="Q117" s="22">
        <v>44286</v>
      </c>
      <c r="R117" s="23" t="s">
        <v>32</v>
      </c>
      <c r="S117" s="28" t="s">
        <v>313</v>
      </c>
      <c r="T117" s="28" t="s">
        <v>277</v>
      </c>
      <c r="U117" s="158" t="s">
        <v>315</v>
      </c>
      <c r="V117" s="185"/>
      <c r="W117" s="182"/>
      <c r="X117" s="193"/>
      <c r="Y117" s="161"/>
      <c r="Z117" s="161"/>
      <c r="AA117" s="233"/>
      <c r="AB117" s="247">
        <v>44135</v>
      </c>
      <c r="AC117" s="253" t="s">
        <v>936</v>
      </c>
      <c r="AD117" s="254">
        <v>0.15</v>
      </c>
      <c r="AE117" s="202" t="s">
        <v>338</v>
      </c>
      <c r="AF117" s="107"/>
      <c r="AG117" s="255" t="s">
        <v>345</v>
      </c>
      <c r="AH117" s="97">
        <v>44196</v>
      </c>
      <c r="AI117" s="123" t="s">
        <v>1097</v>
      </c>
      <c r="AJ117" s="60">
        <v>1</v>
      </c>
      <c r="AK117" s="61">
        <f t="shared" si="14"/>
        <v>0.5</v>
      </c>
      <c r="AL117" s="242">
        <f t="shared" si="15"/>
        <v>0.5</v>
      </c>
      <c r="AM117" s="60" t="b">
        <f t="shared" si="18"/>
        <v>0</v>
      </c>
      <c r="AN117" s="60" t="str">
        <f t="shared" si="16"/>
        <v>EN PROCESO</v>
      </c>
      <c r="AO117" s="60" t="str">
        <f t="shared" si="19"/>
        <v>EN PROCESO</v>
      </c>
      <c r="AP117" s="294" t="s">
        <v>1098</v>
      </c>
      <c r="AQ117" s="100" t="s">
        <v>345</v>
      </c>
      <c r="AR117" s="220" t="str">
        <f t="shared" si="17"/>
        <v>PENDIENTE</v>
      </c>
      <c r="AS117" s="60"/>
      <c r="AT117" s="60"/>
      <c r="AU117" s="98"/>
    </row>
    <row r="118" spans="1:47" s="95" customFormat="1" ht="91.2" x14ac:dyDescent="0.2">
      <c r="A118" s="136">
        <v>314</v>
      </c>
      <c r="B118" s="22">
        <v>44041</v>
      </c>
      <c r="C118" s="23" t="s">
        <v>19</v>
      </c>
      <c r="D118" s="23" t="s">
        <v>820</v>
      </c>
      <c r="E118" s="22">
        <v>44041</v>
      </c>
      <c r="F118" s="23" t="s">
        <v>850</v>
      </c>
      <c r="G118" s="40" t="s">
        <v>851</v>
      </c>
      <c r="H118" s="143" t="s">
        <v>73</v>
      </c>
      <c r="I118" s="142" t="s">
        <v>852</v>
      </c>
      <c r="J118" s="179" t="s">
        <v>853</v>
      </c>
      <c r="K118" s="23">
        <v>2</v>
      </c>
      <c r="L118" s="23" t="s">
        <v>138</v>
      </c>
      <c r="M118" s="23" t="s">
        <v>854</v>
      </c>
      <c r="N118" s="23" t="s">
        <v>1166</v>
      </c>
      <c r="O118" s="27">
        <v>1</v>
      </c>
      <c r="P118" s="22">
        <v>44075</v>
      </c>
      <c r="Q118" s="22">
        <v>44196</v>
      </c>
      <c r="R118" s="23" t="s">
        <v>32</v>
      </c>
      <c r="S118" s="28" t="s">
        <v>313</v>
      </c>
      <c r="T118" s="28" t="s">
        <v>277</v>
      </c>
      <c r="U118" s="158" t="s">
        <v>315</v>
      </c>
      <c r="V118" s="185"/>
      <c r="W118" s="182"/>
      <c r="X118" s="193"/>
      <c r="Y118" s="161"/>
      <c r="Z118" s="161"/>
      <c r="AA118" s="233"/>
      <c r="AB118" s="247">
        <v>44135</v>
      </c>
      <c r="AC118" s="253" t="s">
        <v>935</v>
      </c>
      <c r="AD118" s="254">
        <v>0</v>
      </c>
      <c r="AE118" s="202" t="s">
        <v>340</v>
      </c>
      <c r="AF118" s="107"/>
      <c r="AG118" s="255" t="s">
        <v>345</v>
      </c>
      <c r="AH118" s="97">
        <v>44196</v>
      </c>
      <c r="AI118" s="123" t="s">
        <v>1100</v>
      </c>
      <c r="AJ118" s="60">
        <v>2</v>
      </c>
      <c r="AK118" s="61">
        <f t="shared" si="14"/>
        <v>1</v>
      </c>
      <c r="AL118" s="242">
        <f t="shared" si="15"/>
        <v>1</v>
      </c>
      <c r="AM118" s="60" t="b">
        <f t="shared" si="18"/>
        <v>0</v>
      </c>
      <c r="AN118" s="60" t="str">
        <f>IF(AJ118="","",IF(AH118&lt;=Q118,IF(AL118=0%,"SIN INICIAR",IF(AL118=100%,"TERMINADA",IF(AL118&gt;0%,"EN PROCESO")))))</f>
        <v>TERMINADA</v>
      </c>
      <c r="AO118" s="60" t="str">
        <f>IF(AJ118="","",IF(AH118&gt;Q118,AM118,IF(AH118&lt;=Q118,AN118)))</f>
        <v>TERMINADA</v>
      </c>
      <c r="AP118" s="294" t="s">
        <v>1099</v>
      </c>
      <c r="AQ118" s="100" t="s">
        <v>345</v>
      </c>
      <c r="AR118" s="220" t="str">
        <f t="shared" si="17"/>
        <v>CUMPLIDA</v>
      </c>
      <c r="AS118" s="60" t="s">
        <v>1111</v>
      </c>
      <c r="AT118" s="60" t="s">
        <v>244</v>
      </c>
      <c r="AU118" s="98" t="s">
        <v>1191</v>
      </c>
    </row>
    <row r="119" spans="1:47" s="95" customFormat="1" ht="57" x14ac:dyDescent="0.2">
      <c r="A119" s="136">
        <v>315</v>
      </c>
      <c r="B119" s="22">
        <v>44041</v>
      </c>
      <c r="C119" s="23" t="s">
        <v>19</v>
      </c>
      <c r="D119" s="23" t="s">
        <v>820</v>
      </c>
      <c r="E119" s="22">
        <v>44041</v>
      </c>
      <c r="F119" s="23" t="s">
        <v>855</v>
      </c>
      <c r="G119" s="24" t="s">
        <v>856</v>
      </c>
      <c r="H119" s="143" t="s">
        <v>73</v>
      </c>
      <c r="I119" s="142" t="s">
        <v>857</v>
      </c>
      <c r="J119" s="23" t="s">
        <v>858</v>
      </c>
      <c r="K119" s="23">
        <v>1</v>
      </c>
      <c r="L119" s="23" t="s">
        <v>138</v>
      </c>
      <c r="M119" s="23" t="s">
        <v>834</v>
      </c>
      <c r="N119" s="23" t="s">
        <v>859</v>
      </c>
      <c r="O119" s="27">
        <v>1</v>
      </c>
      <c r="P119" s="91">
        <v>44136</v>
      </c>
      <c r="Q119" s="91">
        <v>44286</v>
      </c>
      <c r="R119" s="23" t="s">
        <v>32</v>
      </c>
      <c r="S119" s="28" t="s">
        <v>313</v>
      </c>
      <c r="T119" s="28" t="s">
        <v>277</v>
      </c>
      <c r="U119" s="158" t="s">
        <v>315</v>
      </c>
      <c r="V119" s="185"/>
      <c r="W119" s="182"/>
      <c r="X119" s="193"/>
      <c r="Y119" s="161"/>
      <c r="Z119" s="161"/>
      <c r="AA119" s="233"/>
      <c r="AB119" s="247">
        <v>44135</v>
      </c>
      <c r="AC119" s="249" t="s">
        <v>937</v>
      </c>
      <c r="AD119" s="254">
        <v>0.5</v>
      </c>
      <c r="AE119" s="202" t="s">
        <v>338</v>
      </c>
      <c r="AF119" s="107"/>
      <c r="AG119" s="255" t="s">
        <v>345</v>
      </c>
      <c r="AH119" s="97">
        <v>44196</v>
      </c>
      <c r="AI119" s="123" t="s">
        <v>1101</v>
      </c>
      <c r="AJ119" s="60">
        <v>0.5</v>
      </c>
      <c r="AK119" s="61">
        <f t="shared" si="14"/>
        <v>0.5</v>
      </c>
      <c r="AL119" s="242">
        <f t="shared" si="15"/>
        <v>0.5</v>
      </c>
      <c r="AM119" s="60" t="b">
        <f t="shared" si="18"/>
        <v>0</v>
      </c>
      <c r="AN119" s="60" t="str">
        <f t="shared" si="16"/>
        <v>EN PROCESO</v>
      </c>
      <c r="AO119" s="60" t="str">
        <f t="shared" si="19"/>
        <v>EN PROCESO</v>
      </c>
      <c r="AP119" s="294" t="s">
        <v>1102</v>
      </c>
      <c r="AQ119" s="100" t="s">
        <v>345</v>
      </c>
      <c r="AR119" s="220" t="str">
        <f t="shared" si="17"/>
        <v>PENDIENTE</v>
      </c>
      <c r="AS119" s="60"/>
      <c r="AT119" s="60"/>
      <c r="AU119" s="98"/>
    </row>
    <row r="120" spans="1:47" s="95" customFormat="1" ht="102.6" x14ac:dyDescent="0.2">
      <c r="A120" s="136">
        <v>316</v>
      </c>
      <c r="B120" s="22">
        <v>44041</v>
      </c>
      <c r="C120" s="23" t="s">
        <v>19</v>
      </c>
      <c r="D120" s="23" t="s">
        <v>820</v>
      </c>
      <c r="E120" s="22">
        <v>44041</v>
      </c>
      <c r="F120" s="23" t="s">
        <v>860</v>
      </c>
      <c r="G120" s="40" t="s">
        <v>861</v>
      </c>
      <c r="H120" s="143" t="s">
        <v>73</v>
      </c>
      <c r="I120" s="142" t="s">
        <v>862</v>
      </c>
      <c r="J120" s="23" t="s">
        <v>863</v>
      </c>
      <c r="K120" s="23">
        <v>1</v>
      </c>
      <c r="L120" s="23" t="s">
        <v>138</v>
      </c>
      <c r="M120" s="23" t="s">
        <v>864</v>
      </c>
      <c r="N120" s="179" t="s">
        <v>905</v>
      </c>
      <c r="O120" s="27">
        <v>1</v>
      </c>
      <c r="P120" s="22">
        <v>44075</v>
      </c>
      <c r="Q120" s="22">
        <v>44196</v>
      </c>
      <c r="R120" s="23" t="s">
        <v>32</v>
      </c>
      <c r="S120" s="28" t="s">
        <v>313</v>
      </c>
      <c r="T120" s="28" t="s">
        <v>277</v>
      </c>
      <c r="U120" s="158" t="s">
        <v>315</v>
      </c>
      <c r="V120" s="185"/>
      <c r="W120" s="182"/>
      <c r="X120" s="193"/>
      <c r="Y120" s="161"/>
      <c r="Z120" s="161"/>
      <c r="AA120" s="233"/>
      <c r="AB120" s="247">
        <v>44135</v>
      </c>
      <c r="AC120" s="249" t="s">
        <v>938</v>
      </c>
      <c r="AD120" s="254">
        <v>1</v>
      </c>
      <c r="AE120" s="202" t="s">
        <v>339</v>
      </c>
      <c r="AF120" s="202" t="s">
        <v>242</v>
      </c>
      <c r="AG120" s="255" t="s">
        <v>345</v>
      </c>
      <c r="AH120" s="97">
        <v>44196</v>
      </c>
      <c r="AI120" s="123" t="s">
        <v>1110</v>
      </c>
      <c r="AJ120" s="60">
        <v>1</v>
      </c>
      <c r="AK120" s="61">
        <f t="shared" si="14"/>
        <v>1</v>
      </c>
      <c r="AL120" s="242">
        <f t="shared" si="15"/>
        <v>1</v>
      </c>
      <c r="AM120" s="60" t="b">
        <f t="shared" ref="AM120" si="21">IF(AJ120="","",IF(AH120&gt;Q120,IF(AL120&lt;100%,"INCUMPLIDA",IF(AL120=100%,"TERMINADA EXTEMPORÁNEA"))))</f>
        <v>0</v>
      </c>
      <c r="AN120" s="60" t="str">
        <f>IF(AJ120="","",IF(AH120&lt;=Q120,IF(AL120=0%,"SIN INICIAR",IF(AL120=100%,"TERMINADA",IF(AL120&gt;0%,"EN PROCESO")))))</f>
        <v>TERMINADA</v>
      </c>
      <c r="AO120" s="60" t="str">
        <f>IF(AJ120="","",IF(AH120&gt;Q120,AM120,IF(AH120&lt;=Q120,AN120)))</f>
        <v>TERMINADA</v>
      </c>
      <c r="AP120" s="93" t="s">
        <v>1103</v>
      </c>
      <c r="AQ120" s="100" t="s">
        <v>345</v>
      </c>
      <c r="AR120" s="220" t="str">
        <f t="shared" si="17"/>
        <v>CUMPLIDA</v>
      </c>
      <c r="AS120" s="60" t="s">
        <v>1111</v>
      </c>
      <c r="AT120" s="60" t="s">
        <v>244</v>
      </c>
      <c r="AU120" s="98" t="s">
        <v>1191</v>
      </c>
    </row>
    <row r="121" spans="1:47" s="95" customFormat="1" ht="68.400000000000006" x14ac:dyDescent="0.2">
      <c r="A121" s="136">
        <v>317</v>
      </c>
      <c r="B121" s="22">
        <v>44041</v>
      </c>
      <c r="C121" s="23" t="s">
        <v>19</v>
      </c>
      <c r="D121" s="23" t="s">
        <v>820</v>
      </c>
      <c r="E121" s="22">
        <v>44041</v>
      </c>
      <c r="F121" s="23" t="s">
        <v>866</v>
      </c>
      <c r="G121" s="24" t="s">
        <v>867</v>
      </c>
      <c r="H121" s="143" t="s">
        <v>323</v>
      </c>
      <c r="I121" s="234" t="s">
        <v>868</v>
      </c>
      <c r="J121" s="179" t="s">
        <v>1167</v>
      </c>
      <c r="K121" s="179">
        <v>1</v>
      </c>
      <c r="L121" s="179" t="s">
        <v>138</v>
      </c>
      <c r="M121" s="23" t="s">
        <v>825</v>
      </c>
      <c r="N121" s="179" t="s">
        <v>869</v>
      </c>
      <c r="O121" s="231">
        <v>1</v>
      </c>
      <c r="P121" s="91">
        <v>44105</v>
      </c>
      <c r="Q121" s="91">
        <v>44469</v>
      </c>
      <c r="R121" s="179" t="s">
        <v>33</v>
      </c>
      <c r="S121" s="28" t="s">
        <v>68</v>
      </c>
      <c r="T121" s="230" t="s">
        <v>827</v>
      </c>
      <c r="U121" s="158" t="s">
        <v>315</v>
      </c>
      <c r="V121" s="185"/>
      <c r="W121" s="182"/>
      <c r="X121" s="193"/>
      <c r="Y121" s="161"/>
      <c r="Z121" s="161"/>
      <c r="AA121" s="233"/>
      <c r="AB121" s="247">
        <v>44135</v>
      </c>
      <c r="AC121" s="253" t="s">
        <v>935</v>
      </c>
      <c r="AD121" s="254">
        <v>0</v>
      </c>
      <c r="AE121" s="202" t="s">
        <v>340</v>
      </c>
      <c r="AF121" s="107"/>
      <c r="AG121" s="255" t="s">
        <v>520</v>
      </c>
      <c r="AH121" s="97">
        <v>44196</v>
      </c>
      <c r="AI121" s="93" t="s">
        <v>1036</v>
      </c>
      <c r="AJ121" s="60">
        <v>0</v>
      </c>
      <c r="AK121" s="61">
        <f t="shared" si="14"/>
        <v>0</v>
      </c>
      <c r="AL121" s="242">
        <f t="shared" si="15"/>
        <v>0</v>
      </c>
      <c r="AM121" s="60" t="b">
        <f t="shared" si="18"/>
        <v>0</v>
      </c>
      <c r="AN121" s="60" t="str">
        <f t="shared" si="16"/>
        <v>SIN INICIAR</v>
      </c>
      <c r="AO121" s="60" t="str">
        <f t="shared" si="19"/>
        <v>SIN INICIAR</v>
      </c>
      <c r="AP121" s="106" t="s">
        <v>1039</v>
      </c>
      <c r="AQ121" s="100" t="s">
        <v>344</v>
      </c>
      <c r="AR121" s="220" t="str">
        <f t="shared" si="17"/>
        <v>PENDIENTE</v>
      </c>
      <c r="AS121" s="60"/>
      <c r="AT121" s="60"/>
      <c r="AU121" s="98"/>
    </row>
    <row r="122" spans="1:47" s="95" customFormat="1" ht="102.6" x14ac:dyDescent="0.2">
      <c r="A122" s="136">
        <v>318</v>
      </c>
      <c r="B122" s="22">
        <v>44041</v>
      </c>
      <c r="C122" s="23" t="s">
        <v>19</v>
      </c>
      <c r="D122" s="23" t="s">
        <v>820</v>
      </c>
      <c r="E122" s="22">
        <v>44041</v>
      </c>
      <c r="F122" s="23" t="s">
        <v>870</v>
      </c>
      <c r="G122" s="24" t="s">
        <v>871</v>
      </c>
      <c r="H122" s="143" t="s">
        <v>73</v>
      </c>
      <c r="I122" s="142" t="s">
        <v>872</v>
      </c>
      <c r="J122" s="23" t="s">
        <v>873</v>
      </c>
      <c r="K122" s="23">
        <v>1</v>
      </c>
      <c r="L122" s="23" t="s">
        <v>138</v>
      </c>
      <c r="M122" s="23" t="s">
        <v>864</v>
      </c>
      <c r="N122" s="179" t="s">
        <v>865</v>
      </c>
      <c r="O122" s="27">
        <v>1</v>
      </c>
      <c r="P122" s="22">
        <v>44075</v>
      </c>
      <c r="Q122" s="22">
        <v>44196</v>
      </c>
      <c r="R122" s="23" t="s">
        <v>32</v>
      </c>
      <c r="S122" s="28" t="s">
        <v>313</v>
      </c>
      <c r="T122" s="28" t="s">
        <v>277</v>
      </c>
      <c r="U122" s="158" t="s">
        <v>315</v>
      </c>
      <c r="V122" s="185"/>
      <c r="W122" s="182"/>
      <c r="X122" s="193"/>
      <c r="Y122" s="161"/>
      <c r="Z122" s="161"/>
      <c r="AA122" s="233"/>
      <c r="AB122" s="247">
        <v>44135</v>
      </c>
      <c r="AC122" s="249" t="s">
        <v>938</v>
      </c>
      <c r="AD122" s="254">
        <v>1</v>
      </c>
      <c r="AE122" s="202" t="s">
        <v>339</v>
      </c>
      <c r="AF122" s="202" t="s">
        <v>242</v>
      </c>
      <c r="AG122" s="255" t="s">
        <v>345</v>
      </c>
      <c r="AH122" s="97">
        <v>44196</v>
      </c>
      <c r="AI122" s="123" t="s">
        <v>1110</v>
      </c>
      <c r="AJ122" s="60">
        <v>1</v>
      </c>
      <c r="AK122" s="61">
        <f t="shared" ref="AK122" si="22">IF(AJ122="","",IF(OR(K122=0,K122="",AH122=""),"",AJ122/K122))</f>
        <v>1</v>
      </c>
      <c r="AL122" s="242">
        <f t="shared" ref="AL122" si="23">IF(OR(O122="",AK122=""),"",IF(OR(O122=0,AK122=0),0,IF(AK122*100%/O122&gt;100%,100%,(AK122*100%)/O122)))</f>
        <v>1</v>
      </c>
      <c r="AM122" s="60" t="b">
        <f t="shared" si="18"/>
        <v>0</v>
      </c>
      <c r="AN122" s="60" t="str">
        <f>IF(AJ122="","",IF(AH122&lt;=Q122,IF(AL122=0%,"SIN INICIAR",IF(AL122=100%,"TERMINADA",IF(AL122&gt;0%,"EN PROCESO")))))</f>
        <v>TERMINADA</v>
      </c>
      <c r="AO122" s="60" t="str">
        <f>IF(AJ122="","",IF(AH122&gt;Q122,AM122,IF(AH122&lt;=Q122,AN122)))</f>
        <v>TERMINADA</v>
      </c>
      <c r="AP122" s="93" t="s">
        <v>1103</v>
      </c>
      <c r="AQ122" s="100" t="s">
        <v>345</v>
      </c>
      <c r="AR122" s="220" t="str">
        <f t="shared" si="17"/>
        <v>CUMPLIDA</v>
      </c>
      <c r="AS122" s="60" t="s">
        <v>1111</v>
      </c>
      <c r="AT122" s="60" t="s">
        <v>244</v>
      </c>
      <c r="AU122" s="98" t="s">
        <v>1191</v>
      </c>
    </row>
    <row r="123" spans="1:47" s="95" customFormat="1" ht="102.6" x14ac:dyDescent="0.2">
      <c r="A123" s="136">
        <v>319</v>
      </c>
      <c r="B123" s="269">
        <v>44056</v>
      </c>
      <c r="C123" s="270" t="s">
        <v>228</v>
      </c>
      <c r="D123" s="270" t="s">
        <v>820</v>
      </c>
      <c r="E123" s="269">
        <v>44043</v>
      </c>
      <c r="F123" s="270" t="s">
        <v>874</v>
      </c>
      <c r="G123" s="249" t="s">
        <v>875</v>
      </c>
      <c r="H123" s="250" t="s">
        <v>229</v>
      </c>
      <c r="I123" s="251" t="s">
        <v>1168</v>
      </c>
      <c r="J123" s="270" t="s">
        <v>1169</v>
      </c>
      <c r="K123" s="270">
        <v>3</v>
      </c>
      <c r="L123" s="270" t="s">
        <v>326</v>
      </c>
      <c r="M123" s="270" t="s">
        <v>876</v>
      </c>
      <c r="N123" s="270" t="s">
        <v>877</v>
      </c>
      <c r="O123" s="74">
        <v>1</v>
      </c>
      <c r="P123" s="269">
        <v>44075</v>
      </c>
      <c r="Q123" s="269">
        <v>44196</v>
      </c>
      <c r="R123" s="270" t="s">
        <v>878</v>
      </c>
      <c r="S123" s="270" t="s">
        <v>54</v>
      </c>
      <c r="T123" s="28" t="s">
        <v>992</v>
      </c>
      <c r="U123" s="158" t="s">
        <v>315</v>
      </c>
      <c r="V123" s="185"/>
      <c r="W123" s="182"/>
      <c r="X123" s="193"/>
      <c r="Y123" s="161"/>
      <c r="Z123" s="161"/>
      <c r="AA123" s="233"/>
      <c r="AB123" s="247">
        <v>44135</v>
      </c>
      <c r="AC123" s="253" t="s">
        <v>939</v>
      </c>
      <c r="AD123" s="254">
        <v>0</v>
      </c>
      <c r="AE123" s="202" t="s">
        <v>340</v>
      </c>
      <c r="AF123" s="107"/>
      <c r="AG123" s="255" t="s">
        <v>344</v>
      </c>
      <c r="AH123" s="97">
        <v>44196</v>
      </c>
      <c r="AI123" s="93" t="s">
        <v>994</v>
      </c>
      <c r="AJ123" s="60">
        <v>0</v>
      </c>
      <c r="AK123" s="61">
        <f t="shared" si="14"/>
        <v>0</v>
      </c>
      <c r="AL123" s="242">
        <f t="shared" si="15"/>
        <v>0</v>
      </c>
      <c r="AM123" s="60" t="str">
        <f>IF(AJ123="","",IF(AH123&gt;=Q123,IF(AL123&lt;100%,"INCUMPLIDA",IF(AL123=100%,"TERMINADA EXTEMPORÁNEA"))))</f>
        <v>INCUMPLIDA</v>
      </c>
      <c r="AN123" s="60" t="b">
        <f t="shared" si="16"/>
        <v>0</v>
      </c>
      <c r="AO123" s="60" t="str">
        <f>IF(AJ123="","",IF(AH123&gt;=Q123,AM123,IF(AH123&lt;Q123,AN123)))</f>
        <v>INCUMPLIDA</v>
      </c>
      <c r="AP123" s="106" t="s">
        <v>996</v>
      </c>
      <c r="AQ123" s="100" t="s">
        <v>344</v>
      </c>
      <c r="AR123" s="220" t="str">
        <f t="shared" si="17"/>
        <v>PENDIENTE</v>
      </c>
      <c r="AS123" s="60"/>
      <c r="AT123" s="60"/>
      <c r="AU123" s="98"/>
    </row>
    <row r="124" spans="1:47" s="95" customFormat="1" ht="102.6" x14ac:dyDescent="0.2">
      <c r="A124" s="136">
        <v>320</v>
      </c>
      <c r="B124" s="269">
        <v>44056</v>
      </c>
      <c r="C124" s="270" t="s">
        <v>228</v>
      </c>
      <c r="D124" s="270" t="s">
        <v>820</v>
      </c>
      <c r="E124" s="269">
        <v>44043</v>
      </c>
      <c r="F124" s="270" t="s">
        <v>879</v>
      </c>
      <c r="G124" s="249" t="s">
        <v>880</v>
      </c>
      <c r="H124" s="143" t="s">
        <v>73</v>
      </c>
      <c r="I124" s="252" t="s">
        <v>1170</v>
      </c>
      <c r="J124" s="36" t="s">
        <v>881</v>
      </c>
      <c r="K124" s="36">
        <v>1</v>
      </c>
      <c r="L124" s="179" t="s">
        <v>138</v>
      </c>
      <c r="M124" s="23" t="s">
        <v>882</v>
      </c>
      <c r="N124" s="36" t="s">
        <v>883</v>
      </c>
      <c r="O124" s="66">
        <v>1</v>
      </c>
      <c r="P124" s="91">
        <v>44075</v>
      </c>
      <c r="Q124" s="91">
        <v>44196</v>
      </c>
      <c r="R124" s="23" t="s">
        <v>32</v>
      </c>
      <c r="S124" s="28" t="s">
        <v>313</v>
      </c>
      <c r="T124" s="28" t="s">
        <v>277</v>
      </c>
      <c r="U124" s="158" t="s">
        <v>315</v>
      </c>
      <c r="V124" s="185"/>
      <c r="W124" s="182"/>
      <c r="X124" s="193"/>
      <c r="Y124" s="161"/>
      <c r="Z124" s="161"/>
      <c r="AA124" s="233"/>
      <c r="AB124" s="247">
        <v>44135</v>
      </c>
      <c r="AC124" s="249" t="s">
        <v>940</v>
      </c>
      <c r="AD124" s="254">
        <v>1</v>
      </c>
      <c r="AE124" s="202" t="s">
        <v>339</v>
      </c>
      <c r="AF124" s="202" t="s">
        <v>242</v>
      </c>
      <c r="AG124" s="255" t="s">
        <v>345</v>
      </c>
      <c r="AH124" s="97">
        <v>44196</v>
      </c>
      <c r="AI124" s="123" t="s">
        <v>1171</v>
      </c>
      <c r="AJ124" s="60">
        <v>0.5</v>
      </c>
      <c r="AK124" s="61">
        <f t="shared" si="14"/>
        <v>0.5</v>
      </c>
      <c r="AL124" s="242">
        <f t="shared" si="15"/>
        <v>0.5</v>
      </c>
      <c r="AM124" s="60" t="str">
        <f>IF(AJ124="","",IF(AH124&gt;=Q124,IF(AL124&lt;100%,"INCUMPLIDA",IF(AL124=100%,"TERMINADA EXTEMPORÁNEA"))))</f>
        <v>INCUMPLIDA</v>
      </c>
      <c r="AN124" s="60" t="b">
        <f>IF(AJ124="","",IF(AH124&lt;Q124,IF(AL124=0%,"SIN INICIAR",IF(AL124=100%,"TERMINADA",IF(AL124&gt;0%,"EN PROCESO")))))</f>
        <v>0</v>
      </c>
      <c r="AO124" s="60" t="str">
        <f>IF(AJ124="","",IF(AH124&gt;=Q124,AM124,IF(AH124&lt;=Q124,AN124)))</f>
        <v>INCUMPLIDA</v>
      </c>
      <c r="AP124" s="294" t="s">
        <v>1195</v>
      </c>
      <c r="AQ124" s="100" t="s">
        <v>345</v>
      </c>
      <c r="AR124" s="220" t="str">
        <f t="shared" si="17"/>
        <v>PENDIENTE</v>
      </c>
      <c r="AS124" s="60"/>
      <c r="AT124" s="60"/>
      <c r="AU124" s="98"/>
    </row>
    <row r="125" spans="1:47" s="95" customFormat="1" ht="79.8" x14ac:dyDescent="0.2">
      <c r="A125" s="136">
        <v>321</v>
      </c>
      <c r="B125" s="269">
        <v>44056</v>
      </c>
      <c r="C125" s="270" t="s">
        <v>228</v>
      </c>
      <c r="D125" s="270" t="s">
        <v>820</v>
      </c>
      <c r="E125" s="269">
        <v>44043</v>
      </c>
      <c r="F125" s="270" t="s">
        <v>884</v>
      </c>
      <c r="G125" s="249" t="s">
        <v>885</v>
      </c>
      <c r="H125" s="250" t="s">
        <v>229</v>
      </c>
      <c r="I125" s="251" t="s">
        <v>886</v>
      </c>
      <c r="J125" s="270" t="s">
        <v>887</v>
      </c>
      <c r="K125" s="270">
        <v>3</v>
      </c>
      <c r="L125" s="270" t="s">
        <v>888</v>
      </c>
      <c r="M125" s="270" t="s">
        <v>876</v>
      </c>
      <c r="N125" s="270" t="s">
        <v>1172</v>
      </c>
      <c r="O125" s="74">
        <v>1</v>
      </c>
      <c r="P125" s="269">
        <v>44075</v>
      </c>
      <c r="Q125" s="269">
        <v>44196</v>
      </c>
      <c r="R125" s="270" t="s">
        <v>878</v>
      </c>
      <c r="S125" s="270" t="s">
        <v>54</v>
      </c>
      <c r="T125" s="28" t="s">
        <v>992</v>
      </c>
      <c r="U125" s="158" t="s">
        <v>315</v>
      </c>
      <c r="V125" s="185"/>
      <c r="W125" s="182"/>
      <c r="X125" s="193"/>
      <c r="Y125" s="161"/>
      <c r="Z125" s="161"/>
      <c r="AA125" s="233"/>
      <c r="AB125" s="247">
        <v>44135</v>
      </c>
      <c r="AC125" s="253" t="s">
        <v>941</v>
      </c>
      <c r="AD125" s="254">
        <v>0</v>
      </c>
      <c r="AE125" s="202" t="s">
        <v>340</v>
      </c>
      <c r="AF125" s="107"/>
      <c r="AG125" s="255" t="s">
        <v>344</v>
      </c>
      <c r="AH125" s="97">
        <v>44196</v>
      </c>
      <c r="AI125" s="93" t="s">
        <v>993</v>
      </c>
      <c r="AJ125" s="60">
        <v>2</v>
      </c>
      <c r="AK125" s="61">
        <f t="shared" si="14"/>
        <v>0.66666666666666663</v>
      </c>
      <c r="AL125" s="242">
        <f t="shared" si="15"/>
        <v>0.66666666666666663</v>
      </c>
      <c r="AM125" s="60" t="str">
        <f>IF(AJ125="","",IF(AH125&gt;=Q125,IF(AL125&lt;100%,"INCUMPLIDA",IF(AL125=100%,"TERMINADA EXTEMPORÁNEA"))))</f>
        <v>INCUMPLIDA</v>
      </c>
      <c r="AN125" s="60" t="b">
        <f t="shared" ref="AN125" si="24">IF(AJ125="","",IF(AH125&lt;Q125,IF(AL125=0%,"SIN INICIAR",IF(AL125=100%,"TERMINADA",IF(AL125&gt;0%,"EN PROCESO")))))</f>
        <v>0</v>
      </c>
      <c r="AO125" s="60" t="str">
        <f>IF(AJ125="","",IF(AH125&gt;=Q125,AM125,IF(AH125&lt;Q125,AN125)))</f>
        <v>INCUMPLIDA</v>
      </c>
      <c r="AP125" s="106" t="s">
        <v>1199</v>
      </c>
      <c r="AQ125" s="100" t="s">
        <v>344</v>
      </c>
      <c r="AR125" s="220" t="str">
        <f t="shared" si="17"/>
        <v>PENDIENTE</v>
      </c>
      <c r="AS125" s="60"/>
      <c r="AT125" s="60"/>
      <c r="AU125" s="98"/>
    </row>
    <row r="126" spans="1:47" s="95" customFormat="1" ht="138" customHeight="1" x14ac:dyDescent="0.2">
      <c r="A126" s="370">
        <v>322</v>
      </c>
      <c r="B126" s="373">
        <v>44056</v>
      </c>
      <c r="C126" s="374" t="s">
        <v>228</v>
      </c>
      <c r="D126" s="374" t="s">
        <v>820</v>
      </c>
      <c r="E126" s="373">
        <v>44043</v>
      </c>
      <c r="F126" s="374" t="s">
        <v>889</v>
      </c>
      <c r="G126" s="375" t="s">
        <v>890</v>
      </c>
      <c r="H126" s="250" t="s">
        <v>229</v>
      </c>
      <c r="I126" s="251" t="s">
        <v>1173</v>
      </c>
      <c r="J126" s="270" t="s">
        <v>891</v>
      </c>
      <c r="K126" s="270">
        <v>1</v>
      </c>
      <c r="L126" s="270" t="s">
        <v>326</v>
      </c>
      <c r="M126" s="270" t="s">
        <v>876</v>
      </c>
      <c r="N126" s="270" t="s">
        <v>892</v>
      </c>
      <c r="O126" s="74">
        <v>1</v>
      </c>
      <c r="P126" s="269">
        <v>44075</v>
      </c>
      <c r="Q126" s="269">
        <v>44196</v>
      </c>
      <c r="R126" s="270" t="s">
        <v>878</v>
      </c>
      <c r="S126" s="270" t="s">
        <v>54</v>
      </c>
      <c r="T126" s="28" t="s">
        <v>992</v>
      </c>
      <c r="U126" s="158" t="s">
        <v>315</v>
      </c>
      <c r="V126" s="185"/>
      <c r="W126" s="182"/>
      <c r="X126" s="193"/>
      <c r="Y126" s="161"/>
      <c r="Z126" s="161"/>
      <c r="AA126" s="233"/>
      <c r="AB126" s="247">
        <v>44135</v>
      </c>
      <c r="AC126" s="253"/>
      <c r="AD126" s="254">
        <v>0</v>
      </c>
      <c r="AE126" s="202" t="s">
        <v>340</v>
      </c>
      <c r="AF126" s="107"/>
      <c r="AG126" s="255" t="s">
        <v>344</v>
      </c>
      <c r="AH126" s="97">
        <v>44196</v>
      </c>
      <c r="AI126" s="93" t="s">
        <v>994</v>
      </c>
      <c r="AJ126" s="60">
        <v>0</v>
      </c>
      <c r="AK126" s="61">
        <f t="shared" si="14"/>
        <v>0</v>
      </c>
      <c r="AL126" s="242">
        <f t="shared" si="15"/>
        <v>0</v>
      </c>
      <c r="AM126" s="60" t="str">
        <f>IF(AJ126="","",IF(AH126&gt;=Q126,IF(AL126&lt;100%,"INCUMPLIDA",IF(AL126=100%,"TERMINADA EXTEMPORÁNEA"))))</f>
        <v>INCUMPLIDA</v>
      </c>
      <c r="AN126" s="60" t="b">
        <f t="shared" ref="AN126:AN127" si="25">IF(AJ126="","",IF(AH126&lt;Q126,IF(AL126=0%,"SIN INICIAR",IF(AL126=100%,"TERMINADA",IF(AL126&gt;0%,"EN PROCESO")))))</f>
        <v>0</v>
      </c>
      <c r="AO126" s="60" t="str">
        <f>IF(AJ126="","",IF(AH126&gt;=Q126,AM126,IF(AH126&lt;Q126,AN126)))</f>
        <v>INCUMPLIDA</v>
      </c>
      <c r="AP126" s="106" t="s">
        <v>1174</v>
      </c>
      <c r="AQ126" s="100" t="s">
        <v>344</v>
      </c>
      <c r="AR126" s="220" t="str">
        <f t="shared" si="17"/>
        <v>PENDIENTE</v>
      </c>
      <c r="AS126" s="60"/>
      <c r="AT126" s="60"/>
      <c r="AU126" s="98"/>
    </row>
    <row r="127" spans="1:47" s="95" customFormat="1" ht="136.80000000000001" x14ac:dyDescent="0.2">
      <c r="A127" s="371"/>
      <c r="B127" s="373"/>
      <c r="C127" s="374"/>
      <c r="D127" s="374"/>
      <c r="E127" s="373"/>
      <c r="F127" s="374"/>
      <c r="G127" s="375"/>
      <c r="H127" s="250" t="s">
        <v>893</v>
      </c>
      <c r="I127" s="142" t="s">
        <v>894</v>
      </c>
      <c r="J127" s="270" t="s">
        <v>1175</v>
      </c>
      <c r="K127" s="270">
        <v>1</v>
      </c>
      <c r="L127" s="270" t="s">
        <v>326</v>
      </c>
      <c r="M127" s="270" t="s">
        <v>1176</v>
      </c>
      <c r="N127" s="270" t="s">
        <v>1177</v>
      </c>
      <c r="O127" s="74">
        <v>1</v>
      </c>
      <c r="P127" s="269">
        <v>44075</v>
      </c>
      <c r="Q127" s="269">
        <v>44196</v>
      </c>
      <c r="R127" s="270" t="s">
        <v>895</v>
      </c>
      <c r="S127" s="270" t="s">
        <v>896</v>
      </c>
      <c r="T127" s="270" t="s">
        <v>1178</v>
      </c>
      <c r="U127" s="158" t="s">
        <v>315</v>
      </c>
      <c r="V127" s="185"/>
      <c r="W127" s="182"/>
      <c r="X127" s="193"/>
      <c r="Y127" s="161"/>
      <c r="Z127" s="161"/>
      <c r="AA127" s="233"/>
      <c r="AB127" s="247">
        <v>44135</v>
      </c>
      <c r="AC127" s="253" t="s">
        <v>942</v>
      </c>
      <c r="AD127" s="254">
        <v>0.3</v>
      </c>
      <c r="AE127" s="202" t="s">
        <v>338</v>
      </c>
      <c r="AF127" s="107"/>
      <c r="AG127" s="255" t="s">
        <v>344</v>
      </c>
      <c r="AH127" s="97">
        <v>44196</v>
      </c>
      <c r="AI127" s="93" t="s">
        <v>1104</v>
      </c>
      <c r="AJ127" s="60">
        <v>0.5</v>
      </c>
      <c r="AK127" s="61">
        <f t="shared" si="14"/>
        <v>0.5</v>
      </c>
      <c r="AL127" s="242">
        <f t="shared" si="15"/>
        <v>0.5</v>
      </c>
      <c r="AM127" s="60" t="str">
        <f>IF(AJ127="","",IF(AH127&gt;=Q127,IF(AL127&lt;100%,"INCUMPLIDA",IF(AL127=100%,"TERMINADA EXTEMPORÁNEA"))))</f>
        <v>INCUMPLIDA</v>
      </c>
      <c r="AN127" s="60" t="b">
        <f t="shared" si="25"/>
        <v>0</v>
      </c>
      <c r="AO127" s="60" t="str">
        <f>IF(AJ127="","",IF(AH127&gt;=Q127,AM127,IF(AH127&lt;Q127,AN127)))</f>
        <v>INCUMPLIDA</v>
      </c>
      <c r="AP127" s="106" t="s">
        <v>1200</v>
      </c>
      <c r="AQ127" s="100" t="s">
        <v>344</v>
      </c>
      <c r="AR127" s="220" t="str">
        <f t="shared" si="17"/>
        <v>PENDIENTE</v>
      </c>
      <c r="AS127" s="60"/>
      <c r="AT127" s="60"/>
      <c r="AU127" s="98"/>
    </row>
    <row r="128" spans="1:47" s="95" customFormat="1" ht="79.8" x14ac:dyDescent="0.2">
      <c r="A128" s="372"/>
      <c r="B128" s="373"/>
      <c r="C128" s="374"/>
      <c r="D128" s="374"/>
      <c r="E128" s="373"/>
      <c r="F128" s="374"/>
      <c r="G128" s="375"/>
      <c r="H128" s="250" t="s">
        <v>214</v>
      </c>
      <c r="I128" s="251" t="s">
        <v>897</v>
      </c>
      <c r="J128" s="270" t="s">
        <v>898</v>
      </c>
      <c r="K128" s="270">
        <v>2</v>
      </c>
      <c r="L128" s="270" t="s">
        <v>40</v>
      </c>
      <c r="M128" s="270" t="s">
        <v>120</v>
      </c>
      <c r="N128" s="270" t="s">
        <v>899</v>
      </c>
      <c r="O128" s="74">
        <v>1</v>
      </c>
      <c r="P128" s="269">
        <v>44075</v>
      </c>
      <c r="Q128" s="269">
        <v>44195</v>
      </c>
      <c r="R128" s="270" t="s">
        <v>80</v>
      </c>
      <c r="S128" s="270" t="s">
        <v>472</v>
      </c>
      <c r="T128" s="270" t="s">
        <v>72</v>
      </c>
      <c r="U128" s="158" t="s">
        <v>315</v>
      </c>
      <c r="V128" s="185"/>
      <c r="W128" s="182"/>
      <c r="X128" s="193"/>
      <c r="Y128" s="161"/>
      <c r="Z128" s="161"/>
      <c r="AA128" s="233"/>
      <c r="AB128" s="247">
        <v>44135</v>
      </c>
      <c r="AC128" s="253" t="s">
        <v>943</v>
      </c>
      <c r="AD128" s="254">
        <v>0.25</v>
      </c>
      <c r="AE128" s="202" t="s">
        <v>338</v>
      </c>
      <c r="AF128" s="107"/>
      <c r="AG128" s="255" t="s">
        <v>344</v>
      </c>
      <c r="AH128" s="97">
        <v>44196</v>
      </c>
      <c r="AI128" s="93" t="s">
        <v>994</v>
      </c>
      <c r="AJ128" s="60">
        <v>1</v>
      </c>
      <c r="AK128" s="61">
        <f t="shared" si="14"/>
        <v>0.5</v>
      </c>
      <c r="AL128" s="242">
        <f t="shared" si="15"/>
        <v>0.5</v>
      </c>
      <c r="AM128" s="60" t="str">
        <f t="shared" si="18"/>
        <v>INCUMPLIDA</v>
      </c>
      <c r="AN128" s="60" t="b">
        <f t="shared" si="16"/>
        <v>0</v>
      </c>
      <c r="AO128" s="60" t="str">
        <f t="shared" si="19"/>
        <v>INCUMPLIDA</v>
      </c>
      <c r="AP128" s="106" t="s">
        <v>1016</v>
      </c>
      <c r="AQ128" s="100" t="s">
        <v>344</v>
      </c>
      <c r="AR128" s="220" t="str">
        <f t="shared" si="17"/>
        <v>PENDIENTE</v>
      </c>
      <c r="AS128" s="60"/>
      <c r="AT128" s="60"/>
      <c r="AU128" s="98"/>
    </row>
    <row r="129" spans="1:47" s="95" customFormat="1" ht="102.6" x14ac:dyDescent="0.2">
      <c r="A129" s="268">
        <v>323</v>
      </c>
      <c r="B129" s="22">
        <v>44041</v>
      </c>
      <c r="C129" s="23" t="s">
        <v>19</v>
      </c>
      <c r="D129" s="23" t="s">
        <v>820</v>
      </c>
      <c r="E129" s="22">
        <v>44041</v>
      </c>
      <c r="F129" s="23" t="s">
        <v>900</v>
      </c>
      <c r="G129" s="40" t="s">
        <v>901</v>
      </c>
      <c r="H129" s="143" t="s">
        <v>73</v>
      </c>
      <c r="I129" s="142" t="s">
        <v>1179</v>
      </c>
      <c r="J129" s="23" t="s">
        <v>902</v>
      </c>
      <c r="K129" s="23">
        <v>1</v>
      </c>
      <c r="L129" s="23" t="s">
        <v>138</v>
      </c>
      <c r="M129" s="23" t="s">
        <v>834</v>
      </c>
      <c r="N129" s="23" t="s">
        <v>859</v>
      </c>
      <c r="O129" s="27">
        <v>1</v>
      </c>
      <c r="P129" s="91">
        <v>44136</v>
      </c>
      <c r="Q129" s="22">
        <v>44377</v>
      </c>
      <c r="R129" s="23" t="s">
        <v>32</v>
      </c>
      <c r="S129" s="28" t="s">
        <v>313</v>
      </c>
      <c r="T129" s="28" t="s">
        <v>277</v>
      </c>
      <c r="U129" s="158" t="s">
        <v>315</v>
      </c>
      <c r="V129" s="185"/>
      <c r="W129" s="182"/>
      <c r="X129" s="193"/>
      <c r="Y129" s="161"/>
      <c r="Z129" s="161"/>
      <c r="AA129" s="233"/>
      <c r="AB129" s="247">
        <v>44135</v>
      </c>
      <c r="AC129" s="249" t="s">
        <v>944</v>
      </c>
      <c r="AD129" s="254">
        <v>0.5</v>
      </c>
      <c r="AE129" s="202" t="s">
        <v>338</v>
      </c>
      <c r="AF129" s="107"/>
      <c r="AG129" s="255" t="s">
        <v>345</v>
      </c>
      <c r="AH129" s="97">
        <v>44196</v>
      </c>
      <c r="AI129" s="123" t="s">
        <v>1101</v>
      </c>
      <c r="AJ129" s="60">
        <v>0.5</v>
      </c>
      <c r="AK129" s="61">
        <f t="shared" si="14"/>
        <v>0.5</v>
      </c>
      <c r="AL129" s="242">
        <f t="shared" si="15"/>
        <v>0.5</v>
      </c>
      <c r="AM129" s="60" t="b">
        <f t="shared" si="18"/>
        <v>0</v>
      </c>
      <c r="AN129" s="60" t="str">
        <f t="shared" si="16"/>
        <v>EN PROCESO</v>
      </c>
      <c r="AO129" s="60" t="str">
        <f t="shared" si="19"/>
        <v>EN PROCESO</v>
      </c>
      <c r="AP129" s="294" t="s">
        <v>1102</v>
      </c>
      <c r="AQ129" s="100" t="s">
        <v>345</v>
      </c>
      <c r="AR129" s="220" t="str">
        <f t="shared" si="17"/>
        <v>PENDIENTE</v>
      </c>
      <c r="AS129" s="60"/>
      <c r="AT129" s="60"/>
      <c r="AU129" s="98"/>
    </row>
    <row r="130" spans="1:47" s="95" customFormat="1" ht="102.6" x14ac:dyDescent="0.2">
      <c r="A130" s="268">
        <v>324</v>
      </c>
      <c r="B130" s="22">
        <v>44041</v>
      </c>
      <c r="C130" s="23" t="s">
        <v>19</v>
      </c>
      <c r="D130" s="23" t="s">
        <v>820</v>
      </c>
      <c r="E130" s="22">
        <v>44041</v>
      </c>
      <c r="F130" s="23" t="s">
        <v>903</v>
      </c>
      <c r="G130" s="40" t="s">
        <v>904</v>
      </c>
      <c r="H130" s="143" t="s">
        <v>73</v>
      </c>
      <c r="I130" s="142" t="s">
        <v>1179</v>
      </c>
      <c r="J130" s="23" t="s">
        <v>902</v>
      </c>
      <c r="K130" s="23">
        <v>1</v>
      </c>
      <c r="L130" s="23" t="s">
        <v>138</v>
      </c>
      <c r="M130" s="23" t="s">
        <v>834</v>
      </c>
      <c r="N130" s="23" t="s">
        <v>859</v>
      </c>
      <c r="O130" s="27">
        <v>1</v>
      </c>
      <c r="P130" s="91">
        <v>44136</v>
      </c>
      <c r="Q130" s="22">
        <v>44377</v>
      </c>
      <c r="R130" s="23" t="s">
        <v>32</v>
      </c>
      <c r="S130" s="28" t="s">
        <v>313</v>
      </c>
      <c r="T130" s="28" t="s">
        <v>277</v>
      </c>
      <c r="U130" s="143" t="s">
        <v>315</v>
      </c>
      <c r="V130" s="185"/>
      <c r="W130" s="182"/>
      <c r="X130" s="193"/>
      <c r="Y130" s="161"/>
      <c r="Z130" s="161"/>
      <c r="AA130" s="233"/>
      <c r="AB130" s="247">
        <v>44135</v>
      </c>
      <c r="AC130" s="249" t="s">
        <v>944</v>
      </c>
      <c r="AD130" s="254">
        <v>0.5</v>
      </c>
      <c r="AE130" s="202" t="s">
        <v>338</v>
      </c>
      <c r="AF130" s="107"/>
      <c r="AG130" s="255" t="s">
        <v>345</v>
      </c>
      <c r="AH130" s="247">
        <v>44196</v>
      </c>
      <c r="AI130" s="123" t="s">
        <v>1101</v>
      </c>
      <c r="AJ130" s="60">
        <v>0.5</v>
      </c>
      <c r="AK130" s="61">
        <f t="shared" ref="AK130" si="26">IF(AJ130="","",IF(OR(K130=0,K130="",AH130=""),"",AJ130/K130))</f>
        <v>0.5</v>
      </c>
      <c r="AL130" s="242">
        <f t="shared" ref="AL130" si="27">IF(OR(O130="",AK130=""),"",IF(OR(O130=0,AK130=0),0,IF(AK130*100%/O130&gt;100%,100%,(AK130*100%)/O130)))</f>
        <v>0.5</v>
      </c>
      <c r="AM130" s="60" t="b">
        <f t="shared" ref="AM130" si="28">IF(AJ130="","",IF(AH130&gt;Q130,IF(AL130&lt;100%,"INCUMPLIDA",IF(AL130=100%,"TERMINADA EXTEMPORÁNEA"))))</f>
        <v>0</v>
      </c>
      <c r="AN130" s="60" t="str">
        <f t="shared" ref="AN130" si="29">IF(AJ130="","",IF(AH130&lt;Q130,IF(AL130=0%,"SIN INICIAR",IF(AL130=100%,"TERMINADA",IF(AL130&gt;0%,"EN PROCESO")))))</f>
        <v>EN PROCESO</v>
      </c>
      <c r="AO130" s="60" t="str">
        <f t="shared" ref="AO130" si="30">IF(AJ130="","",IF(AH130&gt;Q130,AM130,IF(AH130&lt;Q130,AN130)))</f>
        <v>EN PROCESO</v>
      </c>
      <c r="AP130" s="294" t="s">
        <v>1102</v>
      </c>
      <c r="AQ130" s="100" t="s">
        <v>345</v>
      </c>
      <c r="AR130" s="248" t="str">
        <f t="shared" si="17"/>
        <v>PENDIENTE</v>
      </c>
      <c r="AS130" s="50"/>
      <c r="AT130" s="50"/>
      <c r="AU130" s="100"/>
    </row>
    <row r="131" spans="1:47" s="95" customFormat="1" ht="57" x14ac:dyDescent="0.2">
      <c r="A131" s="268">
        <v>325</v>
      </c>
      <c r="B131" s="269">
        <v>44110</v>
      </c>
      <c r="C131" s="23" t="s">
        <v>19</v>
      </c>
      <c r="D131" s="270" t="s">
        <v>947</v>
      </c>
      <c r="E131" s="269">
        <v>44110</v>
      </c>
      <c r="F131" s="270">
        <v>1</v>
      </c>
      <c r="G131" s="40" t="s">
        <v>912</v>
      </c>
      <c r="H131" s="143" t="s">
        <v>913</v>
      </c>
      <c r="I131" s="142" t="s">
        <v>914</v>
      </c>
      <c r="J131" s="239" t="s">
        <v>915</v>
      </c>
      <c r="K131" s="270">
        <v>1</v>
      </c>
      <c r="L131" s="35" t="s">
        <v>21</v>
      </c>
      <c r="M131" s="23" t="s">
        <v>916</v>
      </c>
      <c r="N131" s="23" t="s">
        <v>917</v>
      </c>
      <c r="O131" s="27">
        <v>1</v>
      </c>
      <c r="P131" s="197">
        <v>44136</v>
      </c>
      <c r="Q131" s="29">
        <v>44561</v>
      </c>
      <c r="R131" s="23" t="s">
        <v>29</v>
      </c>
      <c r="S131" s="28" t="s">
        <v>44</v>
      </c>
      <c r="T131" s="28" t="s">
        <v>262</v>
      </c>
      <c r="U131" s="143" t="s">
        <v>315</v>
      </c>
      <c r="V131" s="185"/>
      <c r="W131" s="182"/>
      <c r="X131" s="193"/>
      <c r="Y131" s="161"/>
      <c r="Z131" s="161"/>
      <c r="AA131" s="233"/>
      <c r="AB131" s="185"/>
      <c r="AC131" s="182"/>
      <c r="AD131" s="193"/>
      <c r="AE131" s="161"/>
      <c r="AF131" s="161"/>
      <c r="AG131" s="233"/>
      <c r="AH131" s="247">
        <v>44197</v>
      </c>
      <c r="AI131" s="59" t="s">
        <v>1021</v>
      </c>
      <c r="AJ131" s="60">
        <v>0</v>
      </c>
      <c r="AK131" s="61">
        <f t="shared" si="14"/>
        <v>0</v>
      </c>
      <c r="AL131" s="242">
        <f t="shared" si="15"/>
        <v>0</v>
      </c>
      <c r="AM131" s="60" t="b">
        <f t="shared" si="18"/>
        <v>0</v>
      </c>
      <c r="AN131" s="60" t="str">
        <f t="shared" si="16"/>
        <v>SIN INICIAR</v>
      </c>
      <c r="AO131" s="60" t="str">
        <f t="shared" si="19"/>
        <v>SIN INICIAR</v>
      </c>
      <c r="AP131" s="59" t="s">
        <v>1024</v>
      </c>
      <c r="AQ131" s="98" t="s">
        <v>343</v>
      </c>
      <c r="AR131" s="248" t="str">
        <f t="shared" ref="AR131:AR141" si="31">IF(AL131="","",IF(OR(AL131=100%),"CUMPLIDA","PENDIENTE"))</f>
        <v>PENDIENTE</v>
      </c>
      <c r="AS131" s="50"/>
      <c r="AT131" s="50"/>
      <c r="AU131" s="100"/>
    </row>
    <row r="132" spans="1:47" s="95" customFormat="1" ht="91.2" x14ac:dyDescent="0.2">
      <c r="A132" s="268">
        <v>326</v>
      </c>
      <c r="B132" s="269">
        <v>44110</v>
      </c>
      <c r="C132" s="23" t="s">
        <v>19</v>
      </c>
      <c r="D132" s="270" t="s">
        <v>947</v>
      </c>
      <c r="E132" s="269">
        <v>44110</v>
      </c>
      <c r="F132" s="270">
        <v>2</v>
      </c>
      <c r="G132" s="40" t="s">
        <v>1180</v>
      </c>
      <c r="H132" s="143" t="s">
        <v>913</v>
      </c>
      <c r="I132" s="142" t="s">
        <v>924</v>
      </c>
      <c r="J132" s="270" t="s">
        <v>1181</v>
      </c>
      <c r="K132" s="270">
        <v>2</v>
      </c>
      <c r="L132" s="35" t="s">
        <v>21</v>
      </c>
      <c r="M132" s="23" t="s">
        <v>1182</v>
      </c>
      <c r="N132" s="23" t="s">
        <v>917</v>
      </c>
      <c r="O132" s="27">
        <v>1</v>
      </c>
      <c r="P132" s="197">
        <v>44136</v>
      </c>
      <c r="Q132" s="29">
        <v>44561</v>
      </c>
      <c r="R132" s="23" t="s">
        <v>29</v>
      </c>
      <c r="S132" s="28" t="s">
        <v>44</v>
      </c>
      <c r="T132" s="28" t="s">
        <v>262</v>
      </c>
      <c r="U132" s="143" t="s">
        <v>315</v>
      </c>
      <c r="V132" s="185"/>
      <c r="W132" s="182"/>
      <c r="X132" s="193"/>
      <c r="Y132" s="161"/>
      <c r="Z132" s="161"/>
      <c r="AA132" s="233"/>
      <c r="AB132" s="185"/>
      <c r="AC132" s="182"/>
      <c r="AD132" s="193"/>
      <c r="AE132" s="161"/>
      <c r="AF132" s="161"/>
      <c r="AG132" s="233"/>
      <c r="AH132" s="247">
        <v>44198</v>
      </c>
      <c r="AI132" s="59" t="s">
        <v>1021</v>
      </c>
      <c r="AJ132" s="60">
        <v>0</v>
      </c>
      <c r="AK132" s="61">
        <f t="shared" si="14"/>
        <v>0</v>
      </c>
      <c r="AL132" s="242">
        <f t="shared" si="15"/>
        <v>0</v>
      </c>
      <c r="AM132" s="60" t="b">
        <f t="shared" si="18"/>
        <v>0</v>
      </c>
      <c r="AN132" s="60" t="str">
        <f t="shared" si="16"/>
        <v>SIN INICIAR</v>
      </c>
      <c r="AO132" s="60" t="str">
        <f t="shared" si="19"/>
        <v>SIN INICIAR</v>
      </c>
      <c r="AP132" s="59" t="s">
        <v>1024</v>
      </c>
      <c r="AQ132" s="98" t="s">
        <v>343</v>
      </c>
      <c r="AR132" s="248" t="str">
        <f t="shared" si="31"/>
        <v>PENDIENTE</v>
      </c>
      <c r="AS132" s="50"/>
      <c r="AT132" s="50"/>
      <c r="AU132" s="100"/>
    </row>
    <row r="133" spans="1:47" s="95" customFormat="1" ht="102.6" x14ac:dyDescent="0.2">
      <c r="A133" s="268">
        <v>327</v>
      </c>
      <c r="B133" s="269">
        <v>44110</v>
      </c>
      <c r="C133" s="23" t="s">
        <v>19</v>
      </c>
      <c r="D133" s="270" t="s">
        <v>947</v>
      </c>
      <c r="E133" s="269">
        <v>44110</v>
      </c>
      <c r="F133" s="270">
        <v>3</v>
      </c>
      <c r="G133" s="40" t="s">
        <v>1183</v>
      </c>
      <c r="H133" s="143" t="s">
        <v>913</v>
      </c>
      <c r="I133" s="142" t="s">
        <v>918</v>
      </c>
      <c r="J133" s="270" t="s">
        <v>919</v>
      </c>
      <c r="K133" s="270">
        <v>1</v>
      </c>
      <c r="L133" s="35" t="s">
        <v>21</v>
      </c>
      <c r="M133" s="23" t="s">
        <v>920</v>
      </c>
      <c r="N133" s="23" t="s">
        <v>917</v>
      </c>
      <c r="O133" s="27">
        <v>1</v>
      </c>
      <c r="P133" s="197">
        <v>44136</v>
      </c>
      <c r="Q133" s="29">
        <v>44561</v>
      </c>
      <c r="R133" s="23" t="s">
        <v>29</v>
      </c>
      <c r="S133" s="28" t="s">
        <v>44</v>
      </c>
      <c r="T133" s="28" t="s">
        <v>262</v>
      </c>
      <c r="U133" s="143" t="s">
        <v>315</v>
      </c>
      <c r="V133" s="185"/>
      <c r="W133" s="182"/>
      <c r="X133" s="193"/>
      <c r="Y133" s="161"/>
      <c r="Z133" s="161"/>
      <c r="AA133" s="233"/>
      <c r="AB133" s="185"/>
      <c r="AC133" s="182"/>
      <c r="AD133" s="193"/>
      <c r="AE133" s="161"/>
      <c r="AF133" s="161"/>
      <c r="AG133" s="233"/>
      <c r="AH133" s="247">
        <v>44199</v>
      </c>
      <c r="AI133" s="59" t="s">
        <v>1021</v>
      </c>
      <c r="AJ133" s="60">
        <v>0</v>
      </c>
      <c r="AK133" s="61">
        <f t="shared" si="14"/>
        <v>0</v>
      </c>
      <c r="AL133" s="242">
        <f t="shared" si="15"/>
        <v>0</v>
      </c>
      <c r="AM133" s="60" t="b">
        <f t="shared" si="18"/>
        <v>0</v>
      </c>
      <c r="AN133" s="60" t="str">
        <f t="shared" si="16"/>
        <v>SIN INICIAR</v>
      </c>
      <c r="AO133" s="60" t="str">
        <f t="shared" si="19"/>
        <v>SIN INICIAR</v>
      </c>
      <c r="AP133" s="59" t="s">
        <v>1024</v>
      </c>
      <c r="AQ133" s="98" t="s">
        <v>343</v>
      </c>
      <c r="AR133" s="248" t="str">
        <f t="shared" si="31"/>
        <v>PENDIENTE</v>
      </c>
      <c r="AS133" s="50"/>
      <c r="AT133" s="50"/>
      <c r="AU133" s="100"/>
    </row>
    <row r="134" spans="1:47" s="95" customFormat="1" ht="79.8" x14ac:dyDescent="0.2">
      <c r="A134" s="268">
        <v>328</v>
      </c>
      <c r="B134" s="269">
        <v>44110</v>
      </c>
      <c r="C134" s="23" t="s">
        <v>19</v>
      </c>
      <c r="D134" s="270" t="s">
        <v>947</v>
      </c>
      <c r="E134" s="269">
        <v>44110</v>
      </c>
      <c r="F134" s="270">
        <v>6</v>
      </c>
      <c r="G134" s="40" t="s">
        <v>922</v>
      </c>
      <c r="H134" s="143" t="s">
        <v>913</v>
      </c>
      <c r="I134" s="142" t="s">
        <v>926</v>
      </c>
      <c r="J134" s="270" t="s">
        <v>927</v>
      </c>
      <c r="K134" s="270">
        <v>2</v>
      </c>
      <c r="L134" s="35" t="s">
        <v>21</v>
      </c>
      <c r="M134" s="23" t="s">
        <v>921</v>
      </c>
      <c r="N134" s="23" t="s">
        <v>917</v>
      </c>
      <c r="O134" s="27">
        <v>1</v>
      </c>
      <c r="P134" s="197">
        <v>44136</v>
      </c>
      <c r="Q134" s="29">
        <v>44561</v>
      </c>
      <c r="R134" s="23" t="s">
        <v>29</v>
      </c>
      <c r="S134" s="28" t="s">
        <v>44</v>
      </c>
      <c r="T134" s="28" t="s">
        <v>262</v>
      </c>
      <c r="U134" s="143" t="s">
        <v>315</v>
      </c>
      <c r="V134" s="185"/>
      <c r="W134" s="182"/>
      <c r="X134" s="193"/>
      <c r="Y134" s="161"/>
      <c r="Z134" s="161"/>
      <c r="AA134" s="233"/>
      <c r="AB134" s="185"/>
      <c r="AC134" s="182"/>
      <c r="AD134" s="193"/>
      <c r="AE134" s="161"/>
      <c r="AF134" s="161"/>
      <c r="AG134" s="233"/>
      <c r="AH134" s="247">
        <v>44200</v>
      </c>
      <c r="AI134" s="59" t="s">
        <v>1021</v>
      </c>
      <c r="AJ134" s="60">
        <v>0</v>
      </c>
      <c r="AK134" s="61">
        <f t="shared" si="14"/>
        <v>0</v>
      </c>
      <c r="AL134" s="242">
        <f t="shared" si="15"/>
        <v>0</v>
      </c>
      <c r="AM134" s="60" t="b">
        <f t="shared" si="18"/>
        <v>0</v>
      </c>
      <c r="AN134" s="60" t="str">
        <f t="shared" si="16"/>
        <v>SIN INICIAR</v>
      </c>
      <c r="AO134" s="60" t="str">
        <f t="shared" si="19"/>
        <v>SIN INICIAR</v>
      </c>
      <c r="AP134" s="59" t="s">
        <v>1024</v>
      </c>
      <c r="AQ134" s="98" t="s">
        <v>343</v>
      </c>
      <c r="AR134" s="248" t="str">
        <f t="shared" si="31"/>
        <v>PENDIENTE</v>
      </c>
      <c r="AS134" s="50"/>
      <c r="AT134" s="50"/>
      <c r="AU134" s="100"/>
    </row>
    <row r="135" spans="1:47" s="95" customFormat="1" ht="57" x14ac:dyDescent="0.2">
      <c r="A135" s="268">
        <v>329</v>
      </c>
      <c r="B135" s="269">
        <v>44110</v>
      </c>
      <c r="C135" s="23" t="s">
        <v>19</v>
      </c>
      <c r="D135" s="270" t="s">
        <v>947</v>
      </c>
      <c r="E135" s="269">
        <v>44110</v>
      </c>
      <c r="F135" s="270">
        <v>7</v>
      </c>
      <c r="G135" s="40" t="s">
        <v>923</v>
      </c>
      <c r="H135" s="143" t="s">
        <v>913</v>
      </c>
      <c r="I135" s="142" t="s">
        <v>928</v>
      </c>
      <c r="J135" s="270" t="s">
        <v>945</v>
      </c>
      <c r="K135" s="270">
        <v>1</v>
      </c>
      <c r="L135" s="35" t="s">
        <v>21</v>
      </c>
      <c r="M135" s="23" t="s">
        <v>946</v>
      </c>
      <c r="N135" s="23" t="s">
        <v>917</v>
      </c>
      <c r="O135" s="27">
        <v>1</v>
      </c>
      <c r="P135" s="197">
        <v>44136</v>
      </c>
      <c r="Q135" s="29">
        <v>44561</v>
      </c>
      <c r="R135" s="23" t="s">
        <v>29</v>
      </c>
      <c r="S135" s="28" t="s">
        <v>44</v>
      </c>
      <c r="T135" s="28" t="s">
        <v>262</v>
      </c>
      <c r="U135" s="143" t="s">
        <v>315</v>
      </c>
      <c r="V135" s="185"/>
      <c r="W135" s="182"/>
      <c r="X135" s="193"/>
      <c r="Y135" s="161"/>
      <c r="Z135" s="161"/>
      <c r="AA135" s="233"/>
      <c r="AB135" s="185"/>
      <c r="AC135" s="182"/>
      <c r="AD135" s="193"/>
      <c r="AE135" s="161"/>
      <c r="AF135" s="161"/>
      <c r="AG135" s="233"/>
      <c r="AH135" s="247">
        <v>44201</v>
      </c>
      <c r="AI135" s="59" t="s">
        <v>1021</v>
      </c>
      <c r="AJ135" s="60">
        <v>0</v>
      </c>
      <c r="AK135" s="61">
        <f t="shared" si="14"/>
        <v>0</v>
      </c>
      <c r="AL135" s="242">
        <f t="shared" si="15"/>
        <v>0</v>
      </c>
      <c r="AM135" s="60" t="b">
        <f t="shared" si="18"/>
        <v>0</v>
      </c>
      <c r="AN135" s="60" t="str">
        <f t="shared" si="16"/>
        <v>SIN INICIAR</v>
      </c>
      <c r="AO135" s="60" t="str">
        <f t="shared" si="19"/>
        <v>SIN INICIAR</v>
      </c>
      <c r="AP135" s="59" t="s">
        <v>1024</v>
      </c>
      <c r="AQ135" s="98" t="s">
        <v>343</v>
      </c>
      <c r="AR135" s="248" t="str">
        <f t="shared" si="31"/>
        <v>PENDIENTE</v>
      </c>
      <c r="AS135" s="50"/>
      <c r="AT135" s="50"/>
      <c r="AU135" s="100"/>
    </row>
    <row r="136" spans="1:47" s="95" customFormat="1" ht="91.2" x14ac:dyDescent="0.2">
      <c r="A136" s="268">
        <v>330</v>
      </c>
      <c r="B136" s="269">
        <v>44110</v>
      </c>
      <c r="C136" s="23" t="s">
        <v>19</v>
      </c>
      <c r="D136" s="270" t="s">
        <v>947</v>
      </c>
      <c r="E136" s="269">
        <v>44110</v>
      </c>
      <c r="F136" s="270">
        <v>10</v>
      </c>
      <c r="G136" s="40" t="s">
        <v>925</v>
      </c>
      <c r="H136" s="143" t="s">
        <v>913</v>
      </c>
      <c r="I136" s="142" t="s">
        <v>929</v>
      </c>
      <c r="J136" s="270" t="s">
        <v>931</v>
      </c>
      <c r="K136" s="270">
        <v>1</v>
      </c>
      <c r="L136" s="35" t="s">
        <v>21</v>
      </c>
      <c r="M136" s="23" t="s">
        <v>1184</v>
      </c>
      <c r="N136" s="23" t="s">
        <v>917</v>
      </c>
      <c r="O136" s="27">
        <v>1</v>
      </c>
      <c r="P136" s="197">
        <v>44136</v>
      </c>
      <c r="Q136" s="29">
        <v>44561</v>
      </c>
      <c r="R136" s="23" t="s">
        <v>29</v>
      </c>
      <c r="S136" s="28" t="s">
        <v>44</v>
      </c>
      <c r="T136" s="28" t="s">
        <v>262</v>
      </c>
      <c r="U136" s="143" t="s">
        <v>315</v>
      </c>
      <c r="V136" s="185"/>
      <c r="W136" s="182"/>
      <c r="X136" s="193"/>
      <c r="Y136" s="161"/>
      <c r="Z136" s="161"/>
      <c r="AA136" s="233"/>
      <c r="AB136" s="185"/>
      <c r="AC136" s="182"/>
      <c r="AD136" s="193"/>
      <c r="AE136" s="161"/>
      <c r="AF136" s="161"/>
      <c r="AG136" s="233"/>
      <c r="AH136" s="247">
        <v>44202</v>
      </c>
      <c r="AI136" s="59" t="s">
        <v>1021</v>
      </c>
      <c r="AJ136" s="60">
        <v>0</v>
      </c>
      <c r="AK136" s="61">
        <f t="shared" si="14"/>
        <v>0</v>
      </c>
      <c r="AL136" s="242">
        <f t="shared" si="15"/>
        <v>0</v>
      </c>
      <c r="AM136" s="60" t="b">
        <f t="shared" si="18"/>
        <v>0</v>
      </c>
      <c r="AN136" s="60" t="str">
        <f t="shared" si="16"/>
        <v>SIN INICIAR</v>
      </c>
      <c r="AO136" s="60" t="str">
        <f t="shared" si="19"/>
        <v>SIN INICIAR</v>
      </c>
      <c r="AP136" s="59" t="s">
        <v>1024</v>
      </c>
      <c r="AQ136" s="98" t="s">
        <v>343</v>
      </c>
      <c r="AR136" s="248" t="str">
        <f t="shared" si="31"/>
        <v>PENDIENTE</v>
      </c>
      <c r="AS136" s="50"/>
      <c r="AT136" s="50"/>
      <c r="AU136" s="100"/>
    </row>
    <row r="137" spans="1:47" s="95" customFormat="1" ht="57" x14ac:dyDescent="0.2">
      <c r="A137" s="268">
        <v>331</v>
      </c>
      <c r="B137" s="269">
        <v>44110</v>
      </c>
      <c r="C137" s="23" t="s">
        <v>19</v>
      </c>
      <c r="D137" s="270" t="s">
        <v>947</v>
      </c>
      <c r="E137" s="269">
        <v>44110</v>
      </c>
      <c r="F137" s="270">
        <v>12</v>
      </c>
      <c r="G137" s="40" t="s">
        <v>1185</v>
      </c>
      <c r="H137" s="143" t="s">
        <v>913</v>
      </c>
      <c r="I137" s="142" t="s">
        <v>930</v>
      </c>
      <c r="J137" s="270" t="s">
        <v>932</v>
      </c>
      <c r="K137" s="270">
        <v>1</v>
      </c>
      <c r="L137" s="35" t="s">
        <v>21</v>
      </c>
      <c r="M137" s="23" t="s">
        <v>933</v>
      </c>
      <c r="N137" s="23" t="s">
        <v>917</v>
      </c>
      <c r="O137" s="27">
        <v>1</v>
      </c>
      <c r="P137" s="197">
        <v>44136</v>
      </c>
      <c r="Q137" s="29">
        <v>44561</v>
      </c>
      <c r="R137" s="23" t="s">
        <v>29</v>
      </c>
      <c r="S137" s="28" t="s">
        <v>44</v>
      </c>
      <c r="T137" s="28" t="s">
        <v>262</v>
      </c>
      <c r="U137" s="143" t="s">
        <v>315</v>
      </c>
      <c r="V137" s="185"/>
      <c r="W137" s="182"/>
      <c r="X137" s="193"/>
      <c r="Y137" s="161"/>
      <c r="Z137" s="161"/>
      <c r="AA137" s="233"/>
      <c r="AB137" s="185"/>
      <c r="AC137" s="182"/>
      <c r="AD137" s="193"/>
      <c r="AE137" s="161"/>
      <c r="AF137" s="161"/>
      <c r="AG137" s="233"/>
      <c r="AH137" s="247">
        <v>44203</v>
      </c>
      <c r="AI137" s="59" t="s">
        <v>1021</v>
      </c>
      <c r="AJ137" s="60">
        <v>0</v>
      </c>
      <c r="AK137" s="61">
        <f t="shared" si="14"/>
        <v>0</v>
      </c>
      <c r="AL137" s="242">
        <f t="shared" si="15"/>
        <v>0</v>
      </c>
      <c r="AM137" s="60" t="b">
        <f t="shared" si="18"/>
        <v>0</v>
      </c>
      <c r="AN137" s="60" t="str">
        <f t="shared" si="16"/>
        <v>SIN INICIAR</v>
      </c>
      <c r="AO137" s="60" t="str">
        <f t="shared" si="19"/>
        <v>SIN INICIAR</v>
      </c>
      <c r="AP137" s="59" t="s">
        <v>1024</v>
      </c>
      <c r="AQ137" s="98" t="s">
        <v>343</v>
      </c>
      <c r="AR137" s="248" t="str">
        <f t="shared" si="31"/>
        <v>PENDIENTE</v>
      </c>
      <c r="AS137" s="50"/>
      <c r="AT137" s="50"/>
      <c r="AU137" s="100"/>
    </row>
    <row r="138" spans="1:47" s="95" customFormat="1" ht="114" x14ac:dyDescent="0.2">
      <c r="A138" s="268">
        <v>332</v>
      </c>
      <c r="B138" s="269">
        <v>44152</v>
      </c>
      <c r="C138" s="23" t="s">
        <v>19</v>
      </c>
      <c r="D138" s="270" t="s">
        <v>948</v>
      </c>
      <c r="E138" s="269">
        <v>44152</v>
      </c>
      <c r="F138" s="270">
        <v>1</v>
      </c>
      <c r="G138" s="40" t="s">
        <v>950</v>
      </c>
      <c r="H138" s="143" t="s">
        <v>949</v>
      </c>
      <c r="I138" s="142" t="s">
        <v>951</v>
      </c>
      <c r="J138" s="270" t="s">
        <v>952</v>
      </c>
      <c r="K138" s="270">
        <v>1</v>
      </c>
      <c r="L138" s="35" t="s">
        <v>21</v>
      </c>
      <c r="M138" s="23" t="s">
        <v>953</v>
      </c>
      <c r="N138" s="23" t="s">
        <v>917</v>
      </c>
      <c r="O138" s="27">
        <v>1</v>
      </c>
      <c r="P138" s="197">
        <v>44153</v>
      </c>
      <c r="Q138" s="29">
        <v>44500</v>
      </c>
      <c r="R138" s="23" t="s">
        <v>60</v>
      </c>
      <c r="S138" s="28" t="s">
        <v>43</v>
      </c>
      <c r="T138" s="28" t="s">
        <v>49</v>
      </c>
      <c r="U138" s="143" t="s">
        <v>315</v>
      </c>
      <c r="V138" s="185"/>
      <c r="W138" s="182"/>
      <c r="X138" s="193"/>
      <c r="Y138" s="161"/>
      <c r="Z138" s="161"/>
      <c r="AA138" s="233"/>
      <c r="AB138" s="185"/>
      <c r="AC138" s="182"/>
      <c r="AD138" s="193"/>
      <c r="AE138" s="161"/>
      <c r="AF138" s="161"/>
      <c r="AG138" s="233"/>
      <c r="AH138" s="247">
        <v>44196</v>
      </c>
      <c r="AI138" s="93" t="s">
        <v>985</v>
      </c>
      <c r="AJ138" s="60">
        <v>0</v>
      </c>
      <c r="AK138" s="61">
        <f t="shared" si="14"/>
        <v>0</v>
      </c>
      <c r="AL138" s="242">
        <f t="shared" si="15"/>
        <v>0</v>
      </c>
      <c r="AM138" s="60" t="b">
        <f t="shared" si="18"/>
        <v>0</v>
      </c>
      <c r="AN138" s="60" t="str">
        <f t="shared" si="16"/>
        <v>SIN INICIAR</v>
      </c>
      <c r="AO138" s="60" t="str">
        <f t="shared" si="19"/>
        <v>SIN INICIAR</v>
      </c>
      <c r="AP138" s="106" t="s">
        <v>986</v>
      </c>
      <c r="AQ138" s="100" t="s">
        <v>344</v>
      </c>
      <c r="AR138" s="248" t="str">
        <f t="shared" si="31"/>
        <v>PENDIENTE</v>
      </c>
      <c r="AS138" s="50"/>
      <c r="AT138" s="50"/>
      <c r="AU138" s="100"/>
    </row>
    <row r="139" spans="1:47" s="95" customFormat="1" ht="136.80000000000001" x14ac:dyDescent="0.2">
      <c r="A139" s="268">
        <v>333</v>
      </c>
      <c r="B139" s="269">
        <v>44152</v>
      </c>
      <c r="C139" s="23" t="s">
        <v>19</v>
      </c>
      <c r="D139" s="270" t="s">
        <v>948</v>
      </c>
      <c r="E139" s="269">
        <v>44152</v>
      </c>
      <c r="F139" s="270">
        <v>2</v>
      </c>
      <c r="G139" s="256" t="s">
        <v>957</v>
      </c>
      <c r="H139" s="143" t="s">
        <v>949</v>
      </c>
      <c r="I139" s="257" t="s">
        <v>1186</v>
      </c>
      <c r="J139" s="259" t="s">
        <v>962</v>
      </c>
      <c r="K139" s="260">
        <v>1</v>
      </c>
      <c r="L139" s="260" t="s">
        <v>21</v>
      </c>
      <c r="M139" s="261" t="s">
        <v>963</v>
      </c>
      <c r="N139" s="23" t="s">
        <v>917</v>
      </c>
      <c r="O139" s="27">
        <v>1</v>
      </c>
      <c r="P139" s="197">
        <v>44153</v>
      </c>
      <c r="Q139" s="29">
        <v>44500</v>
      </c>
      <c r="R139" s="23" t="s">
        <v>60</v>
      </c>
      <c r="S139" s="28" t="s">
        <v>43</v>
      </c>
      <c r="T139" s="28" t="s">
        <v>49</v>
      </c>
      <c r="U139" s="143" t="s">
        <v>315</v>
      </c>
      <c r="V139" s="185"/>
      <c r="W139" s="182"/>
      <c r="X139" s="193"/>
      <c r="Y139" s="161"/>
      <c r="Z139" s="161"/>
      <c r="AA139" s="233"/>
      <c r="AB139" s="185"/>
      <c r="AC139" s="182"/>
      <c r="AD139" s="193"/>
      <c r="AE139" s="161"/>
      <c r="AF139" s="161"/>
      <c r="AG139" s="233"/>
      <c r="AH139" s="247">
        <v>44196</v>
      </c>
      <c r="AI139" s="93" t="s">
        <v>987</v>
      </c>
      <c r="AJ139" s="60">
        <v>0</v>
      </c>
      <c r="AK139" s="61">
        <f t="shared" ref="AK139:AK141" si="32">IF(AJ139="","",IF(OR(K139=0,K139="",AH139=""),"",AJ139/K139))</f>
        <v>0</v>
      </c>
      <c r="AL139" s="242">
        <f t="shared" ref="AL139:AL141" si="33">IF(OR(O139="",AK139=""),"",IF(OR(O139=0,AK139=0),0,IF(AK139*100%/O139&gt;100%,100%,(AK139*100%)/O139)))</f>
        <v>0</v>
      </c>
      <c r="AM139" s="60" t="b">
        <f t="shared" ref="AM139:AM141" si="34">IF(AJ139="","",IF(AH139&gt;Q139,IF(AL139&lt;100%,"INCUMPLIDA",IF(AL139=100%,"TERMINADA EXTEMPORÁNEA"))))</f>
        <v>0</v>
      </c>
      <c r="AN139" s="60" t="str">
        <f t="shared" ref="AN139:AN141" si="35">IF(AJ139="","",IF(AH139&lt;Q139,IF(AL139=0%,"SIN INICIAR",IF(AL139=100%,"TERMINADA",IF(AL139&gt;0%,"EN PROCESO")))))</f>
        <v>SIN INICIAR</v>
      </c>
      <c r="AO139" s="60" t="str">
        <f t="shared" ref="AO139:AO141" si="36">IF(AJ139="","",IF(AH139&gt;Q139,AM139,IF(AH139&lt;Q139,AN139)))</f>
        <v>SIN INICIAR</v>
      </c>
      <c r="AP139" s="106" t="s">
        <v>1187</v>
      </c>
      <c r="AQ139" s="100" t="s">
        <v>344</v>
      </c>
      <c r="AR139" s="248" t="str">
        <f t="shared" si="31"/>
        <v>PENDIENTE</v>
      </c>
      <c r="AS139" s="50"/>
      <c r="AT139" s="50"/>
      <c r="AU139" s="100"/>
    </row>
    <row r="140" spans="1:47" s="95" customFormat="1" ht="114" x14ac:dyDescent="0.2">
      <c r="A140" s="268">
        <v>334</v>
      </c>
      <c r="B140" s="269">
        <v>44152</v>
      </c>
      <c r="C140" s="23" t="s">
        <v>19</v>
      </c>
      <c r="D140" s="270" t="s">
        <v>948</v>
      </c>
      <c r="E140" s="269">
        <v>44152</v>
      </c>
      <c r="F140" s="270">
        <v>3</v>
      </c>
      <c r="G140" s="256" t="s">
        <v>958</v>
      </c>
      <c r="H140" s="143" t="s">
        <v>949</v>
      </c>
      <c r="I140" s="258" t="s">
        <v>960</v>
      </c>
      <c r="J140" s="259" t="s">
        <v>964</v>
      </c>
      <c r="K140" s="260">
        <v>1</v>
      </c>
      <c r="L140" s="260" t="s">
        <v>21</v>
      </c>
      <c r="M140" s="261" t="s">
        <v>965</v>
      </c>
      <c r="N140" s="23" t="s">
        <v>917</v>
      </c>
      <c r="O140" s="27">
        <v>1</v>
      </c>
      <c r="P140" s="197">
        <v>44153</v>
      </c>
      <c r="Q140" s="29">
        <v>44500</v>
      </c>
      <c r="R140" s="23" t="s">
        <v>60</v>
      </c>
      <c r="S140" s="28" t="s">
        <v>43</v>
      </c>
      <c r="T140" s="28" t="s">
        <v>49</v>
      </c>
      <c r="U140" s="143" t="s">
        <v>315</v>
      </c>
      <c r="V140" s="185"/>
      <c r="W140" s="182"/>
      <c r="X140" s="193"/>
      <c r="Y140" s="161"/>
      <c r="Z140" s="161"/>
      <c r="AA140" s="233"/>
      <c r="AB140" s="185"/>
      <c r="AC140" s="182"/>
      <c r="AD140" s="193"/>
      <c r="AE140" s="161"/>
      <c r="AF140" s="161"/>
      <c r="AG140" s="233"/>
      <c r="AH140" s="247">
        <v>44196</v>
      </c>
      <c r="AI140" s="93" t="s">
        <v>988</v>
      </c>
      <c r="AJ140" s="60">
        <v>0.5</v>
      </c>
      <c r="AK140" s="61">
        <f t="shared" si="32"/>
        <v>0.5</v>
      </c>
      <c r="AL140" s="242">
        <f t="shared" si="33"/>
        <v>0.5</v>
      </c>
      <c r="AM140" s="60" t="b">
        <f t="shared" si="34"/>
        <v>0</v>
      </c>
      <c r="AN140" s="60" t="str">
        <f t="shared" si="35"/>
        <v>EN PROCESO</v>
      </c>
      <c r="AO140" s="60" t="str">
        <f t="shared" si="36"/>
        <v>EN PROCESO</v>
      </c>
      <c r="AP140" s="106" t="s">
        <v>989</v>
      </c>
      <c r="AQ140" s="100" t="s">
        <v>344</v>
      </c>
      <c r="AR140" s="248" t="str">
        <f t="shared" si="31"/>
        <v>PENDIENTE</v>
      </c>
      <c r="AS140" s="50"/>
      <c r="AT140" s="50"/>
      <c r="AU140" s="100"/>
    </row>
    <row r="141" spans="1:47" s="95" customFormat="1" ht="182.4" x14ac:dyDescent="0.2">
      <c r="A141" s="268">
        <v>335</v>
      </c>
      <c r="B141" s="269">
        <v>44152</v>
      </c>
      <c r="C141" s="23" t="s">
        <v>19</v>
      </c>
      <c r="D141" s="270" t="s">
        <v>948</v>
      </c>
      <c r="E141" s="269">
        <v>44152</v>
      </c>
      <c r="F141" s="270">
        <v>4</v>
      </c>
      <c r="G141" s="257" t="s">
        <v>959</v>
      </c>
      <c r="H141" s="143" t="s">
        <v>949</v>
      </c>
      <c r="I141" s="258" t="s">
        <v>961</v>
      </c>
      <c r="J141" s="259" t="s">
        <v>966</v>
      </c>
      <c r="K141" s="260">
        <v>1</v>
      </c>
      <c r="L141" s="260" t="s">
        <v>21</v>
      </c>
      <c r="M141" s="261" t="s">
        <v>1188</v>
      </c>
      <c r="N141" s="23" t="s">
        <v>917</v>
      </c>
      <c r="O141" s="27">
        <v>1</v>
      </c>
      <c r="P141" s="197">
        <v>44153</v>
      </c>
      <c r="Q141" s="29">
        <v>44377</v>
      </c>
      <c r="R141" s="23" t="s">
        <v>956</v>
      </c>
      <c r="S141" s="28" t="s">
        <v>954</v>
      </c>
      <c r="T141" s="28" t="s">
        <v>955</v>
      </c>
      <c r="U141" s="143" t="s">
        <v>315</v>
      </c>
      <c r="V141" s="185"/>
      <c r="W141" s="182"/>
      <c r="X141" s="193"/>
      <c r="Y141" s="161"/>
      <c r="Z141" s="161"/>
      <c r="AA141" s="233"/>
      <c r="AB141" s="185"/>
      <c r="AC141" s="182"/>
      <c r="AD141" s="193"/>
      <c r="AE141" s="161"/>
      <c r="AF141" s="161"/>
      <c r="AG141" s="233"/>
      <c r="AH141" s="247">
        <v>44196</v>
      </c>
      <c r="AI141" s="93" t="s">
        <v>990</v>
      </c>
      <c r="AJ141" s="60">
        <v>0.5</v>
      </c>
      <c r="AK141" s="61">
        <f t="shared" si="32"/>
        <v>0.5</v>
      </c>
      <c r="AL141" s="242">
        <f t="shared" si="33"/>
        <v>0.5</v>
      </c>
      <c r="AM141" s="60" t="b">
        <f t="shared" si="34"/>
        <v>0</v>
      </c>
      <c r="AN141" s="60" t="str">
        <f t="shared" si="35"/>
        <v>EN PROCESO</v>
      </c>
      <c r="AO141" s="60" t="str">
        <f t="shared" si="36"/>
        <v>EN PROCESO</v>
      </c>
      <c r="AP141" s="106" t="s">
        <v>991</v>
      </c>
      <c r="AQ141" s="100" t="s">
        <v>344</v>
      </c>
      <c r="AR141" s="248" t="str">
        <f t="shared" si="31"/>
        <v>PENDIENTE</v>
      </c>
      <c r="AS141" s="50"/>
      <c r="AT141" s="50"/>
      <c r="AU141" s="100"/>
    </row>
    <row r="142" spans="1:47" s="95" customFormat="1" ht="11.4" x14ac:dyDescent="0.2">
      <c r="A142" s="272"/>
      <c r="B142" s="272"/>
      <c r="C142" s="272"/>
      <c r="D142" s="273"/>
      <c r="E142" s="272"/>
      <c r="F142" s="273"/>
      <c r="H142" s="272"/>
      <c r="J142" s="272"/>
      <c r="M142" s="272"/>
      <c r="N142" s="273"/>
      <c r="O142" s="272"/>
      <c r="P142" s="272"/>
      <c r="Q142" s="272"/>
      <c r="R142" s="273"/>
      <c r="S142" s="273"/>
      <c r="T142" s="273"/>
      <c r="U142" s="273"/>
      <c r="V142" s="274"/>
      <c r="W142" s="274"/>
      <c r="X142" s="275"/>
      <c r="Y142" s="276"/>
      <c r="Z142" s="276"/>
      <c r="AA142" s="277"/>
      <c r="AB142" s="277"/>
      <c r="AC142" s="277"/>
      <c r="AD142" s="278"/>
      <c r="AE142" s="277"/>
      <c r="AF142" s="277"/>
      <c r="AG142" s="277"/>
      <c r="AH142" s="277"/>
      <c r="AI142" s="277"/>
      <c r="AJ142" s="277"/>
      <c r="AK142" s="279"/>
      <c r="AL142" s="280"/>
      <c r="AM142" s="277"/>
      <c r="AN142" s="277"/>
      <c r="AO142" s="277"/>
      <c r="AP142" s="277"/>
      <c r="AQ142" s="277"/>
      <c r="AR142" s="276"/>
      <c r="AS142" s="281"/>
      <c r="AT142" s="281"/>
      <c r="AU142" s="281"/>
    </row>
  </sheetData>
  <sheetProtection algorithmName="SHA-512" hashValue="Oh9qNAQ8bUir7UUzT0AbBD8aDFBREpzpMphqfAzJF56aQZD8qqLoFdFUukTlrPXVRN19HvQDjX5Vj3KaeAVOoA==" saltValue="RZJsjf72B2okJqsMS3zzIA==" spinCount="100000" sheet="1" formatCells="0" formatColumns="0" formatRows="0"/>
  <mergeCells count="66">
    <mergeCell ref="D1:AP4"/>
    <mergeCell ref="AT1:AU4"/>
    <mergeCell ref="AQ1:AS1"/>
    <mergeCell ref="AQ2:AS2"/>
    <mergeCell ref="AQ3:AS3"/>
    <mergeCell ref="AQ4:AS4"/>
    <mergeCell ref="AP7:AP8"/>
    <mergeCell ref="AQ7:AQ8"/>
    <mergeCell ref="A126:A128"/>
    <mergeCell ref="AF7:AF8"/>
    <mergeCell ref="B126:B128"/>
    <mergeCell ref="C126:C128"/>
    <mergeCell ref="D126:D128"/>
    <mergeCell ref="E126:E128"/>
    <mergeCell ref="F126:F128"/>
    <mergeCell ref="G126:G128"/>
    <mergeCell ref="P7:P8"/>
    <mergeCell ref="Q7:Q8"/>
    <mergeCell ref="L7:L8"/>
    <mergeCell ref="S7:S8"/>
    <mergeCell ref="M7:M8"/>
    <mergeCell ref="R7:R8"/>
    <mergeCell ref="AK7:AK8"/>
    <mergeCell ref="AL7:AL8"/>
    <mergeCell ref="AM7:AM9"/>
    <mergeCell ref="AN7:AN9"/>
    <mergeCell ref="AO7:AO8"/>
    <mergeCell ref="A1:C4"/>
    <mergeCell ref="AB6:AG6"/>
    <mergeCell ref="F7:F8"/>
    <mergeCell ref="H7:H8"/>
    <mergeCell ref="G7:G8"/>
    <mergeCell ref="I7:I8"/>
    <mergeCell ref="J7:K7"/>
    <mergeCell ref="U7:U8"/>
    <mergeCell ref="O7:O8"/>
    <mergeCell ref="A6:H6"/>
    <mergeCell ref="I6:U6"/>
    <mergeCell ref="N7:N8"/>
    <mergeCell ref="AA7:AA8"/>
    <mergeCell ref="V7:V8"/>
    <mergeCell ref="B7:B8"/>
    <mergeCell ref="C7:C8"/>
    <mergeCell ref="AR6:AU6"/>
    <mergeCell ref="AS7:AS8"/>
    <mergeCell ref="AT7:AT8"/>
    <mergeCell ref="AU7:AU8"/>
    <mergeCell ref="Y7:Y8"/>
    <mergeCell ref="AR7:AR8"/>
    <mergeCell ref="V6:AA6"/>
    <mergeCell ref="Z7:Z8"/>
    <mergeCell ref="AB7:AB8"/>
    <mergeCell ref="AD7:AD8"/>
    <mergeCell ref="AE7:AE8"/>
    <mergeCell ref="AC7:AC8"/>
    <mergeCell ref="AH6:AQ6"/>
    <mergeCell ref="AH7:AH8"/>
    <mergeCell ref="AI7:AI8"/>
    <mergeCell ref="AJ7:AJ8"/>
    <mergeCell ref="AG7:AG8"/>
    <mergeCell ref="W7:W8"/>
    <mergeCell ref="X7:X8"/>
    <mergeCell ref="T7:T8"/>
    <mergeCell ref="A7:A8"/>
    <mergeCell ref="D7:D8"/>
    <mergeCell ref="E7:E8"/>
  </mergeCells>
  <conditionalFormatting sqref="Y10:Z84 AE10:AF84 Y87:Z137 AE87:AF137">
    <cfRule type="containsText" dxfId="182" priority="735" operator="containsText" text="TERMINADA EXTEMPORÁNEA">
      <formula>NOT(ISERROR(SEARCH("TERMINADA EXTEMPORÁNEA",Y10)))</formula>
    </cfRule>
    <cfRule type="containsText" dxfId="181" priority="736" operator="containsText" text="TERMINADA">
      <formula>NOT(ISERROR(SEARCH("TERMINADA",Y10)))</formula>
    </cfRule>
    <cfRule type="containsText" dxfId="180" priority="737" operator="containsText" text="EN PROCESO">
      <formula>NOT(ISERROR(SEARCH("EN PROCESO",Y10)))</formula>
    </cfRule>
    <cfRule type="containsText" dxfId="179" priority="738" operator="containsText" text="INCUMPLIDA">
      <formula>NOT(ISERROR(SEARCH("INCUMPLIDA",Y10)))</formula>
    </cfRule>
    <cfRule type="containsText" dxfId="178" priority="739" operator="containsText" text="SIN INICIAR">
      <formula>NOT(ISERROR(SEARCH("SIN INICIAR",Y10)))</formula>
    </cfRule>
  </conditionalFormatting>
  <conditionalFormatting sqref="Z10:Z84 Z87:Z137 AF87:AF137">
    <cfRule type="containsText" dxfId="177" priority="734" operator="containsText" text="ABIERTA">
      <formula>NOT(ISERROR(SEARCH("ABIERTA",Z10)))</formula>
    </cfRule>
  </conditionalFormatting>
  <conditionalFormatting sqref="AT142:AT1048576 AT10:AT34 AT36:AT63 AT67:AT84 AT86:AT87 AT89:AT92 AT94:AT117 AT119 AT121 AT123:AT137">
    <cfRule type="containsText" dxfId="176" priority="239" operator="containsText" text="CERRADA">
      <formula>NOT(ISERROR(SEARCH("CERRADA",AT10)))</formula>
    </cfRule>
    <cfRule type="containsText" dxfId="175" priority="240" operator="containsText" text="ABIERTA">
      <formula>NOT(ISERROR(SEARCH("ABIERTA",AT10)))</formula>
    </cfRule>
  </conditionalFormatting>
  <conditionalFormatting sqref="AR10:AR64 AR66:AR141">
    <cfRule type="containsText" dxfId="174" priority="237" operator="containsText" text="CUMPLIDA">
      <formula>NOT(ISERROR(SEARCH("CUMPLIDA",AR10)))</formula>
    </cfRule>
    <cfRule type="containsText" dxfId="173" priority="238" operator="containsText" text="PENDIENTE">
      <formula>NOT(ISERROR(SEARCH("PENDIENTE",AR10)))</formula>
    </cfRule>
  </conditionalFormatting>
  <conditionalFormatting sqref="AF46">
    <cfRule type="containsText" dxfId="172" priority="202" operator="containsText" text="ABIERTA">
      <formula>NOT(ISERROR(SEARCH("ABIERTA",AF46)))</formula>
    </cfRule>
  </conditionalFormatting>
  <conditionalFormatting sqref="AF45">
    <cfRule type="containsText" dxfId="171" priority="201" operator="containsText" text="ABIERTA">
      <formula>NOT(ISERROR(SEARCH("ABIERTA",AF45)))</formula>
    </cfRule>
  </conditionalFormatting>
  <conditionalFormatting sqref="AF44">
    <cfRule type="containsText" dxfId="170" priority="200" operator="containsText" text="ABIERTA">
      <formula>NOT(ISERROR(SEARCH("ABIERTA",AF44)))</formula>
    </cfRule>
  </conditionalFormatting>
  <conditionalFormatting sqref="AF43">
    <cfRule type="containsText" dxfId="169" priority="199" operator="containsText" text="ABIERTA">
      <formula>NOT(ISERROR(SEARCH("ABIERTA",AF43)))</formula>
    </cfRule>
  </conditionalFormatting>
  <conditionalFormatting sqref="AF41">
    <cfRule type="containsText" dxfId="168" priority="198" operator="containsText" text="ABIERTA">
      <formula>NOT(ISERROR(SEARCH("ABIERTA",AF41)))</formula>
    </cfRule>
  </conditionalFormatting>
  <conditionalFormatting sqref="AF38">
    <cfRule type="containsText" dxfId="167" priority="197" operator="containsText" text="ABIERTA">
      <formula>NOT(ISERROR(SEARCH("ABIERTA",AF38)))</formula>
    </cfRule>
  </conditionalFormatting>
  <conditionalFormatting sqref="AF35">
    <cfRule type="containsText" dxfId="166" priority="196" operator="containsText" text="ABIERTA">
      <formula>NOT(ISERROR(SEARCH("ABIERTA",AF35)))</formula>
    </cfRule>
  </conditionalFormatting>
  <conditionalFormatting sqref="AF33">
    <cfRule type="containsText" dxfId="165" priority="195" operator="containsText" text="ABIERTA">
      <formula>NOT(ISERROR(SEARCH("ABIERTA",AF33)))</formula>
    </cfRule>
  </conditionalFormatting>
  <conditionalFormatting sqref="AF32">
    <cfRule type="containsText" dxfId="164" priority="194" operator="containsText" text="ABIERTA">
      <formula>NOT(ISERROR(SEARCH("ABIERTA",AF32)))</formula>
    </cfRule>
  </conditionalFormatting>
  <conditionalFormatting sqref="AF28">
    <cfRule type="containsText" dxfId="163" priority="193" operator="containsText" text="ABIERTA">
      <formula>NOT(ISERROR(SEARCH("ABIERTA",AF28)))</formula>
    </cfRule>
  </conditionalFormatting>
  <conditionalFormatting sqref="AF24">
    <cfRule type="containsText" dxfId="162" priority="192" operator="containsText" text="ABIERTA">
      <formula>NOT(ISERROR(SEARCH("ABIERTA",AF24)))</formula>
    </cfRule>
  </conditionalFormatting>
  <conditionalFormatting sqref="AF22">
    <cfRule type="containsText" dxfId="161" priority="191" operator="containsText" text="ABIERTA">
      <formula>NOT(ISERROR(SEARCH("ABIERTA",AF22)))</formula>
    </cfRule>
  </conditionalFormatting>
  <conditionalFormatting sqref="AF20">
    <cfRule type="containsText" dxfId="160" priority="190" operator="containsText" text="ABIERTA">
      <formula>NOT(ISERROR(SEARCH("ABIERTA",AF20)))</formula>
    </cfRule>
  </conditionalFormatting>
  <conditionalFormatting sqref="AF19">
    <cfRule type="containsText" dxfId="159" priority="189" operator="containsText" text="ABIERTA">
      <formula>NOT(ISERROR(SEARCH("ABIERTA",AF19)))</formula>
    </cfRule>
  </conditionalFormatting>
  <conditionalFormatting sqref="AF15">
    <cfRule type="containsText" dxfId="158" priority="188" operator="containsText" text="ABIERTA">
      <formula>NOT(ISERROR(SEARCH("ABIERTA",AF15)))</formula>
    </cfRule>
  </conditionalFormatting>
  <conditionalFormatting sqref="AF14">
    <cfRule type="containsText" dxfId="157" priority="187" operator="containsText" text="ABIERTA">
      <formula>NOT(ISERROR(SEARCH("ABIERTA",AF14)))</formula>
    </cfRule>
  </conditionalFormatting>
  <conditionalFormatting sqref="AF13">
    <cfRule type="containsText" dxfId="156" priority="186" operator="containsText" text="ABIERTA">
      <formula>NOT(ISERROR(SEARCH("ABIERTA",AF13)))</formula>
    </cfRule>
  </conditionalFormatting>
  <conditionalFormatting sqref="AF11">
    <cfRule type="containsText" dxfId="155" priority="185" operator="containsText" text="ABIERTA">
      <formula>NOT(ISERROR(SEARCH("ABIERTA",AF11)))</formula>
    </cfRule>
  </conditionalFormatting>
  <conditionalFormatting sqref="AF49">
    <cfRule type="containsText" dxfId="154" priority="184" operator="containsText" text="ABIERTA">
      <formula>NOT(ISERROR(SEARCH("ABIERTA",AF49)))</formula>
    </cfRule>
  </conditionalFormatting>
  <conditionalFormatting sqref="AF70">
    <cfRule type="containsText" dxfId="153" priority="183" operator="containsText" text="ABIERTA">
      <formula>NOT(ISERROR(SEARCH("ABIERTA",AF70)))</formula>
    </cfRule>
  </conditionalFormatting>
  <conditionalFormatting sqref="Y85:Z86">
    <cfRule type="containsText" dxfId="152" priority="178" operator="containsText" text="TERMINADA EXTEMPORÁNEA">
      <formula>NOT(ISERROR(SEARCH("TERMINADA EXTEMPORÁNEA",Y85)))</formula>
    </cfRule>
    <cfRule type="containsText" dxfId="151" priority="179" operator="containsText" text="TERMINADA">
      <formula>NOT(ISERROR(SEARCH("TERMINADA",Y85)))</formula>
    </cfRule>
    <cfRule type="containsText" dxfId="150" priority="180" operator="containsText" text="EN PROCESO">
      <formula>NOT(ISERROR(SEARCH("EN PROCESO",Y85)))</formula>
    </cfRule>
    <cfRule type="containsText" dxfId="149" priority="181" operator="containsText" text="INCUMPLIDA">
      <formula>NOT(ISERROR(SEARCH("INCUMPLIDA",Y85)))</formula>
    </cfRule>
    <cfRule type="containsText" dxfId="148" priority="182" operator="containsText" text="SIN INICIAR">
      <formula>NOT(ISERROR(SEARCH("SIN INICIAR",Y85)))</formula>
    </cfRule>
  </conditionalFormatting>
  <conditionalFormatting sqref="Z85:Z86">
    <cfRule type="containsText" dxfId="147" priority="177" operator="containsText" text="ABIERTA">
      <formula>NOT(ISERROR(SEARCH("ABIERTA",Z85)))</formula>
    </cfRule>
  </conditionalFormatting>
  <conditionalFormatting sqref="AE85:AF86">
    <cfRule type="containsText" dxfId="146" priority="172" operator="containsText" text="TERMINADA EXTEMPORÁNEA">
      <formula>NOT(ISERROR(SEARCH("TERMINADA EXTEMPORÁNEA",AE85)))</formula>
    </cfRule>
    <cfRule type="containsText" dxfId="145" priority="173" operator="containsText" text="TERMINADA">
      <formula>NOT(ISERROR(SEARCH("TERMINADA",AE85)))</formula>
    </cfRule>
    <cfRule type="containsText" dxfId="144" priority="174" operator="containsText" text="EN PROCESO">
      <formula>NOT(ISERROR(SEARCH("EN PROCESO",AE85)))</formula>
    </cfRule>
    <cfRule type="containsText" dxfId="143" priority="175" operator="containsText" text="INCUMPLIDA">
      <formula>NOT(ISERROR(SEARCH("INCUMPLIDA",AE85)))</formula>
    </cfRule>
    <cfRule type="containsText" dxfId="142" priority="176" operator="containsText" text="SIN INICIAR">
      <formula>NOT(ISERROR(SEARCH("SIN INICIAR",AE85)))</formula>
    </cfRule>
  </conditionalFormatting>
  <conditionalFormatting sqref="AF85:AF86">
    <cfRule type="containsText" dxfId="141" priority="171" operator="containsText" text="ABIERTA">
      <formula>NOT(ISERROR(SEARCH("ABIERTA",AF85)))</formula>
    </cfRule>
  </conditionalFormatting>
  <conditionalFormatting sqref="AO10:AO31 AO50 AO70:AO76 AO78:AO84 AO88:AO92 AO39:AO48 AO34:AO37 AO52:AO63 AO86 AO94:AO119 AO121 AO123 AO125:AO126 AO131:AO141 AO128:AO129">
    <cfRule type="containsText" dxfId="140" priority="154" operator="containsText" text="TERMINADA EXTEMPORÁNEA">
      <formula>NOT(ISERROR(SEARCH("TERMINADA EXTEMPORÁNEA",AO10)))</formula>
    </cfRule>
    <cfRule type="containsText" dxfId="139" priority="155" operator="containsText" text="TERMINADA">
      <formula>NOT(ISERROR(SEARCH("TERMINADA",AO10)))</formula>
    </cfRule>
    <cfRule type="containsText" dxfId="138" priority="156" operator="containsText" text="EN PROCESO">
      <formula>NOT(ISERROR(SEARCH("EN PROCESO",AO10)))</formula>
    </cfRule>
    <cfRule type="containsText" dxfId="137" priority="157" operator="containsText" text="INCUMPLIDA">
      <formula>NOT(ISERROR(SEARCH("INCUMPLIDA",AO10)))</formula>
    </cfRule>
    <cfRule type="containsText" dxfId="136" priority="158" operator="containsText" text="SIN INICIAR">
      <formula>NOT(ISERROR(SEARCH("SIN INICIAR",AO10)))</formula>
    </cfRule>
  </conditionalFormatting>
  <conditionalFormatting sqref="AT138:AT141">
    <cfRule type="containsText" dxfId="135" priority="152" operator="containsText" text="CERRADA">
      <formula>NOT(ISERROR(SEARCH("CERRADA",AT138)))</formula>
    </cfRule>
    <cfRule type="containsText" dxfId="134" priority="153" operator="containsText" text="ABIERTA">
      <formula>NOT(ISERROR(SEARCH("ABIERTA",AT138)))</formula>
    </cfRule>
  </conditionalFormatting>
  <conditionalFormatting sqref="Y138:Z141">
    <cfRule type="containsText" dxfId="133" priority="145" operator="containsText" text="TERMINADA EXTEMPORÁNEA">
      <formula>NOT(ISERROR(SEARCH("TERMINADA EXTEMPORÁNEA",Y138)))</formula>
    </cfRule>
    <cfRule type="containsText" dxfId="132" priority="146" operator="containsText" text="TERMINADA">
      <formula>NOT(ISERROR(SEARCH("TERMINADA",Y138)))</formula>
    </cfRule>
    <cfRule type="containsText" dxfId="131" priority="147" operator="containsText" text="EN PROCESO">
      <formula>NOT(ISERROR(SEARCH("EN PROCESO",Y138)))</formula>
    </cfRule>
    <cfRule type="containsText" dxfId="130" priority="148" operator="containsText" text="INCUMPLIDA">
      <formula>NOT(ISERROR(SEARCH("INCUMPLIDA",Y138)))</formula>
    </cfRule>
    <cfRule type="containsText" dxfId="129" priority="149" operator="containsText" text="SIN INICIAR">
      <formula>NOT(ISERROR(SEARCH("SIN INICIAR",Y138)))</formula>
    </cfRule>
  </conditionalFormatting>
  <conditionalFormatting sqref="Z138:Z141">
    <cfRule type="containsText" dxfId="128" priority="144" operator="containsText" text="ABIERTA">
      <formula>NOT(ISERROR(SEARCH("ABIERTA",Z138)))</formula>
    </cfRule>
  </conditionalFormatting>
  <conditionalFormatting sqref="AE138:AF141">
    <cfRule type="containsText" dxfId="127" priority="139" operator="containsText" text="TERMINADA EXTEMPORÁNEA">
      <formula>NOT(ISERROR(SEARCH("TERMINADA EXTEMPORÁNEA",AE138)))</formula>
    </cfRule>
    <cfRule type="containsText" dxfId="126" priority="140" operator="containsText" text="TERMINADA">
      <formula>NOT(ISERROR(SEARCH("TERMINADA",AE138)))</formula>
    </cfRule>
    <cfRule type="containsText" dxfId="125" priority="141" operator="containsText" text="EN PROCESO">
      <formula>NOT(ISERROR(SEARCH("EN PROCESO",AE138)))</formula>
    </cfRule>
    <cfRule type="containsText" dxfId="124" priority="142" operator="containsText" text="INCUMPLIDA">
      <formula>NOT(ISERROR(SEARCH("INCUMPLIDA",AE138)))</formula>
    </cfRule>
    <cfRule type="containsText" dxfId="123" priority="143" operator="containsText" text="SIN INICIAR">
      <formula>NOT(ISERROR(SEARCH("SIN INICIAR",AE138)))</formula>
    </cfRule>
  </conditionalFormatting>
  <conditionalFormatting sqref="AF138:AF141">
    <cfRule type="containsText" dxfId="122" priority="138" operator="containsText" text="ABIERTA">
      <formula>NOT(ISERROR(SEARCH("ABIERTA",AF138)))</formula>
    </cfRule>
  </conditionalFormatting>
  <conditionalFormatting sqref="AO49">
    <cfRule type="containsText" dxfId="121" priority="128" operator="containsText" text="TERMINADA EXTEMPORÁNEA">
      <formula>NOT(ISERROR(SEARCH("TERMINADA EXTEMPORÁNEA",AO49)))</formula>
    </cfRule>
    <cfRule type="containsText" dxfId="120" priority="129" operator="containsText" text="TERMINADA">
      <formula>NOT(ISERROR(SEARCH("TERMINADA",AO49)))</formula>
    </cfRule>
    <cfRule type="containsText" dxfId="119" priority="130" operator="containsText" text="EN PROCESO">
      <formula>NOT(ISERROR(SEARCH("EN PROCESO",AO49)))</formula>
    </cfRule>
    <cfRule type="containsText" dxfId="118" priority="131" operator="containsText" text="INCUMPLIDA">
      <formula>NOT(ISERROR(SEARCH("INCUMPLIDA",AO49)))</formula>
    </cfRule>
    <cfRule type="containsText" dxfId="117" priority="132" operator="containsText" text="SIN INICIAR">
      <formula>NOT(ISERROR(SEARCH("SIN INICIAR",AO49)))</formula>
    </cfRule>
  </conditionalFormatting>
  <conditionalFormatting sqref="AO69">
    <cfRule type="containsText" dxfId="116" priority="123" operator="containsText" text="TERMINADA EXTEMPORÁNEA">
      <formula>NOT(ISERROR(SEARCH("TERMINADA EXTEMPORÁNEA",AO69)))</formula>
    </cfRule>
    <cfRule type="containsText" dxfId="115" priority="124" operator="containsText" text="TERMINADA">
      <formula>NOT(ISERROR(SEARCH("TERMINADA",AO69)))</formula>
    </cfRule>
    <cfRule type="containsText" dxfId="114" priority="125" operator="containsText" text="EN PROCESO">
      <formula>NOT(ISERROR(SEARCH("EN PROCESO",AO69)))</formula>
    </cfRule>
    <cfRule type="containsText" dxfId="113" priority="126" operator="containsText" text="INCUMPLIDA">
      <formula>NOT(ISERROR(SEARCH("INCUMPLIDA",AO69)))</formula>
    </cfRule>
    <cfRule type="containsText" dxfId="112" priority="127" operator="containsText" text="SIN INICIAR">
      <formula>NOT(ISERROR(SEARCH("SIN INICIAR",AO69)))</formula>
    </cfRule>
  </conditionalFormatting>
  <conditionalFormatting sqref="AO68">
    <cfRule type="containsText" dxfId="111" priority="118" operator="containsText" text="TERMINADA EXTEMPORÁNEA">
      <formula>NOT(ISERROR(SEARCH("TERMINADA EXTEMPORÁNEA",AO68)))</formula>
    </cfRule>
    <cfRule type="containsText" dxfId="110" priority="119" operator="containsText" text="TERMINADA">
      <formula>NOT(ISERROR(SEARCH("TERMINADA",AO68)))</formula>
    </cfRule>
    <cfRule type="containsText" dxfId="109" priority="120" operator="containsText" text="EN PROCESO">
      <formula>NOT(ISERROR(SEARCH("EN PROCESO",AO68)))</formula>
    </cfRule>
    <cfRule type="containsText" dxfId="108" priority="121" operator="containsText" text="INCUMPLIDA">
      <formula>NOT(ISERROR(SEARCH("INCUMPLIDA",AO68)))</formula>
    </cfRule>
    <cfRule type="containsText" dxfId="107" priority="122" operator="containsText" text="SIN INICIAR">
      <formula>NOT(ISERROR(SEARCH("SIN INICIAR",AO68)))</formula>
    </cfRule>
  </conditionalFormatting>
  <conditionalFormatting sqref="AO67">
    <cfRule type="containsText" dxfId="106" priority="113" operator="containsText" text="TERMINADA EXTEMPORÁNEA">
      <formula>NOT(ISERROR(SEARCH("TERMINADA EXTEMPORÁNEA",AO67)))</formula>
    </cfRule>
    <cfRule type="containsText" dxfId="105" priority="114" operator="containsText" text="TERMINADA">
      <formula>NOT(ISERROR(SEARCH("TERMINADA",AO67)))</formula>
    </cfRule>
    <cfRule type="containsText" dxfId="104" priority="115" operator="containsText" text="EN PROCESO">
      <formula>NOT(ISERROR(SEARCH("EN PROCESO",AO67)))</formula>
    </cfRule>
    <cfRule type="containsText" dxfId="103" priority="116" operator="containsText" text="INCUMPLIDA">
      <formula>NOT(ISERROR(SEARCH("INCUMPLIDA",AO67)))</formula>
    </cfRule>
    <cfRule type="containsText" dxfId="102" priority="117" operator="containsText" text="SIN INICIAR">
      <formula>NOT(ISERROR(SEARCH("SIN INICIAR",AO67)))</formula>
    </cfRule>
  </conditionalFormatting>
  <conditionalFormatting sqref="AO77">
    <cfRule type="containsText" dxfId="101" priority="108" operator="containsText" text="TERMINADA EXTEMPORÁNEA">
      <formula>NOT(ISERROR(SEARCH("TERMINADA EXTEMPORÁNEA",AO77)))</formula>
    </cfRule>
    <cfRule type="containsText" dxfId="100" priority="109" operator="containsText" text="TERMINADA">
      <formula>NOT(ISERROR(SEARCH("TERMINADA",AO77)))</formula>
    </cfRule>
    <cfRule type="containsText" dxfId="99" priority="110" operator="containsText" text="EN PROCESO">
      <formula>NOT(ISERROR(SEARCH("EN PROCESO",AO77)))</formula>
    </cfRule>
    <cfRule type="containsText" dxfId="98" priority="111" operator="containsText" text="INCUMPLIDA">
      <formula>NOT(ISERROR(SEARCH("INCUMPLIDA",AO77)))</formula>
    </cfRule>
    <cfRule type="containsText" dxfId="97" priority="112" operator="containsText" text="SIN INICIAR">
      <formula>NOT(ISERROR(SEARCH("SIN INICIAR",AO77)))</formula>
    </cfRule>
  </conditionalFormatting>
  <conditionalFormatting sqref="AO87">
    <cfRule type="containsText" dxfId="96" priority="103" operator="containsText" text="TERMINADA EXTEMPORÁNEA">
      <formula>NOT(ISERROR(SEARCH("TERMINADA EXTEMPORÁNEA",AO87)))</formula>
    </cfRule>
    <cfRule type="containsText" dxfId="95" priority="104" operator="containsText" text="TERMINADA">
      <formula>NOT(ISERROR(SEARCH("TERMINADA",AO87)))</formula>
    </cfRule>
    <cfRule type="containsText" dxfId="94" priority="105" operator="containsText" text="EN PROCESO">
      <formula>NOT(ISERROR(SEARCH("EN PROCESO",AO87)))</formula>
    </cfRule>
    <cfRule type="containsText" dxfId="93" priority="106" operator="containsText" text="INCUMPLIDA">
      <formula>NOT(ISERROR(SEARCH("INCUMPLIDA",AO87)))</formula>
    </cfRule>
    <cfRule type="containsText" dxfId="92" priority="107" operator="containsText" text="SIN INICIAR">
      <formula>NOT(ISERROR(SEARCH("SIN INICIAR",AO87)))</formula>
    </cfRule>
  </conditionalFormatting>
  <conditionalFormatting sqref="AO38">
    <cfRule type="containsText" dxfId="91" priority="98" operator="containsText" text="TERMINADA EXTEMPORÁNEA">
      <formula>NOT(ISERROR(SEARCH("TERMINADA EXTEMPORÁNEA",AO38)))</formula>
    </cfRule>
    <cfRule type="containsText" dxfId="90" priority="99" operator="containsText" text="TERMINADA">
      <formula>NOT(ISERROR(SEARCH("TERMINADA",AO38)))</formula>
    </cfRule>
    <cfRule type="containsText" dxfId="89" priority="100" operator="containsText" text="EN PROCESO">
      <formula>NOT(ISERROR(SEARCH("EN PROCESO",AO38)))</formula>
    </cfRule>
    <cfRule type="containsText" dxfId="88" priority="101" operator="containsText" text="INCUMPLIDA">
      <formula>NOT(ISERROR(SEARCH("INCUMPLIDA",AO38)))</formula>
    </cfRule>
    <cfRule type="containsText" dxfId="87" priority="102" operator="containsText" text="SIN INICIAR">
      <formula>NOT(ISERROR(SEARCH("SIN INICIAR",AO38)))</formula>
    </cfRule>
  </conditionalFormatting>
  <conditionalFormatting sqref="AO32">
    <cfRule type="containsText" dxfId="86" priority="93" operator="containsText" text="TERMINADA EXTEMPORÁNEA">
      <formula>NOT(ISERROR(SEARCH("TERMINADA EXTEMPORÁNEA",AO32)))</formula>
    </cfRule>
    <cfRule type="containsText" dxfId="85" priority="94" operator="containsText" text="TERMINADA">
      <formula>NOT(ISERROR(SEARCH("TERMINADA",AO32)))</formula>
    </cfRule>
    <cfRule type="containsText" dxfId="84" priority="95" operator="containsText" text="EN PROCESO">
      <formula>NOT(ISERROR(SEARCH("EN PROCESO",AO32)))</formula>
    </cfRule>
    <cfRule type="containsText" dxfId="83" priority="96" operator="containsText" text="INCUMPLIDA">
      <formula>NOT(ISERROR(SEARCH("INCUMPLIDA",AO32)))</formula>
    </cfRule>
    <cfRule type="containsText" dxfId="82" priority="97" operator="containsText" text="SIN INICIAR">
      <formula>NOT(ISERROR(SEARCH("SIN INICIAR",AO32)))</formula>
    </cfRule>
  </conditionalFormatting>
  <conditionalFormatting sqref="AO33">
    <cfRule type="containsText" dxfId="81" priority="88" operator="containsText" text="TERMINADA EXTEMPORÁNEA">
      <formula>NOT(ISERROR(SEARCH("TERMINADA EXTEMPORÁNEA",AO33)))</formula>
    </cfRule>
    <cfRule type="containsText" dxfId="80" priority="89" operator="containsText" text="TERMINADA">
      <formula>NOT(ISERROR(SEARCH("TERMINADA",AO33)))</formula>
    </cfRule>
    <cfRule type="containsText" dxfId="79" priority="90" operator="containsText" text="EN PROCESO">
      <formula>NOT(ISERROR(SEARCH("EN PROCESO",AO33)))</formula>
    </cfRule>
    <cfRule type="containsText" dxfId="78" priority="91" operator="containsText" text="INCUMPLIDA">
      <formula>NOT(ISERROR(SEARCH("INCUMPLIDA",AO33)))</formula>
    </cfRule>
    <cfRule type="containsText" dxfId="77" priority="92" operator="containsText" text="SIN INICIAR">
      <formula>NOT(ISERROR(SEARCH("SIN INICIAR",AO33)))</formula>
    </cfRule>
  </conditionalFormatting>
  <conditionalFormatting sqref="AO51">
    <cfRule type="containsText" dxfId="76" priority="83" operator="containsText" text="TERMINADA EXTEMPORÁNEA">
      <formula>NOT(ISERROR(SEARCH("TERMINADA EXTEMPORÁNEA",AO51)))</formula>
    </cfRule>
    <cfRule type="containsText" dxfId="75" priority="84" operator="containsText" text="TERMINADA">
      <formula>NOT(ISERROR(SEARCH("TERMINADA",AO51)))</formula>
    </cfRule>
    <cfRule type="containsText" dxfId="74" priority="85" operator="containsText" text="EN PROCESO">
      <formula>NOT(ISERROR(SEARCH("EN PROCESO",AO51)))</formula>
    </cfRule>
    <cfRule type="containsText" dxfId="73" priority="86" operator="containsText" text="INCUMPLIDA">
      <formula>NOT(ISERROR(SEARCH("INCUMPLIDA",AO51)))</formula>
    </cfRule>
    <cfRule type="containsText" dxfId="72" priority="87" operator="containsText" text="SIN INICIAR">
      <formula>NOT(ISERROR(SEARCH("SIN INICIAR",AO51)))</formula>
    </cfRule>
  </conditionalFormatting>
  <conditionalFormatting sqref="AT35">
    <cfRule type="containsText" dxfId="71" priority="81" operator="containsText" text="CERRADA">
      <formula>NOT(ISERROR(SEARCH("CERRADA",AT35)))</formula>
    </cfRule>
    <cfRule type="containsText" dxfId="70" priority="82" operator="containsText" text="ABIERTA">
      <formula>NOT(ISERROR(SEARCH("ABIERTA",AT35)))</formula>
    </cfRule>
  </conditionalFormatting>
  <conditionalFormatting sqref="AO64">
    <cfRule type="containsText" dxfId="69" priority="76" operator="containsText" text="TERMINADA EXTEMPORÁNEA">
      <formula>NOT(ISERROR(SEARCH("TERMINADA EXTEMPORÁNEA",AO64)))</formula>
    </cfRule>
    <cfRule type="containsText" dxfId="68" priority="77" operator="containsText" text="TERMINADA">
      <formula>NOT(ISERROR(SEARCH("TERMINADA",AO64)))</formula>
    </cfRule>
    <cfRule type="containsText" dxfId="67" priority="78" operator="containsText" text="EN PROCESO">
      <formula>NOT(ISERROR(SEARCH("EN PROCESO",AO64)))</formula>
    </cfRule>
    <cfRule type="containsText" dxfId="66" priority="79" operator="containsText" text="INCUMPLIDA">
      <formula>NOT(ISERROR(SEARCH("INCUMPLIDA",AO64)))</formula>
    </cfRule>
    <cfRule type="containsText" dxfId="65" priority="80" operator="containsText" text="SIN INICIAR">
      <formula>NOT(ISERROR(SEARCH("SIN INICIAR",AO64)))</formula>
    </cfRule>
  </conditionalFormatting>
  <conditionalFormatting sqref="AT64">
    <cfRule type="containsText" dxfId="64" priority="74" operator="containsText" text="CERRADA">
      <formula>NOT(ISERROR(SEARCH("CERRADA",AT64)))</formula>
    </cfRule>
    <cfRule type="containsText" dxfId="63" priority="75" operator="containsText" text="ABIERTA">
      <formula>NOT(ISERROR(SEARCH("ABIERTA",AT64)))</formula>
    </cfRule>
  </conditionalFormatting>
  <conditionalFormatting sqref="AR65">
    <cfRule type="containsText" dxfId="62" priority="72" operator="containsText" text="CUMPLIDA">
      <formula>NOT(ISERROR(SEARCH("CUMPLIDA",AR65)))</formula>
    </cfRule>
    <cfRule type="containsText" dxfId="61" priority="73" operator="containsText" text="PENDIENTE">
      <formula>NOT(ISERROR(SEARCH("PENDIENTE",AR65)))</formula>
    </cfRule>
  </conditionalFormatting>
  <conditionalFormatting sqref="AO65">
    <cfRule type="containsText" dxfId="60" priority="67" operator="containsText" text="TERMINADA EXTEMPORÁNEA">
      <formula>NOT(ISERROR(SEARCH("TERMINADA EXTEMPORÁNEA",AO65)))</formula>
    </cfRule>
    <cfRule type="containsText" dxfId="59" priority="68" operator="containsText" text="TERMINADA">
      <formula>NOT(ISERROR(SEARCH("TERMINADA",AO65)))</formula>
    </cfRule>
    <cfRule type="containsText" dxfId="58" priority="69" operator="containsText" text="EN PROCESO">
      <formula>NOT(ISERROR(SEARCH("EN PROCESO",AO65)))</formula>
    </cfRule>
    <cfRule type="containsText" dxfId="57" priority="70" operator="containsText" text="INCUMPLIDA">
      <formula>NOT(ISERROR(SEARCH("INCUMPLIDA",AO65)))</formula>
    </cfRule>
    <cfRule type="containsText" dxfId="56" priority="71" operator="containsText" text="SIN INICIAR">
      <formula>NOT(ISERROR(SEARCH("SIN INICIAR",AO65)))</formula>
    </cfRule>
  </conditionalFormatting>
  <conditionalFormatting sqref="AT65">
    <cfRule type="containsText" dxfId="55" priority="65" operator="containsText" text="CERRADA">
      <formula>NOT(ISERROR(SEARCH("CERRADA",AT65)))</formula>
    </cfRule>
    <cfRule type="containsText" dxfId="54" priority="66" operator="containsText" text="ABIERTA">
      <formula>NOT(ISERROR(SEARCH("ABIERTA",AT65)))</formula>
    </cfRule>
  </conditionalFormatting>
  <conditionalFormatting sqref="AO66">
    <cfRule type="containsText" dxfId="53" priority="60" operator="containsText" text="TERMINADA EXTEMPORÁNEA">
      <formula>NOT(ISERROR(SEARCH("TERMINADA EXTEMPORÁNEA",AO66)))</formula>
    </cfRule>
    <cfRule type="containsText" dxfId="52" priority="61" operator="containsText" text="TERMINADA">
      <formula>NOT(ISERROR(SEARCH("TERMINADA",AO66)))</formula>
    </cfRule>
    <cfRule type="containsText" dxfId="51" priority="62" operator="containsText" text="EN PROCESO">
      <formula>NOT(ISERROR(SEARCH("EN PROCESO",AO66)))</formula>
    </cfRule>
    <cfRule type="containsText" dxfId="50" priority="63" operator="containsText" text="INCUMPLIDA">
      <formula>NOT(ISERROR(SEARCH("INCUMPLIDA",AO66)))</formula>
    </cfRule>
    <cfRule type="containsText" dxfId="49" priority="64" operator="containsText" text="SIN INICIAR">
      <formula>NOT(ISERROR(SEARCH("SIN INICIAR",AO66)))</formula>
    </cfRule>
  </conditionalFormatting>
  <conditionalFormatting sqref="AT66">
    <cfRule type="containsText" dxfId="48" priority="58" operator="containsText" text="CERRADA">
      <formula>NOT(ISERROR(SEARCH("CERRADA",AT66)))</formula>
    </cfRule>
    <cfRule type="containsText" dxfId="47" priority="59" operator="containsText" text="ABIERTA">
      <formula>NOT(ISERROR(SEARCH("ABIERTA",AT66)))</formula>
    </cfRule>
  </conditionalFormatting>
  <conditionalFormatting sqref="AO85">
    <cfRule type="containsText" dxfId="46" priority="53" operator="containsText" text="TERMINADA EXTEMPORÁNEA">
      <formula>NOT(ISERROR(SEARCH("TERMINADA EXTEMPORÁNEA",AO85)))</formula>
    </cfRule>
    <cfRule type="containsText" dxfId="45" priority="54" operator="containsText" text="TERMINADA">
      <formula>NOT(ISERROR(SEARCH("TERMINADA",AO85)))</formula>
    </cfRule>
    <cfRule type="containsText" dxfId="44" priority="55" operator="containsText" text="EN PROCESO">
      <formula>NOT(ISERROR(SEARCH("EN PROCESO",AO85)))</formula>
    </cfRule>
    <cfRule type="containsText" dxfId="43" priority="56" operator="containsText" text="INCUMPLIDA">
      <formula>NOT(ISERROR(SEARCH("INCUMPLIDA",AO85)))</formula>
    </cfRule>
    <cfRule type="containsText" dxfId="42" priority="57" operator="containsText" text="SIN INICIAR">
      <formula>NOT(ISERROR(SEARCH("SIN INICIAR",AO85)))</formula>
    </cfRule>
  </conditionalFormatting>
  <conditionalFormatting sqref="AT85">
    <cfRule type="containsText" dxfId="41" priority="51" operator="containsText" text="CERRADA">
      <formula>NOT(ISERROR(SEARCH("CERRADA",AT85)))</formula>
    </cfRule>
    <cfRule type="containsText" dxfId="40" priority="52" operator="containsText" text="ABIERTA">
      <formula>NOT(ISERROR(SEARCH("ABIERTA",AT85)))</formula>
    </cfRule>
  </conditionalFormatting>
  <conditionalFormatting sqref="AT88">
    <cfRule type="containsText" dxfId="39" priority="49" operator="containsText" text="CERRADA">
      <formula>NOT(ISERROR(SEARCH("CERRADA",AT88)))</formula>
    </cfRule>
    <cfRule type="containsText" dxfId="38" priority="50" operator="containsText" text="ABIERTA">
      <formula>NOT(ISERROR(SEARCH("ABIERTA",AT88)))</formula>
    </cfRule>
  </conditionalFormatting>
  <conditionalFormatting sqref="AO93">
    <cfRule type="containsText" dxfId="37" priority="44" operator="containsText" text="TERMINADA EXTEMPORÁNEA">
      <formula>NOT(ISERROR(SEARCH("TERMINADA EXTEMPORÁNEA",AO93)))</formula>
    </cfRule>
    <cfRule type="containsText" dxfId="36" priority="45" operator="containsText" text="TERMINADA">
      <formula>NOT(ISERROR(SEARCH("TERMINADA",AO93)))</formula>
    </cfRule>
    <cfRule type="containsText" dxfId="35" priority="46" operator="containsText" text="EN PROCESO">
      <formula>NOT(ISERROR(SEARCH("EN PROCESO",AO93)))</formula>
    </cfRule>
    <cfRule type="containsText" dxfId="34" priority="47" operator="containsText" text="INCUMPLIDA">
      <formula>NOT(ISERROR(SEARCH("INCUMPLIDA",AO93)))</formula>
    </cfRule>
    <cfRule type="containsText" dxfId="33" priority="48" operator="containsText" text="SIN INICIAR">
      <formula>NOT(ISERROR(SEARCH("SIN INICIAR",AO93)))</formula>
    </cfRule>
  </conditionalFormatting>
  <conditionalFormatting sqref="AT93">
    <cfRule type="containsText" dxfId="32" priority="42" operator="containsText" text="CERRADA">
      <formula>NOT(ISERROR(SEARCH("CERRADA",AT93)))</formula>
    </cfRule>
    <cfRule type="containsText" dxfId="31" priority="43" operator="containsText" text="ABIERTA">
      <formula>NOT(ISERROR(SEARCH("ABIERTA",AT93)))</formula>
    </cfRule>
  </conditionalFormatting>
  <conditionalFormatting sqref="AT118">
    <cfRule type="containsText" dxfId="30" priority="40" operator="containsText" text="CERRADA">
      <formula>NOT(ISERROR(SEARCH("CERRADA",AT118)))</formula>
    </cfRule>
    <cfRule type="containsText" dxfId="29" priority="41" operator="containsText" text="ABIERTA">
      <formula>NOT(ISERROR(SEARCH("ABIERTA",AT118)))</formula>
    </cfRule>
  </conditionalFormatting>
  <conditionalFormatting sqref="AO120">
    <cfRule type="containsText" dxfId="28" priority="35" operator="containsText" text="TERMINADA EXTEMPORÁNEA">
      <formula>NOT(ISERROR(SEARCH("TERMINADA EXTEMPORÁNEA",AO120)))</formula>
    </cfRule>
    <cfRule type="containsText" dxfId="27" priority="36" operator="containsText" text="TERMINADA">
      <formula>NOT(ISERROR(SEARCH("TERMINADA",AO120)))</formula>
    </cfRule>
    <cfRule type="containsText" dxfId="26" priority="37" operator="containsText" text="EN PROCESO">
      <formula>NOT(ISERROR(SEARCH("EN PROCESO",AO120)))</formula>
    </cfRule>
    <cfRule type="containsText" dxfId="25" priority="38" operator="containsText" text="INCUMPLIDA">
      <formula>NOT(ISERROR(SEARCH("INCUMPLIDA",AO120)))</formula>
    </cfRule>
    <cfRule type="containsText" dxfId="24" priority="39" operator="containsText" text="SIN INICIAR">
      <formula>NOT(ISERROR(SEARCH("SIN INICIAR",AO120)))</formula>
    </cfRule>
  </conditionalFormatting>
  <conditionalFormatting sqref="AT120">
    <cfRule type="containsText" dxfId="23" priority="33" operator="containsText" text="CERRADA">
      <formula>NOT(ISERROR(SEARCH("CERRADA",AT120)))</formula>
    </cfRule>
    <cfRule type="containsText" dxfId="22" priority="34" operator="containsText" text="ABIERTA">
      <formula>NOT(ISERROR(SEARCH("ABIERTA",AT120)))</formula>
    </cfRule>
  </conditionalFormatting>
  <conditionalFormatting sqref="AO122">
    <cfRule type="containsText" dxfId="21" priority="28" operator="containsText" text="TERMINADA EXTEMPORÁNEA">
      <formula>NOT(ISERROR(SEARCH("TERMINADA EXTEMPORÁNEA",AO122)))</formula>
    </cfRule>
    <cfRule type="containsText" dxfId="20" priority="29" operator="containsText" text="TERMINADA">
      <formula>NOT(ISERROR(SEARCH("TERMINADA",AO122)))</formula>
    </cfRule>
    <cfRule type="containsText" dxfId="19" priority="30" operator="containsText" text="EN PROCESO">
      <formula>NOT(ISERROR(SEARCH("EN PROCESO",AO122)))</formula>
    </cfRule>
    <cfRule type="containsText" dxfId="18" priority="31" operator="containsText" text="INCUMPLIDA">
      <formula>NOT(ISERROR(SEARCH("INCUMPLIDA",AO122)))</formula>
    </cfRule>
    <cfRule type="containsText" dxfId="17" priority="32" operator="containsText" text="SIN INICIAR">
      <formula>NOT(ISERROR(SEARCH("SIN INICIAR",AO122)))</formula>
    </cfRule>
  </conditionalFormatting>
  <conditionalFormatting sqref="AO124">
    <cfRule type="containsText" dxfId="16" priority="18" operator="containsText" text="TERMINADA EXTEMPORÁNEA">
      <formula>NOT(ISERROR(SEARCH("TERMINADA EXTEMPORÁNEA",AO124)))</formula>
    </cfRule>
    <cfRule type="containsText" dxfId="15" priority="19" operator="containsText" text="TERMINADA">
      <formula>NOT(ISERROR(SEARCH("TERMINADA",AO124)))</formula>
    </cfRule>
    <cfRule type="containsText" dxfId="14" priority="20" operator="containsText" text="EN PROCESO">
      <formula>NOT(ISERROR(SEARCH("EN PROCESO",AO124)))</formula>
    </cfRule>
    <cfRule type="containsText" dxfId="13" priority="21" operator="containsText" text="INCUMPLIDA">
      <formula>NOT(ISERROR(SEARCH("INCUMPLIDA",AO124)))</formula>
    </cfRule>
    <cfRule type="containsText" dxfId="12" priority="22" operator="containsText" text="SIN INICIAR">
      <formula>NOT(ISERROR(SEARCH("SIN INICIAR",AO124)))</formula>
    </cfRule>
  </conditionalFormatting>
  <conditionalFormatting sqref="AO130">
    <cfRule type="containsText" dxfId="11" priority="13" operator="containsText" text="TERMINADA EXTEMPORÁNEA">
      <formula>NOT(ISERROR(SEARCH("TERMINADA EXTEMPORÁNEA",AO130)))</formula>
    </cfRule>
    <cfRule type="containsText" dxfId="10" priority="14" operator="containsText" text="TERMINADA">
      <formula>NOT(ISERROR(SEARCH("TERMINADA",AO130)))</formula>
    </cfRule>
    <cfRule type="containsText" dxfId="9" priority="15" operator="containsText" text="EN PROCESO">
      <formula>NOT(ISERROR(SEARCH("EN PROCESO",AO130)))</formula>
    </cfRule>
    <cfRule type="containsText" dxfId="8" priority="16" operator="containsText" text="INCUMPLIDA">
      <formula>NOT(ISERROR(SEARCH("INCUMPLIDA",AO130)))</formula>
    </cfRule>
    <cfRule type="containsText" dxfId="7" priority="17" operator="containsText" text="SIN INICIAR">
      <formula>NOT(ISERROR(SEARCH("SIN INICIAR",AO130)))</formula>
    </cfRule>
  </conditionalFormatting>
  <conditionalFormatting sqref="AO127">
    <cfRule type="containsText" dxfId="6" priority="3" operator="containsText" text="TERMINADA EXTEMPORÁNEA">
      <formula>NOT(ISERROR(SEARCH("TERMINADA EXTEMPORÁNEA",AO127)))</formula>
    </cfRule>
    <cfRule type="containsText" dxfId="5" priority="4" operator="containsText" text="TERMINADA">
      <formula>NOT(ISERROR(SEARCH("TERMINADA",AO127)))</formula>
    </cfRule>
    <cfRule type="containsText" dxfId="4" priority="5" operator="containsText" text="EN PROCESO">
      <formula>NOT(ISERROR(SEARCH("EN PROCESO",AO127)))</formula>
    </cfRule>
    <cfRule type="containsText" dxfId="3" priority="6" operator="containsText" text="INCUMPLIDA">
      <formula>NOT(ISERROR(SEARCH("INCUMPLIDA",AO127)))</formula>
    </cfRule>
    <cfRule type="containsText" dxfId="2" priority="7" operator="containsText" text="SIN INICIAR">
      <formula>NOT(ISERROR(SEARCH("SIN INICIAR",AO127)))</formula>
    </cfRule>
  </conditionalFormatting>
  <conditionalFormatting sqref="AT122">
    <cfRule type="containsText" dxfId="1" priority="1" operator="containsText" text="CERRADA">
      <formula>NOT(ISERROR(SEARCH("CERRADA",AT122)))</formula>
    </cfRule>
    <cfRule type="containsText" dxfId="0" priority="2" operator="containsText" text="ABIERTA">
      <formula>NOT(ISERROR(SEARCH("ABIERTA",AT122)))</formula>
    </cfRule>
  </conditionalFormatting>
  <dataValidations count="20">
    <dataValidation type="date" operator="greaterThan" allowBlank="1" showInputMessage="1" showErrorMessage="1" error="Fecha debe ser posterior a la de inicio (Columna U)" sqref="P70 Q15:Q19 Q28:Q31 Q34:Q49 Q66:Q80 Q85:Q93 Q124 Q129:Q137 Q107:Q122">
      <formula1>O15</formula1>
    </dataValidation>
    <dataValidation type="date" operator="greaterThan" allowBlank="1" showInputMessage="1" showErrorMessage="1" sqref="E15:E19 B15:B19 B22:B49 E22:E49 B66:B93 E66:E93 E107:E122 B107:B122 B129:B130 E129:E130">
      <formula1>36892</formula1>
    </dataValidation>
    <dataValidation type="date" operator="greaterThan" allowBlank="1" showInputMessage="1" showErrorMessage="1" prompt="Fecha debe ser posterior a la de inicio (Columna U)" sqref="Q32:Q33 Q50:Q65 Q94:Q106">
      <formula1>P32</formula1>
    </dataValidation>
    <dataValidation type="date" operator="greaterThan" allowBlank="1" showInputMessage="1" showErrorMessage="1" error="Fecha debe ser posterior a la del hallazgo (Columna E)" sqref="P66:P69 P79 P28:P31 P34:P45 P71:P77 P124 P122 P112:P113 P117:P120 P129:P137">
      <formula1>#REF!</formula1>
    </dataValidation>
    <dataValidation type="list" allowBlank="1" showInputMessage="1" showErrorMessage="1" sqref="K10:K21 U10:U19 H28">
      <formula1>#REF!</formula1>
    </dataValidation>
    <dataValidation type="date" operator="greaterThan" allowBlank="1" showInputMessage="1" showErrorMessage="1" prompt="Fecha debe ser posterior a la del hallazgo (Columna E)" sqref="P32:P33 P22:Q27">
      <formula1>#REF!</formula1>
    </dataValidation>
    <dataValidation type="date" operator="greaterThan" allowBlank="1" showInputMessage="1" showErrorMessage="1" error="Fecha debe ser posterior a la del hallazgo (Columna E)" sqref="P47 P49">
      <formula1>XEI47</formula1>
    </dataValidation>
    <dataValidation type="date" operator="greaterThan" allowBlank="1" showInputMessage="1" showErrorMessage="1" error="Fecha debe ser posterior a la del hallazgo (Columna E)" sqref="P78 P48">
      <formula1>XEL48</formula1>
    </dataValidation>
    <dataValidation type="date" operator="greaterThan" allowBlank="1" showInputMessage="1" showErrorMessage="1" error="Fecha debe ser posterior a la del hallazgo (Columna E)" sqref="P20 O21:P21">
      <formula1>#REF!</formula1>
      <formula2>0</formula2>
    </dataValidation>
    <dataValidation type="date" operator="greaterThan" allowBlank="1" showInputMessage="1" showErrorMessage="1" prompt="Fecha debe ser posterior a la del hallazgo (Columna E)" sqref="P46">
      <formula1>XEI46</formula1>
    </dataValidation>
    <dataValidation type="list" allowBlank="1" showInputMessage="1" showErrorMessage="1" sqref="H21">
      <formula1>#REF!</formula1>
      <formula2>0</formula2>
    </dataValidation>
    <dataValidation type="date" operator="greaterThan" allowBlank="1" showInputMessage="1" showErrorMessage="1" sqref="B20:B21 E20:E21">
      <formula1>36892</formula1>
      <formula2>0</formula2>
    </dataValidation>
    <dataValidation type="date" operator="greaterThan" allowBlank="1" showInputMessage="1" showErrorMessage="1" error="Fecha debe ser posterior a la de inicio (Columna U)" sqref="Q20:Q21">
      <formula1>P20</formula1>
      <formula2>0</formula2>
    </dataValidation>
    <dataValidation type="date" operator="greaterThan" allowBlank="1" showInputMessage="1" showErrorMessage="1" error="Fecha debe ser posterior a la del hallazgo (Columna E)" sqref="P80">
      <formula1>XEF80</formula1>
    </dataValidation>
    <dataValidation type="date" operator="greaterThan" allowBlank="1" showInputMessage="1" showErrorMessage="1" error="Fecha debe ser posterior a la del hallazgo (Columna E)" sqref="P15:P19">
      <formula1>F15</formula1>
    </dataValidation>
    <dataValidation type="date" operator="greaterThan" allowBlank="1" showErrorMessage="1" sqref="B50:B65 E50:E65 E94:E106 B94:B106">
      <formula1>36892</formula1>
    </dataValidation>
    <dataValidation type="date" operator="greaterThan" allowBlank="1" showInputMessage="1" showErrorMessage="1" prompt="Fecha debe ser posterior a la del hallazgo (Columna E)" sqref="P50:P65">
      <formula1>XEM50</formula1>
    </dataValidation>
    <dataValidation type="date" operator="greaterThan" allowBlank="1" showInputMessage="1" showErrorMessage="1" error="Fecha debe ser posterior a la del hallazgo (Columna E)" sqref="P85:P93 P111 P114:P116 P121">
      <formula1>XEG85</formula1>
    </dataValidation>
    <dataValidation type="date" operator="greaterThan" allowBlank="1" showInputMessage="1" showErrorMessage="1" prompt="Fecha debe ser posterior a la del hallazgo (Columna E)" sqref="P94:P106">
      <formula1>XED94</formula1>
    </dataValidation>
    <dataValidation type="date" operator="greaterThan" allowBlank="1" showInputMessage="1" showErrorMessage="1" error="Fecha debe ser posterior a la del hallazgo (Columna E)" sqref="P107:P110">
      <formula1>XEP107</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17" twoDigitTextYear="1"/>
    <ignoredError sqref="AO123 AO125" formula="1"/>
  </ignoredErrors>
  <drawing r:id="rId2"/>
  <extLst>
    <ext xmlns:x14="http://schemas.microsoft.com/office/spreadsheetml/2009/9/main" uri="{CCE6A557-97BC-4b89-ADB6-D9C93CAAB3DF}">
      <x14:dataValidations xmlns:xm="http://schemas.microsoft.com/office/excel/2006/main" count="31">
        <x14:dataValidation type="list" allowBlank="1" showErrorMessage="1">
          <x14:formula1>
            <xm:f>'C:\Users\navella\Downloads\[CCSE-FT-001 ACPM_AUD_COMUNICACIONES (3).xlsx]Datos'!#REF!</xm:f>
          </x14:formula1>
          <xm:sqref>O32:O33</xm:sqref>
        </x14:dataValidation>
        <x14:dataValidation type="list" allowBlank="1" showInputMessage="1" showErrorMessage="1">
          <x14:formula1>
            <xm:f>'[CCSE-FT-001 ACPM_AUD_COMUNICACIONES.xlsx]Datos'!#REF!</xm:f>
          </x14:formula1>
          <xm:sqref>O30:O31 H30:H33</xm:sqref>
        </x14:dataValidation>
        <x14:dataValidation type="list" allowBlank="1" showInputMessage="1" showErrorMessage="1">
          <x14:formula1>
            <xm:f>Datos!$D$3:$D$6</xm:f>
          </x14:formula1>
          <xm:sqref>L30:L34 L10:L28</xm:sqref>
        </x14:dataValidation>
        <x14:dataValidation type="list" allowBlank="1" showInputMessage="1" showErrorMessage="1">
          <x14:formula1>
            <xm:f>'C:\Users\lnaranjom\Downloads\[PLAN MEJORAMIENTO CONTABLE servicios admon (3).xlsx]Datos'!#REF!</xm:f>
          </x14:formula1>
          <xm:sqref>L35 O35 U35</xm:sqref>
        </x14:dataValidation>
        <x14:dataValidation type="list" allowBlank="1" showInputMessage="1" showErrorMessage="1">
          <x14:formula1>
            <xm:f>'Z:\2018\PM\[Matriz_PM_CIC Planeación.xlsx]Datos'!#REF!</xm:f>
          </x14:formula1>
          <xm:sqref>O17 O19 O15 H15:H19</xm:sqref>
        </x14:dataValidation>
        <x14:dataValidation type="list" allowBlank="1" showInputMessage="1" showErrorMessage="1">
          <x14:formula1>
            <xm:f>Datos!$B$3:$B$4</xm:f>
          </x14:formula1>
          <xm:sqref>C10:C47 C49</xm:sqref>
        </x14:dataValidation>
        <x14:dataValidation type="list" allowBlank="1" showInputMessage="1" showErrorMessage="1">
          <x14:formula1>
            <xm:f>Datos!$G$28:$G$50</xm:f>
          </x14:formula1>
          <xm:sqref>S10:S11 S13:S47 S49</xm:sqref>
        </x14:dataValidation>
        <x14:dataValidation type="list" allowBlank="1" showInputMessage="1" showErrorMessage="1">
          <x14:formula1>
            <xm:f>Datos!$H$28:$H$50</xm:f>
          </x14:formula1>
          <xm:sqref>T10:T11 T13 T36:T47 T49</xm:sqref>
        </x14:dataValidation>
        <x14:dataValidation type="list" allowBlank="1" showInputMessage="1" showErrorMessage="1">
          <x14:formula1>
            <xm:f>Datos!$F$3:$F$14</xm:f>
          </x14:formula1>
          <xm:sqref>R10:R11 R13:R47 R49</xm:sqref>
        </x14:dataValidation>
        <x14:dataValidation type="list" allowBlank="1" showErrorMessage="1">
          <x14:formula1>
            <xm:f>'C:\Users\jizeth.gonzalez\Downloads\[Plan de mejoramiento Auditoria interna OCI (1) (1) (1).xlsx]Datos'!#REF!</xm:f>
          </x14:formula1>
          <xm:sqref>L50:L55 O50:O55 R50:T55 H50:H55 C50:C65</xm:sqref>
        </x14:dataValidation>
        <x14:dataValidation type="list" allowBlank="1" showInputMessage="1" showErrorMessage="1">
          <x14:formula1>
            <xm:f>Datos!$I$3:$I$13</xm:f>
          </x14:formula1>
          <xm:sqref>O18 O16</xm:sqref>
        </x14:dataValidation>
        <x14:dataValidation type="list" allowBlank="1" showInputMessage="1" showErrorMessage="1">
          <x14:formula1>
            <xm:f>'Z:\2018\AUDITORIAS\6. INVENTARIOS\INFORMES\P.M\[CCSE-FT-001 P.M. DE S.A AUDITORIA INVENTARIOS.xlsx]Datos'!#REF!</xm:f>
          </x14:formula1>
          <xm:sqref>O22 H22</xm:sqref>
        </x14:dataValidation>
        <x14:dataValidation type="list" allowBlank="1" showInputMessage="1" showErrorMessage="1">
          <x14:formula1>
            <xm:f>'V:\2018\AUDITORIAS\11. DECRETO 371\GESTIÓN CONTRACTUAL\Plan mejoramiento\[CCSE-FT-001 ADMINISTRACIÓN DE ACCIONES CORRECTIVAS, PREVENTIVAS Y DE MEJORAMIENTO JURIDICA DEFINIDO.xlsx]Datos'!#REF!</xm:f>
          </x14:formula1>
          <xm:sqref>H34 O34</xm:sqref>
        </x14:dataValidation>
        <x14:dataValidation type="list" allowBlank="1" showInputMessage="1" showErrorMessage="1">
          <x14:formula1>
            <xm:f>'C:\Users\Jizeth G\Downloads\[CCSE-FT-001 ADMINISTRACION DE ACCIONES CORRECTIVAS, PREVENTIVAS Y DE MEJORAMIENTO. (1) (1).xlsx]Datos'!#REF!</xm:f>
          </x14:formula1>
          <xm:sqref>L80 O80 C80 H80</xm:sqref>
        </x14:dataValidation>
        <x14:dataValidation type="list" allowBlank="1" showInputMessage="1" showErrorMessage="1">
          <x14:formula1>
            <xm:f>'Z:\2018\PM\PM_2018\I SEGUIMIENTO 2018\[CCSE-FT-019 PLAN DE MEJORAMIENTO_2018_OCI_CONSOLIDADO.xlsx]Datos.'!#REF!</xm:f>
          </x14:formula1>
          <xm:sqref>H10:H14 O10:O14</xm:sqref>
        </x14:dataValidation>
        <x14:dataValidation type="list" allowBlank="1" showInputMessage="1" showErrorMessage="1">
          <x14:formula1>
            <xm:f>'C:\Users\jgonzalezr\Downloads\[Plan de mejoramiento Nuevos Negocios 12102018.xlsx]Datos'!#REF!</xm:f>
          </x14:formula1>
          <xm:sqref>H23:H27</xm:sqref>
        </x14:dataValidation>
        <x14:dataValidation type="list" allowBlank="1" showErrorMessage="1">
          <x14:formula1>
            <xm:f>'Z:\2018\PM\PM_2018\PM_Formulados_2018\[CCSE-FT-001 ADMINISTRACIÓN DE ACCIONES CORRECTIVAS, PREVENTIVAS Y DE MEJORAMIENTO_SG-SST.xlsx]Datos'!#REF!</xm:f>
          </x14:formula1>
          <xm:sqref>O23:O27</xm:sqref>
        </x14:dataValidation>
        <x14:dataValidation type="list" allowBlank="1" showInputMessage="1" showErrorMessage="1">
          <x14:formula1>
            <xm:f>'C:\Users\jgonzalezr\Downloads\[Diligenciado - CCSE-FT-001 ACPM_AUD_DECRETO 371_ART_3 .xlsx]Datos'!#REF!</xm:f>
          </x14:formula1>
          <xm:sqref>O28</xm:sqref>
        </x14:dataValidation>
        <x14:dataValidation type="list" allowBlank="1" showInputMessage="1" showErrorMessage="1">
          <x14:formula1>
            <xm:f>'C:\Users\jgonzalezr\Downloads\[CCSE-FT-001 ACPM_Visita Archivo Distrital_2019_V2 (1).xlsx]Datos'!#REF!</xm:f>
          </x14:formula1>
          <xm:sqref>O36:O45 U36:U45 H36:H45 L36:L45</xm:sqref>
        </x14:dataValidation>
        <x14:dataValidation type="list" allowBlank="1" showInputMessage="1" showErrorMessage="1">
          <x14:formula1>
            <xm:f>'C:\Users\jgonzalezr\Downloads\[CCSE-FT-001 ACPM_AUD_TALENTO_HUMANO_ Ultima versión.xlsx]Datos'!#REF!</xm:f>
          </x14:formula1>
          <xm:sqref>H46:H47</xm:sqref>
        </x14:dataValidation>
        <x14:dataValidation type="list" allowBlank="1" showInputMessage="1" showErrorMessage="1">
          <x14:formula1>
            <xm:f>'C:\Users\jizeth.gonzalez\Downloads\[FORMULACION P. M AUD_SS. ADM V.  F.  REV..xlsx]Datos'!#REF!</xm:f>
          </x14:formula1>
          <xm:sqref>C48 H48 K48:L48 S48:T48</xm:sqref>
        </x14:dataValidation>
        <x14:dataValidation type="list" allowBlank="1" showInputMessage="1" showErrorMessage="1">
          <x14:formula1>
            <xm:f>Datos!$F$28:$F$50</xm:f>
          </x14:formula1>
          <xm:sqref>R48</xm:sqref>
        </x14:dataValidation>
        <x14:dataValidation type="list" allowBlank="1" showInputMessage="1" showErrorMessage="1">
          <x14:formula1>
            <xm:f>'X:\2019\AUDITORÍAS\6. DECRETO 371_ATENCIÓN AL CIUDADANO\PLAN DE MEJORAMIENTO\[CCSE-FT-001 ACPM_AUD_371-2010_AT. CIUDADANO.xlsx]Datos'!#REF!</xm:f>
          </x14:formula1>
          <xm:sqref>H49</xm:sqref>
        </x14:dataValidation>
        <x14:dataValidation type="list" allowBlank="1" showInputMessage="1" showErrorMessage="1">
          <x14:formula1>
            <xm:f>'C:\Users\Jizeth G\Downloads\[CCSE-FT-001 ADMINISTRACION DE ACCIONES CORRECTIVAS, PREVENTIVAS Y DE MEJORAMIENTO (2).xlsx]Datos'!#REF!</xm:f>
          </x14:formula1>
          <xm:sqref>L85:L90 U85:U86 U88:U90 O85:O86 O88:O90 C85:C90 H85:H90 R85:R86 R88:R90</xm:sqref>
        </x14:dataValidation>
        <x14:dataValidation type="list" allowBlank="1" showInputMessage="1" showErrorMessage="1">
          <x14:formula1>
            <xm:f>'C:\Users\Jizeth G\Downloads\[CCSE-FT-001 ADMINISTRACION DE ACCIONES CORRECTIVAS, PREVENTIVAS Y DE MEJORAMIENTO.COMERCIALIZACION.xlsx]Datos'!#REF!</xm:f>
          </x14:formula1>
          <xm:sqref>L93 R93 O93 C91:C93 H91:H93 U93:U106 U111:U137</xm:sqref>
        </x14:dataValidation>
        <x14:dataValidation type="list" allowBlank="1" showErrorMessage="1">
          <x14:formula1>
            <xm:f>'G:\Unidades compartidas\OFICINA CONTROL INTERNO 2020\110.24 PLANES\110.24.92 PLAN DE AUDITORIA\202002181102492AUDTIC\[20200726_CCSE-FT-001_ACPM_AUDTIC.xlsx]Datos'!#REF!</xm:f>
          </x14:formula1>
          <xm:sqref>H105:H106 H94:H95 H97:H99 H101:H103 C94:C106 L94:L106 R94:R95 R97:R101 R103:R105 L131:L138 O94:O106</xm:sqref>
        </x14:dataValidation>
        <x14:dataValidation type="list" allowBlank="1" showInputMessage="1" showErrorMessage="1">
          <x14:formula1>
            <xm:f>'C:\Users\Jizeth G\Downloads\[CCSE-FT-001_PM_PORMENORIZADOAVF (2).xlsx]Datos'!#REF!</xm:f>
          </x14:formula1>
          <xm:sqref>L122 L124 L112:L113 L117:L120 O119 O112:O113 C111:C116 R117:R120 H111:H116 R124 R122 R112:R113 C129:C141 R129:R130 H129:H130 O129:O137 L129:L130</xm:sqref>
        </x14:dataValidation>
        <x14:dataValidation type="list" allowBlank="1" showInputMessage="1" showErrorMessage="1">
          <x14:formula1>
            <xm:f>'C:\Users\Jizeth G\Downloads\[CCSE-FT-001 FORMULACIÓN PLAN DE MEJORAMIENTO DISEÑO CREACION CONTENIDOS (1).xlsx]Datos'!#REF!</xm:f>
          </x14:formula1>
          <xm:sqref>L139:L141</xm:sqref>
        </x14:dataValidation>
        <x14:dataValidation type="list" allowBlank="1" showInputMessage="1" showErrorMessage="1">
          <x14:formula1>
            <xm:f>Datos!$N$3:$N$4</xm:f>
          </x14:formula1>
          <xm:sqref>AT10:AT137</xm:sqref>
        </x14:dataValidation>
        <x14:dataValidation type="list" allowBlank="1" showInputMessage="1" showErrorMessage="1">
          <x14:formula1>
            <xm:f>Datos!$P$3:$P$25</xm:f>
          </x14:formula1>
          <xm:sqref>AJ10:AJ141</xm:sqref>
        </x14:dataValidation>
        <x14:dataValidation type="list" allowBlank="1" showInputMessage="1" showErrorMessage="1">
          <x14:formula1>
            <xm:f>'C:\Users\jizeth.gonzalez\Downloads\[20200930_CCSE-FT-001_FORMULACIÓN PLAN DE MEJORAMIENTO_AUDDEC371AC  (1).xlsx]Datos'!#REF!</xm:f>
          </x14:formula1>
          <xm:sqref>L107:L110 O107:O110 C107:C110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I1" workbookViewId="0">
      <selection activeCell="N19" sqref="N19"/>
    </sheetView>
  </sheetViews>
  <sheetFormatPr baseColWidth="10" defaultColWidth="11.44140625" defaultRowHeight="13.2" x14ac:dyDescent="0.25"/>
  <cols>
    <col min="1" max="1" width="1.44140625" style="3" customWidth="1"/>
    <col min="2" max="2" width="19.109375" style="3" customWidth="1"/>
    <col min="3" max="3" width="47.5546875" style="11" customWidth="1"/>
    <col min="4" max="4" width="18.88671875" style="3" customWidth="1"/>
    <col min="5" max="5" width="27.109375" style="3" customWidth="1"/>
    <col min="6" max="7" width="42.109375" style="12" customWidth="1"/>
    <col min="8" max="8" width="42.109375" style="13" customWidth="1"/>
    <col min="9" max="9" width="44.109375" style="10" customWidth="1"/>
    <col min="10" max="10" width="9.88671875" style="10" customWidth="1"/>
    <col min="11" max="11" width="16" style="10" customWidth="1"/>
    <col min="12" max="12" width="17.5546875" style="3" customWidth="1"/>
    <col min="13" max="13" width="27.33203125" style="3" customWidth="1"/>
    <col min="14" max="14" width="17.88671875" style="3" customWidth="1"/>
    <col min="15" max="16384" width="11.44140625" style="3"/>
  </cols>
  <sheetData>
    <row r="1" spans="2:16" x14ac:dyDescent="0.25">
      <c r="I1" s="14"/>
      <c r="J1" s="14"/>
      <c r="K1" s="14"/>
      <c r="L1" s="10"/>
    </row>
    <row r="2" spans="2:16" s="7" customFormat="1" x14ac:dyDescent="0.3">
      <c r="B2" s="7" t="s">
        <v>226</v>
      </c>
      <c r="C2" s="7" t="s">
        <v>227</v>
      </c>
      <c r="D2" s="7" t="s">
        <v>235</v>
      </c>
      <c r="E2" s="7" t="s">
        <v>276</v>
      </c>
      <c r="F2" s="7" t="s">
        <v>236</v>
      </c>
      <c r="G2" s="7" t="s">
        <v>274</v>
      </c>
      <c r="H2" s="7" t="s">
        <v>237</v>
      </c>
      <c r="I2" s="15" t="s">
        <v>238</v>
      </c>
      <c r="J2" s="15" t="s">
        <v>41</v>
      </c>
      <c r="L2" s="7" t="s">
        <v>275</v>
      </c>
      <c r="M2" s="7" t="s">
        <v>240</v>
      </c>
      <c r="N2" s="7" t="s">
        <v>241</v>
      </c>
      <c r="P2" s="15" t="s">
        <v>239</v>
      </c>
    </row>
    <row r="3" spans="2:16" x14ac:dyDescent="0.25">
      <c r="B3" s="3" t="s">
        <v>228</v>
      </c>
      <c r="C3" s="8" t="s">
        <v>107</v>
      </c>
      <c r="D3" s="20" t="s">
        <v>21</v>
      </c>
      <c r="E3" s="16" t="s">
        <v>52</v>
      </c>
      <c r="F3" s="17" t="s">
        <v>265</v>
      </c>
      <c r="G3" s="16" t="s">
        <v>277</v>
      </c>
      <c r="H3" s="16" t="s">
        <v>52</v>
      </c>
      <c r="I3" s="14">
        <v>0.5</v>
      </c>
      <c r="J3" s="10">
        <v>0</v>
      </c>
      <c r="K3" s="3"/>
      <c r="L3" s="10" t="s">
        <v>128</v>
      </c>
      <c r="M3" s="3" t="s">
        <v>18</v>
      </c>
      <c r="N3" s="10" t="s">
        <v>242</v>
      </c>
      <c r="P3" s="10">
        <v>0</v>
      </c>
    </row>
    <row r="4" spans="2:16" x14ac:dyDescent="0.25">
      <c r="B4" s="3" t="s">
        <v>17</v>
      </c>
      <c r="C4" s="8" t="s">
        <v>229</v>
      </c>
      <c r="D4" s="20" t="s">
        <v>22</v>
      </c>
      <c r="E4" s="16" t="s">
        <v>52</v>
      </c>
      <c r="F4" s="17" t="s">
        <v>266</v>
      </c>
      <c r="G4" s="16" t="s">
        <v>268</v>
      </c>
      <c r="H4" s="16" t="s">
        <v>53</v>
      </c>
      <c r="I4" s="14">
        <v>0.55000000000000004</v>
      </c>
      <c r="J4" s="18">
        <v>1</v>
      </c>
      <c r="K4" s="3"/>
      <c r="L4" s="10" t="s">
        <v>99</v>
      </c>
      <c r="M4" s="3" t="s">
        <v>243</v>
      </c>
      <c r="N4" s="10" t="s">
        <v>244</v>
      </c>
      <c r="P4" s="10">
        <v>0.3</v>
      </c>
    </row>
    <row r="5" spans="2:16" x14ac:dyDescent="0.25">
      <c r="C5" s="9" t="s">
        <v>219</v>
      </c>
      <c r="D5" s="21" t="s">
        <v>40</v>
      </c>
      <c r="E5" s="16" t="s">
        <v>43</v>
      </c>
      <c r="F5" s="17" t="s">
        <v>61</v>
      </c>
      <c r="G5" s="16" t="s">
        <v>278</v>
      </c>
      <c r="H5" s="16" t="s">
        <v>174</v>
      </c>
      <c r="I5" s="14">
        <v>0.6</v>
      </c>
      <c r="J5" s="18">
        <v>2</v>
      </c>
      <c r="K5" s="3"/>
      <c r="L5" s="10"/>
      <c r="M5" s="3" t="s">
        <v>245</v>
      </c>
      <c r="P5" s="10">
        <v>0.5</v>
      </c>
    </row>
    <row r="6" spans="2:16" x14ac:dyDescent="0.25">
      <c r="C6" s="8" t="s">
        <v>230</v>
      </c>
      <c r="D6" s="10" t="s">
        <v>20</v>
      </c>
      <c r="E6" s="16" t="s">
        <v>43</v>
      </c>
      <c r="F6" s="17" t="s">
        <v>267</v>
      </c>
      <c r="G6" s="16" t="s">
        <v>269</v>
      </c>
      <c r="H6" s="16" t="s">
        <v>71</v>
      </c>
      <c r="I6" s="14">
        <v>0.65</v>
      </c>
      <c r="J6" s="18">
        <v>3</v>
      </c>
      <c r="K6" s="3"/>
      <c r="L6" s="10"/>
      <c r="M6" s="3" t="s">
        <v>246</v>
      </c>
      <c r="P6" s="18">
        <v>1</v>
      </c>
    </row>
    <row r="7" spans="2:16" x14ac:dyDescent="0.25">
      <c r="C7" s="8" t="s">
        <v>111</v>
      </c>
      <c r="E7" s="16" t="s">
        <v>43</v>
      </c>
      <c r="F7" s="17" t="s">
        <v>59</v>
      </c>
      <c r="G7" s="16" t="s">
        <v>279</v>
      </c>
      <c r="H7" s="16" t="s">
        <v>43</v>
      </c>
      <c r="I7" s="14">
        <v>0.7</v>
      </c>
      <c r="J7" s="18">
        <v>4</v>
      </c>
      <c r="K7" s="3"/>
      <c r="L7" s="10"/>
      <c r="M7" s="3" t="s">
        <v>247</v>
      </c>
      <c r="P7" s="18">
        <v>2</v>
      </c>
    </row>
    <row r="8" spans="2:16" x14ac:dyDescent="0.25">
      <c r="C8" s="8" t="s">
        <v>231</v>
      </c>
      <c r="E8" s="16" t="s">
        <v>43</v>
      </c>
      <c r="F8" s="17" t="s">
        <v>60</v>
      </c>
      <c r="G8" s="17" t="s">
        <v>220</v>
      </c>
      <c r="H8" s="17" t="s">
        <v>48</v>
      </c>
      <c r="I8" s="14">
        <v>0.75</v>
      </c>
      <c r="J8" s="18">
        <v>5</v>
      </c>
      <c r="K8" s="3"/>
      <c r="L8" s="10"/>
      <c r="M8" s="3" t="s">
        <v>78</v>
      </c>
      <c r="P8" s="18">
        <v>3</v>
      </c>
    </row>
    <row r="9" spans="2:16" x14ac:dyDescent="0.25">
      <c r="C9" s="8" t="s">
        <v>102</v>
      </c>
      <c r="E9" s="16" t="s">
        <v>44</v>
      </c>
      <c r="F9" s="17" t="s">
        <v>63</v>
      </c>
      <c r="G9" s="16" t="s">
        <v>270</v>
      </c>
      <c r="H9" s="17" t="s">
        <v>67</v>
      </c>
      <c r="I9" s="14">
        <v>0.8</v>
      </c>
      <c r="J9" s="18">
        <v>6</v>
      </c>
      <c r="K9" s="3"/>
      <c r="L9" s="10"/>
      <c r="P9" s="18">
        <v>4</v>
      </c>
    </row>
    <row r="10" spans="2:16" x14ac:dyDescent="0.25">
      <c r="C10" s="8" t="s">
        <v>232</v>
      </c>
      <c r="E10" s="17" t="s">
        <v>48</v>
      </c>
      <c r="F10" s="17" t="s">
        <v>271</v>
      </c>
      <c r="G10" s="16" t="s">
        <v>280</v>
      </c>
      <c r="H10" s="16" t="s">
        <v>49</v>
      </c>
      <c r="I10" s="14">
        <v>0.85</v>
      </c>
      <c r="J10" s="18">
        <v>7</v>
      </c>
      <c r="K10" s="3"/>
      <c r="L10" s="10"/>
      <c r="P10" s="18">
        <v>5</v>
      </c>
    </row>
    <row r="11" spans="2:16" ht="12.75" customHeight="1" x14ac:dyDescent="0.25">
      <c r="C11" s="9" t="s">
        <v>106</v>
      </c>
      <c r="E11" s="17" t="s">
        <v>46</v>
      </c>
      <c r="F11" s="17" t="s">
        <v>272</v>
      </c>
      <c r="G11" s="16" t="s">
        <v>281</v>
      </c>
      <c r="H11" s="16" t="s">
        <v>50</v>
      </c>
      <c r="I11" s="14">
        <v>0.9</v>
      </c>
      <c r="J11" s="18">
        <v>8</v>
      </c>
      <c r="K11" s="3"/>
      <c r="L11" s="10"/>
      <c r="P11" s="18">
        <v>6</v>
      </c>
    </row>
    <row r="12" spans="2:16" x14ac:dyDescent="0.25">
      <c r="C12" s="8" t="s">
        <v>233</v>
      </c>
      <c r="E12" s="17" t="s">
        <v>46</v>
      </c>
      <c r="F12" s="17" t="s">
        <v>33</v>
      </c>
      <c r="G12" s="16" t="s">
        <v>282</v>
      </c>
      <c r="H12" s="17" t="s">
        <v>248</v>
      </c>
      <c r="I12" s="14">
        <v>0.95</v>
      </c>
      <c r="J12" s="18">
        <v>9</v>
      </c>
      <c r="K12" s="3"/>
      <c r="L12" s="10"/>
      <c r="P12" s="18">
        <v>7</v>
      </c>
    </row>
    <row r="13" spans="2:16" x14ac:dyDescent="0.25">
      <c r="C13" s="8" t="s">
        <v>214</v>
      </c>
      <c r="E13" s="17" t="s">
        <v>48</v>
      </c>
      <c r="F13" s="17" t="s">
        <v>80</v>
      </c>
      <c r="G13" s="17" t="s">
        <v>252</v>
      </c>
      <c r="H13" s="17" t="s">
        <v>45</v>
      </c>
      <c r="I13" s="14">
        <v>1</v>
      </c>
      <c r="J13" s="18">
        <v>10</v>
      </c>
      <c r="K13" s="3"/>
      <c r="L13" s="10"/>
      <c r="P13" s="18">
        <v>8</v>
      </c>
    </row>
    <row r="14" spans="2:16" x14ac:dyDescent="0.25">
      <c r="C14" s="9" t="s">
        <v>170</v>
      </c>
      <c r="E14" s="16" t="s">
        <v>53</v>
      </c>
      <c r="F14" s="17" t="s">
        <v>273</v>
      </c>
      <c r="G14" s="17" t="s">
        <v>72</v>
      </c>
      <c r="H14" s="17" t="s">
        <v>44</v>
      </c>
      <c r="I14" s="14"/>
      <c r="J14" s="18"/>
      <c r="K14" s="3"/>
      <c r="L14" s="10"/>
      <c r="P14" s="18">
        <v>9</v>
      </c>
    </row>
    <row r="15" spans="2:16" ht="15" customHeight="1" x14ac:dyDescent="0.25">
      <c r="C15" s="9"/>
      <c r="E15" s="17"/>
      <c r="F15" s="17"/>
      <c r="G15" s="17" t="s">
        <v>171</v>
      </c>
      <c r="H15" s="17" t="s">
        <v>46</v>
      </c>
      <c r="I15" s="14"/>
      <c r="J15" s="18"/>
      <c r="K15" s="3"/>
      <c r="L15" s="10"/>
      <c r="P15" s="18">
        <v>10</v>
      </c>
    </row>
    <row r="16" spans="2:16" ht="14.25" customHeight="1" x14ac:dyDescent="0.25">
      <c r="C16" s="9"/>
      <c r="E16" s="16"/>
      <c r="F16" s="17"/>
      <c r="G16" s="17"/>
      <c r="H16" s="16" t="s">
        <v>249</v>
      </c>
      <c r="I16" s="14"/>
      <c r="J16" s="18"/>
      <c r="K16" s="3"/>
      <c r="L16" s="10"/>
      <c r="P16" s="18">
        <v>11</v>
      </c>
    </row>
    <row r="17" spans="3:16" x14ac:dyDescent="0.25">
      <c r="F17" s="17"/>
      <c r="G17" s="17"/>
      <c r="H17" s="17" t="s">
        <v>262</v>
      </c>
      <c r="I17" s="14"/>
      <c r="J17" s="18"/>
      <c r="K17" s="3"/>
      <c r="L17" s="10"/>
      <c r="P17" s="18">
        <v>12</v>
      </c>
    </row>
    <row r="18" spans="3:16" x14ac:dyDescent="0.25">
      <c r="F18" s="17"/>
      <c r="G18" s="17"/>
      <c r="H18" s="17" t="s">
        <v>250</v>
      </c>
      <c r="I18" s="14"/>
      <c r="J18" s="18"/>
      <c r="K18" s="3"/>
      <c r="L18" s="10"/>
      <c r="P18" s="18">
        <v>13</v>
      </c>
    </row>
    <row r="19" spans="3:16" x14ac:dyDescent="0.25">
      <c r="F19" s="17"/>
      <c r="G19" s="17"/>
      <c r="H19" s="17" t="s">
        <v>251</v>
      </c>
      <c r="I19" s="14"/>
      <c r="J19" s="18"/>
      <c r="K19" s="3"/>
      <c r="L19" s="10"/>
      <c r="P19" s="18">
        <v>14</v>
      </c>
    </row>
    <row r="20" spans="3:16" x14ac:dyDescent="0.25">
      <c r="F20" s="17"/>
      <c r="G20" s="17"/>
      <c r="H20" s="17" t="s">
        <v>252</v>
      </c>
      <c r="I20" s="14"/>
      <c r="J20" s="18"/>
      <c r="K20" s="3"/>
      <c r="L20" s="10"/>
      <c r="P20" s="18">
        <v>15</v>
      </c>
    </row>
    <row r="21" spans="3:16" x14ac:dyDescent="0.25">
      <c r="F21" s="17"/>
      <c r="G21" s="17"/>
      <c r="H21" s="17" t="s">
        <v>253</v>
      </c>
      <c r="I21" s="14"/>
      <c r="J21" s="18"/>
      <c r="K21" s="3"/>
      <c r="L21" s="10"/>
      <c r="P21" s="18">
        <v>16</v>
      </c>
    </row>
    <row r="22" spans="3:16" x14ac:dyDescent="0.25">
      <c r="F22" s="17"/>
      <c r="G22" s="17"/>
      <c r="H22" s="17" t="s">
        <v>47</v>
      </c>
      <c r="I22" s="14"/>
      <c r="J22" s="18"/>
      <c r="K22" s="3"/>
      <c r="L22" s="10"/>
      <c r="P22" s="18">
        <v>17</v>
      </c>
    </row>
    <row r="23" spans="3:16" x14ac:dyDescent="0.25">
      <c r="F23" s="17"/>
      <c r="G23" s="17"/>
      <c r="H23" s="17" t="s">
        <v>72</v>
      </c>
      <c r="J23" s="18"/>
      <c r="K23" s="3"/>
      <c r="P23" s="18">
        <v>18</v>
      </c>
    </row>
    <row r="24" spans="3:16" x14ac:dyDescent="0.25">
      <c r="F24" s="17"/>
      <c r="G24" s="17"/>
      <c r="H24" s="16" t="s">
        <v>254</v>
      </c>
      <c r="J24" s="18"/>
      <c r="K24" s="3"/>
      <c r="P24" s="18">
        <v>19</v>
      </c>
    </row>
    <row r="25" spans="3:16" x14ac:dyDescent="0.25">
      <c r="J25" s="18"/>
      <c r="K25" s="18"/>
      <c r="P25" s="18">
        <v>20</v>
      </c>
    </row>
    <row r="26" spans="3:16" x14ac:dyDescent="0.25">
      <c r="J26" s="18"/>
      <c r="K26" s="18"/>
      <c r="P26" s="18"/>
    </row>
    <row r="27" spans="3:16" x14ac:dyDescent="0.25">
      <c r="C27" s="7" t="s">
        <v>227</v>
      </c>
      <c r="D27" s="7" t="s">
        <v>276</v>
      </c>
      <c r="F27" s="19" t="s">
        <v>255</v>
      </c>
      <c r="G27" s="7" t="s">
        <v>276</v>
      </c>
      <c r="H27" s="19" t="s">
        <v>256</v>
      </c>
      <c r="J27" s="18"/>
      <c r="K27" s="18"/>
      <c r="P27" s="18"/>
    </row>
    <row r="28" spans="3:16" x14ac:dyDescent="0.25">
      <c r="C28" s="8" t="s">
        <v>107</v>
      </c>
      <c r="D28" s="16" t="s">
        <v>52</v>
      </c>
      <c r="F28" s="2" t="s">
        <v>54</v>
      </c>
      <c r="G28" s="16" t="s">
        <v>52</v>
      </c>
      <c r="H28" s="1" t="s">
        <v>52</v>
      </c>
      <c r="I28" s="2" t="s">
        <v>54</v>
      </c>
      <c r="J28" s="1" t="s">
        <v>52</v>
      </c>
      <c r="K28" s="18"/>
      <c r="P28" s="18"/>
    </row>
    <row r="29" spans="3:16" x14ac:dyDescent="0.25">
      <c r="C29" s="8" t="s">
        <v>257</v>
      </c>
      <c r="D29" s="16" t="s">
        <v>52</v>
      </c>
      <c r="F29" s="2" t="s">
        <v>55</v>
      </c>
      <c r="G29" s="16" t="s">
        <v>53</v>
      </c>
      <c r="H29" s="1" t="s">
        <v>53</v>
      </c>
      <c r="I29" s="2" t="s">
        <v>55</v>
      </c>
      <c r="J29" s="1" t="s">
        <v>53</v>
      </c>
      <c r="K29" s="18"/>
      <c r="P29" s="18"/>
    </row>
    <row r="30" spans="3:16" x14ac:dyDescent="0.25">
      <c r="C30" s="9" t="s">
        <v>219</v>
      </c>
      <c r="D30" s="16" t="s">
        <v>43</v>
      </c>
      <c r="F30" s="2" t="s">
        <v>32</v>
      </c>
      <c r="G30" s="16" t="s">
        <v>52</v>
      </c>
      <c r="H30" s="1" t="s">
        <v>174</v>
      </c>
      <c r="I30" s="2" t="s">
        <v>32</v>
      </c>
      <c r="J30" s="1" t="s">
        <v>174</v>
      </c>
      <c r="K30" s="18"/>
      <c r="P30" s="18"/>
    </row>
    <row r="31" spans="3:16" x14ac:dyDescent="0.25">
      <c r="C31" s="8" t="s">
        <v>230</v>
      </c>
      <c r="D31" s="16" t="s">
        <v>43</v>
      </c>
      <c r="F31" s="1" t="s">
        <v>56</v>
      </c>
      <c r="G31" s="16" t="s">
        <v>52</v>
      </c>
      <c r="H31" s="1" t="s">
        <v>71</v>
      </c>
      <c r="I31" s="1" t="s">
        <v>56</v>
      </c>
      <c r="J31" s="1" t="s">
        <v>71</v>
      </c>
      <c r="K31" s="18"/>
      <c r="P31" s="18"/>
    </row>
    <row r="32" spans="3:16" x14ac:dyDescent="0.25">
      <c r="C32" s="8" t="s">
        <v>111</v>
      </c>
      <c r="D32" s="16" t="s">
        <v>43</v>
      </c>
      <c r="F32" s="1" t="s">
        <v>57</v>
      </c>
      <c r="G32" s="16" t="s">
        <v>43</v>
      </c>
      <c r="H32" s="1" t="s">
        <v>43</v>
      </c>
      <c r="I32" s="1" t="s">
        <v>57</v>
      </c>
      <c r="J32" s="1" t="s">
        <v>43</v>
      </c>
      <c r="K32" s="18"/>
      <c r="P32" s="18"/>
    </row>
    <row r="33" spans="3:16" x14ac:dyDescent="0.25">
      <c r="C33" s="8" t="s">
        <v>231</v>
      </c>
      <c r="D33" s="16" t="s">
        <v>43</v>
      </c>
      <c r="F33" s="1" t="s">
        <v>59</v>
      </c>
      <c r="G33" s="16" t="s">
        <v>43</v>
      </c>
      <c r="H33" s="1" t="s">
        <v>67</v>
      </c>
      <c r="I33" s="1" t="s">
        <v>59</v>
      </c>
      <c r="J33" s="1" t="s">
        <v>67</v>
      </c>
      <c r="P33" s="18"/>
    </row>
    <row r="34" spans="3:16" x14ac:dyDescent="0.25">
      <c r="C34" s="8" t="s">
        <v>102</v>
      </c>
      <c r="D34" s="16" t="s">
        <v>44</v>
      </c>
      <c r="F34" s="1" t="s">
        <v>60</v>
      </c>
      <c r="G34" s="16" t="s">
        <v>43</v>
      </c>
      <c r="H34" s="1" t="s">
        <v>49</v>
      </c>
      <c r="I34" s="1" t="s">
        <v>60</v>
      </c>
      <c r="J34" s="1" t="s">
        <v>49</v>
      </c>
      <c r="P34" s="18"/>
    </row>
    <row r="35" spans="3:16" x14ac:dyDescent="0.25">
      <c r="C35" s="8" t="s">
        <v>232</v>
      </c>
      <c r="D35" s="17" t="s">
        <v>48</v>
      </c>
      <c r="F35" s="1" t="s">
        <v>61</v>
      </c>
      <c r="G35" s="16" t="s">
        <v>43</v>
      </c>
      <c r="H35" s="1" t="s">
        <v>50</v>
      </c>
      <c r="I35" s="1" t="s">
        <v>61</v>
      </c>
      <c r="J35" s="1" t="s">
        <v>50</v>
      </c>
      <c r="P35" s="18"/>
    </row>
    <row r="36" spans="3:16" ht="26.4" x14ac:dyDescent="0.25">
      <c r="C36" s="9" t="s">
        <v>106</v>
      </c>
      <c r="D36" s="17" t="s">
        <v>46</v>
      </c>
      <c r="F36" s="1" t="s">
        <v>62</v>
      </c>
      <c r="G36" s="16" t="s">
        <v>43</v>
      </c>
      <c r="H36" s="1" t="s">
        <v>248</v>
      </c>
      <c r="I36" s="1" t="s">
        <v>62</v>
      </c>
      <c r="J36" s="1" t="s">
        <v>248</v>
      </c>
      <c r="P36" s="18"/>
    </row>
    <row r="37" spans="3:16" x14ac:dyDescent="0.25">
      <c r="C37" s="8" t="s">
        <v>233</v>
      </c>
      <c r="D37" s="17" t="s">
        <v>46</v>
      </c>
      <c r="F37" s="1" t="s">
        <v>58</v>
      </c>
      <c r="G37" s="16" t="s">
        <v>48</v>
      </c>
      <c r="H37" s="1" t="s">
        <v>48</v>
      </c>
      <c r="I37" s="1" t="s">
        <v>58</v>
      </c>
      <c r="J37" s="1" t="s">
        <v>48</v>
      </c>
      <c r="P37" s="18"/>
    </row>
    <row r="38" spans="3:16" x14ac:dyDescent="0.25">
      <c r="C38" s="8" t="s">
        <v>258</v>
      </c>
      <c r="D38" s="17" t="s">
        <v>48</v>
      </c>
      <c r="F38" s="1" t="s">
        <v>79</v>
      </c>
      <c r="G38" s="17" t="s">
        <v>48</v>
      </c>
      <c r="H38" s="1" t="s">
        <v>45</v>
      </c>
      <c r="I38" s="1" t="s">
        <v>79</v>
      </c>
      <c r="J38" s="1" t="s">
        <v>45</v>
      </c>
      <c r="P38" s="18"/>
    </row>
    <row r="39" spans="3:16" x14ac:dyDescent="0.25">
      <c r="C39" s="9" t="s">
        <v>170</v>
      </c>
      <c r="D39" s="16" t="s">
        <v>53</v>
      </c>
      <c r="F39" s="1" t="s">
        <v>80</v>
      </c>
      <c r="G39" s="17" t="s">
        <v>48</v>
      </c>
      <c r="H39" s="1" t="s">
        <v>72</v>
      </c>
      <c r="I39" s="1" t="s">
        <v>80</v>
      </c>
      <c r="J39" s="1" t="s">
        <v>72</v>
      </c>
      <c r="P39" s="18"/>
    </row>
    <row r="40" spans="3:16" x14ac:dyDescent="0.25">
      <c r="C40" s="9" t="s">
        <v>234</v>
      </c>
      <c r="D40" s="16" t="s">
        <v>52</v>
      </c>
      <c r="F40" s="1" t="s">
        <v>64</v>
      </c>
      <c r="G40" s="17" t="s">
        <v>46</v>
      </c>
      <c r="H40" s="1" t="s">
        <v>68</v>
      </c>
      <c r="I40" s="1" t="s">
        <v>64</v>
      </c>
      <c r="J40" s="1" t="s">
        <v>68</v>
      </c>
      <c r="P40" s="18"/>
    </row>
    <row r="41" spans="3:16" x14ac:dyDescent="0.25">
      <c r="C41" s="9" t="s">
        <v>259</v>
      </c>
      <c r="D41" s="16" t="s">
        <v>43</v>
      </c>
      <c r="F41" s="1" t="s">
        <v>33</v>
      </c>
      <c r="G41" s="17" t="s">
        <v>46</v>
      </c>
      <c r="H41" s="1" t="s">
        <v>260</v>
      </c>
      <c r="I41" s="1" t="s">
        <v>33</v>
      </c>
      <c r="J41" s="1" t="s">
        <v>260</v>
      </c>
      <c r="P41" s="18"/>
    </row>
    <row r="42" spans="3:16" x14ac:dyDescent="0.25">
      <c r="F42" s="1" t="s">
        <v>31</v>
      </c>
      <c r="G42" s="17" t="s">
        <v>46</v>
      </c>
      <c r="H42" s="1" t="s">
        <v>253</v>
      </c>
      <c r="I42" s="1" t="s">
        <v>31</v>
      </c>
      <c r="J42" s="1" t="s">
        <v>253</v>
      </c>
      <c r="P42" s="18"/>
    </row>
    <row r="43" spans="3:16" x14ac:dyDescent="0.25">
      <c r="F43" s="1" t="s">
        <v>65</v>
      </c>
      <c r="G43" s="17" t="s">
        <v>46</v>
      </c>
      <c r="H43" s="1" t="s">
        <v>282</v>
      </c>
      <c r="I43" s="1" t="s">
        <v>65</v>
      </c>
      <c r="J43" s="1" t="s">
        <v>282</v>
      </c>
      <c r="P43" s="18"/>
    </row>
    <row r="44" spans="3:16" x14ac:dyDescent="0.25">
      <c r="F44" s="1" t="s">
        <v>66</v>
      </c>
      <c r="G44" s="17" t="s">
        <v>46</v>
      </c>
      <c r="H44" s="1" t="s">
        <v>261</v>
      </c>
      <c r="I44" s="1" t="s">
        <v>66</v>
      </c>
      <c r="J44" s="1" t="s">
        <v>261</v>
      </c>
      <c r="P44" s="18"/>
    </row>
    <row r="45" spans="3:16" x14ac:dyDescent="0.25">
      <c r="F45" s="1" t="s">
        <v>63</v>
      </c>
      <c r="G45" s="1" t="s">
        <v>44</v>
      </c>
      <c r="H45" s="1" t="s">
        <v>44</v>
      </c>
      <c r="I45" s="1" t="s">
        <v>63</v>
      </c>
      <c r="J45" s="1" t="s">
        <v>44</v>
      </c>
      <c r="P45" s="18"/>
    </row>
    <row r="46" spans="3:16" x14ac:dyDescent="0.25">
      <c r="F46" s="1" t="s">
        <v>28</v>
      </c>
      <c r="G46" s="1" t="s">
        <v>44</v>
      </c>
      <c r="H46" s="1" t="s">
        <v>249</v>
      </c>
      <c r="I46" s="1" t="s">
        <v>28</v>
      </c>
      <c r="J46" s="1" t="s">
        <v>249</v>
      </c>
      <c r="P46" s="18"/>
    </row>
    <row r="47" spans="3:16" x14ac:dyDescent="0.25">
      <c r="F47" s="1" t="s">
        <v>29</v>
      </c>
      <c r="G47" s="1" t="s">
        <v>44</v>
      </c>
      <c r="H47" s="1" t="s">
        <v>262</v>
      </c>
      <c r="I47" s="1" t="s">
        <v>29</v>
      </c>
      <c r="J47" s="1" t="s">
        <v>262</v>
      </c>
      <c r="P47" s="18"/>
    </row>
    <row r="48" spans="3:16" x14ac:dyDescent="0.25">
      <c r="F48" s="1" t="s">
        <v>30</v>
      </c>
      <c r="G48" s="1" t="s">
        <v>44</v>
      </c>
      <c r="H48" s="1" t="s">
        <v>250</v>
      </c>
      <c r="I48" s="1" t="s">
        <v>30</v>
      </c>
      <c r="J48" s="1" t="s">
        <v>250</v>
      </c>
      <c r="P48" s="18"/>
    </row>
    <row r="49" spans="6:16" x14ac:dyDescent="0.25">
      <c r="F49" s="1" t="s">
        <v>81</v>
      </c>
      <c r="G49" s="1" t="s">
        <v>44</v>
      </c>
      <c r="H49" s="1" t="s">
        <v>263</v>
      </c>
      <c r="I49" s="1" t="s">
        <v>81</v>
      </c>
      <c r="J49" s="1" t="s">
        <v>263</v>
      </c>
      <c r="P49" s="18"/>
    </row>
    <row r="50" spans="6:16" x14ac:dyDescent="0.25">
      <c r="F50" s="1" t="s">
        <v>82</v>
      </c>
      <c r="G50" s="1" t="s">
        <v>264</v>
      </c>
      <c r="H50" s="1" t="s">
        <v>264</v>
      </c>
      <c r="I50" s="1" t="s">
        <v>82</v>
      </c>
      <c r="J50" s="1" t="s">
        <v>264</v>
      </c>
      <c r="P50" s="18"/>
    </row>
    <row r="51" spans="6:16" x14ac:dyDescent="0.25">
      <c r="F51" s="1"/>
      <c r="G51" s="1"/>
      <c r="P51" s="18"/>
    </row>
    <row r="52" spans="6:16" x14ac:dyDescent="0.25">
      <c r="F52" s="1"/>
      <c r="G52" s="1"/>
      <c r="P52" s="18"/>
    </row>
    <row r="53" spans="6:16" x14ac:dyDescent="0.25">
      <c r="F53" s="1"/>
      <c r="G53" s="1"/>
      <c r="P53" s="18"/>
    </row>
    <row r="54" spans="6:16" x14ac:dyDescent="0.25">
      <c r="F54" s="1"/>
      <c r="G54" s="1"/>
      <c r="P54" s="18"/>
    </row>
    <row r="55" spans="6:16" x14ac:dyDescent="0.25">
      <c r="F55" s="1"/>
      <c r="G55" s="1"/>
      <c r="P55" s="18"/>
    </row>
    <row r="56" spans="6:16" x14ac:dyDescent="0.25">
      <c r="F56" s="1"/>
      <c r="P56" s="18"/>
    </row>
    <row r="57" spans="6:16" ht="14.4" x14ac:dyDescent="0.3">
      <c r="F57"/>
      <c r="G57"/>
      <c r="P57" s="18"/>
    </row>
    <row r="58" spans="6:16" x14ac:dyDescent="0.25">
      <c r="P58" s="18"/>
    </row>
    <row r="59" spans="6:16" x14ac:dyDescent="0.25">
      <c r="P59" s="18"/>
    </row>
    <row r="60" spans="6:16" x14ac:dyDescent="0.25">
      <c r="P60" s="18"/>
    </row>
    <row r="61" spans="6:16" x14ac:dyDescent="0.25">
      <c r="P61" s="18"/>
    </row>
    <row r="62" spans="6:16" x14ac:dyDescent="0.25">
      <c r="P62" s="18"/>
    </row>
    <row r="63" spans="6:16" x14ac:dyDescent="0.25">
      <c r="P63" s="18"/>
    </row>
    <row r="64" spans="6:16" x14ac:dyDescent="0.25">
      <c r="P64" s="18"/>
    </row>
    <row r="65" spans="16:16" x14ac:dyDescent="0.25">
      <c r="P65" s="18"/>
    </row>
    <row r="66" spans="16:16" x14ac:dyDescent="0.25">
      <c r="P66" s="18"/>
    </row>
    <row r="67" spans="16:16" x14ac:dyDescent="0.25">
      <c r="P67" s="18"/>
    </row>
    <row r="68" spans="16:16" x14ac:dyDescent="0.25">
      <c r="P68" s="18"/>
    </row>
    <row r="69" spans="16:16" x14ac:dyDescent="0.25">
      <c r="P69" s="18"/>
    </row>
    <row r="70" spans="16:16" x14ac:dyDescent="0.25">
      <c r="P70" s="18"/>
    </row>
    <row r="71" spans="16:16" x14ac:dyDescent="0.25">
      <c r="P71" s="18"/>
    </row>
    <row r="72" spans="16:16" x14ac:dyDescent="0.25">
      <c r="P72"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B7E2677-5752-4F57-84D3-EBF4E2E6154A}">
  <ds:schemaRefs>
    <ds:schemaRef ds:uri="http://www.w3.org/XML/1998/namespace"/>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2018-04-04T18:48:31Z</cp:lastPrinted>
  <dcterms:created xsi:type="dcterms:W3CDTF">2013-10-03T17:21:56Z</dcterms:created>
  <dcterms:modified xsi:type="dcterms:W3CDTF">2021-02-02T19:25:47Z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