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13_ncr:1_{405982A3-A45A-425E-A8B0-09DBE22840D5}" xr6:coauthVersionLast="41" xr6:coauthVersionMax="47" xr10:uidLastSave="{00000000-0000-0000-0000-000000000000}"/>
  <bookViews>
    <workbookView xWindow="2160" yWindow="2160" windowWidth="13812" windowHeight="8964" tabRatio="754"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'CCSE-FT-019_PM'!$A$9:$AT$114</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L34" i="1" l="1"/>
  <c r="AL51" i="1"/>
  <c r="AL50" i="1"/>
  <c r="AL78" i="1"/>
  <c r="AL79" i="1"/>
  <c r="AL77" i="1"/>
  <c r="AL104" i="1" l="1"/>
  <c r="AL105" i="1"/>
  <c r="AL106" i="1"/>
  <c r="AL84" i="1"/>
  <c r="AL82" i="1"/>
  <c r="AL83" i="1"/>
  <c r="AL86" i="1"/>
  <c r="AL85" i="1"/>
  <c r="AM56" i="1"/>
  <c r="AL58" i="1"/>
  <c r="AL57" i="1"/>
  <c r="AL54" i="1"/>
  <c r="AM55" i="1"/>
  <c r="AL53" i="1"/>
  <c r="AL52" i="1"/>
  <c r="AL49" i="1"/>
  <c r="AM48" i="1"/>
  <c r="AL47" i="1"/>
  <c r="AM46" i="1"/>
  <c r="AM45" i="1"/>
  <c r="AJ79" i="1" l="1"/>
  <c r="AK79" i="1" s="1"/>
  <c r="AM79" i="1" s="1"/>
  <c r="AN79" i="1" s="1"/>
  <c r="AJ78" i="1"/>
  <c r="AK78" i="1" s="1"/>
  <c r="AM78" i="1" s="1"/>
  <c r="AN78" i="1" s="1"/>
  <c r="AJ77" i="1"/>
  <c r="AK77" i="1" s="1"/>
  <c r="AM77" i="1" s="1"/>
  <c r="AN77" i="1" s="1"/>
  <c r="AL37" i="1"/>
  <c r="AL36" i="1"/>
  <c r="AL35" i="1"/>
  <c r="AM33" i="1"/>
  <c r="AL31" i="1"/>
  <c r="AL73" i="1" l="1"/>
  <c r="AL69" i="1"/>
  <c r="AL71" i="1"/>
  <c r="AL72" i="1"/>
  <c r="AL75" i="1"/>
  <c r="AL76" i="1"/>
  <c r="AL80" i="1"/>
  <c r="AL87" i="1"/>
  <c r="AL90" i="1"/>
  <c r="AL68" i="1"/>
  <c r="AJ68" i="1"/>
  <c r="AK68" i="1" s="1"/>
  <c r="AL67" i="1"/>
  <c r="AL66" i="1"/>
  <c r="AL65" i="1"/>
  <c r="AL64" i="1"/>
  <c r="AL61" i="1"/>
  <c r="AQ68" i="1" l="1"/>
  <c r="AM68" i="1"/>
  <c r="AN68" i="1" s="1"/>
  <c r="AJ106" i="1" l="1"/>
  <c r="AK106" i="1" s="1"/>
  <c r="AM106" i="1" s="1"/>
  <c r="AN106" i="1" s="1"/>
  <c r="AJ102" i="1"/>
  <c r="AK102" i="1" s="1"/>
  <c r="AJ101" i="1"/>
  <c r="AK101" i="1" s="1"/>
  <c r="AJ95" i="1"/>
  <c r="AK95" i="1" s="1"/>
  <c r="AJ96" i="1"/>
  <c r="AK96" i="1" s="1"/>
  <c r="AJ97" i="1"/>
  <c r="AK97" i="1" s="1"/>
  <c r="AJ93" i="1"/>
  <c r="AK93" i="1" s="1"/>
  <c r="AJ20" i="1"/>
  <c r="AK20" i="1" s="1"/>
  <c r="AL97" i="1" l="1"/>
  <c r="AM97" i="1"/>
  <c r="AN97" i="1" s="1"/>
  <c r="AM96" i="1"/>
  <c r="AN96" i="1" s="1"/>
  <c r="AL96" i="1"/>
  <c r="AL93" i="1"/>
  <c r="AM93" i="1"/>
  <c r="AN93" i="1" s="1"/>
  <c r="AL95" i="1"/>
  <c r="AM95" i="1"/>
  <c r="AN95" i="1" s="1"/>
  <c r="AL101" i="1"/>
  <c r="AM101" i="1"/>
  <c r="AN101" i="1" s="1"/>
  <c r="AQ102" i="1"/>
  <c r="AM102" i="1"/>
  <c r="AN102" i="1" s="1"/>
  <c r="AL102" i="1"/>
  <c r="AL20" i="1"/>
  <c r="AN20" i="1" s="1"/>
  <c r="AM20" i="1"/>
  <c r="AJ14" i="1"/>
  <c r="AK14" i="1" s="1"/>
  <c r="AL14" i="1" s="1"/>
  <c r="AJ15" i="1"/>
  <c r="AK15" i="1" s="1"/>
  <c r="AL15" i="1" s="1"/>
  <c r="AJ16" i="1"/>
  <c r="AK16" i="1" s="1"/>
  <c r="AL16" i="1" s="1"/>
  <c r="AJ17" i="1"/>
  <c r="AK17" i="1" s="1"/>
  <c r="AM17" i="1" s="1"/>
  <c r="AJ18" i="1"/>
  <c r="AK18" i="1" s="1"/>
  <c r="AM18" i="1" s="1"/>
  <c r="AJ19" i="1"/>
  <c r="AK19" i="1" s="1"/>
  <c r="AJ21" i="1"/>
  <c r="AK21" i="1" s="1"/>
  <c r="AL21" i="1" s="1"/>
  <c r="AJ22" i="1"/>
  <c r="AK22" i="1" s="1"/>
  <c r="AM22" i="1" s="1"/>
  <c r="AJ23" i="1"/>
  <c r="AK23" i="1" s="1"/>
  <c r="AM23" i="1" s="1"/>
  <c r="AJ24" i="1"/>
  <c r="AK24" i="1" s="1"/>
  <c r="AM24" i="1" s="1"/>
  <c r="AJ25" i="1"/>
  <c r="AK25" i="1" s="1"/>
  <c r="AL25" i="1" s="1"/>
  <c r="AJ26" i="1"/>
  <c r="AK26" i="1" s="1"/>
  <c r="AL26" i="1" s="1"/>
  <c r="AJ27" i="1"/>
  <c r="AK27" i="1" s="1"/>
  <c r="AM27" i="1" s="1"/>
  <c r="AJ28" i="1"/>
  <c r="AK28" i="1" s="1"/>
  <c r="AJ29" i="1"/>
  <c r="AK29" i="1" s="1"/>
  <c r="AJ30" i="1"/>
  <c r="AK30" i="1" s="1"/>
  <c r="AJ31" i="1"/>
  <c r="AK31" i="1" s="1"/>
  <c r="AM31" i="1" s="1"/>
  <c r="AN31" i="1" s="1"/>
  <c r="AJ32" i="1"/>
  <c r="AK32" i="1" s="1"/>
  <c r="AL32" i="1" s="1"/>
  <c r="AJ33" i="1"/>
  <c r="AK33" i="1" s="1"/>
  <c r="AL33" i="1" s="1"/>
  <c r="AN33" i="1" s="1"/>
  <c r="AJ34" i="1"/>
  <c r="AK34" i="1" s="1"/>
  <c r="AM34" i="1" s="1"/>
  <c r="AN34" i="1" s="1"/>
  <c r="AJ35" i="1"/>
  <c r="AK35" i="1" s="1"/>
  <c r="AM35" i="1" s="1"/>
  <c r="AN35" i="1" s="1"/>
  <c r="AJ36" i="1"/>
  <c r="AK36" i="1" s="1"/>
  <c r="AJ37" i="1"/>
  <c r="AK37" i="1" s="1"/>
  <c r="AJ38" i="1"/>
  <c r="AK38" i="1" s="1"/>
  <c r="AM38" i="1" s="1"/>
  <c r="AN38" i="1" s="1"/>
  <c r="AJ39" i="1"/>
  <c r="AK39" i="1" s="1"/>
  <c r="AM39" i="1" s="1"/>
  <c r="AJ40" i="1"/>
  <c r="AK40" i="1" s="1"/>
  <c r="AL40" i="1" s="1"/>
  <c r="AJ41" i="1"/>
  <c r="AK41" i="1" s="1"/>
  <c r="AL41" i="1" s="1"/>
  <c r="AJ42" i="1"/>
  <c r="AK42" i="1" s="1"/>
  <c r="AL42" i="1" s="1"/>
  <c r="AJ43" i="1"/>
  <c r="AK43" i="1" s="1"/>
  <c r="AJ44" i="1"/>
  <c r="AK44" i="1" s="1"/>
  <c r="AM44" i="1" s="1"/>
  <c r="AN44" i="1" s="1"/>
  <c r="AJ45" i="1"/>
  <c r="AK45" i="1" s="1"/>
  <c r="AL45" i="1" s="1"/>
  <c r="AN45" i="1" s="1"/>
  <c r="AJ46" i="1"/>
  <c r="AK46" i="1" s="1"/>
  <c r="AL46" i="1" s="1"/>
  <c r="AN46" i="1" s="1"/>
  <c r="AJ47" i="1"/>
  <c r="AK47" i="1" s="1"/>
  <c r="AM47" i="1" s="1"/>
  <c r="AN47" i="1" s="1"/>
  <c r="AJ48" i="1"/>
  <c r="AK48" i="1" s="1"/>
  <c r="AL48" i="1" s="1"/>
  <c r="AN48" i="1" s="1"/>
  <c r="AJ49" i="1"/>
  <c r="AK49" i="1" s="1"/>
  <c r="AM49" i="1" s="1"/>
  <c r="AN49" i="1" s="1"/>
  <c r="AJ50" i="1"/>
  <c r="AK50" i="1" s="1"/>
  <c r="AM50" i="1" s="1"/>
  <c r="AN50" i="1" s="1"/>
  <c r="AJ51" i="1"/>
  <c r="AK51" i="1" s="1"/>
  <c r="AM51" i="1" s="1"/>
  <c r="AN51" i="1" s="1"/>
  <c r="AJ52" i="1"/>
  <c r="AK52" i="1" s="1"/>
  <c r="AM52" i="1" s="1"/>
  <c r="AN52" i="1" s="1"/>
  <c r="AJ53" i="1"/>
  <c r="AK53" i="1" s="1"/>
  <c r="AM53" i="1" s="1"/>
  <c r="AN53" i="1" s="1"/>
  <c r="AJ54" i="1"/>
  <c r="AK54" i="1" s="1"/>
  <c r="AM54" i="1" s="1"/>
  <c r="AN54" i="1" s="1"/>
  <c r="AJ55" i="1"/>
  <c r="AK55" i="1" s="1"/>
  <c r="AL55" i="1" s="1"/>
  <c r="AN55" i="1" s="1"/>
  <c r="AJ56" i="1"/>
  <c r="AK56" i="1" s="1"/>
  <c r="AL56" i="1" s="1"/>
  <c r="AN56" i="1" s="1"/>
  <c r="AJ57" i="1"/>
  <c r="AK57" i="1" s="1"/>
  <c r="AM57" i="1" s="1"/>
  <c r="AN57" i="1" s="1"/>
  <c r="AJ58" i="1"/>
  <c r="AK58" i="1" s="1"/>
  <c r="AM58" i="1" s="1"/>
  <c r="AN58" i="1" s="1"/>
  <c r="AJ59" i="1"/>
  <c r="AK59" i="1" s="1"/>
  <c r="AM59" i="1" s="1"/>
  <c r="AJ60" i="1"/>
  <c r="AK60" i="1" s="1"/>
  <c r="AM60" i="1" s="1"/>
  <c r="AN60" i="1" s="1"/>
  <c r="AL60" i="1"/>
  <c r="AJ61" i="1"/>
  <c r="AK61" i="1" s="1"/>
  <c r="AM61" i="1" s="1"/>
  <c r="AN61" i="1" s="1"/>
  <c r="AJ62" i="1"/>
  <c r="AK62" i="1" s="1"/>
  <c r="AL62" i="1" s="1"/>
  <c r="AJ63" i="1"/>
  <c r="AK63" i="1" s="1"/>
  <c r="AJ64" i="1"/>
  <c r="AK64" i="1" s="1"/>
  <c r="AM64" i="1" s="1"/>
  <c r="AN64" i="1" s="1"/>
  <c r="AJ65" i="1"/>
  <c r="AK65" i="1" s="1"/>
  <c r="AJ66" i="1"/>
  <c r="AK66" i="1" s="1"/>
  <c r="AJ67" i="1"/>
  <c r="AK67" i="1" s="1"/>
  <c r="AJ69" i="1"/>
  <c r="AK69" i="1" s="1"/>
  <c r="AM69" i="1" s="1"/>
  <c r="AN69" i="1" s="1"/>
  <c r="AJ70" i="1"/>
  <c r="AK70" i="1" s="1"/>
  <c r="AJ71" i="1"/>
  <c r="AK71" i="1" s="1"/>
  <c r="AJ72" i="1"/>
  <c r="AK72" i="1" s="1"/>
  <c r="AJ73" i="1"/>
  <c r="AK73" i="1" s="1"/>
  <c r="AM73" i="1" s="1"/>
  <c r="AN73" i="1" s="1"/>
  <c r="AJ74" i="1"/>
  <c r="AK74" i="1" s="1"/>
  <c r="AJ75" i="1"/>
  <c r="AK75" i="1" s="1"/>
  <c r="AJ76" i="1"/>
  <c r="AK76" i="1" s="1"/>
  <c r="AJ80" i="1"/>
  <c r="AK80" i="1" s="1"/>
  <c r="AM80" i="1" s="1"/>
  <c r="AN80" i="1" s="1"/>
  <c r="AJ81" i="1"/>
  <c r="AK81" i="1" s="1"/>
  <c r="AJ82" i="1"/>
  <c r="AK82" i="1" s="1"/>
  <c r="AM82" i="1" s="1"/>
  <c r="AN82" i="1" s="1"/>
  <c r="AJ83" i="1"/>
  <c r="AK83" i="1" s="1"/>
  <c r="AM83" i="1" s="1"/>
  <c r="AN83" i="1" s="1"/>
  <c r="AJ84" i="1"/>
  <c r="AK84" i="1" s="1"/>
  <c r="AM84" i="1" s="1"/>
  <c r="AN84" i="1" s="1"/>
  <c r="AJ85" i="1"/>
  <c r="AK85" i="1" s="1"/>
  <c r="AM85" i="1" s="1"/>
  <c r="AN85" i="1" s="1"/>
  <c r="AJ86" i="1"/>
  <c r="AK86" i="1" s="1"/>
  <c r="AM86" i="1" s="1"/>
  <c r="AN86" i="1" s="1"/>
  <c r="AJ87" i="1"/>
  <c r="AK87" i="1" s="1"/>
  <c r="AM87" i="1" s="1"/>
  <c r="AN87" i="1" s="1"/>
  <c r="AJ88" i="1"/>
  <c r="AK88" i="1" s="1"/>
  <c r="AJ89" i="1"/>
  <c r="AK89" i="1" s="1"/>
  <c r="AJ90" i="1"/>
  <c r="AK90" i="1" s="1"/>
  <c r="AM90" i="1" s="1"/>
  <c r="AN90" i="1" s="1"/>
  <c r="AJ91" i="1"/>
  <c r="AK91" i="1" s="1"/>
  <c r="AJ92" i="1"/>
  <c r="AK92" i="1" s="1"/>
  <c r="AJ94" i="1"/>
  <c r="AK94" i="1" s="1"/>
  <c r="AJ98" i="1"/>
  <c r="AK98" i="1" s="1"/>
  <c r="AJ99" i="1"/>
  <c r="AK99" i="1" s="1"/>
  <c r="AJ100" i="1"/>
  <c r="AK100" i="1" s="1"/>
  <c r="AJ103" i="1"/>
  <c r="AK103" i="1" s="1"/>
  <c r="AJ104" i="1"/>
  <c r="AK104" i="1" s="1"/>
  <c r="AM104" i="1" s="1"/>
  <c r="AN104" i="1" s="1"/>
  <c r="AJ105" i="1"/>
  <c r="AK105" i="1" s="1"/>
  <c r="AM105" i="1" s="1"/>
  <c r="AN105" i="1" s="1"/>
  <c r="AJ107" i="1"/>
  <c r="AK107" i="1" s="1"/>
  <c r="AJ108" i="1"/>
  <c r="AK108" i="1" s="1"/>
  <c r="AJ109" i="1"/>
  <c r="AK109" i="1" s="1"/>
  <c r="AJ110" i="1"/>
  <c r="AK110" i="1" s="1"/>
  <c r="AJ111" i="1"/>
  <c r="AK111" i="1" s="1"/>
  <c r="AJ112" i="1"/>
  <c r="AK112" i="1" s="1"/>
  <c r="AJ113" i="1"/>
  <c r="AK113" i="1" s="1"/>
  <c r="AJ114" i="1"/>
  <c r="AK114" i="1" s="1"/>
  <c r="AJ10" i="1"/>
  <c r="AK10" i="1" s="1"/>
  <c r="AM10" i="1" s="1"/>
  <c r="AJ11" i="1"/>
  <c r="AK11" i="1" s="1"/>
  <c r="AL11" i="1" s="1"/>
  <c r="AJ12" i="1"/>
  <c r="AK12" i="1" s="1"/>
  <c r="AL12" i="1" s="1"/>
  <c r="AL39" i="1" l="1"/>
  <c r="AL38" i="1"/>
  <c r="AL108" i="1"/>
  <c r="AM108" i="1"/>
  <c r="AN108" i="1" s="1"/>
  <c r="AL107" i="1"/>
  <c r="AM107" i="1"/>
  <c r="AN107" i="1" s="1"/>
  <c r="AM40" i="1"/>
  <c r="AM91" i="1"/>
  <c r="AN91" i="1" s="1"/>
  <c r="AL91" i="1"/>
  <c r="AM72" i="1"/>
  <c r="AN72" i="1" s="1"/>
  <c r="AQ72" i="1"/>
  <c r="AL30" i="1"/>
  <c r="AQ30" i="1"/>
  <c r="AQ37" i="1"/>
  <c r="AM37" i="1"/>
  <c r="AN37" i="1" s="1"/>
  <c r="AL29" i="1"/>
  <c r="AQ29" i="1"/>
  <c r="AM71" i="1"/>
  <c r="AN71" i="1" s="1"/>
  <c r="AQ71" i="1"/>
  <c r="AL103" i="1"/>
  <c r="AM103" i="1"/>
  <c r="AN103" i="1" s="1"/>
  <c r="AL89" i="1"/>
  <c r="AM89" i="1"/>
  <c r="AN89" i="1" s="1"/>
  <c r="AL81" i="1"/>
  <c r="AN81" i="1" s="1"/>
  <c r="AM81" i="1"/>
  <c r="AL70" i="1"/>
  <c r="AN70" i="1" s="1"/>
  <c r="AM70" i="1"/>
  <c r="AM36" i="1"/>
  <c r="AN36" i="1" s="1"/>
  <c r="AQ36" i="1"/>
  <c r="AL28" i="1"/>
  <c r="AQ28" i="1"/>
  <c r="AL112" i="1"/>
  <c r="AM112" i="1"/>
  <c r="AN112" i="1" s="1"/>
  <c r="AM92" i="1"/>
  <c r="AN92" i="1" s="1"/>
  <c r="AL92" i="1"/>
  <c r="AL100" i="1"/>
  <c r="AM100" i="1"/>
  <c r="AN100" i="1" s="1"/>
  <c r="AM88" i="1"/>
  <c r="AN88" i="1" s="1"/>
  <c r="AL88" i="1"/>
  <c r="AM99" i="1"/>
  <c r="AN99" i="1" s="1"/>
  <c r="AL99" i="1"/>
  <c r="AM76" i="1"/>
  <c r="AN76" i="1" s="1"/>
  <c r="AQ76" i="1"/>
  <c r="AQ67" i="1"/>
  <c r="AM67" i="1"/>
  <c r="AN67" i="1" s="1"/>
  <c r="AQ34" i="1"/>
  <c r="AL111" i="1"/>
  <c r="AM111" i="1"/>
  <c r="AN111" i="1" s="1"/>
  <c r="AL110" i="1"/>
  <c r="AM110" i="1"/>
  <c r="AN110" i="1" s="1"/>
  <c r="AL114" i="1"/>
  <c r="AM114" i="1"/>
  <c r="AN114" i="1" s="1"/>
  <c r="AL109" i="1"/>
  <c r="AM109" i="1"/>
  <c r="AN109" i="1" s="1"/>
  <c r="AL98" i="1"/>
  <c r="AM98" i="1"/>
  <c r="AN98" i="1" s="1"/>
  <c r="AM75" i="1"/>
  <c r="AN75" i="1" s="1"/>
  <c r="AQ75" i="1"/>
  <c r="AQ66" i="1"/>
  <c r="AM66" i="1"/>
  <c r="AN66" i="1" s="1"/>
  <c r="AL113" i="1"/>
  <c r="AM113" i="1"/>
  <c r="AN113" i="1" s="1"/>
  <c r="AL94" i="1"/>
  <c r="AM94" i="1"/>
  <c r="AN94" i="1" s="1"/>
  <c r="AQ74" i="1"/>
  <c r="AM74" i="1"/>
  <c r="AN74" i="1" s="1"/>
  <c r="AL74" i="1"/>
  <c r="AM65" i="1"/>
  <c r="AN65" i="1" s="1"/>
  <c r="AQ65" i="1"/>
  <c r="AM30" i="1"/>
  <c r="AM29" i="1"/>
  <c r="AM28" i="1"/>
  <c r="AL27" i="1"/>
  <c r="AM26" i="1"/>
  <c r="AM25" i="1"/>
  <c r="AL24" i="1"/>
  <c r="AN24" i="1" s="1"/>
  <c r="AL10" i="1"/>
  <c r="AM62" i="1"/>
  <c r="AM32" i="1"/>
  <c r="AL63" i="1"/>
  <c r="AM63" i="1"/>
  <c r="AL59" i="1"/>
  <c r="AM41" i="1"/>
  <c r="AM15" i="1"/>
  <c r="AM11" i="1"/>
  <c r="AL23" i="1"/>
  <c r="AL22" i="1"/>
  <c r="AM21" i="1"/>
  <c r="AL19" i="1"/>
  <c r="AM19" i="1"/>
  <c r="AL18" i="1"/>
  <c r="AL17" i="1"/>
  <c r="AM16" i="1"/>
  <c r="AM12" i="1"/>
  <c r="AM14" i="1"/>
  <c r="AL44" i="1"/>
  <c r="AM43" i="1"/>
  <c r="AL43" i="1"/>
  <c r="AM42" i="1"/>
  <c r="AJ13" i="1"/>
  <c r="AK13" i="1" s="1"/>
  <c r="AL13" i="1" s="1"/>
  <c r="AM13" i="1" l="1"/>
  <c r="AQ99" i="1"/>
  <c r="AQ100" i="1"/>
  <c r="AQ101" i="1"/>
  <c r="AQ103" i="1"/>
  <c r="AQ104" i="1"/>
  <c r="AQ105" i="1"/>
  <c r="AQ106" i="1"/>
  <c r="AQ107" i="1"/>
  <c r="AQ108" i="1"/>
  <c r="AQ109" i="1"/>
  <c r="S12" i="1"/>
  <c r="R12" i="1"/>
  <c r="R11" i="1"/>
  <c r="E109" i="1"/>
  <c r="B109" i="1"/>
  <c r="E108" i="1"/>
  <c r="B108" i="1"/>
  <c r="E107" i="1"/>
  <c r="B107" i="1"/>
  <c r="E58" i="1"/>
  <c r="E57" i="1"/>
  <c r="E56" i="1"/>
  <c r="E55" i="1"/>
  <c r="E54" i="1"/>
  <c r="E53" i="1"/>
  <c r="E52" i="1"/>
  <c r="E23" i="1"/>
  <c r="E22" i="1"/>
  <c r="E21" i="1"/>
  <c r="E20" i="1"/>
  <c r="E19" i="1"/>
  <c r="AQ11" i="1"/>
  <c r="AN11" i="1"/>
  <c r="AQ12" i="1"/>
  <c r="AQ13" i="1"/>
  <c r="AQ14" i="1"/>
  <c r="AN14" i="1"/>
  <c r="AQ15" i="1"/>
  <c r="AN15" i="1"/>
  <c r="AQ16" i="1"/>
  <c r="AN16" i="1"/>
  <c r="AQ17" i="1"/>
  <c r="AN17" i="1"/>
  <c r="AQ18" i="1"/>
  <c r="AN18" i="1"/>
  <c r="AQ19" i="1"/>
  <c r="AN19" i="1"/>
  <c r="AQ20" i="1"/>
  <c r="AQ21" i="1"/>
  <c r="AN21" i="1"/>
  <c r="AQ22" i="1"/>
  <c r="AN22" i="1"/>
  <c r="AQ23" i="1"/>
  <c r="AN23" i="1"/>
  <c r="AQ24" i="1"/>
  <c r="AQ25" i="1"/>
  <c r="AN25" i="1"/>
  <c r="AQ26" i="1"/>
  <c r="AN26" i="1"/>
  <c r="AQ27" i="1"/>
  <c r="AN27" i="1"/>
  <c r="AN28" i="1"/>
  <c r="AN29" i="1"/>
  <c r="AN30" i="1"/>
  <c r="AQ31" i="1"/>
  <c r="AQ32" i="1"/>
  <c r="AN32" i="1"/>
  <c r="AQ33" i="1"/>
  <c r="AQ35" i="1"/>
  <c r="AQ38" i="1"/>
  <c r="AQ39" i="1"/>
  <c r="AN39" i="1"/>
  <c r="AQ40" i="1"/>
  <c r="AN40" i="1"/>
  <c r="AQ41" i="1"/>
  <c r="AN41" i="1"/>
  <c r="AQ42" i="1"/>
  <c r="AN42" i="1"/>
  <c r="AQ43" i="1"/>
  <c r="AN43" i="1"/>
  <c r="AQ44" i="1"/>
  <c r="AQ45" i="1"/>
  <c r="AQ46" i="1"/>
  <c r="AQ47" i="1"/>
  <c r="AQ48" i="1"/>
  <c r="AQ49" i="1"/>
  <c r="AQ50" i="1"/>
  <c r="AQ51" i="1"/>
  <c r="AQ52" i="1"/>
  <c r="AQ53" i="1"/>
  <c r="AQ54" i="1"/>
  <c r="AQ55" i="1"/>
  <c r="AQ56" i="1"/>
  <c r="AQ57" i="1"/>
  <c r="AQ58" i="1"/>
  <c r="AQ59" i="1"/>
  <c r="AN59" i="1"/>
  <c r="AQ60" i="1"/>
  <c r="AQ61" i="1"/>
  <c r="AQ62" i="1"/>
  <c r="AN62" i="1"/>
  <c r="AQ63" i="1"/>
  <c r="AN63" i="1"/>
  <c r="AQ64" i="1"/>
  <c r="AQ69" i="1"/>
  <c r="AQ70" i="1"/>
  <c r="AQ73" i="1"/>
  <c r="AQ77" i="1"/>
  <c r="AQ78" i="1"/>
  <c r="AQ79" i="1"/>
  <c r="AQ80" i="1"/>
  <c r="AQ81" i="1"/>
  <c r="AQ82" i="1"/>
  <c r="AQ83" i="1"/>
  <c r="AQ84" i="1"/>
  <c r="AQ85" i="1"/>
  <c r="AQ86" i="1"/>
  <c r="AQ87" i="1"/>
  <c r="AQ88" i="1"/>
  <c r="AQ89" i="1"/>
  <c r="AQ90" i="1"/>
  <c r="AQ91" i="1"/>
  <c r="AQ92" i="1"/>
  <c r="AQ93" i="1"/>
  <c r="AQ94" i="1"/>
  <c r="AQ95" i="1"/>
  <c r="AQ96" i="1"/>
  <c r="AQ97" i="1"/>
  <c r="AQ98" i="1"/>
  <c r="AQ10" i="1"/>
  <c r="AN13" i="1" l="1"/>
  <c r="AQ111" i="1"/>
  <c r="AQ113" i="1"/>
  <c r="AQ114" i="1"/>
  <c r="AQ110" i="1"/>
  <c r="AQ112" i="1"/>
  <c r="AN12" i="1"/>
  <c r="AN10" i="1"/>
</calcChain>
</file>

<file path=xl/sharedStrings.xml><?xml version="1.0" encoding="utf-8"?>
<sst xmlns="http://schemas.openxmlformats.org/spreadsheetml/2006/main" count="2599" uniqueCount="999">
  <si>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</si>
  <si>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</si>
  <si>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</si>
  <si>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</si>
  <si>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</si>
  <si>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</si>
  <si>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</si>
  <si>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</si>
  <si>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</si>
  <si>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</si>
  <si>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</si>
  <si>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</si>
  <si>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</si>
  <si>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</si>
  <si>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</si>
  <si>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</si>
  <si>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</si>
  <si>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</si>
  <si>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</si>
  <si>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</si>
  <si>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</si>
  <si>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</si>
  <si>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</si>
  <si>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</si>
  <si>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</si>
  <si>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</si>
  <si>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</si>
  <si>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</si>
  <si>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</si>
  <si>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</si>
  <si>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</si>
  <si>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</si>
  <si>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</si>
  <si>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</si>
  <si>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</si>
  <si>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</si>
  <si>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</si>
  <si>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</si>
  <si>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</si>
  <si>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</si>
  <si>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</si>
  <si>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</si>
  <si>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</si>
  <si>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</si>
  <si>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</si>
  <si>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</si>
  <si>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</si>
  <si>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</si>
  <si>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</si>
  <si>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</si>
  <si>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</si>
  <si>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</si>
  <si>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</si>
  <si>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</si>
  <si>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</si>
  <si>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</si>
  <si>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</si>
  <si>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</si>
  <si>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</si>
  <si>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</si>
  <si>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</si>
  <si>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</si>
  <si>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</si>
  <si>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</si>
  <si>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</si>
  <si>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</si>
  <si>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</si>
  <si>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</si>
  <si>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</si>
  <si>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</si>
  <si>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</si>
  <si>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</si>
  <si>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</si>
  <si>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</si>
  <si>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</si>
  <si>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</si>
  <si>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</si>
  <si>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</si>
  <si>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</si>
  <si>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</si>
  <si>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</si>
  <si>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</si>
  <si>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</si>
  <si>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</si>
  <si>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</si>
  <si>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</si>
  <si>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</si>
  <si>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</si>
  <si>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</si>
  <si>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</si>
  <si>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</si>
  <si>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</si>
  <si>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</si>
  <si>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</si>
  <si>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</si>
  <si>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</si>
  <si>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</si>
  <si>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</si>
  <si>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</si>
  <si>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</si>
  <si>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</si>
  <si>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</si>
  <si>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</si>
  <si>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</si>
  <si>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</si>
  <si>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</si>
  <si>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</si>
  <si>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</si>
  <si>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</si>
  <si>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</si>
  <si>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</si>
  <si>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</si>
  <si>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</si>
  <si>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</si>
  <si>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</si>
  <si>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</si>
  <si>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</si>
  <si>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</si>
  <si>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</si>
  <si>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</si>
  <si>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</si>
  <si>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</si>
  <si>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</si>
  <si>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</si>
  <si>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</si>
  <si>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</si>
  <si>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</si>
  <si>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</si>
  <si>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</si>
  <si>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</si>
  <si>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</si>
  <si>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</si>
  <si>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</si>
  <si>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</si>
  <si>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</si>
  <si>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</si>
  <si>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</si>
  <si>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</si>
  <si>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</si>
  <si>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</si>
  <si>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</si>
  <si>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</si>
  <si>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</si>
  <si>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</si>
  <si>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</si>
  <si>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</si>
  <si>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</si>
  <si>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</si>
  <si>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</si>
  <si>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</si>
  <si>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</si>
  <si>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</si>
  <si>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</si>
  <si>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</si>
  <si>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</si>
  <si>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</si>
  <si>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(Nombre completo del informe origen Auditoría / Seguimiento)</t>
  </si>
  <si>
    <t>Proceso(s) afectado(s)</t>
  </si>
  <si>
    <t>(Indique el proceso o procesos)</t>
  </si>
  <si>
    <t>SEGUIMIENTO PLAN DE MEJORAMIENTO</t>
  </si>
  <si>
    <t>Fecha seguimiento</t>
  </si>
  <si>
    <t>Evidencias o soportes ejecución acción de mejora</t>
  </si>
  <si>
    <t>Actividades realizadas  a la fecha</t>
  </si>
  <si>
    <t>Resultado del indicador</t>
  </si>
  <si>
    <t>% avance en ejecución de la meta</t>
  </si>
  <si>
    <t>Alerta</t>
  </si>
  <si>
    <t>Auditor que realizó el seguimiento</t>
  </si>
  <si>
    <t>(Información del análisis adelantado por el auditor que realizó el seguimiento - OCI)</t>
  </si>
  <si>
    <t>Fechas (previas al seguimiento)</t>
  </si>
  <si>
    <t>Fechas (seguimiento vigente)</t>
  </si>
  <si>
    <t>VERSIÓN: 10</t>
  </si>
  <si>
    <t>FECHA DE APROBACIÓN: 19/10/2021</t>
  </si>
  <si>
    <t>Origen Interno</t>
  </si>
  <si>
    <t>Informe Anual de Control Interno Contable - Vigencia 2015</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</si>
  <si>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</si>
  <si>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</si>
  <si>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</si>
  <si>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</si>
  <si>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</si>
  <si>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</si>
  <si>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</si>
  <si>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</si>
  <si>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</si>
  <si>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</si>
  <si>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</si>
  <si>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</si>
  <si>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</si>
  <si>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</si>
  <si>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</si>
  <si>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</si>
  <si>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</si>
  <si>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De Mejora</t>
  </si>
  <si>
    <t>Actividades programadas / Actividades Realizadas</t>
  </si>
  <si>
    <t>Auditoría a la gestión de las Comunicaciones .</t>
  </si>
  <si>
    <t>El plan de comunicaciones no se encuentra acorde con los requisitos mínimos establecidos dentro del Manual de Comunicaciones del Distrito Capital .</t>
  </si>
  <si>
    <t>Gestión de las Comunicaciones (Estratégico)</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</si>
  <si>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</si>
  <si>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</si>
  <si>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</si>
  <si>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</si>
  <si>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</si>
  <si>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</si>
  <si>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</si>
  <si>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</si>
  <si>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</si>
  <si>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</si>
  <si>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</si>
  <si>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</si>
  <si>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</si>
  <si>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</si>
  <si>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</si>
  <si>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</si>
  <si>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Técnico de servicios administrativos</t>
  </si>
  <si>
    <t>NO</t>
  </si>
  <si>
    <t>Visita de Seguimiento al Cumplimiento de la Normativa Archivística.  (Herramienta No. 1)</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</si>
  <si>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</si>
  <si>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</si>
  <si>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</si>
  <si>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1. Integrar y actualizar el PINAR con MIPG de acuerdo con lo solicitado por el SSDA.
2. Realizar el seguimiento respectivo a la ejecución del PINAR por medio de los planes.
3. Realizar los ajustes solicitados.
4. Publicar el PINAR en la Intranet del Canal.</t>
  </si>
  <si>
    <t>Líder Gestión Documental</t>
  </si>
  <si>
    <t>SI</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</si>
  <si>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</si>
  <si>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</si>
  <si>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 xml:space="preserve">1. Realizar mesa técnica con el Archivo Distrital.
2. Realizar los ajustes al Documento del Plan de Emergencias.
3. Publicar el Plan de Emergencias en la intranet. </t>
  </si>
  <si>
    <t>Corrección</t>
  </si>
  <si>
    <t>Visita de Seguimiento al Cumplimiento de la Normativa Archivística.  (Herramienta No. 2)</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</si>
  <si>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</si>
  <si>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</si>
  <si>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</si>
  <si>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 xml:space="preserve">1. Actualizar la Matriz de riesgo.
2. incluir matriz en el plan de emergencias.
3. Publicar en la intranet de canal la matriz de riesgo.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</si>
  <si>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</si>
  <si>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</si>
  <si>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</si>
  <si>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</si>
  <si>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</si>
  <si>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</si>
  <si>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</si>
  <si>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</si>
  <si>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</si>
  <si>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</si>
  <si>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</si>
  <si>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</si>
  <si>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</si>
  <si>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</si>
  <si>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</si>
  <si>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</si>
  <si>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</si>
  <si>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</si>
  <si>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</si>
  <si>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</si>
  <si>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</si>
  <si>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</si>
  <si>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</si>
  <si>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</si>
  <si>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</si>
  <si>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</si>
  <si>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Al cierre de la vigencia, no se han realizado registro contables en cuenta diferentes a las permitidas por la CGN bajo lo establecido en la Resolución 414 de 2014 y sus modificaciones  y la Resolución 139 de 2015. y sus modificaciones</t>
  </si>
  <si>
    <t xml:space="preserve">1. Revisar las actualizaciones de manera mensual en la página de la CGN.
2. Socializar mediante correo electrónico las actualizaciones emitidas por la CGN
3. Realizar las modificaciones de las cuentas si a ello hubiere lugar.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</si>
  <si>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</si>
  <si>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</si>
  <si>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</si>
  <si>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</si>
  <si>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</si>
  <si>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</si>
  <si>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</si>
  <si>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</si>
  <si>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Gestión Financiera y Facturación (Apoyo). </t>
  </si>
  <si>
    <t>Al cierre de la vigencia no se realizó actualización de normatividad aplicable al procedimiento de Estados Financieros.</t>
  </si>
  <si>
    <t xml:space="preserve">1. Se revisará la normatividad vigente aplicable y se hará la respectiva actualización si hay lugar a ello.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</si>
  <si>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</si>
  <si>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</si>
  <si>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</si>
  <si>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</si>
  <si>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</si>
  <si>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</si>
  <si>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Gestión de Recursos y Administración de la Información – TIC</t>
  </si>
  <si>
    <t>11.1</t>
  </si>
  <si>
    <r>
      <t xml:space="preserve">Situaciones generales, encontradas en los diferentes documentos del proceso Gestión de Recursos y Administración de la Información – Sistemas: 
</t>
    </r>
    <r>
      <rPr>
        <b/>
        <sz val="8"/>
        <color theme="1"/>
        <rFont val="Tahoma"/>
        <family val="2"/>
      </rPr>
      <t>a.</t>
    </r>
    <r>
      <rPr>
        <sz val="8"/>
        <color theme="1"/>
        <rFont val="Tahoma"/>
        <family val="2"/>
      </rPr>
      <t xml:space="preserve"> Se evidenciaron documentos que no cumplen en su encabezado con el logotipo o emblema oficial de Canal Capital, así mismo se evidencia que usan logos que hacen alusión a campañas anteriores de las alcaldías del Distrito Capital.
</t>
    </r>
    <r>
      <rPr>
        <b/>
        <sz val="8"/>
        <color theme="1"/>
        <rFont val="Tahoma"/>
        <family val="2"/>
      </rPr>
      <t>b.</t>
    </r>
    <r>
      <rPr>
        <sz val="8"/>
        <color theme="1"/>
        <rFont val="Tahoma"/>
        <family val="2"/>
      </rPr>
      <t xml:space="preserve"> Se evidenciaron documentos con debilidades en la actualización y establecimiento de normas aplicables vigentes.
</t>
    </r>
    <r>
      <rPr>
        <b/>
        <sz val="8"/>
        <color theme="1"/>
        <rFont val="Tahoma"/>
        <family val="2"/>
      </rPr>
      <t>c.</t>
    </r>
    <r>
      <rPr>
        <sz val="8"/>
        <color theme="1"/>
        <rFont val="Tahoma"/>
        <family val="2"/>
      </rPr>
      <t xml:space="preserve"> Se evidenciaron formatos que no se encuentran articulados al procedimiento de Soporte técnico.
</t>
    </r>
    <r>
      <rPr>
        <b/>
        <sz val="8"/>
        <color theme="1"/>
        <rFont val="Tahoma"/>
        <family val="2"/>
      </rPr>
      <t>d.</t>
    </r>
    <r>
      <rPr>
        <sz val="8"/>
        <color theme="1"/>
        <rFont val="Tahoma"/>
        <family val="2"/>
      </rPr>
      <t xml:space="preserve"> Se evidenciaron documentos que cuentan con debilidades en el establecimiento de puntos de control.
</t>
    </r>
    <r>
      <rPr>
        <b/>
        <sz val="8"/>
        <color theme="1"/>
        <rFont val="Tahoma"/>
        <family val="2"/>
      </rPr>
      <t>e.</t>
    </r>
    <r>
      <rPr>
        <sz val="8"/>
        <color theme="1"/>
        <rFont val="Tahoma"/>
        <family val="2"/>
      </rPr>
      <t xml:space="preserve"> Se observa la desactualización del documento AGRI-SI-PO-003 POLÍTICAS Y CONTROLES PARA LA CONSTRUCCIÓN DEL PETIC, VERSIÓN 1 frente a la deficiencia de lineamientos y controles de construcción del PETI y políticas asociadas.
</t>
    </r>
    <r>
      <rPr>
        <b/>
        <sz val="8"/>
        <color theme="1"/>
        <rFont val="Tahoma"/>
        <family val="2"/>
      </rPr>
      <t>f.</t>
    </r>
    <r>
      <rPr>
        <sz val="8"/>
        <color theme="1"/>
        <rFont val="Tahoma"/>
        <family val="2"/>
      </rPr>
      <t xml:space="preserve"> Se evidenció la desactualización del documento AGRI-SI-PD-014 COPIAS DE SEGURIDAD, VERSIÓN 8.
</t>
    </r>
    <r>
      <rPr>
        <b/>
        <sz val="8"/>
        <color theme="1"/>
        <rFont val="Tahoma"/>
        <family val="2"/>
      </rPr>
      <t xml:space="preserve">g. </t>
    </r>
    <r>
      <rPr>
        <sz val="8"/>
        <color theme="1"/>
        <rFont val="Tahoma"/>
        <family val="2"/>
      </rPr>
      <t xml:space="preserve">Se evidenciaron debilidades en el documento de CREACIÓN DE USUARIOS Y EXPEDICIÓN DE CARNÉ INSTITUCIONAL, AGRI-SI-PD-018, VERSIÓN 4.
</t>
    </r>
    <r>
      <rPr>
        <b/>
        <sz val="8"/>
        <color theme="1"/>
        <rFont val="Tahoma"/>
        <family val="2"/>
      </rPr>
      <t>h.</t>
    </r>
    <r>
      <rPr>
        <sz val="8"/>
        <color theme="1"/>
        <rFont val="Tahoma"/>
        <family val="2"/>
      </rPr>
      <t xml:space="preserve"> Se evidenció que ni el alcance ni la totalidad de las actividades descritas en el procedimiento SOPORTE TÉCNICO, se realizan tal y como se encuentran definidas, basados en: Diferencias entre alcance, insumos, descripción de actividad 1 y producto.</t>
    </r>
  </si>
  <si>
    <t>Los procesos, procedimientos y formatos relacionados con las actividades del área de sistemas no corresponden a las actividades que actualmente se realizan y que han evolucionado con el paso del tiempo por lo cual presentan desactualización y falta de normalización de los documentos publicados en la carpeta de sistemas.</t>
  </si>
  <si>
    <r>
      <rPr>
        <b/>
        <sz val="8"/>
        <color rgb="FF000000"/>
        <rFont val="Tahoma"/>
        <family val="2"/>
      </rPr>
      <t xml:space="preserve">
</t>
    </r>
    <r>
      <rPr>
        <sz val="8"/>
        <color rgb="FF000000"/>
        <rFont val="Tahoma"/>
        <family val="2"/>
      </rPr>
      <t>Revisar todos los procedimientos, formatos, planes, guías políticas y manuales que actualmente se encuentran publicados en la carpeta de sistemas, para realizar las modificaciones y actualizaciones correspondientes a la administración actual y las actividades realizadas.</t>
    </r>
  </si>
  <si>
    <t xml:space="preserve">Cantidad de documentos revisados y actualizados/ Cantidad de documentos publicados </t>
  </si>
  <si>
    <t>11.2</t>
  </si>
  <si>
    <r>
      <rPr>
        <sz val="8"/>
        <color rgb="FF000000"/>
        <rFont val="Tahoma"/>
        <family val="2"/>
      </rPr>
      <t xml:space="preserve">Observaciones encontradas al revisar la medición de los indicadores de eficacia, formulados en el Plan de Acción para la vigencia 2019:
</t>
    </r>
    <r>
      <rPr>
        <b/>
        <sz val="8"/>
        <color rgb="FF000000"/>
        <rFont val="Tahoma"/>
        <family val="2"/>
      </rPr>
      <t>a.</t>
    </r>
    <r>
      <rPr>
        <sz val="8"/>
        <color rgb="FF000000"/>
        <rFont val="Tahoma"/>
        <family val="2"/>
      </rPr>
      <t xml:space="preserve"> “Brindar atención y respuesta oportuna al 100% de los requerimientos de servicios para sistemas de información mediante mesa de ayuda y sistema GLPI”, relacionadas en el indicador 30 “Servicios atendidos para los sistemas de Información (Mesa de ayuda y GLPI)”.
</t>
    </r>
    <r>
      <rPr>
        <b/>
        <sz val="8"/>
        <color rgb="FF000000"/>
        <rFont val="Tahoma"/>
        <family val="2"/>
      </rPr>
      <t>b.</t>
    </r>
    <r>
      <rPr>
        <sz val="8"/>
        <color rgb="FF000000"/>
        <rFont val="Tahoma"/>
        <family val="2"/>
      </rPr>
      <t xml:space="preserve"> Se evidenciaron deficiencias en la implementación de la Política de Fortalecimiento organizacional y simplificación de procesos, tercera dimensión del Modelo Integrado de Planeación y Gestión.
</t>
    </r>
    <r>
      <rPr>
        <b/>
        <sz val="8"/>
        <color rgb="FF000000"/>
        <rFont val="Tahoma"/>
        <family val="2"/>
      </rPr>
      <t xml:space="preserve">c. </t>
    </r>
    <r>
      <rPr>
        <sz val="8"/>
        <color rgb="FF000000"/>
        <rFont val="Tahoma"/>
        <family val="2"/>
      </rPr>
      <t xml:space="preserve">Se evidenció que frente a la ejecución de las actividades de mantenimiento preventivo y correctivo relacionadas en el indicador 32 "Medir el cumplimiento de actividades establecidas en el cronograma de mantenimiento preventivo de equipos de cómputo para la vigencia 2019" no se cuenta con los soportes de ejecución en el expediente contractual y otras debilidades del cronograma e inventario de software y hardware.
</t>
    </r>
    <r>
      <rPr>
        <b/>
        <sz val="8"/>
        <color rgb="FF000000"/>
        <rFont val="Tahoma"/>
        <family val="2"/>
      </rPr>
      <t xml:space="preserve">d. </t>
    </r>
    <r>
      <rPr>
        <sz val="8"/>
        <color rgb="FF000000"/>
        <rFont val="Tahoma"/>
        <family val="2"/>
      </rPr>
      <t xml:space="preserve">Inconsistencias en el inventario y debilidades en la ejecución de los  procedimientos establecidos por el área de Servicios Administrativos frente al manejo de los activos existentes y elementos sin placa. 
</t>
    </r>
    <r>
      <rPr>
        <b/>
        <sz val="8"/>
        <color rgb="FF000000"/>
        <rFont val="Tahoma"/>
        <family val="2"/>
      </rPr>
      <t>e.</t>
    </r>
    <r>
      <rPr>
        <sz val="8"/>
        <color rgb="FF000000"/>
        <rFont val="Tahoma"/>
        <family val="2"/>
      </rPr>
      <t xml:space="preserve"> Se identificaron inconsistencias en los reportes del indicador No. 33 "Ejecutar y desarrollar las actividades necesarias para dar cumplimiento del plan de T.I., para la vigencia 2019" entre el análisis trimestral y el documento PETI formulado para la vigencia 2019.</t>
    </r>
  </si>
  <si>
    <t>Gestión de Recursos y Administración de la Información (Apoyo)
Planeación Estratégica</t>
  </si>
  <si>
    <t>Las herramientas de medición de servicios y actividades relacionadas con soporte técnico y mantenimiento de equipos presentan debilidades en su forma de reporte y metodología de cuantificación.
Debilidades en la ejecución de las actividades de los procedimientos de Servicios Administrativos, relacionados con la gestión de los activos.</t>
  </si>
  <si>
    <t>a)Iniciar con la fase de implementación y luego despliegue de la herramienta de GLPI
b) Se realizará un repositorio único por parte del área de planeación para la recepción y almacenamiento de evidencias orientadas al reporte del plan de acción y el fortalecimiento organizacional.
c) Solicitar al proveedor realizar mejoras en la presentación del informe de ejecución de los mantenimientos programados. 
d) Verificar el inventario del centro de datos (calle 26 y 69) y realizar la solicitud de movimientos pertinentes y plaquetización necesaria que permitan corregir el error evidenciado.
e)Realizar mejoras  en el reporte de seguimiento a la ejecución de las actividades planeadas en el documento PETI.</t>
  </si>
  <si>
    <t>Actividades ejecutadas/Actividades programadas</t>
  </si>
  <si>
    <t>Sistemas
Planeación 
Servicios Administrativos</t>
  </si>
  <si>
    <t xml:space="preserve">Subdirector Administrativo
Profesional Universitario de planeación 
</t>
  </si>
  <si>
    <t>Profesional Universitario de Sistemas
Profesional Universitario de planeación 
Técnico de Servicios Administrativos</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</si>
  <si>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</si>
  <si>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</si>
  <si>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</si>
  <si>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</si>
  <si>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</si>
  <si>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11.3.3</t>
  </si>
  <si>
    <t>No se tienen definidos procedimientos para el desarrollo de las capacidades de gestión de tecnologías de la información, relacionados con la seguridad de la información y los servicios ciudadanos digitales. A excepción de los tres procedimientos documentados por el área de sistemas y a los que ya nos referimos en el numeral 11.1 de Situaciones generales.</t>
  </si>
  <si>
    <t>Debido a que el área adelanta el proceso de análisis, diseño y construcción de recursos (guías, documentos, manuales, entre otros) orientados a la implementación de la ISO 27002, los cuales son el insumo, aun no cuenta con los procedimientos relacionados.</t>
  </si>
  <si>
    <t>Definir los procedimientos de gestión de tecnologías de la información que sean necesarios para la apropiada gestión de actividades orientadas a la seguridad de la información y servicios ciudadanos digitales con base en la norma ISO 27002.</t>
  </si>
  <si>
    <t>procedimientos publicados/procedimientos definidos</t>
  </si>
  <si>
    <t>11.4</t>
  </si>
  <si>
    <r>
      <t xml:space="preserve">Se evidenciaron debilidades en la planeación, estructuración e implementación de la Arquitectura Empresarial de Canal Capital frente a aspectos detallados en la verificación de “Arquitectura Empresarial 2020” como:
a. Desactualización del PLAN ESTRATÉGICO DE TECNOLOGÍAS DE LA INFORMACIÓN Y COMUNICACIONES, AGRI-SI-PL-001.
b. Inexistencia del comité de arquitectura, estructura del área documentada, mecanismos de seguimiento y evaluación periódica de los diferentes requisitos de la arquitectura. 
c. Catalogo actualizado de servicios T.I. con sus fichas de los ANS.
d. Inexistencia de Política de T.I., monitoreo de capacidades de T.I., aprobación y socialización.
e. Inexistencia del plan de calidad de los componentes de información, medición y evaluación de este. 
f. Documentación técnica de sistemas de información con debilidades frente al establecimiento de roles y responsabilidades, plan de pruebas, plan de capacitación, controles de cambio, aseguramiento de calidad, priorización de necesidades, especificaciones de usabilidad y cesión de derechos por parte del proveedor.
g. Inexistencia de los esquemas de mantenimiento de los sistemas de información, así como la gestión de cambios. 
h. Debilidades en el Plan de continuidad del negocio y plan de contingencia de sistemas frente a roles y responsabilidades (Sistemas, Coordinación Técnica, Servicios Administrativos), actualización, publicación y socialización del documento, inclusión de los servicios en la nube, Data Center alterno, actualización del catalogo de los servicios tecnológicos. 
i. Fortalecimiento a la estructuración del documento "Plan de Gestión Integral de Residuos Peligrosos - PGIRESPEL" frente a la inclusión de políticas, esquemas de uso eficiente de papel, controles de consumo de electricidad, articulación con otros planes (PIGA), responsables de las actividades, productos y seguimientos.
j. Oportunidad de fortalecimiento frente a la implementación de protocolo IPv6, planes de diagnóstico, caracterización y </t>
    </r>
    <r>
      <rPr>
        <sz val="8"/>
        <rFont val="Tahoma"/>
        <family val="2"/>
      </rPr>
      <t>presupuesto. 
k. Inexistencia de matriz de caracterización y priorización de grupos de interés, estrategias de sensibilización, esquemas de incentivos, planes de capacitación, gestión de cambios y ejecución de estos</t>
    </r>
    <r>
      <rPr>
        <sz val="8"/>
        <color theme="1"/>
        <rFont val="Tahoma"/>
        <family val="2"/>
      </rPr>
      <t xml:space="preserve">. </t>
    </r>
  </si>
  <si>
    <t>Gestión de Recursos y Administración de la Información (Apoyo)
Emisión de Contenidos
Planeación Estratégica</t>
  </si>
  <si>
    <t xml:space="preserve">Debido a que el área de sistemas adelanta la construcción del Plan estratégico de tecnologías de la información PETI, para el periodo 2021-2024, el documento anterior se encontró desactualizado, ya que el diseño y publicación del nuevo plan para el cuatrienio debe estar alineado con el plan estratégico de la entidad y el eje transversal del gobierno de la ciudad al que pertenece y no ha sido actualizado en la intranet. </t>
  </si>
  <si>
    <t>a) y b) Diseñar el Plan Estratégico de Tecnologías de la Información 2021-2024, con aspectos de arquitectura empresarial.
c) Actualizar el catalogo de servicio de TI.
d) Diseñar el plan de calidad de datos de información de la entidad.
e), f) y g) Para el desarrollo de sistemas de información se constituirá una guía de diseño (definición de metodología de desarrollo), basada en los pormenores de la arquitectura actual de los desarrollos propios de la entidad.
h) Actualizar el Plan de Continuidad del Negocio y publicarlo en la intranet.
i)Revisar el Plan de Gestión Integral de Residuos peligrosos y las guías del MinTIC e incluir si se considera pertinente criterios de gestión TIC dentro del documento.
j) Implementar la transición de IPv4 a IPv6 de acuerdo a la normatividad vigente.
k) Desarrollar el plan de sensibilización de los servicios TI con los parámetros definidos en la Política de Gobierno Digital.</t>
  </si>
  <si>
    <t>Documentación actualizada / documentación publicada</t>
  </si>
  <si>
    <t xml:space="preserve">Subdirector Administrativo
Profesional Universitario de planeación </t>
  </si>
  <si>
    <t xml:space="preserve">Profesional Universitario de Sistemas
Profesional Universitario de planeación </t>
  </si>
  <si>
    <t>11.5.1</t>
  </si>
  <si>
    <t>No existe claridad ni certeza, frente a los diagnósticos de seguridad de la información, que ha realizado el Canal, basada en:
a. Documento “Instrumento de identificación de la línea base del MSPI”, realizado en agosto de 2018 con identificación de la entidad evaluada como Departamento Administrativo del Servicio Civil Distrital.
b. El estado final de la Matriz SoA (con fecha de corte diciembre 2019, sin estandarizar), asocia documentos, procedimientos o controles como existentes, pero no se evidencia su implementación.</t>
  </si>
  <si>
    <t>Los documentos relacionados con la matriz SOA  se encuentran en fase de construcción por lo cual no se estandarizaron. Su implementación se programo para 2020 pero se retrasó la misma por causa de la pandemia del COVID 19 que incentivo el desarrollo de las actividades de manera remota y 100% digital, lo cual obligo a evaluar la implementación de la Norma ISO 27002 y sus controles.</t>
  </si>
  <si>
    <t>a) Aplicar el Instrumento de identificación MSPI, de manera periódica (1 vez por año).
b) Normalizar y publicar el formato Matriz SOA en la intranet incorporando una sección de control de cambios que permita evidenciar la gestión en la medición del madurez de la implementación 
c) Revisar y actualizar la Matriz SOA de acuerdo a los cambios y actualización de documentos, procedimientos y controles necesarios para la entidad.</t>
  </si>
  <si>
    <t>numero de acciones realizadas/numero de acciones propuestas</t>
  </si>
  <si>
    <t>11.5.5</t>
  </si>
  <si>
    <t>No se evidencia un Plan de sensibilización, capacitación y comunicación en seguridad de la información (4 fases: Diseño, Desarrollo, Implementación y Mejoramiento) para el talento humano, como elemento importante sobre la disponibilidad, integridad y confidencialidad de la información.</t>
  </si>
  <si>
    <t>Inexistencia del plan de sensibilización del sistema de gestión de seguridad y privacidad de la información</t>
  </si>
  <si>
    <t>a) Diseñar el plan de sensibilización del sistema de gestión de seguridad y privacidad de la información.
b) Publicar en la intranet el plan de sensibilización del sistema de seguridad y privacidad de la información.
c) Ejecutar el plan descrito.</t>
  </si>
  <si>
    <t xml:space="preserve">Auditoría al proceso de Servicio a la Ciudadanía y Defensor del Televidente.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</si>
  <si>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</si>
  <si>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</si>
  <si>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Servicio a la Ciudadanía y Defensor del Ciudadano.  (Apoyo)</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</si>
  <si>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</si>
  <si>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</si>
  <si>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</si>
  <si>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</si>
  <si>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</si>
  <si>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</si>
  <si>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Cantidad de acciones realizadas / Cantidad de acciones formuladas.</t>
  </si>
  <si>
    <t>Evaluación al Sistema de Control Interno - I Semestre 2020</t>
  </si>
  <si>
    <t>4.2</t>
  </si>
  <si>
    <t xml:space="preserve">Ejecutar evaluaciones de satisfacción de las actividades formuladas en los Planes de Capacitación y Bienestar, tabular los resultados y adelantar los análisis respectivos de los mismos. </t>
  </si>
  <si>
    <t>Gestión del Talento Humano (Apoyo)</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</si>
  <si>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</si>
  <si>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</si>
  <si>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Actividades ejecutadas /Actividades programadas</t>
  </si>
  <si>
    <t xml:space="preserve">Profesional Universitario Recursos Humanos </t>
  </si>
  <si>
    <t>4.6</t>
  </si>
  <si>
    <t>Realizar actualización del Procedimiento de retiro del personal, con el fin de incluir la evaluación de actividades adelantadas y los formatos adoptados recientemente.</t>
  </si>
  <si>
    <t xml:space="preserve">Falta de actualización del procedimiento de retiro </t>
  </si>
  <si>
    <t>Procedimiento actualizado</t>
  </si>
  <si>
    <t>14.4</t>
  </si>
  <si>
    <t>Adelantar revisión y actualización de los procedimientos de comunicación interna y externa, teniendo  en cuenta canales como la intranet y los lineamientos de la nueva Dirección.</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</si>
  <si>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</si>
  <si>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</si>
  <si>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</si>
  <si>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</si>
  <si>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Coordinación de Prensa y comunicaciones</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</si>
  <si>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</si>
  <si>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</si>
  <si>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</si>
  <si>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</si>
  <si>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</si>
  <si>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</si>
  <si>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</si>
  <si>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</si>
  <si>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 xml:space="preserve">1. Determinar dentro de la estrategia qué mecanismos se pueden o no llevar a cabo para evaluar la efectividad de los canales de comunicación con partes externas.
</t>
  </si>
  <si>
    <t>CCSE-FT-016 Informe Final
 de Auditoría - Tesorería</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</si>
  <si>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</si>
  <si>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</si>
  <si>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</si>
  <si>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</si>
  <si>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</si>
  <si>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</si>
  <si>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No contar con el Informe Diario de Tesorería, en una (1) de las cuatro (4) reuniones del Comité de Inversiones vigencia 2019.
2. Falta de una firma en el formato AGFF-TE-FT-034</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</si>
  <si>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</si>
  <si>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</si>
  <si>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el cumplimiento de los parámetros establecidos en el MANUAL DE INVERSIONES AGFF-TEMN-002 numeral 3.2 política de riesgos, se evidenció una debilidad en la actividad de Consolidar la información recibida por cada entidad financiera y de diligenciar para ello entre otros el documento AGFF TEFT-032 Formato Comité de Inversiones, el informe emitido por la Secretaría Distrital de Hacienda, para verificar las entidades bancarias habilitadas con cupo de inversión y zonas de riesgos. Esta situación podría obstaculizar el adecuado cumplimiento de los parámetros restantes que se encuentran definidos en la citada política de riesgos (Evitar realizar operaciones con entidades financieras que se encuentran en zonas no habilitadas, Monitorear periódicamente la calificación de las entidades que se encuentran vinculadas).</t>
  </si>
  <si>
    <t>Debilidad al no verificar la consolidación de la información recibida por parte de cada entidad financiera, en el formato AGFF TE- FT-032 (Acta de Comité de Inversiones)</t>
  </si>
  <si>
    <t xml:space="preserve">Verificar que las actas de comité de inversiones incluyan las entidades financieras que intervienen en el proceso final de inversión. </t>
  </si>
  <si>
    <t>Nro. actas de comité revisadas / Nro. De  actas emitidas en la vigencia</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</si>
  <si>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</si>
  <si>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</si>
  <si>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</si>
  <si>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1. Resolución creación comité /1
2. Reportes mensuales /12</t>
  </si>
  <si>
    <t>Al verificar la información exportada del aplicativo ORDPAGO del cual se obtiene copia del Boletín de Tesorería,  se  evidencio  que  el  sistema  no  actualiza  la información  para cada periodo  de  reporte y duplica  la información para todos  los  periodos y no refleja la información real correspondiente al  campo "INVERSIONES EN CDT", así también a través del aplicativo no se logra identificar las firmas de elaboración, revisión y/o aprobación de este.</t>
  </si>
  <si>
    <t>Debilidades en el aplicativo ORDPAGO, en cuanto actualización de la información y por ende  en los reportes en tiempo real de las de Inversiones en CDT.</t>
  </si>
  <si>
    <t>1. Coordinar mesas de trabajo con el área de sistemas y la subdirección administrativa para proponer la actualización del aplicativo Ordpago o el cambio a un aplicativo nuevo.</t>
  </si>
  <si>
    <t>1. Mesa de trabajo área de sistemas/1</t>
  </si>
  <si>
    <t>Al verificar PROCEDIMIENTO OPERACIONES DE TESORERÌA ítem No.5 "Realizar conciliaciones   de tesorería", se evidencio que en la información magnética allegada por el área responsable se encuentra el archivo en  Excel  denominado  "CONCILIACIONES 2019" en el cual si bien contiene la conciliación bancaria tesorería del mes de septiembre de  2019 se evidencio que en  dicho archivo  no  se  incluye  la  información correspondiente a las cuentas (961)   BANCOLOMBIA CUENTA  CORRIENTE No.  048-397907-97;  (908) BANCOLOMBIA  CUENTA  No. 048-011300-25 CANAL; (987) BANCOLOMBIA 031-865974-34 ANTV   2017; (991)      BANCOLOMBIA 031- 000752-61  EAAB  -2019.</t>
  </si>
  <si>
    <t>No se pudo observar en el mes de Septiembre 2020, en el archivo de Excel, todas las cuentas bancarias conciliadas.</t>
  </si>
  <si>
    <t>1.  Registrar  la información  de   todas  las cuentas bancarias, debidamente conciliadas en el formato de Excel correspondiente.</t>
  </si>
  <si>
    <t>1. Archivo de Excel actualizado con conciliaciones/1</t>
  </si>
  <si>
    <t>Al verificar la consistencia de la información correspondiente a conciliaciones y reportes tesorería sivicof, se evidencio que al comparar la información de la conciliación Bancaria Tesorería (Archivo CONCILIACIONES  2020) y la información del reporte SIVICOF formato CB- 0115_INFORME_OBRE_RECURSOS_DE_TESORERIA_En 2020 correspondiente al mes de enero de   2020 se identificaron diferencias en los valores reflejados en cada reporte.</t>
  </si>
  <si>
    <t>Diferencias entre la información de la conciliación bancaria y el reporte del formato de Sivicof -CB0115 INFORME RECURSOS DE TESORERIA del mes de mes de Enero de 2020</t>
  </si>
  <si>
    <t>1.  Realizar  el  reporte  del  Formato  de  Sivicof - CB0115 INFORME DE RECURSOS DE TESORERIA, una vez se haya realizado la conciliación  del mes correspondiente.</t>
  </si>
  <si>
    <t>1. Reporte de Información de Sivicof actualizada/1</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</si>
  <si>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</si>
  <si>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</si>
  <si>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</si>
  <si>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</si>
  <si>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</si>
  <si>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</si>
  <si>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</si>
  <si>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</si>
  <si>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</si>
  <si>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</si>
  <si>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</si>
  <si>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</si>
  <si>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</si>
  <si>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</si>
  <si>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11.7</t>
  </si>
  <si>
    <t>Debilidades en el establecimiento de la firma digital o electrónica, para los documentos soporte de pago, del procedimiento AGFF-PD-010 LIQUIDACIÓN ÓRDENES DE PAGO.</t>
  </si>
  <si>
    <t xml:space="preserve">Debido a la emergencia sanitaria, se generó la firma digital para aprobar los pagos emitidos por la entidad. </t>
  </si>
  <si>
    <t xml:space="preserve">Actualizar el procedimiento AGFF-PD-010 LIQUIDACION DE ORDENES DE PAGO con la terminología adecuada y la normatividad aplicable.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</si>
  <si>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</si>
  <si>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</si>
  <si>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</si>
  <si>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</si>
  <si>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</si>
  <si>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</si>
  <si>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</si>
  <si>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</si>
  <si>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 xml:space="preserve">Diligenciar las observaciones a que haya lugar de las diferencias presentadas dentro de los 15 días posterior a la recepción del correo de la Secretaria de Hacienda Distrital de la apertura del sistemas para tal fin. </t>
  </si>
  <si>
    <t>No. trimestres con observaciones diligenciadas/3</t>
  </si>
  <si>
    <t>11.13</t>
  </si>
  <si>
    <t>No se evidencia dentro del procedimiento Elaboración de facturas código AGFF-FA-PD-014 versión 14 del 18/11/2019, ni en la Política Financiera del Canal (Código AGFF-PO -001, versión 6 del 30/12/2019), el establecimiento de lineamiento frente a inconvenientes de tipo tecnológico relacionados con la factura electrónica de venta.</t>
  </si>
  <si>
    <t>No se tiene actualizado el procedimiento con relación a inconvenientes de tipo tecnológico</t>
  </si>
  <si>
    <t xml:space="preserve">Actualizar el procedimiento incluyendo los parámetros a tener en cuenta por inconvenientes tecnológicos. </t>
  </si>
  <si>
    <t>Procedimiento Elaboración de facturas código AGFF-FA-PD-014, actualizado/1</t>
  </si>
  <si>
    <t>Profesional de Facturación y Cartera</t>
  </si>
  <si>
    <t>11.15</t>
  </si>
  <si>
    <t>Se evidenció desactualización y/o falta de complemento en el normograma de algunos documentos del proceso, así como en el uso de formatos.</t>
  </si>
  <si>
    <t xml:space="preserve">Se encuentra en proceso de actualización los procedimientos del área. </t>
  </si>
  <si>
    <t xml:space="preserve">Actualizar los procedimientos, incluyendo la normatividad vigente. </t>
  </si>
  <si>
    <t>No. De procedimientos actualizados/No de procedimientos del área</t>
  </si>
  <si>
    <t xml:space="preserve">Profesional de Facturación y Cartera, Profesional de Contabilidad, Profesional de Presupuesto, Profesional de Tesorería. </t>
  </si>
  <si>
    <t>Auditoría Dec. 371 Participación Ciudadana y Control Social.</t>
  </si>
  <si>
    <t>Al efectuar la revisión del ítem 7 “Divulgar y publicar la información” de la “Caracterización de usuarios Canal Capital”, se evidencio que, si bien el documento Estrategia de Caracterización se encuentra publicado en el botón de transparencia, se hace pertinente revisar su contenido en aras de ampliarlo, de incluir un anexo o documento adicional que presente los resultados de los ejercicios de caracterización realizados, así también se encuentra pendiente su divulgación para cumplir su propósito de utilidad de este a otras entidades.  Adicionalmente es de gran importancia que tales ejercicios, los resultados y la divulgación se desarrollen dando estricto cumplimiento a los requerimientos legales establecidos en la Ley 1266 de 2008, Ley 1581 de 2012 y otras relacionadas con la protección de datos personales para que estos gocen de plena legalidad, legitimidad y permita su utilidad.</t>
  </si>
  <si>
    <t>Planeación Estratégica (Estratégico)</t>
  </si>
  <si>
    <t xml:space="preserve">Se bien se ha publicado en los espacios de accesibilidad para grupos de valor internos y externos (intranet y página web), no se ha socializado a través del correo institucional su actualización, por otro lado para la vigencia 2020 la estrategia fue actualizada y complementada con un anexo que da cuenta de las fuentes de información que aportar la construcción y actualización del documento. 
No se cuenta con una validación previa acerca de la autorización de terceros para la utilización interna de la información que alimenta el documento de caracterización de usuarios. </t>
  </si>
  <si>
    <t xml:space="preserve">1. Difundir mediante boletín de comunicaciones internas el documento de caracterización de usuarios. 
2. Ajustar la publicación del documento "caracterización de usuarios" incluyendo información aclaratoria respecto a la protección de datos personales de la información plasmada en el ejercicio. </t>
  </si>
  <si>
    <t xml:space="preserve">Una (1) difusión del documento de caracterización de usuarios/1
Un (1) documento actualizado incluyendo el texto de protección de datos personales. </t>
  </si>
  <si>
    <t xml:space="preserve">Gerente General </t>
  </si>
  <si>
    <t>En el botón de transparencia sección “7. Control” al acceder al enlace del Numeral 7.5 Información para población vulnerable se identificó debilidad en cuanto a que se encuentra pendiente la inclusión de información tanto en la parrilla, programas, proyectos y demás relacionados con dicha la población en condición de vulnerabilidad en concordancia con lo establecido en la Resolución 3564 de 2015 y su Anexo 1 numeral 7.5.</t>
  </si>
  <si>
    <t>El canal no ha contemplado la incorporación de información para población vulnerable en la página web institucional.</t>
  </si>
  <si>
    <t xml:space="preserve">Definir el tipo de información que aplique de la entidad en este punto y hacer la actualización pertinente en la página web de la entidad.
</t>
  </si>
  <si>
    <t xml:space="preserve">Una (1) publicación de información realizada según los resultados obtenidos tras el análisis correspondiente </t>
  </si>
  <si>
    <t>Al realizar la revisión en el marco de la divulgación de la información y en particular del informe RdC Canal Capital 2020, se identificaron debilidades en la definición o adecuación de la estructura propia a tener en cuenta en la elaboración, presentación y divulgación del Informe de RdC descritos en el numeral 11.3.6. del presente informe.</t>
  </si>
  <si>
    <t xml:space="preserve">El informe de rendición de cuentas no cuenta con todos los elementos de la estructura general descrita en el MURC, teniendo en cuenta la naturaleza jurídica de la entidad y la normativa aplicable a la misma en la materia. </t>
  </si>
  <si>
    <t xml:space="preserve">1. Estructurar el informe de Rendición de Cuentas 2021 incorporando temáticas asociadas a los aportes a la construcción de paz y un capítulo de conclusiones. </t>
  </si>
  <si>
    <t>Un (1) informe de rendición de cuentas con apartado de aportes a construcción de paz y conclusiones.</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</si>
  <si>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</si>
  <si>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</si>
  <si>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Gestión Jurídica y Contractual (Apoyo)</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</si>
  <si>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</si>
  <si>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Actividades realizadas / Actividades programadas</t>
  </si>
  <si>
    <t>Asesora Jurídica</t>
  </si>
  <si>
    <t>Auditoría Proyecto 7505</t>
  </si>
  <si>
    <t>Se evidenció una inconsistencia en la información correspondiente al objetivo específico No. 2 respecto del producto y actividades establecidas al mismo, las cuales si bien contemplan el diseño e implementación del plan de renovación tecnológica para la creación y Cocreación de contenidos multiplataforma estas no tendrían una relación con el objetivo específico No. 2 el cual busca “Contribuir con el progreso social en términos de calidad de vida, desarrollo humano y convivencia social” y a su vez podría tener mayor relación con el específico No. 3 el cual busca “Fortalecer la infraestructura tecnológica de Canal Capital para estar acorde con la demanda de contenidos que se requieren para alimentar las diversas plataformas de emisión audiovisual”. Con base en lo anterior se identifica una debilidad en el proceso de formulación del proyecto en cuanto a la relación y correlación entre objetivos, productos y actividades lo cual podría ocasionar confusiones y falta de claridad al momento de la ejecución, el seguimiento y evaluación del mismo.</t>
  </si>
  <si>
    <t>La articulación de los objetivos, productos y actividades se evidencia mediante el ejercicio metodológico de cadena de valor bajo el cual se realizó la formulación del proyecto de inversión en la plataforma web MGA.</t>
  </si>
  <si>
    <t>Elaborar un documento descriptivo del proyecto de inversión que presente de manera clara y resumida los objetivos, productos, actividades, así como la correlación y articulación de los mismos y permita dar mayor claridad a la articulación de los elementos de formulación del proyecto con la estrategia vigente de Capital (objetivos, productos y actividades).
Actualizar el procedimiento asociado a la formulación de los proyectos de inversión.</t>
  </si>
  <si>
    <t>% de avance en la formulación del documento / 2</t>
  </si>
  <si>
    <t>Profesional Universitario de Producción
Profesional Universitario de Planeación</t>
  </si>
  <si>
    <t>Al realizar la revisión y al comparar los valores asignados para cada periodo según el reporte SEGPLAN con lo indicado tanto en el formato MGA como la ficha EBI del proyecto 7505, se evidenciaron diferencias en el periodo 0, 1 y 4 por un valor total de aproximadamente $3.085 millones de pesos por encima del valor inicialmente previsto para este proyecto estratégico, situación que resalta la debilidad reseñada en la observación 1 y adicionalmente podría de alguna manera representar sobrecostos  en dado caso que solo se incrementase el valor inicial del presupuesto y las metas se mantuviesen iguales.</t>
  </si>
  <si>
    <t>Por falta de actualización de la información presupuestal del proyecto, de acuerdo con las fechas definidas para el mismo, puedes presentarse inconsistencias entre lo registrado en las fichas EBI del proyecto, el SEGPLAN  y el registro en MGA (Entendiendo que este último refleja el valor de formulación inicial y los ajustes se realizan en la plataforma SUIFP).</t>
  </si>
  <si>
    <t>Actualizar y publicar trimestralmente las fichas EBI del proyecto de inversión, manteniendo alineados los valores de ejecución presupuestal entre los instrumentos de reporte (SUIFP y SEGPLAN).
Implementar y aplicar el formato de revisión y actualización de la información para el reporte en SEGPLAN.</t>
  </si>
  <si>
    <t>Fichas EBI actualizadas trimestralmente / 4
Instrumento de reporte aplicado trimestralmente / 4</t>
  </si>
  <si>
    <t>Asesora de Planeación</t>
  </si>
  <si>
    <t>Evaluación al Sistema de Control Interno - II Semestre 2020</t>
  </si>
  <si>
    <t>1.1</t>
  </si>
  <si>
    <t xml:space="preserve">Se hace necesaria la documentación e implementación de mecanismos que permitan medir la apropiación del código de integridad al interior del Canal. </t>
  </si>
  <si>
    <t>Se tiene una encuesta. Falta definir la fecha o mes en que se debe realizar.</t>
  </si>
  <si>
    <t>1. Revisar la encuesta y de ser necesario fortalecerla.  2. Definir la fecha o mes de realización.</t>
  </si>
  <si>
    <t xml:space="preserve">Profesional de Recursos Humanos </t>
  </si>
  <si>
    <t>4.3</t>
  </si>
  <si>
    <t xml:space="preserve">Adelantar la medición del impacto del Plan de Bienestar formulado para Capital de manera anual, tabular los resultados, realizar los análisis respectivos de los mismos y socializar los resultados a los interesados. </t>
  </si>
  <si>
    <t>No se realiza esta actividad.</t>
  </si>
  <si>
    <t>1. Realizar medición de impacto a las actividades del plan de Bienestar 2021.</t>
  </si>
  <si>
    <t>7.5</t>
  </si>
  <si>
    <t>Se hace necesario adelantar el seguimiento a las acciones definidas que permiten resolver la materialización de riesgos, reportados por los líderes de proceso y la Oficina de Control Interno bajo los lineamientos definidos en la Política de Administración del Riesgo de Capital.</t>
  </si>
  <si>
    <t>Si bien desde planeación se ha avanzado en la gestión de monitoreo de riesgos a partir de los ejercicios de autoevaluación adelantados en las vigencias 2019 y 2020, se han identificado debilidades en cuanto a seguimientos específicos asociados a la gestión de los riesgos de los diferentes procesos y la posible materialización de los mismos desde la segunda línea de defensa.</t>
  </si>
  <si>
    <t>Herramienta actualizada/1
Número de seguimientos realizados / Total de seguimientos programados *2</t>
  </si>
  <si>
    <t xml:space="preserve">Asesora de Planeación </t>
  </si>
  <si>
    <t xml:space="preserve">Profesional universitario de planeación </t>
  </si>
  <si>
    <t>9.3</t>
  </si>
  <si>
    <t xml:space="preserve">Consolidar herramientas que faciliten el monitoreo de los riesgos identificados por parte de los líderes de proceso. </t>
  </si>
  <si>
    <t>Auditoria al Proceso de Planeación Estratégica</t>
  </si>
  <si>
    <t xml:space="preserve">La normatividad citada en los siguientes documentos se encuentra Derogada, haciendo que estos se encuentren desactualizados: 
a) Caracterización del proceso, 
b) Procedimiento control de documentos, 
c) Procedimiento control al producto o servicio no conforme, 
d) Procedimiento formulación, registro y actualización de proyectos de inversión, 
e) Manual del sistema integrado de gestión, 
f) Manual del sistema de medición y seguimiento, 
g)Metodología para la identificación y atención de necesidades de infraestructura física, 
h)Fichas de compras sostenibles,  
i) Procedimiento proyecto fondo para el desarrollo de la televisión y los contenidos (FONTV) 
j) NORMOGRAMA de capital.
</t>
  </si>
  <si>
    <t xml:space="preserve">Los documentos fueron actualizados en el año 2018, sin embargo no se atendieron cambios normativos de años posteriores en este tipo de documentos, así mismo el normograma se actualizó entre todos los equipos de trabajo de Capital durante el año 2020. </t>
  </si>
  <si>
    <r>
      <t>Revisar y actualizar en lo pertinente la normatividad de los documentos observados</t>
    </r>
    <r>
      <rPr>
        <sz val="8"/>
        <color rgb="FFFF0000"/>
        <rFont val="Tahoma"/>
        <family val="2"/>
      </rPr>
      <t xml:space="preserve"> </t>
    </r>
  </si>
  <si>
    <t xml:space="preserve">Documentos revisados y actualizados en lo pertinente/ documentos observados </t>
  </si>
  <si>
    <t>Con el cambio del modelo de gestión administrativa que incorporó el Sistema Integrado de Gestión al Modelo Integrado de Planeación y Gestión, se han realizado actualizaciones de diferentes documentos orientadores, sin embargo el documento rector en lo relacionado con la gestión de documentos institucionales pese a que se actualizó en el año 2019 debe incorporar algunos criterios adicionales.</t>
  </si>
  <si>
    <t xml:space="preserve">Revisar y actualizar en lo pertinente la estructura y contenido de los documentos observados. </t>
  </si>
  <si>
    <t xml:space="preserve">Reubicación del procedimiento de IDENTIFICACIÓN DE ASPECTOS Y VALORACIÓN DE IMPACTOS AMBIENTALES V3 y los documentos que lo integren, a los procesos de apoyo.
a) Según lo estipulado en el Artículo 6 de la Resolución 036 de 2015 “por el cual se reorganiza el Sistema Integrado de Gestión SIG, de canal Capital”, y la Guía para la gestión por procesos en el marco del modelo integrado de planeación y gestión (MIPG) V1 de 2020, el procedimiento de IDENTIFICACIÓN DE ASPECTOS Y VALORACIÓN DE IMPACTOS AMBIENTALES V3 debe ser actualizado y debe ser trasladado específicamente a los procesos liderados por la Subdirección Administrativa.
b) En los estudios previos habilitantes o como parte de los criterios que defina la entidad para hacer sus estudios de mercado no fueron incluidos los criterios calificables o habilitantes estipulados en las fichas de sostenibilidad, incumpliendo con lo establecido en la GUÍA PARA LA ELABORACIÓN DE COMPRAS SOSTENIBLES V1. Se debe actualizar la GUÍA para que este acorde con la actualización realizada a las fichas y se debe evaluar la pertinencia de que la guía y su implementación este a cargo de la coordinación jurídica, ya que desde planeación no hay puntos de control para verificar su implementación y cumplimiento. Y según lo estipulado en Guía para la gestión por procesos en el marco del modelo integrado de planeación y gestión (MIPG) V1 de 2020, esta actividad no forma parte de los procesos estratégicos de Capital, su implementación debe estar a cargo de los procesos de apoyo, en este caso la coordinación jurídica.
</t>
  </si>
  <si>
    <t xml:space="preserve">La responsabilidad del PIGA se asignó inicialmente a Planeación ya que se consideró que al tratarse de un plan de gestión se asociaba con temáticas de planeación institucional, sin embargo el liderazgo de dicha gestión quedó a cargo de la Subdirección Administrativa por contar con un líder de nivel directivo que en planeación no existe </t>
  </si>
  <si>
    <t>Crear dentro del proceso de gestión de recursos y administración de la información un espacio destinado para todos los documentos relacionados con la gestión ambiental de la entidad.
Actualizar dentro de los documentos de gestión ambiental  la relación de liderazgo correspondiente.
Actualizar la guía para la contratación de compras sostenibles.</t>
  </si>
  <si>
    <t>Actividades ejecutadas / actividades programadas *3</t>
  </si>
  <si>
    <t xml:space="preserve">Incumplimiento de actividades estipuladas en los documentos del proceso de planeación estratégica.
a) Se presenta un incumplimiento en la realización de las actividades No 16 y 17 estipuladas en los puntos de control del procedimiento FORMULACIÓN Y SEGUIMIENTO DEL PLAN DE ACCIÓN ANUAL V8.
b) Se presenta un incumplimiento en la realización de la actividad N° 7 estipulada en el procedimiento FORMULACIÓN Y SEGUIMIENTO AL PLAN ANUAL DE ADQUISICIONES V2.
c) Se presenta incumplimiento en la realización de las actividades de TODO el procedimiento CONTROL AL PRODUCTO (BIEN Y/O SERVICIO) NO CONFORME V7.
d) No se reporta capacitación o socialización desde el área de planeación de la METODOLOGÍA PARA LA IDENTIFICACIÓN Y ATENCIÓN DE NECESIDADES DE INFRAESTRUCTURA FÍSICA V1, quien es la responsable de su elaboración y divulgación. No todas las áreas hacen uso de la metodología y de la Matriz que la componen. El área de sistemas hace uso de la matriz en formato desactualizado.
</t>
  </si>
  <si>
    <t xml:space="preserve">Debido a variaciones metodológicas durante los últimos dos años en materia de gestión de proyectos y gestión del Plan Anual de Adquisiciones, se implementaron los cambios pero no se documentaron oportunamente en los procedimientos correspondientes, así mismo con la transición del SIG al MIPG, es necesario revisar y ajustar o eliminar algunos documentos del proceso. </t>
  </si>
  <si>
    <t xml:space="preserve">Revisar y actualizar en lo pertinente la estructura y contenido de los documentos observados </t>
  </si>
  <si>
    <t xml:space="preserve">Actualización de los planes que integran el Plan de Acción Institucional. 
En el plan de acción institucional y sus planes anexos, no se encuentran todos los aspectos mínimos que deben tener los planes y que el manual operativo de MIPG exige tener, haciendo falta incluir: Estrategias, Proyectos, Planes generales de compras que desagreguen los recursos asociados a todas las fuentes de financiación, Mapa de riesgos y Distribución presupuestal de los proyectos de inversión. (Este último ítem no aplica para Capital según lo contemplado en el parágrafo del Art. 74 de la Ley 1474 de 2011 “Las empresas industriales y comerciales del Estado y las Sociedades de Economía Mixta estarán exentas de publicar la información relacionada con sus proyectos de inversión”)
</t>
  </si>
  <si>
    <t>Teniendo en cuenta que el seguimiento se realizó sobre el plan de acción 2020, se observaron sobre éste elementos adicionales de acuerdo a lo requerido por el MIPG. No obstante es necesario determinar internamente si éstos requisitos ya se encuentran incorporados en la estructura 2021, o si no son aplicables.</t>
  </si>
  <si>
    <t>Hacer la revisión a los requerimientos del MIPG con relación a la estructura del plan de acción y ajustar las pertinentes.</t>
  </si>
  <si>
    <t>Ajustes incorporados al plan de acción / ajustes identificados y aplicables</t>
  </si>
  <si>
    <t xml:space="preserve">Ajuste de los indicadores:
a) Los nombres de los indicadores del área deben ser revisados y ajustados para cumplir con lo establecido, en el Manual del sistema de medición y seguimiento, no se está cumpliendo con las notas explicativas cuando se usan SIGLAS o términos técnicos, el indicador “Recursos - proyectos de inversión” no explica en su nombre qué es lo que pretende medir, ni si se hará de forma ascendente o descendente.
b) Se debe revisar y ajustar la periodicidad definida en la hoja de vida de los indicadores del área de planeación y hacer los reportes y seguimiento de los indicadores según como se defina. Solicitar también la corrección para las áreas jurídicas y de sistemas.
c) Revisar el cálculo del resultado del semestre, reportado para cada indicador del área.
</t>
  </si>
  <si>
    <t>Se identificaron diferencias entre lo definido en el "manual del sistema de medición y seguimiento" y lo descrito en el plan de acción institucional, así como en los formatos de hoja de vida de los indicadores, debido a que el mencionado manual no fue revisado recientemente y los lineamientos de formulación del plan se han ido ajustando. Así mismo, las inconsistencias encontradas en la hoja de vida de los indicadores 2020 se generan por tratarse de un archivo formulado de manera genérica para todas las acciones.</t>
  </si>
  <si>
    <t>Hacer la revisión y ajustes pertinentes al documento "manual del sistema de medición y seguimiento".
Adelantar las actualizaciones sobre la periodicidad de los indicadores en el plan de acción institucional.
Actualizar el formato de hoja de vida del indicador.</t>
  </si>
  <si>
    <t>Documentos revisados y actualizados en lo pertinente/ documentos observados</t>
  </si>
  <si>
    <t xml:space="preserve">Actualización de los documentos publicados en la página web de Capital.
Según lo establecido en el documento LINEAMIENTOS PARA LA PUBLICACIÓN DE INFORMACIÓN EN EL BOTÓN DE TRANSPARENCIA V3, el área de planeación debe actualizar: El link de la Contraloría General, El link de Portal de Contratación a la Vista Portal de Contratación – SECOP, la Estrategia de caracterización de usuarios, documentación que permita verificar la toma de decisiones por parte del equipo directivo, todos los documentos del numeral 2.1.5 Políticas, lineamientos y manuales, y publicar los 2 informes semestrales de seguimiento al PAI definido en el procedimiento de Plan de Acción Institucional.
</t>
  </si>
  <si>
    <t xml:space="preserve">Pese a que el botón de transparencia se revisa de forma periódica no se detectó la necesidad de actualizar dicha información. </t>
  </si>
  <si>
    <t xml:space="preserve">Revisar los contenidos de la página web observados y actualizar la información de estos </t>
  </si>
  <si>
    <t>Acciones programadas / acciones ejecutadas</t>
  </si>
  <si>
    <t>Durante el año 2020 No se remitieron al comité sectorial, los informes trimestrales de seguimiento a la implementación del Modelo Integrado de Planeación y Gestión. Incumpliendo con un tema normativo estipulado en el Artículo 23 del Decreto 807 de 2019.</t>
  </si>
  <si>
    <t xml:space="preserve">No se tuvo en cuenta hacer los reportes al Comité Sectorial de Gestión y Desempeño </t>
  </si>
  <si>
    <t xml:space="preserve">Remitir los documentos de soportes de la gestión del Comité Institucional de Gestión y Desempeño (presentación y acta firmada)  al Comité Sectorial de Gestión y Desempeño </t>
  </si>
  <si>
    <t>Acciones programadas / acciones ejecutadas *2</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</si>
  <si>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</si>
  <si>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</si>
  <si>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</si>
  <si>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(Actividades realizadas/Actividades programadas)*100 %</t>
  </si>
  <si>
    <t>Secretaria General</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</si>
  <si>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</si>
  <si>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</si>
  <si>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</si>
  <si>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</si>
  <si>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</si>
  <si>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</si>
  <si>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</si>
  <si>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</si>
  <si>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</si>
  <si>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</si>
  <si>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Diferencias en el Catálogo de cuentas del canal frente a la versión actualizada de la CGN (2015.09), del Marco normativo para Empresas que no cotizan en el mercado de valores y que no captan ni administran ahorro del público. </t>
  </si>
  <si>
    <t>No se habían revisado las ultimas actualizaciones emitidas por la CGN y su aplicabilidad en el plan de cuentas de la entidad.</t>
  </si>
  <si>
    <t xml:space="preserve">Incluir en la actualización del procedimiento de Estados Financieros la actividad de revisión periódica de las actualizaciones emitidas por la CGN </t>
  </si>
  <si>
    <t xml:space="preserve">De mejora </t>
  </si>
  <si>
    <t>Actualización del procedimiento de Estados Financieros</t>
  </si>
  <si>
    <t xml:space="preserve">Subdirección Financiera </t>
  </si>
  <si>
    <t>Error en clasificación de los recursos  de Subvenciones Condicionadas recibidas, originados de los traslados sin contraprestación directa, en la cuenta 1132  Efectivo de Uso Restringido.</t>
  </si>
  <si>
    <t>Error en la clasificación de los recursos  de Subvenciones originados de los traslados sin contraprestación directa</t>
  </si>
  <si>
    <t xml:space="preserve">Realizar la clasificación adecuada de los recursos trasladados sin contraprestación directa </t>
  </si>
  <si>
    <t>Comprobante de ajuste.</t>
  </si>
  <si>
    <t xml:space="preserve">Se evidenció falta de información en las conciliaciones del área Contable con Presupuesto, no se identificó mes de conciliación, cuál es la información que se concilia y el objetivo de las mismas. </t>
  </si>
  <si>
    <t xml:space="preserve">En la actualidad la única conciliación que realiza contabilidad con presupuesto, son los saldos de las cuentas por pagar  presupuestales que quedan al final de cada vigencia; y que mensualmente se registra la ejecución de las mismas de acuerdo a insumo suministrado por presupuesto, esto se realiza en las cuentas de orden. No se diligenció el formato de manera integral </t>
  </si>
  <si>
    <t xml:space="preserve">Diligenciar integralmente los campos del formato de conciliación. 
Integrar el objetivo de la conciliación entre contabilidad y presupuesto dentro de la actualización del procedimiento de Estados Financieros </t>
  </si>
  <si>
    <t xml:space="preserve">Conciliaciones / XX
Procedimiento Actualizado </t>
  </si>
  <si>
    <t xml:space="preserve">Profesional Universitario de Contabilidad / Profesional de Presupuesto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</si>
  <si>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</si>
  <si>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</si>
  <si>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</si>
  <si>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</si>
  <si>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</si>
  <si>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De conformidad con la Resolución 193 de 2020 de la Contaduría General de la Nación, se encontraron debilidades en las Notas a los Estados Financieros del Canal, a 31 de diciembre de 2020.</t>
  </si>
  <si>
    <t>Al cierre de la vigencia se contaba con el instructivo AGFF-CO-IN-004 el cual no había sido actualizado.</t>
  </si>
  <si>
    <t>Actualizar el instructivo AGFF-CO-IN-004, de acuerdo a loe establecido en al Resolución 441 del 26/12/2019  y la Resolución 193 del 3 de diciembre de 2020 emitido por la CGN, sobre el reporte uniforme de las notas a la CGN.</t>
  </si>
  <si>
    <t>Actualización del instructivo AGFF-CO-IN-004</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</si>
  <si>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</si>
  <si>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</si>
  <si>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</si>
  <si>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</si>
  <si>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Socializar periódicamente los lineamientos del proceso contable del Canal, con todas las áreas involucradas, para el cumplimiento en los reportes, conocimiento, apropiación y/o actualización y propender por la sostenibilidad contable y la mejora continua, tal como lo plantea la Contaduría General de la Nación en sus procedimientos transversales (anexo Resolución 193 de 2016).</t>
  </si>
  <si>
    <t>Durante la vigencia 2020 no se realizo actualización del procedimiento AGFF-CO-PD-001 de EEFF por lo que no se realizo ninguna socialización con las diferentes áreas que intervienen en el proceso.</t>
  </si>
  <si>
    <t xml:space="preserve">Incluir dentro de la actualización del procedimiento de EEFF una socialización periódica de los lineamientos del proceso contable. </t>
  </si>
  <si>
    <t>Realizar las acciones correctivas frente a la clasificación y registro de los descuentos efectuados a contratistas (correspondientes a cooperativas), como descuentos de nómina, en la cuenta 2424. A pesar de que se retiró esta cuenta de las conciliaciones mensuales, entre las áreas de Contabilidad y Talento Humano (nómina), la situación se sigue presentando y el registro no obedece a la realidad de los descuentos.</t>
  </si>
  <si>
    <t>Al revisar los descuentos realizados a los contratistas se pudo determinar que solo 3 tiene servicio con Coopserpark, al no ser una cifra representativa y de fácil identificación se mantuvo los registros en dicho cuenta</t>
  </si>
  <si>
    <t xml:space="preserve">1. Realizar una mesa de trabajo con Recursos Humanos y Jurídica frente al manejo del Servicio de Coopserpark que están a cargo del contratistas.
2. Implementar los compromisos producto de la mesa de trabajo.  </t>
  </si>
  <si>
    <t>Acta de reunión / 1</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</si>
  <si>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</si>
  <si>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</si>
  <si>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</si>
  <si>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 xml:space="preserve">No actividades ejecutadas / No de actividades formuladas </t>
  </si>
  <si>
    <t xml:space="preserve">Debilidades en los puntos de control de los procedimientos actualizados en la vigencia 2021, así como en la identificación de riesgos del proceso [relacionados en el AGRI-GD-PL-002 PLAN DE EMERGENCIA ARCHIVOS] en cuanto a: Responsable de ejecutar el control, Acción, Complemento y en los atributos de eficiencia (tipo e información) y formalización (Documentación, frecuencia y evidencia).  </t>
  </si>
  <si>
    <t>No se ejecutaron  los controles ya que el plan de emergencia se encontraba en actualización para poder articularse con los procedimientos.</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</si>
  <si>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</si>
  <si>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</si>
  <si>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</si>
  <si>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Se observó que la Política de Cero Papel:
- No cuenta con el “Documento suscrito por el equipo técnico de implementación de la política, en el que se encuentran roles, responsabilidades, actividades, implementación, seguimiento y evaluación” indicado en la política. 
- No se adelantaron los seguimientos al desarrollo de implementación de los lineamientos establecidos por la Estrategia de Gobierno Digital, contemplados en el punto 4 del numeral 7.
- No cuenta con indicadores que permitan hacer seguimiento a las actividades planteadas.</t>
  </si>
  <si>
    <t xml:space="preserve">En la Política Cero papel no se definieron roles ni responsables para su implementación y desarrollo al interior de Canal Capital.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</si>
  <si>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</si>
  <si>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</si>
  <si>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</si>
  <si>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Se observaron las siguientes debilidades en el Plan de Emergencia de archivos (2019) formulado para Canal Capital:
• Revisar los objetivos ya que existen dos objetivos generales y se formulan objetivos específicos para cada uno, los cuales no son coherentes con los generales establecidos. 
• Se recomienda adelantar la inclusión de la casa de la 69 en el plan, teniendo en cuenta que se tiene documentación en el sitio, de conformidad con lo indicado por el área de Gestión Documental sobre la existencia de dicha documentación en la reunión del 14 de abril de 2021.
• Sobre el Cuadro de conservación, se recomienda el fortalecimiento del documento con la definición de unidad productora de manera que se pueda consultar mejor. 
• Adicionalmente, se recomienda incluir en el plan, los números telefónicos de seguridad, vigilancia, bomberos y policía, así como los planos en donde se encuentra el acervo documental, referencias de precios de material y empresas especializadas en transporte.</t>
  </si>
  <si>
    <t xml:space="preserve">No se realizo la revisión y los ajustes necesarios del Plan de Emergencias teniendo en cuenta los cambios en la operación de la gestión documental en Canal Capital. </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</si>
  <si>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</si>
  <si>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</si>
  <si>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11.10</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</si>
  <si>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</si>
  <si>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</si>
  <si>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</si>
  <si>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</si>
  <si>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</si>
  <si>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11.14</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</si>
  <si>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</si>
  <si>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</si>
  <si>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Se evidenció que, no se adelantaron acciones frente a las recomendaciones emitidas por la Oficina de Control Interno el 2 de septiembre de 2020 a través del correo con asunto: “Observaciones Gestión Documental en el marco de la pandemia”, que consideraban:
- Adoptar y socializar un lineamiento o protocolo general, respecto al control de salida e ingreso de expedientes físicos de las instalaciones del Canal, en el cual se incluyan acciones relacionadas con la desinfección y limpieza de los expedientes, una vez retornan al Canal, para mitigar el contagio y no afectar la preservación de los documentos.
- Revisar el formato utilizado en el cual se relacionan los expedientes que se retiran del Canal, para que los mismos sirvan de control frente a la identificación de su ubicación y del número de folios. 
- Eliminar el uso de formatos obsoletos.
- Analizar la emisión de lineamientos que den claridad frente al manejo de la correspondencia recibida y producida, en el marco del trabajo en casa, que les permita a los colaboradores del Canal, conocer la ruta que debe tener un documento en el Canal.</t>
  </si>
  <si>
    <t>No se realizó la guía de lineamientos y/o protocolos para la entrada y salida de material de archivo de canal Capital</t>
  </si>
  <si>
    <r>
      <t xml:space="preserve">1. Realizar una mesa de trabajo con la persona encargada de la seguridad del trabajo con el fin de determinar las acciones a desarrollar para mitigar los riesgos  </t>
    </r>
    <r>
      <rPr>
        <b/>
        <sz val="8"/>
        <color theme="1"/>
        <rFont val="Tahoma"/>
        <family val="2"/>
      </rPr>
      <t xml:space="preserve">teniendo en cuenta la entrada y salida de expedientes o cajas de archivo en préstamo de la empresa custodio Alpopular. </t>
    </r>
    <r>
      <rPr>
        <sz val="8"/>
        <color theme="1"/>
        <rFont val="Tahoma"/>
        <family val="2"/>
      </rPr>
      <t xml:space="preserve">
2. Realizar la guía de lineamientos y protocolos para el manejo de la salida e ingreso de material de archivo. 
3. Socialización y aprobación del líder de gestión documental. 
4. subir a la intranet la guía.
 5. Divulgación y socialización de la guía de lineamientos y protocolos  de limpieza y desinfección de los expedientes.</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</si>
  <si>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</si>
  <si>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</si>
  <si>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</si>
  <si>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11.17</t>
  </si>
  <si>
    <t>Debilidades procedimiento TRANSFERENCIA PRIMARIA, en cuanto a revisar e incluir:
- Formato AGRI-GD-FT-033 ACTA DE TRANSFERENCIA DOCUMENTAL
- Las actividades previas a la transferencia por parte de los encargados [limpieza de documentación, depuración de documentos, foliar, entre otros].</t>
  </si>
  <si>
    <t>Falta de verificación del procedimiento frente a  las actividades que se realizan.</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</si>
  <si>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</si>
  <si>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</si>
  <si>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</si>
  <si>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</si>
  <si>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11.19</t>
  </si>
  <si>
    <t xml:space="preserve">No se logró evidenciar la implementación de los lineamientos del Programa para documentación con biodeterioro, debido a que, Gestión Documental no adelantó la entrega del informe mencionado, así como tampoco el reporte de acciones correctivas adelantadas sobre el resultado de la encuesta realizada al respecto. 
</t>
  </si>
  <si>
    <t>No se realizo la implementación del PROGRAMA PARA
DOCUMENTACIÓN CON BIODETERIORO</t>
  </si>
  <si>
    <t>11.21</t>
  </si>
  <si>
    <t>Incumplimiento de la Política de Administración de Riesgos adoptada por Canal Capital frente a:
a) Numeral 4. Compromisos
b) Numeral 7. Roles y Responsabilidades
c) Numeral 8.3 Nivel de aceptación del riesgo</t>
  </si>
  <si>
    <t xml:space="preserve">No se asignaron los responsables para hacerle seguimiento a las actividades planteadas en la Política. 
No se identificaron los riesgos ambientales, gestión que aplican a los procesos de Gestión Documental. </t>
  </si>
  <si>
    <t xml:space="preserve">1. Realizar una revisión y/o actualización del mapa de riesgos del proceso.
2. Definir responsables de los seguimientos al Plan de Tratamiento de riesgos.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</si>
  <si>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</si>
  <si>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</si>
  <si>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</si>
  <si>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</si>
  <si>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</si>
  <si>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</si>
  <si>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</si>
  <si>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</si>
  <si>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11.24</t>
  </si>
  <si>
    <t>Debilidades en el cumplimiento de los principios del proceso de Gestión Documental definidos en la Política de Gestión Documental frente a:
a) Lineamientos de control y seguimiento, oportunidad y disponibilidad. 
b) Falla en la asignación de permisos por parte del área de Sistemas, en el archivo electrónico, a usuario de Gestión Documental.
c) Se detectó error en numeral 2.1.3 de la Guía de lineamientos para el uso y almacenamiento de documentos digitales y/o electrónicos en Canal Capital, en cuanto a que “El acceso a estas carpetas compartidas será asignado por medio de una bitácora”, cuando lo correcto es que la bitácora de permisos es un mecanismo de control.
d) El principio de creación para el archivo electrónico, no se aplica para todas las carpetas creadas en todas las unidades productoras de información, de conformidad con lo establecido en la Tabla de Retención Documental, a la fecha se encontraron carpetas vacías, es decir, sin creación de subcarpetas como Planeación, Facturación, Presupuesto, Contabilidad, Tesorería, Prensa y comunicaciones, Grupo técnico de Televisión, Gestión Documental y Dirección Operativa, así como otras con debilidades en la creación de las subcarpetas con las series como Secretaría General y Atención al Ciudadano.
e) De las unidades productoras con contenido en las carpetas como Secretaría General, Grupo de Trabajo Jurídico, Sistemas, Programación, Control Interno, Talento Humano, Atención al Ciudadano, Servicios Administrativos y Producción se evidenciaron debilidades en la conformación de los expedientes de conformidad con la guía a excepción de Sistemas y Control Interno.</t>
  </si>
  <si>
    <t>Gestión de Recursos y Administración de la Información
Planeación Estratégica
Gestión Financiera y Facturación
Comercialización
Diseño y creación de contenidos
Emisión de contenidos
Gestión de las comunicaciones
Gestión Jurídica y Contractual</t>
  </si>
  <si>
    <t xml:space="preserve">Falta de seguimiento en el manejo de lo establecido en el Guía de Lineamientos </t>
  </si>
  <si>
    <r>
      <t xml:space="preserve">1. Realizar un plan de capacitación para las áreas en el  manejo de documentos digitales según la Guía de Lineamientos. 
2. Realizar mínimo dos (2) seguimiento a las áreas de Canal Capital en cuanto al manejo de documentos digitales según la Guía de Lineamientos. </t>
    </r>
    <r>
      <rPr>
        <sz val="8"/>
        <color theme="1"/>
        <rFont val="Tahoma"/>
        <family val="2"/>
      </rPr>
      <t xml:space="preserve">
</t>
    </r>
  </si>
  <si>
    <t>Auditoría Dec. 371-2010: Atención al Ciudadano, 2020</t>
  </si>
  <si>
    <t>11.2
11.3</t>
  </si>
  <si>
    <t>Debilidades en las actividades de formulación del Plan de Acción y Plan de Fortalecimiento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</si>
  <si>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Servicio al Ciudadano y Defensor del Televidente (Apoyo)</t>
  </si>
  <si>
    <t>1. La formulación de las actividades del Plan de Acción y Plan de Fortalecimiento Institucional no se realizó de manera adecuada.
2.  La medición de los indicadores formulados no se realiza de manera adecuada.</t>
  </si>
  <si>
    <t>1. Revisar y actualizar, de ser necesario, las actividades formuladas en el Plan de Fortalecimiento Institucional.
2. Revisar y actualizar, de ser necesario, los indicadores de cumplimiento [Plan de acción] que
permitan medir la calidad y la oportunidad en la respuesta de las peticiones registradas.</t>
  </si>
  <si>
    <t>Acciones realizadas /  Acciones formuladas</t>
  </si>
  <si>
    <t xml:space="preserve">Auxiliar de Atención al Ciudadano </t>
  </si>
  <si>
    <t xml:space="preserve">Debilidades frente a la identificación de riesgos y controles del proceso de atención al ciudadano. </t>
  </si>
  <si>
    <t>Los riesgos y controles del proceso de Atención al Ciudadano no se encuentran definidos de acuerdo con la Guía para la
administración del riesgo y el diseño de controles en entidades públicas de diciembre de 2020.</t>
  </si>
  <si>
    <t xml:space="preserve">Revisar y actualizar los riesgos y controles del proceso de Atención al Ciudadano de acuerdo con la Guía para la administración del riesgo y el diseño de controles en entidades públicas de diciembre de 2020. </t>
  </si>
  <si>
    <t>Actividad realizada/ Actividad programada</t>
  </si>
  <si>
    <t>Debilidades frente al cumplimiento de lo definido para el espacio del Defensor del Televidente, en cuanto a:
a. Incumplimiento del tiempo establecido para la duración del programa del Defensor del Televidente. 
b. Radiodifusión del espacio del Defensor del Televidente fuera de la franja horaria establecida [entre las 7:00 y las 21:00].
c. Información diaria de los mecanismos utilizados para recepción de observaciones por parte de la ciudadanía. 
d. Incumplimiento del horario determinado para emisión de los mecanismos de recepción de PQRS [entre las 19:00 y las 22:00].
e. Incumplimiento del Artículo 15.2.3.12 Medidas a cargo del Defensor del Televidente.  
f. Debilidades en el diligenciamiento del formato de informe de PQRS trimestral al no colocar la información en las columnas determinadas para tal fin.</t>
  </si>
  <si>
    <t>Diseño y Creación de Contenidos (Misional)</t>
  </si>
  <si>
    <t>1. Debilidades en la inclusión de tiempos de algunos programas en la parrilla de programación.
2. Error humano en el diligenciamiento del formato  informe trimestral de PQRS.</t>
  </si>
  <si>
    <t>1. Documentar y aplicar, en el procedimiento Gestión de la programación para el servicio de televisión, título Políticas de operación, los lineamientos relacionados con los tiempos y espacios del defensor del televidente y de atención al ciudadano en la parrilla de programación.  
2. Actualizar el procedimiento en el Sistema de Gestión y socializarlo al interior del área.</t>
  </si>
  <si>
    <t>Estado</t>
  </si>
  <si>
    <t>(Abierta / Cerrada)</t>
  </si>
  <si>
    <t>(Abierta/Cerrada)</t>
  </si>
  <si>
    <r>
      <rPr>
        <b/>
        <sz val="8"/>
        <rFont val="Tahoma"/>
        <family val="2"/>
      </rPr>
      <t xml:space="preserve">Reporte Sub. Financiera: </t>
    </r>
    <r>
      <rPr>
        <sz val="8"/>
        <rFont val="Tahoma"/>
        <family val="2"/>
      </rPr>
      <t>En conjunto con las áreas que tienen bienes bajo su responsabilidad, se institucionalizó el instructivo  AGRI-SA-IN-002 INSTRUCTIVO PARA LA MEDICION POSTERIOR DE LOS BIENES, donde se especifico el paso a paso para determinar las vidas útiles, el avalúo y deterioro de los bienes. En el se establecieron los períodos para allegar la información que será objeto de revisión en el comité contable con el fin de determinar el reconocimiento si hubiese lugar a ello.</t>
    </r>
    <r>
      <rPr>
        <b/>
        <sz val="8"/>
        <rFont val="Tahoma"/>
        <family val="2"/>
      </rPr>
      <t xml:space="preserve">
</t>
    </r>
    <r>
      <rPr>
        <sz val="8"/>
        <rFont val="Tahoma"/>
        <family val="2"/>
      </rPr>
      <t xml:space="preserve">
</t>
    </r>
    <r>
      <rPr>
        <b/>
        <sz val="8"/>
        <rFont val="Tahoma"/>
        <family val="2"/>
      </rPr>
      <t xml:space="preserve">Análisis OCI: </t>
    </r>
    <r>
      <rPr>
        <sz val="8"/>
        <rFont val="Tahoma"/>
        <family val="2"/>
      </rPr>
      <t>Se evidenció estandarización del Instructivo referido, para medición posterior, el cual se encuentra publicado en la Documentación de la intranet, Proceso Gestión de recursos y administración de la información. De acuerdo con lo establecido en éste, se  verificará el procedimiento establecido para registro y revelación en los estados financieros del Canal.  Por lo anterior, se continúa calificando como</t>
    </r>
    <r>
      <rPr>
        <b/>
        <sz val="8"/>
        <rFont val="Tahoma"/>
        <family val="2"/>
      </rPr>
      <t xml:space="preserve"> "Incumplida"</t>
    </r>
    <r>
      <rPr>
        <sz val="8"/>
        <rFont val="Tahoma"/>
        <family val="2"/>
      </rPr>
      <t xml:space="preserve">. </t>
    </r>
  </si>
  <si>
    <t>INCUMPLIDA</t>
  </si>
  <si>
    <t>Mónica Virgüéz</t>
  </si>
  <si>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
    </r>
    <r>
      <rPr>
        <b/>
        <sz val="8"/>
        <rFont val="Tahoma"/>
        <family val="2"/>
      </rPr>
      <t>"Terminada Extemporánea"</t>
    </r>
    <r>
      <rPr>
        <sz val="8"/>
        <rFont val="Tahoma"/>
        <family val="2"/>
      </rPr>
      <t xml:space="preserve"> con estado </t>
    </r>
    <r>
      <rPr>
        <b/>
        <sz val="8"/>
        <rFont val="Tahoma"/>
        <family val="2"/>
      </rPr>
      <t xml:space="preserve">"Abierta" </t>
    </r>
    <r>
      <rPr>
        <sz val="8"/>
        <rFont val="Tahoma"/>
        <family val="2"/>
      </rPr>
      <t xml:space="preserve"> para realizar una verificación de las solicitudes que se remitan desde el área financiera durante el año 2021 y verificar el Informe técnico sobre el deterioro de los bienes de propiedad, planta y equipo, que se remita desde el área de servicios administrativos, según lo contemplado en el instructivo.</t>
    </r>
  </si>
  <si>
    <t>TERMINADA EXTEMPORÁNEA</t>
  </si>
  <si>
    <t>Diana Romero</t>
  </si>
  <si>
    <r>
      <t xml:space="preserve">Reporte G. Documental: </t>
    </r>
    <r>
      <rPr>
        <sz val="8"/>
        <rFont val="Tahoma"/>
        <family val="2"/>
      </rPr>
      <t xml:space="preserve">Teniendo en cuenta que el desarrollo de la herramienta tecnológica para el manejo de la gestión documental, esta a cargo del área de sistemas, gestión documental realiza acompañamientos, para el día 6 de mayo esta programada la mesa de trabajo para articular entre las áreas el desarrollo.
</t>
    </r>
    <r>
      <rPr>
        <b/>
        <sz val="8"/>
        <rFont val="Tahoma"/>
        <family val="2"/>
      </rPr>
      <t xml:space="preserve">Análisis OCI: </t>
    </r>
    <r>
      <rPr>
        <sz val="8"/>
        <rFont val="Tahoma"/>
        <family val="2"/>
      </rPr>
      <t xml:space="preserve">De conformidad con lo indicado por el área y las fechas de ejecución establecidas en el plan, se califica la acción con alerta </t>
    </r>
    <r>
      <rPr>
        <b/>
        <sz val="8"/>
        <rFont val="Tahoma"/>
        <family val="2"/>
      </rPr>
      <t>"Incumplida"</t>
    </r>
    <r>
      <rPr>
        <sz val="8"/>
        <rFont val="Tahoma"/>
        <family val="2"/>
      </rPr>
      <t xml:space="preserve"> y se adelantará la evaluación de los soportes que sean entregados durante el segundo seguimiento a efectuar con corte a 31 de agosto de 2021. </t>
    </r>
  </si>
  <si>
    <t>EN PROCESO</t>
  </si>
  <si>
    <t>Jizeth González</t>
  </si>
  <si>
    <r>
      <t xml:space="preserve">Reporte Comunicaciones: </t>
    </r>
    <r>
      <rPr>
        <sz val="8"/>
        <rFont val="Tahoma"/>
        <family val="2"/>
      </rPr>
      <t xml:space="preserve">El Manual de comunicaciones del Distrito se recibe el 8 de marzo del año en curso y se comparte con las integrantes del equipo de comunicaciones y prensa para su revisión, actualmente nos encontramos en la etapa de socialización interna para la actualización del documento conforme a los lineamientos del distrito.
</t>
    </r>
    <r>
      <rPr>
        <b/>
        <sz val="8"/>
        <rFont val="Tahoma"/>
        <family val="2"/>
      </rPr>
      <t xml:space="preserve">Análisis OCI: </t>
    </r>
    <r>
      <rPr>
        <sz val="8"/>
        <rFont val="Tahoma"/>
        <family val="2"/>
      </rPr>
      <t xml:space="preserve">Teniendo en cuenta el reporte entregado por el área, así como el soporte de recepción del manual de comunicaciones del Distrito se mantiene la calificación del seguimiento anterior como </t>
    </r>
    <r>
      <rPr>
        <b/>
        <sz val="8"/>
        <rFont val="Tahoma"/>
        <family val="2"/>
      </rPr>
      <t>"En Proceso"</t>
    </r>
    <r>
      <rPr>
        <sz val="8"/>
        <rFont val="Tahoma"/>
        <family val="2"/>
      </rPr>
      <t xml:space="preserve"> y se recomienda al área tener en cuenta la fecha de ejecución programada de manera que se dé cabal cumplimiento a lo formulado. </t>
    </r>
  </si>
  <si>
    <r>
      <t xml:space="preserve">Reporte Comunicaciones: </t>
    </r>
    <r>
      <rPr>
        <sz val="8"/>
        <rFont val="Tahoma"/>
        <family val="2"/>
      </rPr>
      <t xml:space="preserve">La anterior coordinadora de la oficina de comunicaciones y prensa, dejó el manual de comunicaciones para la crisis planteado, y actualmente este se encuentra en revisión del equipo interno de la oficina, para enviar posteriormente a revisión y aprobación.
</t>
    </r>
    <r>
      <rPr>
        <b/>
        <sz val="8"/>
        <rFont val="Tahoma"/>
        <family val="2"/>
      </rPr>
      <t>Análisis OCI:</t>
    </r>
    <r>
      <rPr>
        <sz val="8"/>
        <rFont val="Tahoma"/>
        <family val="2"/>
      </rPr>
      <t xml:space="preserve"> Teniendo en cuenta el reporte entregado por el área, así como el soporte de recepción del manual de comunicaciones del Distrito se mantiene la calificación del seguimiento anterior como </t>
    </r>
    <r>
      <rPr>
        <b/>
        <sz val="8"/>
        <rFont val="Tahoma"/>
        <family val="2"/>
      </rPr>
      <t>"En Proceso"</t>
    </r>
    <r>
      <rPr>
        <sz val="8"/>
        <rFont val="Tahoma"/>
        <family val="2"/>
      </rPr>
      <t xml:space="preserve"> y se recomienda al área tener en cuenta la fecha de ejecución programada de manera que se dé cabal cumplimiento a lo formulado. </t>
    </r>
  </si>
  <si>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
Análisis OCI: </t>
    </r>
    <r>
      <rPr>
        <sz val="8"/>
        <rFont val="Tahoma"/>
        <family val="2"/>
      </rPr>
      <t>Conforme a lo reportado, se evidencia la adopción formal del instructivo y su publicación en la intranet, el cuál define como se elaborará la medición posterior de los bienes susceptibles de deterioro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"Terminada Extemporánea" con estado "Abierta"  para realizar una verificación de las solicitudes que se remitan desde el área financiera durante el año 2021 y verificar el Informe técnico sobre los bienes susceptibles de deterioro y avalúo de la entidad.</t>
    </r>
  </si>
  <si>
    <r>
      <t xml:space="preserve">Reporte G. Documental: </t>
    </r>
    <r>
      <rPr>
        <sz val="8"/>
        <rFont val="Tahoma"/>
        <family val="2"/>
      </rPr>
      <t xml:space="preserve">Se realizo la actualización del PINAR y se realizo su presentación para aprobación del Comité Institucional de Desarrollo y Desempeño el 29 de abril de 2021.
</t>
    </r>
    <r>
      <rPr>
        <b/>
        <sz val="8"/>
        <rFont val="Tahoma"/>
        <family val="2"/>
      </rPr>
      <t xml:space="preserve">Análisis OCI: </t>
    </r>
    <r>
      <rPr>
        <sz val="8"/>
        <rFont val="Tahoma"/>
        <family val="2"/>
      </rPr>
      <t xml:space="preserve">Se realiza la verificación de los soportes remitidos por el área dentro de lo que se evidencia la presentación del CIGD adelantado el 29 de abril de 2021, así como las recomendaciones emitidas por parte de la Oficina de Control Interno el 29-04-2021 con el fin de que se adelante el fortalecimiento del PINAR, a la fecha no se evidencia su actualización y publicación en la intranet de Capital por lo que, teniendo en cuenta las fechas de ejecución se califica con alerta </t>
    </r>
    <r>
      <rPr>
        <b/>
        <sz val="8"/>
        <rFont val="Tahoma"/>
        <family val="2"/>
      </rPr>
      <t>"Incumplida"</t>
    </r>
    <r>
      <rPr>
        <sz val="8"/>
        <rFont val="Tahoma"/>
        <family val="2"/>
      </rPr>
      <t xml:space="preserve"> y se recomienda dar celeridad a lo pendiente con el fin de proceder al cierre de esta. </t>
    </r>
  </si>
  <si>
    <r>
      <t xml:space="preserve">Reporte G. Documental: </t>
    </r>
    <r>
      <rPr>
        <sz val="8"/>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8"/>
        <rFont val="Tahoma"/>
        <family val="2"/>
      </rPr>
      <t xml:space="preserve">Análisis OCI: </t>
    </r>
    <r>
      <rPr>
        <sz val="8"/>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califica la acción con alerta </t>
    </r>
    <r>
      <rPr>
        <b/>
        <sz val="8"/>
        <rFont val="Tahoma"/>
        <family val="2"/>
      </rPr>
      <t>"Incumplida"</t>
    </r>
    <r>
      <rPr>
        <sz val="8"/>
        <rFont val="Tahoma"/>
        <family val="2"/>
      </rPr>
      <t xml:space="preserve"> y se recomienda al área adelantar lo pertinente para dar cabal cumplimiento a lo formulado en el plan. </t>
    </r>
  </si>
  <si>
    <r>
      <t xml:space="preserve">Reporte G. Documental: </t>
    </r>
    <r>
      <rPr>
        <sz val="8"/>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8"/>
        <rFont val="Tahoma"/>
        <family val="2"/>
      </rPr>
      <t xml:space="preserve">Análisis OCI: </t>
    </r>
    <r>
      <rPr>
        <sz val="8"/>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mantiene la calificación de la acción como </t>
    </r>
    <r>
      <rPr>
        <b/>
        <sz val="8"/>
        <rFont val="Tahoma"/>
        <family val="2"/>
      </rPr>
      <t>"Terminada Extemporánea"</t>
    </r>
    <r>
      <rPr>
        <sz val="8"/>
        <rFont val="Tahoma"/>
        <family val="2"/>
      </rPr>
      <t xml:space="preserve"> con estado </t>
    </r>
    <r>
      <rPr>
        <b/>
        <sz val="8"/>
        <rFont val="Tahoma"/>
        <family val="2"/>
      </rPr>
      <t xml:space="preserve">"Abierta" </t>
    </r>
    <r>
      <rPr>
        <sz val="8"/>
        <rFont val="Tahoma"/>
        <family val="2"/>
      </rPr>
      <t xml:space="preserve">y se recomienda al área adelantar lo pertinente para dar cabal cumplimiento a lo formulado en el plan. </t>
    </r>
  </si>
  <si>
    <r>
      <rPr>
        <b/>
        <sz val="8"/>
        <rFont val="Tahoma"/>
        <family val="2"/>
      </rPr>
      <t xml:space="preserve">Reporte G. Documental: </t>
    </r>
    <r>
      <rPr>
        <sz val="8"/>
        <rFont val="Tahoma"/>
        <family val="2"/>
      </rPr>
      <t xml:space="preserve">Los documentos fueron actualizados en el año 2020 y publicados en la intranet el 15 de enero de 2021.
</t>
    </r>
    <r>
      <rPr>
        <b/>
        <sz val="8"/>
        <rFont val="Tahoma"/>
        <family val="2"/>
      </rPr>
      <t xml:space="preserve">Análisis OCI: </t>
    </r>
    <r>
      <rPr>
        <sz val="8"/>
        <rFont val="Tahoma"/>
        <family val="2"/>
      </rPr>
      <t xml:space="preserve">Si bien el área de Gestión Documental adelantó la actualización y publicación en la intranet de los procedimientos AGRI-GD-PD-001 TRANSFERENCIA PRIMARIA, AGRI-GD-PD-002 TRANSFERENCIA SECUNDARIA, AGRI-GD-PD-003 ELIMINACIÓN DOCUMENTAL y AGRI-GD-PD-004 PRÉSTAMO Y CONSULTA DOCUMENTAL, a la fecha se encentra pendiente la actualización del Plan de Emergencias y la caracterización del proceso de manera que se pueda proceder al cierre de la acción. 
Teniendo en cuenta lo anterior, se mantiene la calificación con alerta </t>
    </r>
    <r>
      <rPr>
        <b/>
        <sz val="8"/>
        <rFont val="Tahoma"/>
        <family val="2"/>
      </rPr>
      <t>"Incumplida"</t>
    </r>
    <r>
      <rPr>
        <sz val="8"/>
        <rFont val="Tahoma"/>
        <family val="2"/>
      </rPr>
      <t xml:space="preserve"> y se recomienda al área adelantar las actividades pendientes que permitan dar cabal cumplimiento a lo formulado en el plan. </t>
    </r>
  </si>
  <si>
    <r>
      <t xml:space="preserve">Reporte G. Documental: </t>
    </r>
    <r>
      <rPr>
        <sz val="8"/>
        <rFont val="Tahoma"/>
        <family val="2"/>
      </rPr>
      <t xml:space="preserve">Se realiza informe con fotos de  biodeterioro en las áreas misionales.
</t>
    </r>
    <r>
      <rPr>
        <b/>
        <sz val="8"/>
        <rFont val="Tahoma"/>
        <family val="2"/>
      </rPr>
      <t xml:space="preserve">Análisis OCI: </t>
    </r>
    <r>
      <rPr>
        <sz val="8"/>
        <rFont val="Tahoma"/>
        <family val="2"/>
      </rPr>
      <t xml:space="preserve">Verificados los soportes remitidos por el área se observa un documento en Word </t>
    </r>
    <r>
      <rPr>
        <i/>
        <sz val="8"/>
        <rFont val="Tahoma"/>
        <family val="2"/>
      </rPr>
      <t>"Informe Biodeterioro"</t>
    </r>
    <r>
      <rPr>
        <sz val="8"/>
        <rFont val="Tahoma"/>
        <family val="2"/>
      </rPr>
      <t xml:space="preserve"> sin los elementos requeridos para presentación de soportes mencionados en la Circular Interna No.024 de 2020, así como tampoco se observa la presentación de estos a los responsables de custodia de los archivos físicos,  de manera que tengan conocimiento de las acciones correctivas que deben adelantarse con el fin de evitar la pérdida de documentación por moho u otros que puedan afectar los expedientes almacenados en las instalaciones de Capital. 
Teniendo en cuenta lo anterior, se mantiene la calificación con alerta </t>
    </r>
    <r>
      <rPr>
        <b/>
        <sz val="8"/>
        <rFont val="Tahoma"/>
        <family val="2"/>
      </rPr>
      <t>"Incumplida"</t>
    </r>
    <r>
      <rPr>
        <sz val="8"/>
        <rFont val="Tahoma"/>
        <family val="2"/>
      </rPr>
      <t xml:space="preserve"> y se recomienda adelantar los ajustes necesarios a los informes construidos.</t>
    </r>
  </si>
  <si>
    <r>
      <rPr>
        <b/>
        <sz val="8"/>
        <rFont val="Tahoma"/>
        <family val="2"/>
      </rPr>
      <t>Análisis OCI:</t>
    </r>
    <r>
      <rPr>
        <sz val="8"/>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califica con alerta </t>
    </r>
    <r>
      <rPr>
        <b/>
        <sz val="8"/>
        <rFont val="Tahoma"/>
        <family val="2"/>
      </rPr>
      <t xml:space="preserve">"Incumplida" </t>
    </r>
    <r>
      <rPr>
        <sz val="8"/>
        <rFont val="Tahoma"/>
        <family val="2"/>
      </rPr>
      <t>y se recomienda al área adelantar la verificación del estado de acciones remitido por la Oficina de Control Interno al finalizar cada seguimiento, así como lo revisado en las mesas de trabajo adelantadas con acompañamiento de la OCI que le permitan al área entregar los reportes de los avances de las acciones durante los seguimientos realizados por la Oficina de Control Interno.</t>
    </r>
  </si>
  <si>
    <r>
      <rPr>
        <b/>
        <sz val="8"/>
        <rFont val="Tahoma"/>
        <family val="2"/>
      </rPr>
      <t xml:space="preserve">Reporte Sub. Financiera: </t>
    </r>
    <r>
      <rPr>
        <sz val="8"/>
        <rFont val="Tahoma"/>
        <family val="2"/>
      </rPr>
      <t xml:space="preserve">No ha podido concretar una reunión con el área operativa para determinar la metodología del reporte de información para el reconocimiento de los derechos patrimoniales.
</t>
    </r>
    <r>
      <rPr>
        <b/>
        <sz val="8"/>
        <rFont val="Tahoma"/>
        <family val="2"/>
      </rPr>
      <t xml:space="preserve">Análisis OCI: </t>
    </r>
    <r>
      <rPr>
        <sz val="8"/>
        <rFont val="Tahoma"/>
        <family val="2"/>
      </rPr>
      <t>No se puede evidenciar avances para esta acción. Y tampoco se observan las causas por las cuales no se ha podido concretar la reunión con la Dirección Operativa. Se recomienda a la Subdirección avanzar con las actividades propuestas, teniendo en cuenta que ya venció el plazo definido para su ejecución. Por lo anterior, se mantiene la calificación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</si>
  <si>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 xml:space="preserve">Para la vigencia 2019 no se realizó ningún cambio en el catalogo de cuentas de la entidad. Sin embargo, se esta en constante revisión en la página de la CGN verificando las actualizaciones aplicadas al área contable.
</t>
    </r>
    <r>
      <rPr>
        <b/>
        <sz val="8"/>
        <rFont val="Tahoma"/>
        <family val="2"/>
      </rPr>
      <t xml:space="preserve">
Análisis OCI: </t>
    </r>
    <r>
      <rPr>
        <sz val="8"/>
        <rFont val="Tahoma"/>
        <family val="2"/>
      </rPr>
      <t xml:space="preserve">La Subdirección Financiera no reportó los mismos soportes que remitió para evidenciar el cumplimiento de la acción No. Solicitud 263 (asignado por Control Interno) ya que tiene las mismas acciones de mejora formuladas. Teniendo en cuenta esto, se evidencian dos correos de las fechas referidas en los soportes (Tercer cuatrimestre 2020, que no se reportó dentro de este y primero del 2021). Uno de socialización de actualizaciones emitidas por la CGN (noviembre 2020) y otro con modificaciones de las cuentas (abril 2021). Igualmente, considerando que, el plazo de la acción ya finalizó y no se remitieron soportes de revisión mensual (de abril a diciembre de 2020) de las actualizaciones en la página de la CGN y que, se encuentra en proceso la definición de las acciones de mejora frente a esta misma observación procedente del Informe Anual de Control Interno Contable - Vigencia 2020, se califica como </t>
    </r>
    <r>
      <rPr>
        <b/>
        <sz val="8"/>
        <rFont val="Tahoma"/>
        <family val="2"/>
      </rPr>
      <t xml:space="preserve">"Terminada extemporánea". </t>
    </r>
  </si>
  <si>
    <r>
      <rPr>
        <b/>
        <sz val="8"/>
        <rFont val="Tahoma"/>
        <family val="2"/>
      </rPr>
      <t>Reporte Sub. Financiera:</t>
    </r>
    <r>
      <rPr>
        <sz val="8"/>
        <rFont val="Tahoma"/>
        <family val="2"/>
      </rPr>
      <t xml:space="preserve"> Las conciliaciones se encuentran debidamente firmadas en físico de la vigencia 2019. Para la vigencia 2020 y 2021 están se están archivando de manera virtual con las firmas correspondientes.
</t>
    </r>
    <r>
      <rPr>
        <b/>
        <sz val="8"/>
        <rFont val="Tahoma"/>
        <family val="2"/>
      </rPr>
      <t>Análisis OCI:</t>
    </r>
    <r>
      <rPr>
        <sz val="8"/>
        <rFont val="Tahoma"/>
        <family val="2"/>
      </rPr>
      <t xml:space="preserve"> No se puede evidenciar avances para esta acción, teniendo en cuenta que no se remiten soportes y que el reporte realizado por la Subdirección Financiera, no corresponde con la acción de mejora definida, la cual se relaciona con el procedimiento "Estados Financieros". Se insta a la Subdirección Financiera, a  reportar avances y soportes de la acción de mejora. Tener en cuenta que el plazo definido para las actividades propuestas ya venció. Por lo anterior, se califica con alerta </t>
    </r>
    <r>
      <rPr>
        <b/>
        <sz val="8"/>
        <rFont val="Tahoma"/>
        <family val="2"/>
      </rPr>
      <t>"Incumplida"</t>
    </r>
    <r>
      <rPr>
        <sz val="8"/>
        <rFont val="Tahoma"/>
        <family val="2"/>
      </rPr>
      <t>.</t>
    </r>
  </si>
  <si>
    <r>
      <rPr>
        <b/>
        <sz val="8"/>
        <rFont val="Tahoma"/>
        <family val="2"/>
      </rPr>
      <t>Reporte Sub. Financiera:</t>
    </r>
    <r>
      <rPr>
        <sz val="8"/>
        <rFont val="Tahoma"/>
        <family val="2"/>
      </rPr>
      <t xml:space="preserve"> Se solicito al área de planeación la ultima versión del procedimiento de Estados Financieros para dar inicio a la revisión y de ser el caso realizar los ajustes correspondientes.
</t>
    </r>
    <r>
      <rPr>
        <b/>
        <sz val="8"/>
        <rFont val="Tahoma"/>
        <family val="2"/>
      </rPr>
      <t>Análisis OCI:</t>
    </r>
    <r>
      <rPr>
        <sz val="8"/>
        <rFont val="Tahoma"/>
        <family val="2"/>
      </rPr>
      <t xml:space="preserve"> No se puede evidenciar avances para esta acción, teniendo en cuenta que la Subdirección Financiera, no remitió soportes para el primer cuatrimestre de la vigencia. Por lo anterior,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</si>
  <si>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solicito al área de planeación la ultima versión del procedimiento de Estados Financieros para dar inicio a la revisión y de ser el caso realizar los ajustes correspondientes.
</t>
    </r>
    <r>
      <rPr>
        <b/>
        <sz val="8"/>
        <rFont val="Tahoma"/>
        <family val="2"/>
      </rPr>
      <t>Análisis OCI:</t>
    </r>
    <r>
      <rPr>
        <sz val="8"/>
        <rFont val="Tahoma"/>
        <family val="2"/>
      </rPr>
      <t xml:space="preserve"> No se puede evidenciar avances para esta acción, teniendo en cuenta que la Subdirección Financiera, no remitió soportes para el primer cuatrimestre de la vigencia. Por lo anterior, se califica con alerta </t>
    </r>
    <r>
      <rPr>
        <b/>
        <sz val="8"/>
        <rFont val="Tahoma"/>
        <family val="2"/>
      </rPr>
      <t>"Incumplida".</t>
    </r>
  </si>
  <si>
    <r>
      <rPr>
        <b/>
        <sz val="8"/>
        <rFont val="Tahoma"/>
        <family val="2"/>
      </rPr>
      <t xml:space="preserve">Reporte Sub. Financiera: </t>
    </r>
    <r>
      <rPr>
        <sz val="8"/>
        <rFont val="Tahoma"/>
        <family val="2"/>
      </rPr>
      <t xml:space="preserve">Se realizo socialización el 9 de abril de 2020, para analizar la viabilidad de abrir una cuenta para el reconocimiento de Coopserpark a los contratistas, concluyendo que de acuerdo a la factura emitida por el proveedor se hace necesario manera todo el saldo en la cuenta indicada. 
</t>
    </r>
    <r>
      <rPr>
        <b/>
        <sz val="8"/>
        <rFont val="Tahoma"/>
        <family val="2"/>
      </rPr>
      <t>Análisis OCI:</t>
    </r>
    <r>
      <rPr>
        <sz val="8"/>
        <rFont val="Tahoma"/>
        <family val="2"/>
      </rPr>
      <t xml:space="preserve"> De acuerdo con la acción planteada, no se observa coherencia entre ésta y el soporte remitido con el reporte de avance, toda vez que el manejo y procedimiento de registro en las cuentas contables del Canal, depende exclusivamente de la Subdirección Financiera. Por lo anterior, se recomienda revisar al interior del equipo, las directrices frente a la clasificación y registro de los descuentos efectuados a contratistas, como descuentos de nómina, cuenta 24240605 y eliminar las causas que dieron origen a esta observación.   </t>
    </r>
    <r>
      <rPr>
        <b/>
        <sz val="8"/>
        <rFont val="Tahoma"/>
        <family val="2"/>
      </rPr>
      <t xml:space="preserve">
</t>
    </r>
    <r>
      <rPr>
        <sz val="8"/>
        <rFont val="Tahoma"/>
        <family val="2"/>
      </rPr>
      <t>Por lo anterior, se califica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</si>
  <si>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El instructivo AGFF-CO-IN-004 se encuentra en proceso de actualización de acuerdo a los establecido en al resolución 441 del 26/12/2019 y la resolución 193 del 3 de diciembre de 2020 emitido por la CGN, sobre el reporte uniforme de las notas a la CGN.</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pueden evidenciar avances para esta acción en este cuatrimestre, a pesar de estar incumplida desde el tercer cuatrimestre de 2020, de acuerdo con el plazo establecido por la Subdirección Financiera. Se recomienda tener en cuenta lo reportado en el Plan de mejoramiento institucional frente a esta acción, ya que es diferente.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t>
    </r>
    <r>
      <rPr>
        <b/>
        <sz val="8"/>
        <rFont val="Tahoma"/>
        <family val="2"/>
      </rPr>
      <t xml:space="preserve">
</t>
    </r>
    <r>
      <rPr>
        <sz val="8"/>
        <rFont val="Tahoma"/>
        <family val="2"/>
      </rPr>
      <t>Por lo anterior, se continúa calificando como</t>
    </r>
    <r>
      <rPr>
        <b/>
        <sz val="8"/>
        <rFont val="Tahoma"/>
        <family val="2"/>
      </rPr>
      <t xml:space="preserve"> "Incumplida". </t>
    </r>
  </si>
  <si>
    <r>
      <rPr>
        <b/>
        <sz val="8"/>
        <rFont val="Tahoma"/>
        <family val="2"/>
      </rPr>
      <t xml:space="preserve">Reporte Sistemas: </t>
    </r>
    <r>
      <rPr>
        <sz val="8"/>
        <rFont val="Tahoma"/>
        <family val="2"/>
      </rPr>
      <t xml:space="preserve">Para el periodo reportado, se actualizaron los siguientes documentos, los cuales fueron publicados en la carpeta de sistemas de la intranet:
•        AGRI-SI-PD-018 CREACIÓN DE USUARIOS Y EXPEDICIÓN DE CARNÉ INSTITUCIONAL
•        AGRI-SI-PD-017 SOPORTE TÉCNICO
•        AGRI-SI-PD-014 COPIAS DE SEGURIDAD
Lo anterior se actualiza acorde a la operación del área de sistemas.
</t>
    </r>
    <r>
      <rPr>
        <b/>
        <sz val="8"/>
        <rFont val="Tahoma"/>
        <family val="2"/>
      </rPr>
      <t xml:space="preserve">Análisis OCI: </t>
    </r>
    <r>
      <rPr>
        <sz val="8"/>
        <rFont val="Tahoma"/>
        <family val="2"/>
      </rPr>
      <t>Conforme al anterior seguimiento adelantado por la OCI y a lo reportado en esta ocasión por el área, se concluye que se ha revisado y actualizado 15 documentos de un total de 42. De acuerdo a la fecha programada para la terminación de la acción , se califica "</t>
    </r>
    <r>
      <rPr>
        <b/>
        <sz val="8"/>
        <rFont val="Tahoma"/>
        <family val="2"/>
      </rPr>
      <t xml:space="preserve">en proceso". </t>
    </r>
    <r>
      <rPr>
        <sz val="8"/>
        <rFont val="Tahoma"/>
        <family val="2"/>
      </rPr>
      <t xml:space="preserve"> 
</t>
    </r>
  </si>
  <si>
    <t>Henry Beltrán</t>
  </si>
  <si>
    <r>
      <t xml:space="preserve">Reporte Sistemas: </t>
    </r>
    <r>
      <rPr>
        <sz val="8"/>
        <rFont val="Tahoma"/>
        <family val="2"/>
      </rPr>
      <t xml:space="preserve"> a) Desde la vigencia del 2020 se implementó la solución tecnológica de soporte en la intranet de la entidad, la cual se ha venido utilizando para la gestión de los requerimientos e incidentes de soporte técnico. b) El avance de la acción es reportada por Planeación. c) Luego de la solicitud realizada a los proveedores, sobre realizar mejoras en la presentación de los informes de ejecución de los mantenimientos programados, estos han sido entregados con información más detallada de las actividades ejecutadas. d) El área de sistemas en la vigencia del 2020 informó a servicios administrativos sobre el movimiento respectivo en de inventarios, esto fue reportado en el último seguimiento del plan de mejoramiento, por otra parte, se encuentra pendiente la actividad de revisión física de los equipos del data center de la 26 y 69. e) En diciembre del 2020 se realizó la actualización del documento PETI 2021-2024, y se hizo el ajuste a la hoja de ruta con los proyectos planeados para ejecutar en las vigencias 2021-2024.
</t>
    </r>
    <r>
      <rPr>
        <b/>
        <sz val="8"/>
        <rFont val="Tahoma"/>
        <family val="2"/>
      </rPr>
      <t xml:space="preserve">Reporte S. Administrativos: </t>
    </r>
    <r>
      <rPr>
        <sz val="8"/>
        <rFont val="Tahoma"/>
        <family val="2"/>
      </rPr>
      <t xml:space="preserve">Dentro del procedimiento de traslado de bienes, las áreas autorizadas para realizar los movimientos de equipos deben informar al área de servicios administrativos sobre estas actividades, la cual, realiza la verificación física del movimiento y a su vez, aplicar la novedad en el sistema de inventarios. Dicho lo anterior, para el punto </t>
    </r>
    <r>
      <rPr>
        <b/>
        <sz val="8"/>
        <rFont val="Tahoma"/>
        <family val="2"/>
      </rPr>
      <t>D),</t>
    </r>
    <r>
      <rPr>
        <sz val="8"/>
        <rFont val="Tahoma"/>
        <family val="2"/>
      </rPr>
      <t xml:space="preserve"> el área de sistemas notificó por correo electrónico los movimientos de equipos que realizó entre los datacenter del canal, lo cual, se informó en el seguimiento realizado en el III cuatrimestre de 2020. Para 2021, el área de Servicios Administrativos realizará una toma física al inventario de los datacenter tanto de la sede principal como de la casa de la 69 con el fin de corroborar la información, verificar existencias, placas borrosas o caídas e informar a sistemas si llega a haber alguna novedad al respecto. Esta actividad se realizará en el II cuatrimestre del año.
</t>
    </r>
    <r>
      <rPr>
        <b/>
        <sz val="8"/>
        <rFont val="Tahoma"/>
        <family val="2"/>
      </rPr>
      <t>Reporte Planeación: b).</t>
    </r>
    <r>
      <rPr>
        <sz val="8"/>
        <rFont val="Tahoma"/>
        <family val="2"/>
      </rPr>
      <t xml:space="preserve"> El repositorio fue creado y están en uso por parte de los diferentes equipos de trabajo encargados de reportar los avances de Plan de Acción Institucional. En el mismo se solicitó a las áreas el cargue de los soportes relacionados con el seguimiento del primer trimestre de la vigencia.
</t>
    </r>
    <r>
      <rPr>
        <b/>
        <sz val="8"/>
        <rFont val="Tahoma"/>
        <family val="2"/>
      </rPr>
      <t>Análisis OCI:</t>
    </r>
    <r>
      <rPr>
        <sz val="8"/>
        <rFont val="Tahoma"/>
        <family val="2"/>
      </rPr>
      <t xml:space="preserve"> Según lo reportado por el área de planeación, se evidencia el cumplimiento del numeral B, donde se consolida un repositorio único para la para la recepción y almacenamiento de evidencias orientadas al reporte del plan de acción y el fortalecimiento organizacional. El  área de S. Administrativos reporta cumplimiento parcial de la actividad D, los soportes evidencian la  notificación de los movimientos de equipos entre los data center del canal y su actualización en el sistema, acción de la que se remitieron soportes en la verificación anterior, sin embargo, se requiere de la corroboración física y cambios de placas borrosas o en mal estado de los elementos ubicados en la casa de la calle 69, acción que se tiene programada realizar en el segundo cuatrimestre de 2021. 
Desde el reporte de sistemas se evidencia avance en las actividades formuladas. Se recuerda que la fecha de terminación de la acción es el 24 de agosto de este año. De igual manera se sugiere que para el cumplimiento de la actividad numero 3, se remita las comunicaciones de la supervisión del contrato donde se haga la precisión del reporte de información, así como tener en cuenta lo dicho en el anterior seguimiento.  Por lo anterior se califica</t>
    </r>
    <r>
      <rPr>
        <b/>
        <sz val="8"/>
        <rFont val="Tahoma"/>
        <family val="2"/>
      </rPr>
      <t xml:space="preserve"> "En proceso". </t>
    </r>
  </si>
  <si>
    <t>Diana Romero
Henry Beltrán</t>
  </si>
  <si>
    <r>
      <rPr>
        <b/>
        <sz val="8"/>
        <rFont val="Tahoma"/>
        <family val="2"/>
      </rPr>
      <t xml:space="preserve">Reporte Sistemas: </t>
    </r>
    <r>
      <rPr>
        <sz val="8"/>
        <rFont val="Tahoma"/>
        <family val="2"/>
      </rPr>
      <t xml:space="preserve">En la formulación del plan estratégico 2021-2024 se definieron acciones y formulación de indicadores para la implementación de la Política de Gobierno Digital.
</t>
    </r>
    <r>
      <rPr>
        <b/>
        <sz val="8"/>
        <rFont val="Tahoma"/>
        <family val="2"/>
      </rPr>
      <t>Análisis OCI:</t>
    </r>
    <r>
      <rPr>
        <sz val="8"/>
        <rFont val="Tahoma"/>
        <family val="2"/>
      </rPr>
      <t xml:space="preserve"> Se reviso el PAI 2021 en su versión dos, donde se encontraron resaltados los indicadores denominados 3,3,1 a 3,3,3., a través de los cuales se hará el seguimiento a la implementación de la política de gobierno digital. No obstante se evidencia una posibilidad de mejora en la formulación de estos indicadores pues no es clara la relación de medición entre los numeradores y denominadores pues ambos apuntan al seguimiento del porcentaje de avance. Se sugiere al área revisar indicadores para que estén conforme a las guía DAFP vigente para la elaboración de indicadores  de gestión. Por lo anterior, y en atención a la fecha de culminación de la acción, se califica "</t>
    </r>
    <r>
      <rPr>
        <b/>
        <sz val="8"/>
        <rFont val="Tahoma"/>
        <family val="2"/>
      </rPr>
      <t xml:space="preserve">en proceso" </t>
    </r>
    <r>
      <rPr>
        <sz val="8"/>
        <rFont val="Tahoma"/>
        <family val="2"/>
      </rPr>
      <t xml:space="preserve">para se haga la revisión. </t>
    </r>
  </si>
  <si>
    <r>
      <rPr>
        <b/>
        <sz val="8"/>
        <rFont val="Tahoma"/>
        <family val="2"/>
      </rPr>
      <t xml:space="preserve">Reporte Sistemas: </t>
    </r>
    <r>
      <rPr>
        <sz val="8"/>
        <rFont val="Tahoma"/>
        <family val="2"/>
      </rPr>
      <t xml:space="preserve">Para la implementación de la ISO:27002 se inició con la actualización del documento Manual de Políticas Complementarias de Seguridad de la Información (AGRI-SI-MN-006), con el fin de actualizar los lineamientos acorde a los dominios de la ISO.
</t>
    </r>
    <r>
      <rPr>
        <b/>
        <sz val="8"/>
        <rFont val="Tahoma"/>
        <family val="2"/>
      </rPr>
      <t xml:space="preserve">Análisis OCI: </t>
    </r>
    <r>
      <rPr>
        <sz val="8"/>
        <rFont val="Tahoma"/>
        <family val="2"/>
      </rPr>
      <t>De conformidad con lo avisado en el anterior seguimiento y la razón de mantener abierta la acción, se informa que no se remitieron soportes de las actividades programadas en el cronograma establecido en el numeral 8 del PLAN DE SEGURIDAD Y PRIVACIDAD DE LA INFORMACIÓN. Así las cosas se mantiene la calificación y el estado "</t>
    </r>
    <r>
      <rPr>
        <b/>
        <sz val="8"/>
        <rFont val="Tahoma"/>
        <family val="2"/>
      </rPr>
      <t xml:space="preserve">abierta" </t>
    </r>
    <r>
      <rPr>
        <sz val="8"/>
        <rFont val="Tahoma"/>
        <family val="2"/>
      </rPr>
      <t>con el animo que para el próximo seguimiento se remitan los soportes de esas actividades.</t>
    </r>
  </si>
  <si>
    <t>TERMINADA</t>
  </si>
  <si>
    <r>
      <rPr>
        <b/>
        <sz val="8"/>
        <rFont val="Tahoma"/>
        <family val="2"/>
      </rPr>
      <t xml:space="preserve">Reporte Sistemas: </t>
    </r>
    <r>
      <rPr>
        <sz val="8"/>
        <rFont val="Tahoma"/>
        <family val="2"/>
      </rPr>
      <t>a) y b) Se diseño el Plan Estratégico de Tecnologías de la Información 2021-2024, donde se incluyó el marco de referencia de arquitectura empresarial incluyendo los siete (7) dominios del modelo guía del MinTIC.
c) Se actualizó el inventario de servicios TI, de acuerdo a los cambios realizados en la plataforma tecnológica.
d) Se continua con la elaboración del plan de calidad de datos de información de la entidad.
e), f) y g) Se desarrolló la guía de desarrollo de sistemas de información, basada en los pormenores de la arquitectura actual de los desarrollos propios de la entidad, esta será enviada a Planeación para la publicación en la intranet.
h) Se actualizó el Plan de Continuidad del Negocio y se encuentra publicado en la intranet en la carpeta de sistemas.
i) El avance es entregado por Planeación
j) La implementación del protocolo de Ipv6, se encuentra en actividades de afinamiento de configuraciones por la implementación de los nuevos equipos de Networking y el cambio del proveedor de conectividad. 
k) Se desarrolló el plan de sensibilización del sistema de gestión de seguridad de la información, teniendo en cuenta los lineamientos de la Política de Gobierno Digital, este fue presentado ante el comité institucional de gestión y desempeño.</t>
    </r>
    <r>
      <rPr>
        <b/>
        <sz val="8"/>
        <rFont val="Tahoma"/>
        <family val="2"/>
      </rPr>
      <t xml:space="preserve">                                                                                                                                                  
Reporte Planeación: i).</t>
    </r>
    <r>
      <rPr>
        <sz val="8"/>
        <rFont val="Tahoma"/>
        <family val="2"/>
      </rPr>
      <t xml:space="preserve"> El documento EPLE-PL-003 PLAN DE GESTIÓN INTEGRAL DE RESIDUOS PELIGROSOS - PGIRESPEL fue actualizado y publicado en el mes de abril, para su actualización se revisaron las guías del MITIC y se comunicó el resultado de dicha revisión al gestor ambiental para su correspondiente aprobación.
</t>
    </r>
    <r>
      <rPr>
        <b/>
        <sz val="8"/>
        <rFont val="Tahoma"/>
        <family val="2"/>
      </rPr>
      <t xml:space="preserve">Análisis OCI: </t>
    </r>
    <r>
      <rPr>
        <sz val="8"/>
        <rFont val="Tahoma"/>
        <family val="2"/>
      </rPr>
      <t xml:space="preserve">Según lo reportado por el área de planeación se dio cumplimiento a la actividad i).  actualizando y publicando el documento EPLE-PL-003, y comunicando sus resultados al Gestor ambiental. Dando continuidad al anterior seguimiento se puede evidenciar que sigue haciendo falta el documento "plan de calidad de datos de información" en su versión final y debidamente normalizada. Lo mismo para el PLAN DE SENSIBILIZACIÓN DEL SISTEMA DE GESTIÓN DE SEGURIDAD Y PRIVACIDAD DE LA INFORMACIÓN y la GUÍA DE DISEÑO DE DESARROLLO DE SOFTWARE. Toda vez que la fecha de plazo de la acción es el 31 de diciembre de 2021, se califica </t>
    </r>
    <r>
      <rPr>
        <b/>
        <sz val="8"/>
        <rFont val="Tahoma"/>
        <family val="2"/>
      </rPr>
      <t>"En Proceso".</t>
    </r>
  </si>
  <si>
    <r>
      <rPr>
        <b/>
        <sz val="8"/>
        <rFont val="Tahoma"/>
        <family val="2"/>
      </rPr>
      <t xml:space="preserve">Reporte Sistemas: </t>
    </r>
    <r>
      <rPr>
        <sz val="8"/>
        <rFont val="Tahoma"/>
        <family val="2"/>
      </rPr>
      <t xml:space="preserve">a) Se encuentra en proceso de diligenciamiento el Instrumento de identificación MSPI, debido a que el mismo fue actualizado por el MINTIC en la vigencia actual.
b) La matriz SOA fue actualizada en el mes de diciembre del 2020, esta será publicada en el mes de Julio en la intranet. 
c) La matriz SOA fue actualizada en el mes de diciembre del 2020, esta será publicada en el mes de Julio en la intranet
</t>
    </r>
    <r>
      <rPr>
        <b/>
        <sz val="8"/>
        <rFont val="Tahoma"/>
        <family val="2"/>
      </rPr>
      <t xml:space="preserve">Análisis OCI: </t>
    </r>
    <r>
      <rPr>
        <sz val="8"/>
        <rFont val="Tahoma"/>
        <family val="2"/>
      </rPr>
      <t>Verificada la información remitida y de acuerdo al reporte presentado, la acción se encuentra en desarrollo en sus tres actividades identificadas. Por tal razón se califica "</t>
    </r>
    <r>
      <rPr>
        <b/>
        <sz val="8"/>
        <rFont val="Tahoma"/>
        <family val="2"/>
      </rPr>
      <t>en proceso"</t>
    </r>
    <r>
      <rPr>
        <sz val="8"/>
        <rFont val="Tahoma"/>
        <family val="2"/>
      </rPr>
      <t>.</t>
    </r>
  </si>
  <si>
    <r>
      <rPr>
        <b/>
        <sz val="8"/>
        <rFont val="Tahoma"/>
        <family val="2"/>
      </rPr>
      <t xml:space="preserve">Reporte Sistemas; </t>
    </r>
    <r>
      <rPr>
        <sz val="8"/>
        <rFont val="Tahoma"/>
        <family val="2"/>
      </rPr>
      <t xml:space="preserve">a) Se diseñó el plan de sensibilización del sistema de gestión de seguridad y privacidad de la información, este fue presentado en el comité institucional de gestión y desempeño realizado en abril del 2021. 
b) En el mes de mayo se realizará la solicitud a planeación para la publicación del plan en la intranet 
</t>
    </r>
    <r>
      <rPr>
        <b/>
        <sz val="8"/>
        <rFont val="Tahoma"/>
        <family val="2"/>
      </rPr>
      <t xml:space="preserve">Análisis OCI: </t>
    </r>
    <r>
      <rPr>
        <sz val="8"/>
        <rFont val="Tahoma"/>
        <family val="2"/>
      </rPr>
      <t>Conforme a lo reportado por el área y los avances presentados frente a lo formulado en la acción se da cuenta que se han adelantado parte de las actividades. Quedan pendientes las actividades 2 y 3. Por tal motivo se califica "</t>
    </r>
    <r>
      <rPr>
        <b/>
        <sz val="8"/>
        <rFont val="Tahoma"/>
        <family val="2"/>
      </rPr>
      <t xml:space="preserve">En proceso" </t>
    </r>
    <r>
      <rPr>
        <sz val="8"/>
        <rFont val="Tahoma"/>
        <family val="2"/>
      </rPr>
      <t xml:space="preserve">recordando que la tercera actividad formulada plantea la ejecución del plan de sensibilización. </t>
    </r>
  </si>
  <si>
    <r>
      <t xml:space="preserve">Reporte At. Ciudadano: </t>
    </r>
    <r>
      <rPr>
        <sz val="8"/>
        <rFont val="Tahoma"/>
        <family val="2"/>
      </rPr>
      <t xml:space="preserve">1. Aún no se ha recibido por parte de la Alcaldía el Manual Operativo del Defensor a la Ciudadanía, documento que define las funciones de esta figura. 2. Se envió en abril un informe a la gerencia con las recomendaciones sugeridas.
</t>
    </r>
    <r>
      <rPr>
        <b/>
        <sz val="8"/>
        <rFont val="Tahoma"/>
        <family val="2"/>
      </rPr>
      <t xml:space="preserve">Análisis OCI: </t>
    </r>
    <r>
      <rPr>
        <sz val="8"/>
        <rFont val="Tahoma"/>
        <family val="2"/>
      </rPr>
      <t xml:space="preserve">Se remiten soportes en los que se evidencia la remisión del informe de la Secretaría General en el que se incluye una (1) recomendación en materia de atención al ciudadano con fecha del 14 de abril de 2021. Teniendo en cuenta la periodicidad establecida, así como las demás actividades pendientes se recomienda al área revisar lo pendiente, así como las fechas de ejecución de manera que se dé cabal cumplimiento. 
Por lo anterior, se califica la acción </t>
    </r>
    <r>
      <rPr>
        <b/>
        <sz val="8"/>
        <rFont val="Tahoma"/>
        <family val="2"/>
      </rPr>
      <t>"En Proceso".</t>
    </r>
  </si>
  <si>
    <r>
      <t xml:space="preserve">Reporte At. Ciudadano: </t>
    </r>
    <r>
      <rPr>
        <sz val="8"/>
        <rFont val="Tahoma"/>
        <family val="2"/>
      </rPr>
      <t xml:space="preserve">1. Se solicitó el 1 de diciembre al área de Servicios Administrativos incluir en el presupuesto el tema de señalización con enfoque diferencial y se envió la normativa que lo justifica. 2. Se solicitó el 1 de diciembre al área de Servicios Administrativos incluir en el presupuesto un aviso hablador en la entrada de la entidad con los horarios de atención y los requisitos para acceder a los servicios y se envío la infografía que se ubicará en la entrada de la entidad. 3. Teniendo en cuenta la situación actual de emergencia sanitaria y que la prestación del servicio continua de manera virtual se definió que la herramienta optima para medir el tiempo de espera y atención es el chat institucional por lo que se solicito a las áreas encargadas el pago de JIVOCHAT en el presupuesto de este año. Se realizó el memorando de justificación en el mes de abril para la resolución del pago de esta herramienta. 4.  Se solicitó el 1 de diciembre al área de Servicios Administrativos incluir en el presupuesto una cartelera y/o aviso hablador en la oficina de Atención al Ciudadano con la Política de Tratamiento de Datos Personales la cual fue enviada para conocimiento del área. 5. Se realizó en el mes de abril dos capacitaciones en temas de atención al ciudadano al personal que cumple las funciones de aseo y vigilancia. 6. No se ha realizado ningún avance al respecto. 7. Se envió en abril un informe a la gerencia con las recomendaciones sugeridas.
</t>
    </r>
    <r>
      <rPr>
        <b/>
        <sz val="8"/>
        <rFont val="Tahoma"/>
        <family val="2"/>
      </rPr>
      <t xml:space="preserve">Análisis OCI: </t>
    </r>
    <r>
      <rPr>
        <sz val="8"/>
        <rFont val="Tahoma"/>
        <family val="2"/>
      </rPr>
      <t xml:space="preserve">Revisados los soportes remitidos por el área sobre la ejecución de lo formulado, se evidencia que se han venido adelantando las gestiones frente a la señalización, solicitud de presupuesto para aviso hablador, así como de la infografía con horario de atención al ciudadano se puede observar también la justificación de integración del software Jivochat para atención en la página web del Canal. Frente a los soportes en materia de capacitación al personal de vigilancia y aseo se observa la lista de asistencia con inconsistencias en el diligenciamiento ya que el encargado del evento no firma el formato ni se incluye en la lista de asistentes y, por último, frente al informe remitido a Gerencia se recomienda al área adelantar los ajustes necesarios que permitan emitir información que cumpla con los criterios formulados </t>
    </r>
    <r>
      <rPr>
        <i/>
        <sz val="8"/>
        <rFont val="Tahoma"/>
        <family val="2"/>
      </rPr>
      <t>..."servicios que presenten el mayor número de quejas y reclamos, y principales recomendaciones sugeridas por los particulares que tengan por objeto mejorar el servicio que preste la entidad..."</t>
    </r>
    <r>
      <rPr>
        <sz val="8"/>
        <rFont val="Tahoma"/>
        <family val="2"/>
      </rPr>
      <t xml:space="preserve"> ya que estos no se pueden observar en la presentación. 
Teniendo en cuenta lo anterior, se califica la acción </t>
    </r>
    <r>
      <rPr>
        <b/>
        <sz val="8"/>
        <rFont val="Tahoma"/>
        <family val="2"/>
      </rPr>
      <t xml:space="preserve">"En Proceso". </t>
    </r>
  </si>
  <si>
    <r>
      <t xml:space="preserve">Reporte T. Humano: </t>
    </r>
    <r>
      <rPr>
        <sz val="8"/>
        <rFont val="Tahoma"/>
        <family val="2"/>
      </rPr>
      <t>Estas evaluaciones se están realizando de manera digital y en algunos casos aleatoriamente. Y en las capacitaciones que son realizadas mediante contrato las realiza el proveedor.</t>
    </r>
    <r>
      <rPr>
        <b/>
        <sz val="8"/>
        <rFont val="Tahoma"/>
        <family val="2"/>
      </rPr>
      <t xml:space="preserve">
Análisis OCI: </t>
    </r>
    <r>
      <rPr>
        <sz val="8"/>
        <rFont val="Tahoma"/>
        <family val="2"/>
      </rPr>
      <t xml:space="preserve">No se remiten evidencias de la  Revisión de preguntas de los formatos  002 EVALUACIÓN DE CAPACITACIÓN y 019 EVALUACIÓN DE IMPACTO DE CAPACITACIÓN, ni de la identificación de cuales actividades y capacitaciones se diligenciaran estos formatos, la evidencia remitida solo  soporta la realización de formatos digitales para poder tabular reportes, pero tampoco hay evidencia de su socialización, por lo anterior se califica </t>
    </r>
    <r>
      <rPr>
        <b/>
        <sz val="8"/>
        <rFont val="Tahoma"/>
        <family val="2"/>
      </rPr>
      <t xml:space="preserve">"En proceso" </t>
    </r>
    <r>
      <rPr>
        <sz val="8"/>
        <rFont val="Tahoma"/>
        <family val="2"/>
      </rPr>
      <t xml:space="preserve"> y se recomienda adelantar y remitir evidencia de las acciones formuladas.</t>
    </r>
  </si>
  <si>
    <r>
      <t xml:space="preserve">Reporte T. Humano: </t>
    </r>
    <r>
      <rPr>
        <sz val="8"/>
        <rFont val="Tahoma"/>
        <family val="2"/>
      </rPr>
      <t>Nuevamente se están revisando los procesos y si es necesario realizar los ajustes necesarios.</t>
    </r>
    <r>
      <rPr>
        <b/>
        <sz val="8"/>
        <rFont val="Tahoma"/>
        <family val="2"/>
      </rPr>
      <t xml:space="preserve">
Análisis OCI: </t>
    </r>
    <r>
      <rPr>
        <sz val="8"/>
        <rFont val="Tahoma"/>
        <family val="2"/>
      </rPr>
      <t xml:space="preserve">Teniendo en cuenta que el área no remitió soportes que permitan evidenciar el cumplimiento de la acción así como las fechas de terminación establecidas, se califica la acción con alerta </t>
    </r>
    <r>
      <rPr>
        <b/>
        <sz val="8"/>
        <rFont val="Tahoma"/>
        <family val="2"/>
      </rPr>
      <t>"Sin Iniciar"</t>
    </r>
    <r>
      <rPr>
        <sz val="8"/>
        <rFont val="Tahoma"/>
        <family val="2"/>
      </rPr>
      <t xml:space="preserve"> y se recomienda al área adelantar las actividades formuladas dentro de los plazos establecidos en el plan con el fin de dar cabal cumplimiento a lo determinado.</t>
    </r>
  </si>
  <si>
    <t>SIN INICIAR</t>
  </si>
  <si>
    <r>
      <t xml:space="preserve">Reporte Comunicaciones: </t>
    </r>
    <r>
      <rPr>
        <sz val="8"/>
        <rFont val="Tahoma"/>
        <family val="2"/>
      </rPr>
      <t xml:space="preserve">Ya se han realizado diferentes ajustes a los canales de comunicación internos, que también fueron socializados en la jornada de reinducción del 21 de abril del 2021.
</t>
    </r>
    <r>
      <rPr>
        <b/>
        <sz val="8"/>
        <rFont val="Tahoma"/>
        <family val="2"/>
      </rPr>
      <t xml:space="preserve">Análisis OCI: </t>
    </r>
    <r>
      <rPr>
        <sz val="8"/>
        <rFont val="Tahoma"/>
        <family val="2"/>
      </rPr>
      <t xml:space="preserve">Si bien se han adelantado revisiones al interior del área, así como de la socialización de los ajustes en la jornada de reinducción del 21 de abril de 2021 se encuentra pendiente la formalización de la actualización llevada a cabo y posterior revisión y aprobación. Teniendo en cuenta que la fecha de terminación de la actividad era el 31 de diciembre de 2020, se reconocen los avances que se han adelantado; sin embargo, se califica la acción con alerta </t>
    </r>
    <r>
      <rPr>
        <b/>
        <sz val="8"/>
        <rFont val="Tahoma"/>
        <family val="2"/>
      </rPr>
      <t>"Incumplida"</t>
    </r>
    <r>
      <rPr>
        <sz val="8"/>
        <rFont val="Tahoma"/>
        <family val="2"/>
      </rPr>
      <t xml:space="preserve"> y se recomienda al área finalizar la ejecución de las acciones pendientes formuladas en el plan. </t>
    </r>
  </si>
  <si>
    <r>
      <t xml:space="preserve">Reporte Comunicaciones: </t>
    </r>
    <r>
      <rPr>
        <sz val="8"/>
        <rFont val="Tahoma"/>
        <family val="2"/>
      </rPr>
      <t xml:space="preserve">Actualmente se está trabajando en la formulación de la Política de Comunicaciones, basada en el Manual de Comunicaciones Distrital. Además se consolido el desarrollo y diseño del Brief unificado, para este proceso se compartió el primer borrador de Brief para una correcta retroalimentación del mismo, se ajustó acorde a las observaciones, se envío para aprobación y se presentó en comité.
</t>
    </r>
    <r>
      <rPr>
        <b/>
        <sz val="8"/>
        <rFont val="Tahoma"/>
        <family val="2"/>
      </rPr>
      <t xml:space="preserve">Análisis OCI: </t>
    </r>
    <r>
      <rPr>
        <sz val="8"/>
        <rFont val="Tahoma"/>
        <family val="2"/>
      </rPr>
      <t xml:space="preserve">De conformidad con el reporte adelantado por el área se evidencia la unificación del formato "Brief"; sin embargo, teniendo en cuenta que la fecha de terminación era el 31 de diciembre de 2020 no se ha finalizado la construcción del plan de comunicaciones y que se encuentra pendiente la socialización se califica con alerta </t>
    </r>
    <r>
      <rPr>
        <b/>
        <sz val="8"/>
        <rFont val="Tahoma"/>
        <family val="2"/>
      </rPr>
      <t>"Incumplida"</t>
    </r>
    <r>
      <rPr>
        <sz val="8"/>
        <rFont val="Tahoma"/>
        <family val="2"/>
      </rPr>
      <t xml:space="preserve"> y se recomienda al área dar cumplimiento a lo formulado. </t>
    </r>
  </si>
  <si>
    <r>
      <t xml:space="preserve">Reporte Comunicaciones: </t>
    </r>
    <r>
      <rPr>
        <sz val="8"/>
        <rFont val="Tahoma"/>
        <family val="2"/>
      </rPr>
      <t xml:space="preserve">Para una revisión del manejo de canales de comunicación externo luego de analizar su eficiencia, no se cuenta con la herramienta de seguimiento para tal fin. En cuanto a prensa no se cuenta con el Monitoreo de Medios por no se puede hacer este seguimiento y evaluación,  y tampoco se cuenta con una herramienta de mailing masivo, para enviar correos a personas interesadas en nuestros temas.
</t>
    </r>
    <r>
      <rPr>
        <b/>
        <sz val="8"/>
        <rFont val="Tahoma"/>
        <family val="2"/>
      </rPr>
      <t xml:space="preserve">Análisis OCI: </t>
    </r>
    <r>
      <rPr>
        <sz val="8"/>
        <rFont val="Tahoma"/>
        <family val="2"/>
      </rPr>
      <t xml:space="preserve">De conformidad con el reporte adelantado por el área no se ha adelantado la determinación de los mecanismos con los que se puedan evaluar la efectividad de los canales de comunicación externos. Es importante que se tenga en cuenta que las revisiones adelantadas deben documentarse de manera que el equipo de la Oficina de Control Interno pueda evaluar los soportes y establecer el grado de cumplimiento de lo formulado. 
Por lo anterior, se califica la acción con alerta </t>
    </r>
    <r>
      <rPr>
        <b/>
        <sz val="8"/>
        <rFont val="Tahoma"/>
        <family val="2"/>
      </rPr>
      <t>"Sin Iniciar"</t>
    </r>
    <r>
      <rPr>
        <sz val="8"/>
        <rFont val="Tahoma"/>
        <family val="2"/>
      </rPr>
      <t xml:space="preserve"> y dar cumplimiento a lo establecido en el plan. </t>
    </r>
  </si>
  <si>
    <r>
      <rPr>
        <b/>
        <sz val="8"/>
        <rFont val="Tahoma"/>
        <family val="2"/>
      </rPr>
      <t>Reporte Sub. Financiera:</t>
    </r>
    <r>
      <rPr>
        <sz val="8"/>
        <rFont val="Tahoma"/>
        <family val="2"/>
      </rPr>
      <t xml:space="preserve"> La Resolución  042, se encuentra en proceso de actualización.
</t>
    </r>
    <r>
      <rPr>
        <b/>
        <sz val="8"/>
        <rFont val="Tahoma"/>
        <family val="2"/>
      </rPr>
      <t>Análisis OCI:</t>
    </r>
    <r>
      <rPr>
        <sz val="8"/>
        <rFont val="Tahoma"/>
        <family val="2"/>
      </rPr>
      <t xml:space="preserve"> No se pueden evidenciar avances para esta acción, en este cuatrimestre. No remitieron ningún soporte que dé cuenta del inicio. Por lo anterior,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</si>
  <si>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1. El procedimiento  de inversiones se encuentra en proceso de actualización.
2. Carpeta debidamente actualizada.
3. Se actualizó el formato de AGFF-TE-FT-034 INFORME DIARIO DE TESORERÍA.
</t>
    </r>
    <r>
      <rPr>
        <b/>
        <sz val="8"/>
        <rFont val="Tahoma"/>
        <family val="2"/>
      </rPr>
      <t>Análisis OCI:</t>
    </r>
    <r>
      <rPr>
        <sz val="8"/>
        <rFont val="Tahoma"/>
        <family val="2"/>
      </rPr>
      <t xml:space="preserve"> De conformidad con las actividades planteadas y los indicadores formulados, se observa cumplimiento frente a la actualización del Formato AGFF-TE-FT034 Informe Diario de Tesorería, en el que se dejó la firma de aprobación (verificado en intranet, proceso Gestión Financiera y Facturación), pero con fecha 13/05/2021, es decir fuera del corte de este informe. Sin embargo, se valida de una vez, quedando pendiente la actualización del procedimiento y la evidencia del expediente de Comité de Inversiones 2019 actualizado ( ya que no se remitió soporte y se informó que se había realizado).  Por lo anterior, se califica</t>
    </r>
    <r>
      <rPr>
        <b/>
        <sz val="8"/>
        <rFont val="Tahoma"/>
        <family val="2"/>
      </rPr>
      <t xml:space="preserve"> "En proceso"</t>
    </r>
    <r>
      <rPr>
        <sz val="8"/>
        <rFont val="Tahoma"/>
        <family val="2"/>
      </rPr>
      <t xml:space="preserve">. </t>
    </r>
  </si>
  <si>
    <r>
      <rPr>
        <b/>
        <sz val="8"/>
        <rFont val="Tahoma"/>
        <family val="2"/>
      </rPr>
      <t>Reporte Sub. Financiera:</t>
    </r>
    <r>
      <rPr>
        <sz val="8"/>
        <rFont val="Tahoma"/>
        <family val="2"/>
      </rPr>
      <t xml:space="preserve"> A la fecha de corte no hay inversiones.
</t>
    </r>
    <r>
      <rPr>
        <b/>
        <sz val="8"/>
        <rFont val="Tahoma"/>
        <family val="2"/>
      </rPr>
      <t>Análisis OCI:</t>
    </r>
    <r>
      <rPr>
        <sz val="8"/>
        <rFont val="Tahoma"/>
        <family val="2"/>
      </rPr>
      <t xml:space="preserve"> Según reporte para el primer cuatrimestre de 2021, no se han realizado Comités de Inversiones, por lo que no se han expedido actas de estos.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</si>
  <si>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encuentra en proceso de creación del comité de seguimiento y control.  A la fecha no hay inversiones.
</t>
    </r>
    <r>
      <rPr>
        <b/>
        <sz val="8"/>
        <rFont val="Tahoma"/>
        <family val="2"/>
      </rPr>
      <t>Análisis OCI:</t>
    </r>
    <r>
      <rPr>
        <sz val="8"/>
        <rFont val="Tahoma"/>
        <family val="2"/>
      </rPr>
      <t xml:space="preserve"> No se pueden evidenciar avances para esta acción, ya que la Subdirección no remitió soportes. Frente a los reportes de inversiones realizadas, es importante que se revise, establezca y soporte el reporte mensual de inversiones, como  quedó establecido en los indicadores de la acción de mejora, independiente de que no se hayan realizado inversiones. Por lo anterior, se continúa calificando como </t>
    </r>
    <r>
      <rPr>
        <b/>
        <sz val="8"/>
        <rFont val="Tahoma"/>
        <family val="2"/>
      </rPr>
      <t>"Sin iniciar"</t>
    </r>
    <r>
      <rPr>
        <sz val="8"/>
        <rFont val="Tahoma"/>
        <family val="2"/>
      </rPr>
      <t xml:space="preserve">. </t>
    </r>
  </si>
  <si>
    <r>
      <rPr>
        <b/>
        <sz val="8"/>
        <rFont val="Tahoma"/>
        <family val="2"/>
      </rPr>
      <t xml:space="preserve">Reporte Sub. Financiera: </t>
    </r>
    <r>
      <rPr>
        <sz val="8"/>
        <rFont val="Tahoma"/>
        <family val="2"/>
      </rPr>
      <t xml:space="preserve">Se encuentra en proceso de diseño un nuevo aplicativo para la entidad.
</t>
    </r>
    <r>
      <rPr>
        <b/>
        <sz val="8"/>
        <rFont val="Tahoma"/>
        <family val="2"/>
      </rPr>
      <t>Análisis OCI:</t>
    </r>
    <r>
      <rPr>
        <sz val="8"/>
        <rFont val="Tahoma"/>
        <family val="2"/>
      </rPr>
      <t xml:space="preserve"> No se pueden evidenciar avances para esta acción, teniendo en cuenta que no fue remitida ningún acta con el área de Sistemas ni Subdirección Administrativa  del Canal, como lo establecieron en el indicador y acción de mejora. Por lo anterior,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</si>
  <si>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llevan las conciliaciones mensuales en hoja de Excel, debidamente diligenciadas.
</t>
    </r>
    <r>
      <rPr>
        <b/>
        <sz val="8"/>
        <rFont val="Tahoma"/>
        <family val="2"/>
      </rPr>
      <t>Análisis OCI:</t>
    </r>
    <r>
      <rPr>
        <sz val="8"/>
        <rFont val="Tahoma"/>
        <family val="2"/>
      </rPr>
      <t xml:space="preserve"> Se evidenció diligenciamiento de todas las cuentas en el formato referido, desde noviembre de 2020 hasta el corte de este seguimiento (abril 2021). De acuerdo con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</si>
  <si>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presentan los reportes de Sivicof en el mes correspondiente
</t>
    </r>
    <r>
      <rPr>
        <b/>
        <sz val="8"/>
        <rFont val="Tahoma"/>
        <family val="2"/>
      </rPr>
      <t>Análisis OCI:</t>
    </r>
    <r>
      <rPr>
        <sz val="8"/>
        <rFont val="Tahoma"/>
        <family val="2"/>
      </rPr>
      <t xml:space="preserve"> Se evidenciaron seis reportes de Sivicof desde noviembre 2020 hasta abril de 2021, de acuerdo con el corte de este seguimiento para el primer cuatrimestre de 2021. 
Teniendo en cuenta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</si>
  <si>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Todas las observaciones que informa la Revisoría Fiscal son tenidas en cuenta y subsanadas pero no se estaba llevando un acta en la medida que se realizan las subsanaciones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</si>
  <si>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Al periodo del reporte se realizaron procesos de levantamiento de información, análisis y se encuentra en proceso de diseño del módulo componente de software.
</t>
    </r>
    <r>
      <rPr>
        <b/>
        <sz val="8"/>
        <rFont val="Tahoma"/>
        <family val="2"/>
      </rPr>
      <t>Análisis OCI:</t>
    </r>
    <r>
      <rPr>
        <sz val="8"/>
        <rFont val="Tahoma"/>
        <family val="2"/>
      </rPr>
      <t xml:space="preserve"> Se soportan tres reuniones en actas para el diseño del módulo. Es importante que la Subdirección Financiera informe el número de citaciones que se realizan dentro del periodo a reportar, para efectos de calcular el indicador establecido. Considerando el plazo de ejecución de la acción de mejora, se califica </t>
    </r>
    <r>
      <rPr>
        <b/>
        <sz val="8"/>
        <rFont val="Tahoma"/>
        <family val="2"/>
      </rPr>
      <t>"En proceso".</t>
    </r>
  </si>
  <si>
    <r>
      <rPr>
        <b/>
        <sz val="8"/>
        <rFont val="Tahoma"/>
        <family val="2"/>
      </rPr>
      <t>Reporte Sub. Financiera:</t>
    </r>
    <r>
      <rPr>
        <sz val="8"/>
        <rFont val="Tahoma"/>
        <family val="2"/>
      </rPr>
      <t xml:space="preserve"> Se solicito al área de planeación la ultima versión del procedimiento para dar inicio a la revisión y de ser el caso realizar los ajustes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t>
    </r>
    <r>
      <rPr>
        <b/>
        <sz val="8"/>
        <rFont val="Tahoma"/>
        <family val="2"/>
      </rPr>
      <t xml:space="preserve"> "Sin iniciar". </t>
    </r>
  </si>
  <si>
    <r>
      <rPr>
        <b/>
        <sz val="8"/>
        <rFont val="Tahoma"/>
        <family val="2"/>
      </rPr>
      <t>Reporte Sub. Financiera:</t>
    </r>
    <r>
      <rPr>
        <sz val="8"/>
        <rFont val="Tahoma"/>
        <family val="2"/>
      </rPr>
      <t xml:space="preserve"> Se solicito al área de planeación la ultima versión del procedimiento para dar inicio a la revisión y de ser el caso realizar los ajustes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</si>
  <si>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"El reporte se realizó en el aplicativo de la SHD de manera extemporánea. Para la presente el aplicativo para reportar las diferencias fue habilitado en el mes de mayo."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</si>
  <si>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Se encuentra en proceso de actualización.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"Sin iniciar". </t>
    </r>
  </si>
  <si>
    <r>
      <rPr>
        <b/>
        <sz val="8"/>
        <rFont val="Tahoma"/>
        <family val="2"/>
      </rPr>
      <t>Reporte Sub. Financiera:</t>
    </r>
    <r>
      <rPr>
        <sz val="8"/>
        <rFont val="Tahoma"/>
        <family val="2"/>
      </rPr>
      <t xml:space="preserve"> Se están realizando las actualizaciones de los procedimientos del área de presupuesto y se encuentran en proceso de aprobación y publicación.
</t>
    </r>
    <r>
      <rPr>
        <b/>
        <sz val="8"/>
        <rFont val="Tahoma"/>
        <family val="2"/>
      </rPr>
      <t>Análisis OCI:</t>
    </r>
    <r>
      <rPr>
        <sz val="8"/>
        <rFont val="Tahoma"/>
        <family val="2"/>
      </rPr>
      <t xml:space="preserve"> Se evidencia el inicio de las acciones establecidas, con los soportes remitidos por el área.  Por lo anterior, se califica como </t>
    </r>
    <r>
      <rPr>
        <b/>
        <sz val="8"/>
        <rFont val="Tahoma"/>
        <family val="2"/>
      </rPr>
      <t>"En Proceso"</t>
    </r>
    <r>
      <rPr>
        <sz val="8"/>
        <rFont val="Tahoma"/>
        <family val="2"/>
      </rPr>
      <t xml:space="preserve">.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</si>
  <si>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rexportado por el área, se Califica </t>
    </r>
    <r>
      <rPr>
        <b/>
        <sz val="8"/>
        <rFont val="Tahoma"/>
        <family val="2"/>
      </rPr>
      <t xml:space="preserve">"Sin Iniciar"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</si>
  <si>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</si>
  <si>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Y se recomienda dar inicio a la ejecución de la acción, dada su fecha de vencimiento.</t>
    </r>
  </si>
  <si>
    <r>
      <rPr>
        <b/>
        <sz val="8"/>
        <rFont val="Tahoma"/>
        <family val="2"/>
      </rPr>
      <t xml:space="preserve">Reporte Jurídica: </t>
    </r>
    <r>
      <rPr>
        <sz val="8"/>
        <rFont val="Tahoma"/>
        <family val="2"/>
      </rPr>
      <t xml:space="preserve">1.- manual modificado y resolución que lo adopta. se precisa que aunque el manual ha sido modificado en dos oportunidades más este año, dichos cambios no están referidos a la figura de la subcontratación.
2.-correo en el que se comparte con las áreas el archivo drive para revisión y ajuste de las matrices. 2.1. matrices en su estado actual (con algunos ajustes)
3.-correo en el que se propone la redacción de la nueva cláusula, minuta que incluye la cláusula.
</t>
    </r>
    <r>
      <rPr>
        <b/>
        <sz val="8"/>
        <rFont val="Tahoma"/>
        <family val="2"/>
      </rPr>
      <t>Análisis OCI:</t>
    </r>
    <r>
      <rPr>
        <sz val="8"/>
        <rFont val="Tahoma"/>
        <family val="2"/>
      </rPr>
      <t xml:space="preserve"> De acuerdo al reporte y a las evidencias remitidas se da cuenta de un avance en el cumplimiento de las actividades propuestas. Queda pendiente el ajuste a las matrices de riesgos de cada tipología contractual En caso de no ser necesario dicho ajuste, se recomienda al área que se informe en el próximo seguimiento. Por lo anterior se califica "</t>
    </r>
    <r>
      <rPr>
        <b/>
        <sz val="8"/>
        <rFont val="Tahoma"/>
        <family val="2"/>
      </rPr>
      <t xml:space="preserve">en proceso". </t>
    </r>
  </si>
  <si>
    <r>
      <rPr>
        <b/>
        <sz val="8"/>
        <rFont val="Tahoma"/>
        <family val="2"/>
      </rPr>
      <t>Reporte Planeación:</t>
    </r>
    <r>
      <rPr>
        <sz val="8"/>
        <rFont val="Tahoma"/>
        <family val="2"/>
      </rPr>
      <t xml:space="preserve"> 1. El documento descriptivo o ficha del proyecto de inversión se encuentra en construcción, se cuenta con un avance sobre la estructura de la información que se va a incluir en el mismo, para la revisión y complemento posterior por parte de las áreas involucradas. 2. La revisión y ajustes pertinentes al procedimiento de proyectos de inversión se realizará en el segundo trimestre de la vigencia.
</t>
    </r>
    <r>
      <rPr>
        <b/>
        <sz val="8"/>
        <rFont val="Tahoma"/>
        <family val="2"/>
      </rPr>
      <t xml:space="preserve">Reporte Producción: </t>
    </r>
    <r>
      <rPr>
        <sz val="8"/>
        <rFont val="Tahoma"/>
        <family val="2"/>
      </rPr>
      <t xml:space="preserve">Se inicio la revisión de la herramienta al interior de la coordinación y se sostuvo reunión con planeación quienes indicaron que la herramienta será diseñada y enviada a finales del mes de marzo. Se enviaron aportes sobre el procedimiento de proyectos de inversión a planeación en lo que respecta a la dirección operativa, este documento pertenece al proceso de planeación estratégica.
</t>
    </r>
    <r>
      <rPr>
        <b/>
        <sz val="8"/>
        <rFont val="Tahoma"/>
        <family val="2"/>
      </rPr>
      <t xml:space="preserve">Análisis OCI: </t>
    </r>
    <r>
      <rPr>
        <sz val="8"/>
        <rFont val="Tahoma"/>
        <family val="2"/>
      </rPr>
      <t xml:space="preserve">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 </t>
    </r>
    <r>
      <rPr>
        <b/>
        <sz val="8"/>
        <rFont val="Tahoma"/>
        <family val="2"/>
      </rPr>
      <t xml:space="preserve">"En Proceso" </t>
    </r>
    <r>
      <rPr>
        <sz val="8"/>
        <rFont val="Tahoma"/>
        <family val="2"/>
      </rPr>
      <t xml:space="preserve">y se recomienda tener en cuenta la fecha de ejecución programada de manera que se dé cumplimiento a lo formulado. </t>
    </r>
  </si>
  <si>
    <t>Diana Romero
Jizeth González</t>
  </si>
  <si>
    <r>
      <rPr>
        <b/>
        <sz val="8"/>
        <rFont val="Tahoma"/>
        <family val="2"/>
      </rPr>
      <t>Reporte Planeación:</t>
    </r>
    <r>
      <rPr>
        <sz val="8"/>
        <rFont val="Tahoma"/>
        <family val="2"/>
      </rPr>
      <t xml:space="preserve"> 1. Se cuenta con las últimas versiones de las fichas EBI de los proyectos de inversión publicadas en el botón de transparencia de la página web.
2. Para el reporte del primer trimestre de la vigencia en el sistema SEGPLAN, se empleó como insumo la información registrada en el aplicativo SPI del seguimiento acumulado con corte al 30 de marzo.
En cuanto al formato para el primer trimestre se utilizó con la información del proyecto 7511 y se estaba revisando su aplicabilidad para el proyecto 7505, razón por la cual el formato se empleó en prueba para el mes de abril en este proyecto.
</t>
    </r>
    <r>
      <rPr>
        <b/>
        <sz val="8"/>
        <rFont val="Tahoma"/>
        <family val="2"/>
      </rPr>
      <t xml:space="preserve">Análisis OCI: </t>
    </r>
    <r>
      <rPr>
        <sz val="8"/>
        <rFont val="Tahoma"/>
        <family val="2"/>
      </rPr>
      <t xml:space="preserve">Se evidencia la publicación de las fichas EBI de los proyectos de inversión en el botón de transparencia, se evidencia el reporte del primer trimestre de los proyectos 7505 y 7511 verificando la congruencia en el reporte de las cifras,  y se verifica la elaboración de un formato  borrador para ir diligenciando en la medida que avance del proyecto 7511,haciendo falta hacer pruebas con el proyecto 7505.  Por lo anterior, y teniendo encuentra que se harán 3 reportes más durante el año se Califica </t>
    </r>
    <r>
      <rPr>
        <b/>
        <sz val="8"/>
        <rFont val="Tahoma"/>
        <family val="2"/>
      </rPr>
      <t xml:space="preserve">"En proceso" </t>
    </r>
  </si>
  <si>
    <r>
      <t xml:space="preserve">Reporte T. Humano: </t>
    </r>
    <r>
      <rPr>
        <sz val="8"/>
        <rFont val="Tahoma"/>
        <family val="2"/>
      </rPr>
      <t>Se estipuló en las actividades del plan de integridad, Se realizará en el ultimo trimestre.</t>
    </r>
    <r>
      <rPr>
        <b/>
        <sz val="8"/>
        <rFont val="Tahoma"/>
        <family val="2"/>
      </rPr>
      <t xml:space="preserve">
                                                                                                                                                                                          Análisis OCI: </t>
    </r>
    <r>
      <rPr>
        <sz val="8"/>
        <rFont val="Tahoma"/>
        <family val="2"/>
      </rPr>
      <t xml:space="preserve">Se verifica que se incluyó en el plan de integridad la realización de la encuesta, la cuál se realizará en el último trimestre, por lo anterior se califica </t>
    </r>
    <r>
      <rPr>
        <b/>
        <sz val="8"/>
        <rFont val="Tahoma"/>
        <family val="2"/>
      </rPr>
      <t>" En proceso"</t>
    </r>
    <r>
      <rPr>
        <sz val="8"/>
        <rFont val="Tahoma"/>
        <family val="2"/>
      </rPr>
      <t xml:space="preserve"> </t>
    </r>
  </si>
  <si>
    <r>
      <t xml:space="preserve">Reporte T. Humano: </t>
    </r>
    <r>
      <rPr>
        <sz val="8"/>
        <rFont val="Tahoma"/>
        <family val="2"/>
      </rPr>
      <t>Se esta evaluando el impacto mediante encuesta virtual de las actividades y en algunos casos aleatoriamente.</t>
    </r>
    <r>
      <rPr>
        <b/>
        <sz val="8"/>
        <rFont val="Tahoma"/>
        <family val="2"/>
      </rPr>
      <t xml:space="preserve">
Análisis OCI: </t>
    </r>
    <r>
      <rPr>
        <sz val="8"/>
        <rFont val="Tahoma"/>
        <family val="2"/>
      </rPr>
      <t xml:space="preserve">Según los soportes remitidos, se verifica la realización de una encuesta en lo corrido del año, teniendo en cuenta que las actividades de bienestar se realizan durante todo el año,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</si>
  <si>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8"/>
        <rFont val="Tahoma"/>
        <family val="2"/>
      </rPr>
      <t xml:space="preserve">
Análisis OCI: </t>
    </r>
    <r>
      <rPr>
        <sz val="8"/>
        <rFont val="Tahoma"/>
        <family val="2"/>
      </rPr>
      <t xml:space="preserve">Los documentos  remitidos soportan, el primer  seguimiento realizado a  los riesgos durante el primer trimestre del  año 2021, Teniendo en cuenta que se deben realizar tres seguimientos más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</si>
  <si>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8"/>
        <rFont val="Tahoma"/>
        <family val="2"/>
      </rPr>
      <t xml:space="preserve">
Análisis OCI: </t>
    </r>
    <r>
      <rPr>
        <sz val="8"/>
        <rFont val="Tahoma"/>
        <family val="2"/>
      </rPr>
      <t xml:space="preserve">Los documentos  remitidos soportan, el primer  seguimiento realizado a  los riesgos durante el primer trimestre del  año 2021 y la herramienta de gestión utilizada, Teniendo en cuenta que se deben realizar tres seguimientos más se califica </t>
    </r>
    <r>
      <rPr>
        <b/>
        <sz val="8"/>
        <rFont val="Tahoma"/>
        <family val="2"/>
      </rPr>
      <t>" En proceso"</t>
    </r>
    <r>
      <rPr>
        <sz val="8"/>
        <rFont val="Tahoma"/>
        <family val="2"/>
      </rPr>
      <t xml:space="preserve"> para su posterior verificación.</t>
    </r>
  </si>
  <si>
    <r>
      <rPr>
        <b/>
        <sz val="8"/>
        <rFont val="Tahoma"/>
        <family val="2"/>
      </rPr>
      <t xml:space="preserve">Reporte Sub. Financiera: </t>
    </r>
    <r>
      <rPr>
        <sz val="8"/>
        <rFont val="Tahoma"/>
        <family val="2"/>
      </rPr>
      <t>No se realizó la solicitud correspondiente al área administrativa, se enviaran los soportes y avances en el  próximo reporte.</t>
    </r>
    <r>
      <rPr>
        <b/>
        <sz val="8"/>
        <rFont val="Tahoma"/>
        <family val="2"/>
      </rPr>
      <t xml:space="preserve">
</t>
    </r>
    <r>
      <rPr>
        <sz val="8"/>
        <rFont val="Tahoma"/>
        <family val="2"/>
      </rPr>
      <t xml:space="preserve">
</t>
    </r>
    <r>
      <rPr>
        <b/>
        <sz val="8"/>
        <rFont val="Tahoma"/>
        <family val="2"/>
      </rPr>
      <t xml:space="preserve">Análisis OCI: </t>
    </r>
    <r>
      <rPr>
        <sz val="8"/>
        <rFont val="Tahoma"/>
        <family val="2"/>
      </rPr>
      <t>De acuerdo con lo establecido en el Instructivo y el avance reportado por la Subdirección, se  verificará el procedimiento establecido para registro y revelación en los estados financieros del Canal, como resultado de la medición posterior.  Por lo anterior, se continúa calificando como</t>
    </r>
    <r>
      <rPr>
        <b/>
        <sz val="8"/>
        <rFont val="Tahoma"/>
        <family val="2"/>
      </rPr>
      <t xml:space="preserve"> "Incumplida"</t>
    </r>
    <r>
      <rPr>
        <sz val="8"/>
        <rFont val="Tahoma"/>
        <family val="2"/>
      </rPr>
      <t xml:space="preserve">. </t>
    </r>
  </si>
  <si>
    <r>
      <rPr>
        <b/>
        <sz val="8"/>
        <rFont val="Tahoma"/>
        <family val="2"/>
      </rPr>
      <t>Reporte S. Administrativos:</t>
    </r>
    <r>
      <rPr>
        <sz val="8"/>
        <rFont val="Tahoma"/>
        <family val="2"/>
      </rPr>
      <t xml:space="preserve"> 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teniendo en cuenta que la actividad definida es el Informe técnico sobre el deterioro de los bienes de propiedad, planta y equipo, el cuál se realiza previa solicitud del área financiera,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 para verificar la realización del informe, una vez lo solicite el área financiera.</t>
    </r>
  </si>
  <si>
    <r>
      <rPr>
        <b/>
        <sz val="8"/>
        <rFont val="Tahoma"/>
        <family val="2"/>
      </rPr>
      <t xml:space="preserve">Análisis OCI: </t>
    </r>
    <r>
      <rPr>
        <sz val="8"/>
        <rFont val="Tahoma"/>
        <family val="2"/>
      </rPr>
      <t xml:space="preserve">El área no adelantó reporte de avances sobre la ejecución de las actividades; sin embargo, se evidencian las actas del 6 de mayo y 31 de agosto de 2021 en las que se adelantó la socialización de los avances en materia del software de gestión documental que se viene diseñando. Teniendo en cuenta que las actividades siguen en proceso no se ha realizado la socialización de la herramienta tecnológica a los funcionarios y/o contratistas del canal ni las jornadas de inducción para el manejo adecuado de la herramienta tecnológica de conformidad con lo formulado. 
Por lo anterior, se califica la acción con alerta </t>
    </r>
    <r>
      <rPr>
        <b/>
        <sz val="8"/>
        <rFont val="Tahoma"/>
        <family val="2"/>
      </rPr>
      <t>"Incumplida"</t>
    </r>
    <r>
      <rPr>
        <sz val="8"/>
        <rFont val="Tahoma"/>
        <family val="2"/>
      </rPr>
      <t xml:space="preserve"> y se procederá a programar una mesa de trabajo con el área de Sistemas de manera que se puedan establecer acciones y plazos en lo referente a la puesta en marcha del Sistema de Gestión Documental en proceso de Diseño.</t>
    </r>
  </si>
  <si>
    <r>
      <t xml:space="preserve">Reporte Comunicaciones: </t>
    </r>
    <r>
      <rPr>
        <sz val="8"/>
        <rFont val="Tahoma"/>
        <family val="2"/>
      </rPr>
      <t xml:space="preserve">El manual estratégico de comunicaciones del distrito ya fue solicitado y recibido, es por esto que la coordinación tiene como actual tarea la socialización del mismo a nivel interno para realizar la actualización del documento interno conforme a los lineamientos distritales.
</t>
    </r>
    <r>
      <rPr>
        <b/>
        <sz val="8"/>
        <rFont val="Tahoma"/>
        <family val="2"/>
      </rPr>
      <t xml:space="preserve">Análisis OCI: </t>
    </r>
    <r>
      <rPr>
        <sz val="8"/>
        <rFont val="Tahoma"/>
        <family val="2"/>
      </rPr>
      <t xml:space="preserve">Teniendo en cuenta el reporte del área, así como el soporte suministrado no se observan avances sobre la actualización del documento formulado en las acciones del plan; de igual manera de conformidad con la fecha de terminación determinada para el 30 de junio de 2021, la acción se califica con alerta </t>
    </r>
    <r>
      <rPr>
        <b/>
        <sz val="8"/>
        <rFont val="Tahoma"/>
        <family val="2"/>
      </rPr>
      <t>"Incumplida"</t>
    </r>
    <r>
      <rPr>
        <sz val="8"/>
        <rFont val="Tahoma"/>
        <family val="2"/>
      </rPr>
      <t xml:space="preserve"> y se reitera la recomendación de adelantar las actividades pendientes que den cabal cumplimiento a lo programado. </t>
    </r>
  </si>
  <si>
    <r>
      <rPr>
        <b/>
        <sz val="8"/>
        <rFont val="Tahoma"/>
        <family val="2"/>
      </rPr>
      <t xml:space="preserve">Reporte Comunicaciones: </t>
    </r>
    <r>
      <rPr>
        <sz val="8"/>
        <rFont val="Tahoma"/>
        <family val="2"/>
      </rPr>
      <t xml:space="preserve">El manual de comunicaciones para la crisis ya se encuentra actualizado y socializado por parte de la coordinación, razón por la cual actualmente se encuentra en fase revisión y retroalimentación por parte de secretaría general y gerencia para realizar los últimos ajustes y pasar a fase de publicación.
</t>
    </r>
    <r>
      <rPr>
        <b/>
        <sz val="8"/>
        <rFont val="Tahoma"/>
        <family val="2"/>
      </rPr>
      <t xml:space="preserve">Análisis OCI: </t>
    </r>
    <r>
      <rPr>
        <sz val="8"/>
        <rFont val="Tahoma"/>
        <family val="2"/>
      </rPr>
      <t xml:space="preserve">Teniendo en cuenta lo indicado por el área, así como el soporte remitido de socialización a la Gerencia y Secretaría General para revisión el 17 de agosto de 2021 y de conformidad con la fecha de ejecución establecida para el 30 de junio de 2021, se califica la acción con alerta </t>
    </r>
    <r>
      <rPr>
        <b/>
        <sz val="8"/>
        <rFont val="Tahoma"/>
        <family val="2"/>
      </rPr>
      <t>"Incumplida"</t>
    </r>
    <r>
      <rPr>
        <sz val="8"/>
        <rFont val="Tahoma"/>
        <family val="2"/>
      </rPr>
      <t xml:space="preserve"> y se reitera la recomendación de adelantar las actividades pendientes que den cabal cumplimiento a lo programado en el plan. </t>
    </r>
  </si>
  <si>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
Análisis OCI: </t>
    </r>
    <r>
      <rPr>
        <sz val="8"/>
        <rFont val="Tahoma"/>
        <family val="2"/>
      </rPr>
      <t xml:space="preserve">Conforme a lo reportado, se evidencia la adopción formal del instructivo y su publicación en la intranet, el cuál define como se elaborará la medición posterior de los bienes susceptibles de deterioro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
    </r>
    <r>
      <rPr>
        <b/>
        <sz val="8"/>
        <rFont val="Tahoma"/>
        <family val="2"/>
      </rPr>
      <t xml:space="preserve">"Terminada Extemporánea" </t>
    </r>
    <r>
      <rPr>
        <sz val="8"/>
        <rFont val="Tahoma"/>
        <family val="2"/>
      </rPr>
      <t>con estado</t>
    </r>
    <r>
      <rPr>
        <b/>
        <sz val="8"/>
        <rFont val="Tahoma"/>
        <family val="2"/>
      </rPr>
      <t xml:space="preserve"> "Abierta"</t>
    </r>
    <r>
      <rPr>
        <sz val="8"/>
        <rFont val="Tahoma"/>
        <family val="2"/>
      </rPr>
      <t xml:space="preserve">  para realizar una verificación de las solicitudes que se remitan desde el área financiera durante el año 2021 y verificar el Informe técnico sobre los bienes susceptibles de deterioro y avalúo de la entidad.</t>
    </r>
  </si>
  <si>
    <r>
      <t xml:space="preserve">Análisis OCI: </t>
    </r>
    <r>
      <rPr>
        <sz val="8"/>
        <rFont val="Tahoma"/>
        <family val="2"/>
      </rPr>
      <t xml:space="preserve">El área no adelantó reporte de avances sobre la ejecución de las actividades; sin embargo, se procede a la verificación de los soportes remitidos evidenciando que posterior a la aprobación del PINAR el 29 de abril en CIGD, se realizó la actualización en la intranet en julio de 2021 y socializada vía comunicado interno del 9 de agosto de 2021; a pesar de lo indicado, no se han adelantado seguimientos al Plan de conformidad con lo formulado en las actividades. 
Teniendo en cuenta lo anterior, se tienen en cuenta los avances; sin embargo, de conformidad con la fecha de terminación de la acción se califica con alerta </t>
    </r>
    <r>
      <rPr>
        <b/>
        <sz val="8"/>
        <rFont val="Tahoma"/>
        <family val="2"/>
      </rPr>
      <t>"Incumplida"</t>
    </r>
    <r>
      <rPr>
        <sz val="8"/>
        <rFont val="Tahoma"/>
        <family val="2"/>
      </rPr>
      <t xml:space="preserve"> y se reitera la recomendación de adelantar las acciones correspondientes para dar cabal cumplimiento a lo establecido.</t>
    </r>
  </si>
  <si>
    <r>
      <rPr>
        <b/>
        <sz val="8"/>
        <rFont val="Tahoma"/>
        <family val="2"/>
      </rPr>
      <t xml:space="preserve">Análisis OCI: </t>
    </r>
    <r>
      <rPr>
        <sz val="8"/>
        <rFont val="Tahoma"/>
        <family val="2"/>
      </rPr>
      <t xml:space="preserve">El área no adelanta reporte de avances sobre la ejecución de las acciones formuladas, así como tampoco se adelanta el cargue de soportes para su evaluación por lo que la acción mantiene su calificación con alerta </t>
    </r>
    <r>
      <rPr>
        <b/>
        <sz val="8"/>
        <rFont val="Tahoma"/>
        <family val="2"/>
      </rPr>
      <t>"Incumplida"</t>
    </r>
    <r>
      <rPr>
        <sz val="8"/>
        <rFont val="Tahoma"/>
        <family val="2"/>
      </rPr>
      <t xml:space="preserve"> y se reitera la recomendación de adelantar las actividades pendientes de ejecución con el fin de dar cabal cumplimiento a lo formulado, así como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</si>
  <si>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se adelanta la verificación de los soportes cargados en la herramienta diseñada por la Oficina de Control Interno, observando la matriz de riesgos de corrupción del proceso; sin embargo, lo suministrado no tiene relación con lo que se ha venido adelantando por parte de gestión documental, de igual manera, al no suministrarse información sobre la inclusión de los riesgos en el plan de emergencias se mantiene la calificación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de manera que se pueda verificar la actualización y socialización del documento construido. </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</si>
  <si>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igual manera el 27 de agosto se adelantó una mesa de acompañamiento sobre identificación de actividades y puntos de control de los procedimientos. Teniendo en cuenta lo anterior, así como la fecha de terminación establecida se califica la acción con alerta </t>
    </r>
    <r>
      <rPr>
        <b/>
        <sz val="8"/>
        <rFont val="Tahoma"/>
        <family val="2"/>
      </rPr>
      <t xml:space="preserve">"Incumplida" </t>
    </r>
    <r>
      <rPr>
        <sz val="8"/>
        <rFont val="Tahoma"/>
        <family val="2"/>
      </rPr>
      <t>y se recomienda al área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</si>
  <si>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sin embargo, se procede a la verificación de los soportes remitidos evidenciando que posterior a la aprobación del PINAR el 29 de abril en CIGD, se realizó la actualización en la intranet en julio de 2021 y socializada vía comunicado interno del 9 de agosto de 2021; a pesar de lo indicado, no se han adelantado seguimientos al Plan de conformidad con lo formulado en las actividades. 
Teniendo en cuenta lo anterior, se tienen en cuenta los avances; sin embargo, de conformidad con la fecha de terminación de la acción se califica con alerta </t>
    </r>
    <r>
      <rPr>
        <b/>
        <sz val="8"/>
        <rFont val="Tahoma"/>
        <family val="2"/>
      </rPr>
      <t>"Incumplida"</t>
    </r>
    <r>
      <rPr>
        <sz val="8"/>
        <rFont val="Tahoma"/>
        <family val="2"/>
      </rPr>
      <t xml:space="preserve"> y se reitera la recomendación de adelantar las acciones correspondientes para dar cabal cumplimiento a lo establecido, así como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</si>
  <si>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rPr>
        <b/>
        <sz val="8"/>
        <rFont val="Tahoma"/>
        <family val="2"/>
      </rPr>
      <t>Análisis OCI:</t>
    </r>
    <r>
      <rPr>
        <sz val="8"/>
        <rFont val="Tahoma"/>
        <family val="2"/>
      </rPr>
      <t xml:space="preserve"> El área no adelantó reporte de avances sobre la ejecución de las actividades; sin embargo, se procede a la verificación de los soportes remitidos, observando que no se adelantó la modificación del documento entregado en formato Word "Informe biodeterioro", así como tampoco se evidencia que se haya adelantado su socialización a las áreas involucradas en el seguimiento adelantado por el área de gestión documental. 
Teniendo en cuenta lo anterior, así como las fechas establecidas para ejecución se mantiene la calificación con alerta </t>
    </r>
    <r>
      <rPr>
        <b/>
        <sz val="8"/>
        <rFont val="Tahoma"/>
        <family val="2"/>
      </rPr>
      <t>"Incumplida"</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</si>
  <si>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r>
      <t xml:space="preserve">Análisis OCI: </t>
    </r>
    <r>
      <rPr>
        <sz val="8"/>
        <rFont val="Tahoma"/>
        <family val="2"/>
      </rPr>
      <t xml:space="preserve">Si bien el área no adelantó el reporte de avances sobre la ejecución de las acciones formuladas en el plan de mejoramiento, se observa el soporte de las capacitaciones sobre el diligenciamiento del FUID en mayo y junio de 2021 por parte del equipo de Gestión Documental; sin embargo, no se evidencian los soportes del seguimiento adelantado al diligenciamiento del FUID por parte de las áreas misionales de conformidad con lo programado en el plan. 
Teniendo en cuenta lo anterior, así como la fecha de terminación establecida se mantiene la calificación de la acción con alerta </t>
    </r>
    <r>
      <rPr>
        <b/>
        <sz val="8"/>
        <rFont val="Tahoma"/>
        <family val="2"/>
      </rPr>
      <t>"Incumplida"</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</si>
  <si>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r>
      <rPr>
        <b/>
        <sz val="8"/>
        <rFont val="Tahoma"/>
        <family val="2"/>
      </rPr>
      <t xml:space="preserve">Reporte Sub. Financiera: </t>
    </r>
    <r>
      <rPr>
        <sz val="8"/>
        <rFont val="Tahoma"/>
        <family val="2"/>
      </rPr>
      <t xml:space="preserve">Se agendo una reunión con el Director Operativo y el área técnica para el día 15 de septiembre de 2021. 
</t>
    </r>
    <r>
      <rPr>
        <b/>
        <sz val="8"/>
        <rFont val="Tahoma"/>
        <family val="2"/>
      </rPr>
      <t xml:space="preserve">Análisis OCI: </t>
    </r>
    <r>
      <rPr>
        <sz val="8"/>
        <rFont val="Tahoma"/>
        <family val="2"/>
      </rPr>
      <t xml:space="preserve">Se evidencia citación referida. Se recomienda a la Subdirección avanzar con las actividades propuestas, teniendo en cuenta que ya venció el plazo definido para su ejecución y ha pasado más de 1 año de la formulación de la misma, sin evidenciar avance. Por lo anterior, se califica como </t>
    </r>
    <r>
      <rPr>
        <b/>
        <sz val="8"/>
        <rFont val="Tahoma"/>
        <family val="2"/>
      </rPr>
      <t>"En proceso"</t>
    </r>
    <r>
      <rPr>
        <sz val="8"/>
        <rFont val="Tahoma"/>
        <family val="2"/>
      </rPr>
      <t xml:space="preserve">. </t>
    </r>
  </si>
  <si>
    <r>
      <rPr>
        <b/>
        <sz val="8"/>
        <rFont val="Tahoma"/>
        <family val="2"/>
      </rPr>
      <t xml:space="preserve">Reporte Sub. Financiera: </t>
    </r>
    <r>
      <rPr>
        <sz val="8"/>
        <rFont val="Tahoma"/>
        <family val="2"/>
      </rPr>
      <t xml:space="preserve">El contador de la Entidad ha realizado las reclasificaciones y actualizaciones pertinentes al Catalogo de cuentas de acuerdo a la estipulado por la CGN 
</t>
    </r>
    <r>
      <rPr>
        <b/>
        <sz val="8"/>
        <rFont val="Tahoma"/>
        <family val="2"/>
      </rPr>
      <t xml:space="preserve">
Análisis OCI: </t>
    </r>
    <r>
      <rPr>
        <sz val="8"/>
        <rFont val="Tahoma"/>
        <family val="2"/>
      </rPr>
      <t xml:space="preserve">La Subdirección Financiera remitió el Catálogo de Cuentas del Canal que junto a los dos correos de las fechas referidas en los soportes (Tercer cuatrimestre 2020, que no se reportó dentro de este y primero del 2021), se califica como </t>
    </r>
    <r>
      <rPr>
        <b/>
        <sz val="8"/>
        <rFont val="Tahoma"/>
        <family val="2"/>
      </rPr>
      <t xml:space="preserve">"Terminada extemporánea". </t>
    </r>
  </si>
  <si>
    <r>
      <rPr>
        <b/>
        <sz val="8"/>
        <rFont val="Tahoma"/>
        <family val="2"/>
      </rPr>
      <t>Reporte Sub. Financiera:</t>
    </r>
    <r>
      <rPr>
        <sz val="8"/>
        <rFont val="Tahoma"/>
        <family val="2"/>
      </rPr>
      <t xml:space="preserve"> Se adjuntas conciliaciones bancarias correspondiente al año 2020 y año 2021 de Enero a Julio, las conciliaciones correspondientes al mes de agosto se encuentran en proceso de elaboración. 
</t>
    </r>
    <r>
      <rPr>
        <b/>
        <sz val="8"/>
        <rFont val="Tahoma"/>
        <family val="2"/>
      </rPr>
      <t>Análisis OCI:</t>
    </r>
    <r>
      <rPr>
        <sz val="8"/>
        <rFont val="Tahoma"/>
        <family val="2"/>
      </rPr>
      <t xml:space="preserve"> Teniendo en cuenta que se remiten soportes que no corresponden a la acción de mejora definida, la cual se relaciona con la actualización del procedimiento "Estados Financieros" en el que se incluya el punto de control definido y su respectiva socialización. Se insta a la Subdirección Financiera, a  reportar avances y soportes de la acción de mejora. Tener en cuenta que el plazo definido para las actividades propuestas ya venció. Por lo anterior, se continúa calificando como </t>
    </r>
    <r>
      <rPr>
        <b/>
        <sz val="8"/>
        <rFont val="Tahoma"/>
        <family val="2"/>
      </rPr>
      <t>"Incumplida"</t>
    </r>
    <r>
      <rPr>
        <sz val="8"/>
        <rFont val="Tahoma"/>
        <family val="2"/>
      </rPr>
      <t>.</t>
    </r>
  </si>
  <si>
    <r>
      <rPr>
        <b/>
        <sz val="8"/>
        <rFont val="Tahoma"/>
        <family val="2"/>
      </rPr>
      <t>Análisis OCI:</t>
    </r>
    <r>
      <rPr>
        <sz val="8"/>
        <rFont val="Tahoma"/>
        <family val="2"/>
      </rPr>
      <t xml:space="preserve"> No se puede evidenciar avance para esta acción, teniendo en cuenta que la Subdirección Financiera, no remitió soportes para el primer y segundo cuatrimestre de la vigencia. Por lo anterior, se continúa calificando como </t>
    </r>
    <r>
      <rPr>
        <b/>
        <sz val="8"/>
        <rFont val="Tahoma"/>
        <family val="2"/>
      </rPr>
      <t>"Incumplida"</t>
    </r>
    <r>
      <rPr>
        <sz val="8"/>
        <rFont val="Tahoma"/>
        <family val="2"/>
      </rPr>
      <t xml:space="preserve">. </t>
    </r>
  </si>
  <si>
    <r>
      <rPr>
        <b/>
        <sz val="8"/>
        <rFont val="Tahoma"/>
        <family val="2"/>
      </rPr>
      <t>Análisis OCI:</t>
    </r>
    <r>
      <rPr>
        <sz val="8"/>
        <rFont val="Tahoma"/>
        <family val="2"/>
      </rPr>
      <t xml:space="preserve"> No se puede evidenciar avance para esta acción, teniendo en cuenta que la Subdirección Financiera, no remitió soportes para el primer y segundo cuatrimestre de la vigencia. Por lo anterior, se califica con alerta </t>
    </r>
    <r>
      <rPr>
        <b/>
        <sz val="8"/>
        <rFont val="Tahoma"/>
        <family val="2"/>
      </rPr>
      <t>"Incumplida".</t>
    </r>
  </si>
  <si>
    <r>
      <rPr>
        <b/>
        <sz val="8"/>
        <rFont val="Tahoma"/>
        <family val="2"/>
      </rPr>
      <t xml:space="preserve">Reporte Sub. Financiera: </t>
    </r>
    <r>
      <rPr>
        <sz val="8"/>
        <rFont val="Tahoma"/>
        <family val="2"/>
      </rPr>
      <t xml:space="preserve">Se agendo una reunión con Recursos Humanos y el área jurídica para el día 20 de septiembre. 
</t>
    </r>
    <r>
      <rPr>
        <b/>
        <sz val="8"/>
        <rFont val="Tahoma"/>
        <family val="2"/>
      </rPr>
      <t>Análisis OCI:</t>
    </r>
    <r>
      <rPr>
        <sz val="8"/>
        <rFont val="Tahoma"/>
        <family val="2"/>
      </rPr>
      <t xml:space="preserve"> Se verifica citación a reunión, a través de Google Meet. De acuerdo con el avance remitido y el plazo fijado, se califica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</si>
  <si>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 xml:space="preserve">El instructivo se reviso y esta pendiente la articulación con lo estipulado en la resolución 441 de 2019.  </t>
    </r>
    <r>
      <rPr>
        <b/>
        <sz val="8"/>
        <rFont val="Tahoma"/>
        <family val="2"/>
      </rPr>
      <t xml:space="preserve">
</t>
    </r>
    <r>
      <rPr>
        <sz val="8"/>
        <rFont val="Tahoma"/>
        <family val="2"/>
      </rPr>
      <t xml:space="preserve">
</t>
    </r>
    <r>
      <rPr>
        <b/>
        <sz val="8"/>
        <rFont val="Tahoma"/>
        <family val="2"/>
      </rPr>
      <t>Análisis OCI:</t>
    </r>
    <r>
      <rPr>
        <sz val="8"/>
        <rFont val="Tahoma"/>
        <family val="2"/>
      </rPr>
      <t xml:space="preserve"> El formato proforma de notas esta en proceso de actualización teniendo en cuenta lo indicado por la CGN en la resolución 193 de 2020.  Sin embargo, las notas y revelaciones correspondientes al año 2020 fueron elaboradas con base a las plantillas sugeridas por la CGN.
Por lo anterior, se continúa calificando como</t>
    </r>
    <r>
      <rPr>
        <b/>
        <sz val="8"/>
        <rFont val="Tahoma"/>
        <family val="2"/>
      </rPr>
      <t xml:space="preserve"> "Incumplida". </t>
    </r>
  </si>
  <si>
    <r>
      <rPr>
        <b/>
        <sz val="8"/>
        <color rgb="FF000000"/>
        <rFont val="Tahoma"/>
        <family val="2"/>
      </rPr>
      <t xml:space="preserve">Reporte Sistemas: </t>
    </r>
    <r>
      <rPr>
        <sz val="8"/>
        <color rgb="FF000000"/>
        <rFont val="Tahoma"/>
        <family val="2"/>
      </rPr>
      <t xml:space="preserve">Para el periodo reportado, se actualizaron los siguientes documentos, los cuales fueron publicados en la carpeta de sistemas de la intranet:
* AGRI-SI-GU-008 GUÍA DE ACCESO Y
SERVICIOS DE RED
* Se encuentra en proceso de actualización el manual AGRI-SI-MN-006 MANUAL DE POLÍTICAS 
COMPLEMENTARIAS DE SEGURIDAD DE LA INFORMACIÓN.
Lo anterior se actualizó acorde a la operación del área de sistemas.
</t>
    </r>
    <r>
      <rPr>
        <b/>
        <sz val="8"/>
        <color rgb="FF000000"/>
        <rFont val="Tahoma"/>
        <family val="2"/>
      </rPr>
      <t xml:space="preserve">Análisis OCI: </t>
    </r>
    <r>
      <rPr>
        <sz val="8"/>
        <color rgb="FF000000"/>
        <rFont val="Tahoma"/>
        <family val="2"/>
      </rPr>
      <t>De conformidad con la formulación la acción se encuentra vigente. Se ha adelantado el cumplimiento de la acción pero sigue pendiente actualizar documentos del proceso como el AGRI-SI-MN-006 MANUAL DE POLÍTICAS COMPLEMENTARIAS DE SEGURIDAD DE LA INFORMACIÓN. De acuerdo al anterior seguimiento, al corte de este se tiene 17 documentos actualizados de 42. De acuerdo a la fecha programada para la terminación de la acción , se califica "</t>
    </r>
    <r>
      <rPr>
        <b/>
        <sz val="8"/>
        <color rgb="FF000000"/>
        <rFont val="Tahoma"/>
        <family val="2"/>
      </rPr>
      <t>en proceso</t>
    </r>
    <r>
      <rPr>
        <sz val="8"/>
        <color rgb="FF000000"/>
        <rFont val="Tahoma"/>
        <family val="2"/>
      </rPr>
      <t xml:space="preserve">". </t>
    </r>
  </si>
  <si>
    <r>
      <t xml:space="preserve">Reporte Sistemas: </t>
    </r>
    <r>
      <rPr>
        <sz val="8"/>
        <rFont val="Tahoma"/>
        <family val="2"/>
      </rPr>
      <t xml:space="preserve"> a) Desde la vigencia del 2020 se implementó la solución tecnológica de soporte en la intranet de la entidad, la cual se ha venido utilizando para la gestión de los requerimientos e incidentes de soporte técnico, sin embargo para el periodo del reporte se realizaron mejoras, con el fin de que sea accesible para todas las áreas de la entidad que requieran un soporte de cada una de las categorías y serán resueltas en corto tiempo. 
b) El avance de la acción es reportada por Planeación. 
c) Durante los meses de mayo hasta agosto, no se tenia contrato de mantenimiento, por consiguiente no se generó ningún informe, el contrato para mantenimiento se encuentra en proceso para ser implementado a partir de octubre.
d) Administrativa realizó el 18 de junio la respectiva verificación física de los bienes ubicados en el data de la 69 quedando todo completamente plaquetizados hasta esa fecha.
e) En diciembre del 2020 se realizó la actualización del documento PETI 2021-2024, con el respectivo  ajuste a la hoja de ruta con los proyectos planeados para ejecutar en las vigencias 2021-2024.
</t>
    </r>
    <r>
      <rPr>
        <b/>
        <sz val="8"/>
        <rFont val="Tahoma"/>
        <family val="2"/>
      </rPr>
      <t xml:space="preserve">Reporte S. Administrativos: d) </t>
    </r>
    <r>
      <rPr>
        <sz val="8"/>
        <rFont val="Tahoma"/>
        <family val="2"/>
      </rPr>
      <t xml:space="preserve">Para el numeral d de las acciones a adelantar, se informa que, por parte del área de Servicios Administrativos se realizó el pasado 3 de junio la respectiva verificación física a los bienes ubicados en el centro de datos de la 69 con el fin de corroborar la información encontrando que, varios elementos se encontraban con la placa de inventarios en un lugar de difícil visibilidad por lo que, se procedió a nuevamente plaquetizar tal como se refleja en las evidencias subidas en la carpeta correspondiente.
</t>
    </r>
    <r>
      <rPr>
        <b/>
        <sz val="8"/>
        <rFont val="Tahoma"/>
        <family val="2"/>
      </rPr>
      <t>Reporte Planeación: b).</t>
    </r>
    <r>
      <rPr>
        <sz val="8"/>
        <rFont val="Tahoma"/>
        <family val="2"/>
      </rPr>
      <t xml:space="preserve"> Teniendo en cuenta que en lo que respecta a planeación la acción ya está ejecutada agradecemos se califique como cumplida para este proceso.  No se hace entrega de soportes nuevos ya que ya la acción se encuentra finalizada. 
</t>
    </r>
    <r>
      <rPr>
        <b/>
        <sz val="8"/>
        <rFont val="Tahoma"/>
        <family val="2"/>
      </rPr>
      <t>Análisis OCI:</t>
    </r>
    <r>
      <rPr>
        <sz val="8"/>
        <rFont val="Tahoma"/>
        <family val="2"/>
      </rPr>
      <t xml:space="preserve"> Según lo reportado por el área de planeación, se evidencia el cumplimiento del numeral B, donde se consolida un repositorio único para la para la recepción y almacenamiento de evidencias orientadas al reporte del plan de acción y el fortalecimiento organizacional.</t>
    </r>
    <r>
      <rPr>
        <b/>
        <sz val="8"/>
        <rFont val="Tahoma"/>
        <family val="2"/>
      </rPr>
      <t xml:space="preserve"> Para el área de planeación la acción ya se encuentra finalizada.</t>
    </r>
    <r>
      <rPr>
        <sz val="8"/>
        <rFont val="Tahoma"/>
        <family val="2"/>
      </rPr>
      <t xml:space="preserve">
El  área de S. Administrativos soporta cumplimiento  de la actividad D, los soportes evidencian  la corroboración física y cambios de placas borrosas o en mal estado de los elementos ubicados en la casa de la calle 69, acción pendiente para finalizar con sus actividades.  </t>
    </r>
    <r>
      <rPr>
        <b/>
        <sz val="8"/>
        <rFont val="Tahoma"/>
        <family val="2"/>
      </rPr>
      <t>Para el área de S. Administrativos  la acción ya se encuentra finalizada.</t>
    </r>
    <r>
      <rPr>
        <sz val="8"/>
        <rFont val="Tahoma"/>
        <family val="2"/>
      </rPr>
      <t xml:space="preserve">
Desde el reporte de sistemas se evidencia la falta de contrato vigente durante los meses mayo hasta agosto, no se tuvo el tercer ítem de las actividades formuladas. Esto quiere decir que hace falta una de cinco actividades de la acción. Debido a que se venció el plazo establecido para la acción se califica con la alerta de</t>
    </r>
    <r>
      <rPr>
        <b/>
        <sz val="8"/>
        <rFont val="Tahoma"/>
        <family val="2"/>
      </rPr>
      <t xml:space="preserve"> "Incumplida". </t>
    </r>
  </si>
  <si>
    <r>
      <rPr>
        <b/>
        <sz val="8"/>
        <color rgb="FF000000"/>
        <rFont val="Tahoma"/>
        <family val="2"/>
      </rPr>
      <t xml:space="preserve">Reporte Sistemas: </t>
    </r>
    <r>
      <rPr>
        <sz val="8"/>
        <color rgb="FF000000"/>
        <rFont val="Tahoma"/>
        <family val="2"/>
      </rPr>
      <t xml:space="preserve">En la formulación del plan estratégico 2021-2024 se definieron acciones y formulación de indicadores relacionados con los DOMINIOS ARQUITECTURA EMPRESARIAL para la implementación de la Política de Gobierno Digital.
</t>
    </r>
    <r>
      <rPr>
        <b/>
        <sz val="8"/>
        <color rgb="FF000000"/>
        <rFont val="Tahoma"/>
        <family val="2"/>
      </rPr>
      <t xml:space="preserve">Análisis OCI: </t>
    </r>
    <r>
      <rPr>
        <sz val="8"/>
        <color rgb="FF000000"/>
        <rFont val="Tahoma"/>
        <family val="2"/>
      </rPr>
      <t>Reiteración de lo dicho en el anterior seguimiento: "</t>
    </r>
    <r>
      <rPr>
        <i/>
        <sz val="8"/>
        <color rgb="FF000000"/>
        <rFont val="Tahoma"/>
        <family val="2"/>
      </rPr>
      <t xml:space="preserve">se evidencia una posibilidad de mejora en la formulación de estos indicadores pues no es clara la relación de medición entre los numeradores y denominadores pues ambos apuntan al seguimiento del porcentaje de avance. Se sugiere al área revisar indicadores para que estén conforme a las guía DAFP vigente para la elaboración de indicadores  de gestión".. </t>
    </r>
    <r>
      <rPr>
        <sz val="8"/>
        <color rgb="FF000000"/>
        <rFont val="Tahoma"/>
        <family val="2"/>
      </rPr>
      <t xml:space="preserve">Lo anterior respecto a los indicadores relacionados en la tabla numero 13  pagina 49 del PLAN ESTRATÉGICO DE TECNOLOGÍAS DE LA INFORMACIÓN - PETI.. Adicionalmente no se encuentra conexión entre esos indicadores con los habilitadores transversales de la política de gobierno digital (Servicios ciudadanos digitales, arquitectura y seguridad y privacidad) tal como lo plantea la acción </t>
    </r>
    <r>
      <rPr>
        <i/>
        <sz val="8"/>
        <color rgb="FF000000"/>
        <rFont val="Tahoma"/>
        <family val="2"/>
      </rPr>
      <t>"Definir un plan de trabajo para la implementación de la política de gobierno digital, con indicadores de seguimiento en los tres habilitadores trasversales"</t>
    </r>
    <r>
      <rPr>
        <sz val="8"/>
        <color rgb="FF000000"/>
        <rFont val="Tahoma"/>
        <family val="2"/>
      </rPr>
      <t>. Por lo anterior se califica "</t>
    </r>
    <r>
      <rPr>
        <b/>
        <sz val="8"/>
        <color rgb="FF000000"/>
        <rFont val="Tahoma"/>
        <family val="2"/>
      </rPr>
      <t>en proceso".</t>
    </r>
  </si>
  <si>
    <r>
      <rPr>
        <b/>
        <sz val="8"/>
        <color rgb="FF000000"/>
        <rFont val="Tahoma"/>
        <family val="2"/>
      </rPr>
      <t xml:space="preserve">Reporte Sistemas: </t>
    </r>
    <r>
      <rPr>
        <sz val="8"/>
        <color rgb="FF000000"/>
        <rFont val="Tahoma"/>
        <family val="2"/>
      </rPr>
      <t xml:space="preserve">Para la implementación de la ISO:27002 se continua con la actualización del documento Manual de Políticas Complementarias de Seguridad de la Información (AGRI-SI-MN-006), con el fin de actualizar los lineamientos acorde a los dominios de la ISO 27001 e ISO 27002, el documento será enviado en el mes de octubre para publicación en la INTRANET.
Lo anterior se articuló con la matriz del MSPI actualizada en el mes de junio.
</t>
    </r>
    <r>
      <rPr>
        <b/>
        <sz val="8"/>
        <color rgb="FF000000"/>
        <rFont val="Tahoma"/>
        <family val="2"/>
      </rPr>
      <t xml:space="preserve">Análisis OCI: </t>
    </r>
    <r>
      <rPr>
        <sz val="8"/>
        <color rgb="FF000000"/>
        <rFont val="Tahoma"/>
        <family val="2"/>
      </rPr>
      <t xml:space="preserve">Lo reportado y los sopores no dan cuenta de lo informado en el anterior seguimiento. Se dejo abierta la acción para que se aportaran los soportes correspondientes  a las actividades programadas en el cronograma establecido en el numeral 8 del PLAN DE SEGURIDAD Y PRIVACIDAD DE LA INFORMACIÓN. Lo anterior según lo informado y aportado como soporte correspondiente a esta acción identificada con el numeral 11,3,3. Al no ser aportados los soportes de dicho cronograma, se mantiene en estado </t>
    </r>
    <r>
      <rPr>
        <b/>
        <sz val="8"/>
        <color rgb="FF000000"/>
        <rFont val="Tahoma"/>
        <family val="2"/>
      </rPr>
      <t>"Abierta"</t>
    </r>
  </si>
  <si>
    <r>
      <rPr>
        <b/>
        <sz val="8"/>
        <color theme="1"/>
        <rFont val="Tahoma"/>
        <family val="2"/>
      </rPr>
      <t xml:space="preserve">Reporte Sistemas: </t>
    </r>
    <r>
      <rPr>
        <sz val="8"/>
        <color theme="1"/>
        <rFont val="Tahoma"/>
        <family val="2"/>
      </rPr>
      <t xml:space="preserve">a) y b) Se diseñó el Plan Estratégico de Tecnologías de la Información 2021-2024, donde se incluyó el marco de referencia de arquitectura empresarial incluyendo los siete (7) dominios del modelo guía del Mintic.
c) Se elaboró y público en la intranet el CATÁLOGO DE SERVICIOS DE TECNOLOGÍAS DE LA INFORMACIÓN - AGRI-SI-GU-010. 
d) Se finalizó la elaboración del Plan de calidad para desarrollo de Software, este se encuentra en proceso de revisión para ser publicado en la carpeta de calidad de sistemas.
e), f) y g) De acuerdo a los desarrollos planeados, diseñados e implementados para los procesos administrativos de la entidad, la guía de metodología de desarrollo debe ser revisada y ajustada, esta actividad será realizada por la profesional documentadora de desarrollo quien ingreso en el mes de julio para apoyar estas actividades. Por lo anterior, la actividad se iniciará en el mes de septiembre y tiene como fecha de finalización en noviembre de 2021.
h) El Plan de Continuidad del Negocio ya se encuentra actualizado y publicado en la intranet en la carpeta de sistemas.
i) El avance es entregado por Planeación.
j) La implementación del protocolo de Ipv6, para el periodo reportado se realizaron las siguientes actividades: Registros DNS Servidor de dominio CCAPITAL.LOCAL, Registros DHCP servidor de dominio CCAPITAL.GOV.CO, Segmentación de redes IPv4/IPv6 en el firewall fortinet 401E y configuración en dual stack para la VLAN 504.
k) Se desarrolló el plan de sensibilización del sistema de gestión de seguridad de la información, teniendo en cuenta los lineamientos de la Política de Gobierno Digital, este fue presentado ante el comité institucional de gestión y desempeño, así mismo se publicó en la intranet.
</t>
    </r>
    <r>
      <rPr>
        <b/>
        <sz val="8"/>
        <color theme="1"/>
        <rFont val="Tahoma"/>
        <family val="2"/>
      </rPr>
      <t xml:space="preserve">Análisis OCI: </t>
    </r>
    <r>
      <rPr>
        <sz val="8"/>
        <color theme="1"/>
        <rFont val="Tahoma"/>
        <family val="2"/>
      </rPr>
      <t>Conforme a lo reportado en los literales d) , e), f) y g), siguen faltando actividades formuladas en la acción. Teniendo en cuenta la fecha programada, y teniendo en cuenta el avance de la acción, se califica "</t>
    </r>
    <r>
      <rPr>
        <b/>
        <sz val="8"/>
        <color theme="1"/>
        <rFont val="Tahoma"/>
        <family val="2"/>
      </rPr>
      <t xml:space="preserve">en proceso". </t>
    </r>
    <r>
      <rPr>
        <sz val="8"/>
        <color theme="1"/>
        <rFont val="Tahoma"/>
        <family val="2"/>
      </rPr>
      <t xml:space="preserve">Es importante tener en cuenta que la fecha de vencimiento de la acción es 31 de diciembre de 2021, en caso de requerir tiempo adicional es importante tener en cuenta los lineamientos señalados en la Circular Interna 024 de 2020. 
</t>
    </r>
  </si>
  <si>
    <r>
      <rPr>
        <b/>
        <sz val="8"/>
        <color theme="1"/>
        <rFont val="Tahoma"/>
        <family val="2"/>
      </rPr>
      <t xml:space="preserve">Reporte Sistemas: </t>
    </r>
    <r>
      <rPr>
        <sz val="8"/>
        <color theme="1"/>
        <rFont val="Tahoma"/>
        <family val="2"/>
      </rPr>
      <t xml:space="preserve">a)En el mes de junio fue actualizada la información del Instrumento de Medición MSPI, el cual fue reportado en el mismo mes a la Alta Consejería Distrital de TIC.
b) c) La matriz SOA fue actualizada en el mes de diciembre del 2020, sin embargo se encuentra en proceso de revisión y armonización con la actualización del instrumento MSPI realizado en junio de la actual vigencia.
</t>
    </r>
    <r>
      <rPr>
        <b/>
        <sz val="8"/>
        <color theme="1"/>
        <rFont val="Tahoma"/>
        <family val="2"/>
      </rPr>
      <t xml:space="preserve">Análisis OCI: </t>
    </r>
    <r>
      <rPr>
        <sz val="8"/>
        <color theme="1"/>
        <rFont val="Tahoma"/>
        <family val="2"/>
      </rPr>
      <t>Revisados los soportes y teniendo presente lo relatado por el area, se ha cumplido con la primera actividad de la acción. Sigue pendiente se culmine todo lo relacionado con la segunda y tercera actividad. En vista de la fecha programada se califica "</t>
    </r>
    <r>
      <rPr>
        <b/>
        <sz val="8"/>
        <color theme="1"/>
        <rFont val="Tahoma"/>
        <family val="2"/>
      </rPr>
      <t xml:space="preserve">en proceso". </t>
    </r>
    <r>
      <rPr>
        <sz val="8"/>
        <color theme="1"/>
        <rFont val="Tahoma"/>
        <family val="2"/>
      </rPr>
      <t xml:space="preserve">Es importante tener en cuenta que la fecha de vencimiento de la acción es 31 de diciembre de 2021, en caso de requerir tiempo adicional es importante tener en cuenta los lineamientos señalados en la Circular Interna 024 de 2020. </t>
    </r>
  </si>
  <si>
    <r>
      <rPr>
        <b/>
        <sz val="8"/>
        <color theme="1"/>
        <rFont val="Tahoma"/>
        <family val="2"/>
      </rPr>
      <t xml:space="preserve">Reporte Sistemas: </t>
    </r>
    <r>
      <rPr>
        <sz val="8"/>
        <color theme="1"/>
        <rFont val="Tahoma"/>
        <family val="2"/>
      </rPr>
      <t xml:space="preserve">a) El AGRI-SI-PL-005 PLAN DE SENSIBILIZACIÓN DEL SGSI se encuentra publicado en la intranet
</t>
    </r>
    <r>
      <rPr>
        <b/>
        <sz val="8"/>
        <color theme="1"/>
        <rFont val="Tahoma"/>
        <family val="2"/>
      </rPr>
      <t xml:space="preserve">Análisis OCI: </t>
    </r>
    <r>
      <rPr>
        <sz val="8"/>
        <color theme="1"/>
        <rFont val="Tahoma"/>
        <family val="2"/>
      </rPr>
      <t>El area reporta con soportes el cumplimiento de las dos primeras actividades de la formulación de la acción. Queda pendiente el reporte con evidencia de la tercera actividad planteada. Por lo tanto se califica "</t>
    </r>
    <r>
      <rPr>
        <b/>
        <sz val="8"/>
        <color theme="1"/>
        <rFont val="Tahoma"/>
        <family val="2"/>
      </rPr>
      <t>en proceso".</t>
    </r>
    <r>
      <rPr>
        <sz val="8"/>
        <color theme="1"/>
        <rFont val="Tahoma"/>
        <family val="2"/>
      </rPr>
      <t xml:space="preserve"> Es importante tener en cuenta que la fecha de vencimiento de la acción es 31 de diciembre de 2021, en caso de requerir tiempo adicional es importante tener en cuenta los lineamientos señalados en la Circular Interna 024 de 2020. 
 </t>
    </r>
  </si>
  <si>
    <r>
      <t xml:space="preserve">Reporte At. Ciudadano: </t>
    </r>
    <r>
      <rPr>
        <sz val="8"/>
        <rFont val="Tahoma"/>
        <family val="2"/>
      </rPr>
      <t xml:space="preserve">1. Se recibió por parte de la Alcaldía el Manual Operativo del Defensor a la Ciudadanía el cual será socializado el próximo mes. 2. Se envió en junio un informe a la gerencia con las recomendaciones sugeridas.
</t>
    </r>
    <r>
      <rPr>
        <b/>
        <sz val="8"/>
        <rFont val="Tahoma"/>
        <family val="2"/>
      </rPr>
      <t xml:space="preserve">Análisis OCI: </t>
    </r>
    <r>
      <rPr>
        <sz val="8"/>
        <rFont val="Tahoma"/>
        <family val="2"/>
      </rPr>
      <t xml:space="preserve">Se evidencia el informe remitido con corte a junio sobre las actividades desempeñadas por la Secretaría General en el que se incluyen las actividades de atención al Ciudadano; sin embargo, es importante que se tenga en cuenta para la presentación de éste la inclusión de las </t>
    </r>
    <r>
      <rPr>
        <i/>
        <sz val="8"/>
        <rFont val="Tahoma"/>
        <family val="2"/>
      </rPr>
      <t>"recomendaciones sugeridas por los particulares que tengan por objeto mejorar el servicio que preste la entidad, racionalizar el empleo de los recursos disponibles y hacer más participativa la gestión pública"</t>
    </r>
    <r>
      <rPr>
        <sz val="8"/>
        <rFont val="Tahoma"/>
        <family val="2"/>
      </rPr>
      <t xml:space="preserve"> teniendo en cuenta lo formulado y adelantar la identificación clara de lo que se recomienda a la Gerencia para la toma de decisiones. 
Por lo anterior, se califica la acción </t>
    </r>
    <r>
      <rPr>
        <b/>
        <sz val="8"/>
        <rFont val="Tahoma"/>
        <family val="2"/>
      </rPr>
      <t>"En Proceso"</t>
    </r>
    <r>
      <rPr>
        <sz val="8"/>
        <rFont val="Tahoma"/>
        <family val="2"/>
      </rPr>
      <t xml:space="preserve"> y se reitera la recomendación de adelantar las actividades pendientes que permitan darle cabal cumplimiento a lo formulado dentro de las fechas establecidas. </t>
    </r>
  </si>
  <si>
    <r>
      <t xml:space="preserve">Reporte At. Ciudadano: </t>
    </r>
    <r>
      <rPr>
        <sz val="8"/>
        <rFont val="Tahoma"/>
        <family val="2"/>
      </rPr>
      <t>1. Aunque se hizo la solicitud al área de Servicios Administrativos, teniendo en cuenta los cambios estructurales que tiene la entidad se encuentra en proceso de adquisición la señalización en braille. 2. Se encuentra en proceso de adquisición por parte de Servicios Administrativos un aviso hablador en la entrada de la entidad con los horarios de atención y los requisitos para acceder a los servicios. 3. Se adquirió el Jivo Chat en versión pro lo que permite la medición de los tiempos en este canal, esto se puede evidenciar en los informes de PQRS donde se detalla esta información. 4.  Se encuentra en proceso de adquisición por parte de Servicios Administrativos  una cartelera y/o aviso hablador en la oficina de Atención al Ciudadano con la Política de Tratamiento de Datos Personales. 5. Se realizó en el mes de abril dos capacitaciones en temas de atención al ciudadano al personal que cumple las funciones de aseo y vigilancia, las próximas capacitaciones se tienen programadas para el mes de octubre. 6. Se realizó por parte de Recursos Humanos una certificación de  competencias laborales  en el tema de atención al ciudadano con el SENA. 7. Se envió en junio un informe a la gerencia con las recomendaciones sugeridas.</t>
    </r>
    <r>
      <rPr>
        <b/>
        <sz val="8"/>
        <rFont val="Tahoma"/>
        <family val="2"/>
      </rPr>
      <t xml:space="preserve">
Análisis OCI: </t>
    </r>
    <r>
      <rPr>
        <sz val="8"/>
        <rFont val="Tahoma"/>
        <family val="2"/>
      </rPr>
      <t>Se adelanta la verificación de los soportes entregados por el área evidenciando que se ha venido adelantando el seguimiento a las mejoras frente a la implementación en Braille, la adquisición del software de atención del chat de la página web y el aviso de conformidad con lo formulado en el Plan, así mismo se evidencia que para la actividad 6 se establece "Realizar una solicitud de evaluación al área de Recursos Humanos en el marco de la implementación de la política y de estándares de excelencia en materia de atención al ciudadano" remitiéndose el certificado del curso Atender clientes de acuerdo con procedimiento de servicio y normativa - NIVEL INTERMEDIO del SENA lo cual si bien fortalece las competencias de la Auxiliar de Atención al Ciudadano no es coherente con lo determinado en la acción por lo que se recomienda adelantar la solicitud establecida. Por último frente al informe remitido a Gerencia General es importante que se tenga en cuenta para la presentación de éste la inclusión de las "recomendaciones sugeridas por los particulares que tengan por objeto mejorar el servicio que preste la entidad, racionalizar el empleo de los recursos disponibles y hacer más participativa la gestión pública" teniendo en cuenta la acción planteada. 
Teniendo en cuenta lo anterior, se califica la acción</t>
    </r>
    <r>
      <rPr>
        <b/>
        <sz val="8"/>
        <rFont val="Tahoma"/>
        <family val="2"/>
      </rPr>
      <t xml:space="preserve"> "En Proceso" </t>
    </r>
    <r>
      <rPr>
        <sz val="8"/>
        <rFont val="Tahoma"/>
        <family val="2"/>
      </rPr>
      <t>y se recomienda verificar el plan formulado con el fin de adelantar las actividades pendientes que permitan darle cabal cumplimiento a lo formulado dentro de los plazos establecidos para tal fin.</t>
    </r>
  </si>
  <si>
    <r>
      <rPr>
        <b/>
        <sz val="8"/>
        <rFont val="Tahoma"/>
        <family val="2"/>
      </rPr>
      <t>Reporte T. Humano</t>
    </r>
    <r>
      <rPr>
        <sz val="8"/>
        <rFont val="Tahoma"/>
        <family val="2"/>
      </rPr>
      <t xml:space="preserve">: Se genera por parte de la empresa de contrato y de las capacitaciones internas de Capital un proceso de evaluación del proceso de capacitación de manera digital y se adjunta los formatos con sus respectivas respuestas. 
</t>
    </r>
    <r>
      <rPr>
        <b/>
        <sz val="8"/>
        <rFont val="Tahoma"/>
        <family val="2"/>
      </rPr>
      <t>Análisis OCI:</t>
    </r>
    <r>
      <rPr>
        <sz val="8"/>
        <rFont val="Tahoma"/>
        <family val="2"/>
      </rPr>
      <t xml:space="preserve">  Se verifican los soportes remitidos, los cuales evidencian los formatos digitales diligenciados para evaluar las capacitaciones realizadas, sin embargo, de  la actividad 4. Socializar, no se adjuntan evidencias. Por lo anterior,  se califica como </t>
    </r>
    <r>
      <rPr>
        <b/>
        <sz val="8"/>
        <rFont val="Tahoma"/>
        <family val="2"/>
      </rPr>
      <t xml:space="preserve">"En proceso"  </t>
    </r>
  </si>
  <si>
    <r>
      <t xml:space="preserve">Reporte T. Humano: </t>
    </r>
    <r>
      <rPr>
        <sz val="8"/>
        <rFont val="Tahoma"/>
        <family val="2"/>
      </rPr>
      <t>Proceso pendiente.</t>
    </r>
    <r>
      <rPr>
        <b/>
        <sz val="8"/>
        <rFont val="Tahoma"/>
        <family val="2"/>
      </rPr>
      <t xml:space="preserve">
Análisis OCI: </t>
    </r>
    <r>
      <rPr>
        <sz val="8"/>
        <rFont val="Tahoma"/>
        <family val="2"/>
      </rPr>
      <t xml:space="preserve">Según lo reportado por el área, la acción se califica </t>
    </r>
    <r>
      <rPr>
        <b/>
        <sz val="8"/>
        <rFont val="Tahoma"/>
        <family val="2"/>
      </rPr>
      <t xml:space="preserve">"Sin iniciar" </t>
    </r>
    <r>
      <rPr>
        <sz val="8"/>
        <rFont val="Tahoma"/>
        <family val="2"/>
      </rPr>
      <t xml:space="preserve"> y se recomienda adelantar y remitir evidencia de las acciones formuladas, teniendo en cuenta el tiempo propuesto para cumplir con la acción.</t>
    </r>
  </si>
  <si>
    <r>
      <t xml:space="preserve">Reporte Comunicaciones: </t>
    </r>
    <r>
      <rPr>
        <sz val="8"/>
        <rFont val="Tahoma"/>
        <family val="2"/>
      </rPr>
      <t xml:space="preserve">En la jornada de reinducción del 21 de abril del 2021 se socializaron los ajustes la ruta de revisión del contenido a publicar o difundir, acción que se encuentra sujeta al ajuste de procedimientos de comunicación interna con los que hoy en día se trabajan. Adicionalmente, la última coordinadora de prensa y comunicaciones realizó la estrategia de comunicaciones que socializó con la gerencia del canal y la cual se anexa en el repositorio destinado.
</t>
    </r>
    <r>
      <rPr>
        <b/>
        <sz val="8"/>
        <rFont val="Tahoma"/>
        <family val="2"/>
      </rPr>
      <t xml:space="preserve">Análisis OCI: </t>
    </r>
    <r>
      <rPr>
        <sz val="8"/>
        <rFont val="Tahoma"/>
        <family val="2"/>
      </rPr>
      <t xml:space="preserve">De conformidad con lo informado por el área, así como los soportes entregados se adelantó la socialización de la ruta de la comunicación colaborativa y externa, así como de la estratégica diseñada para Comunicaciones; sin embargo, no se evidencia la finalización de la revisión, actualización y socialización de los procedimientos, por lo que teniendo en cuenta la fecha de terminación de la acción se califica con alerta </t>
    </r>
    <r>
      <rPr>
        <b/>
        <sz val="8"/>
        <rFont val="Tahoma"/>
        <family val="2"/>
      </rPr>
      <t>"Incumplida"</t>
    </r>
    <r>
      <rPr>
        <sz val="8"/>
        <rFont val="Tahoma"/>
        <family val="2"/>
      </rPr>
      <t xml:space="preserve"> y se reitera la recomendación de adelantar lo pendiente para dar cabal cumplimiento a lo formulado. </t>
    </r>
  </si>
  <si>
    <r>
      <t xml:space="preserve">Reporte Comunicación: </t>
    </r>
    <r>
      <rPr>
        <sz val="8"/>
        <rFont val="Tahoma"/>
        <family val="2"/>
      </rPr>
      <t xml:space="preserve">Se está trabajando en la formulación de la Política de Comunicaciones, basada en el Manual de Comunicaciones Distrital. Adicionalmente, como avance al material de este documento, se consolido el desarrollo y diseño del Brief unificado, el cual ya fue actualizado, socializado con los colaboradores d ella entidad y actualmente se encuentra publicado en la intranet.
</t>
    </r>
    <r>
      <rPr>
        <b/>
        <sz val="8"/>
        <rFont val="Tahoma"/>
        <family val="2"/>
      </rPr>
      <t xml:space="preserve">Análisis OCI: </t>
    </r>
    <r>
      <rPr>
        <sz val="8"/>
        <rFont val="Tahoma"/>
        <family val="2"/>
      </rPr>
      <t xml:space="preserve">Verificados los soportes remitidos por el área no se evidencia la relación con la actualización y socialización del plan de comunicaciones en el que se incluya el Brief y la estrategia con la que cuenta el área, sumado a lo anterior se estableció la fecha de terminación para el 31 de diciembre de 2020 por lo que la acción se califica con alerta </t>
    </r>
    <r>
      <rPr>
        <b/>
        <sz val="8"/>
        <rFont val="Tahoma"/>
        <family val="2"/>
      </rPr>
      <t xml:space="preserve">"Incumplida" </t>
    </r>
    <r>
      <rPr>
        <sz val="8"/>
        <rFont val="Tahoma"/>
        <family val="2"/>
      </rPr>
      <t xml:space="preserve">y se reitera la recomendación de adelantar las actividades pendientes que permitan darle cabal cumplimiento a lo formulado.  </t>
    </r>
  </si>
  <si>
    <r>
      <t xml:space="preserve">Reporte Comunicaciones: </t>
    </r>
    <r>
      <rPr>
        <sz val="8"/>
        <rFont val="Tahoma"/>
        <family val="2"/>
      </rPr>
      <t xml:space="preserve">A través de los últimos cuatro meses la coordinación ha llevado a  cabo un informe de impactos para evaluar la efectividad de sus comunicaciones externas y así realizar un monitoreo de las acciones de free press.
</t>
    </r>
    <r>
      <rPr>
        <b/>
        <sz val="8"/>
        <rFont val="Tahoma"/>
        <family val="2"/>
      </rPr>
      <t xml:space="preserve">Análisis OCI: </t>
    </r>
    <r>
      <rPr>
        <sz val="8"/>
        <rFont val="Tahoma"/>
        <family val="2"/>
      </rPr>
      <t xml:space="preserve">Se verifican los soportes remitidos evidenciando el seguimiento adelantado a las actividades free press; sin embargo, no se evidencia la inclusión de los mecanismos en la estrategia de comunicaciones, de manera que se identifique de manera clara cómo se evalúa la efectividad de los canales de comunicación externa, de conformidad con lo formulado en el plan. 
Teniendo en cuenta lo anterior, así como la fecha de terminación establecida para el 31 de diciembre de 2020, se califica la acción con alerta </t>
    </r>
    <r>
      <rPr>
        <b/>
        <sz val="8"/>
        <rFont val="Tahoma"/>
        <family val="2"/>
      </rPr>
      <t xml:space="preserve">"Incumplida" </t>
    </r>
    <r>
      <rPr>
        <sz val="8"/>
        <rFont val="Tahoma"/>
        <family val="2"/>
      </rPr>
      <t xml:space="preserve">y se reitera la recomendación de adelantar las actividades pendientes que permitan darle cabal cumplimiento a lo formulado. </t>
    </r>
  </si>
  <si>
    <r>
      <rPr>
        <b/>
        <sz val="8"/>
        <rFont val="Tahoma"/>
        <family val="2"/>
      </rPr>
      <t>Reporte Sub. Financiera:</t>
    </r>
    <r>
      <rPr>
        <sz val="8"/>
        <rFont val="Tahoma"/>
        <family val="2"/>
      </rPr>
      <t xml:space="preserve">  La resolución se encuentra en proceso de revisión por parte del Subdirector Financiero.
</t>
    </r>
    <r>
      <rPr>
        <b/>
        <sz val="8"/>
        <rFont val="Tahoma"/>
        <family val="2"/>
      </rPr>
      <t>Análisis OCI:</t>
    </r>
    <r>
      <rPr>
        <sz val="8"/>
        <rFont val="Tahoma"/>
        <family val="2"/>
      </rPr>
      <t xml:space="preserve"> Remiten borrador de Resolución del Comité de Inversiones del Canal, con la actualización respectiva. Sin embargo el correo con la remisión al Subdirector Financiero, es del 13 de septiembre. Se recuerda a la Subdirección que los soportes que se remiten y el avance reportado debe corresponder al cuatrimestre respectivo, para este caso, el segundo de 2021, con corte a 31 de agosto.  Igualmente se valida el soporte como avance y se califica la acción como  </t>
    </r>
    <r>
      <rPr>
        <b/>
        <sz val="8"/>
        <rFont val="Tahoma"/>
        <family val="2"/>
      </rPr>
      <t>"En Proceso".</t>
    </r>
  </si>
  <si>
    <r>
      <rPr>
        <b/>
        <sz val="8"/>
        <rFont val="Tahoma"/>
        <family val="2"/>
      </rPr>
      <t>Reporte Sub. Financiera:</t>
    </r>
    <r>
      <rPr>
        <sz val="8"/>
        <rFont val="Tahoma"/>
        <family val="2"/>
      </rPr>
      <t xml:space="preserve">
1. La actualización al  Proceso de inversiones de la entidad se encuentra en proceso de actualización.
2. El Informe diario de Tesorería se encuentra ya actualizado y socializado por el área de planeación.
</t>
    </r>
    <r>
      <rPr>
        <b/>
        <sz val="8"/>
        <rFont val="Tahoma"/>
        <family val="2"/>
      </rPr>
      <t>Análisis OCI:</t>
    </r>
    <r>
      <rPr>
        <sz val="8"/>
        <rFont val="Tahoma"/>
        <family val="2"/>
      </rPr>
      <t xml:space="preserve"> La Subdirección no reporta avance para este segundo cuatrimestre de 2021. Vuelve a reportar lo mismo que en el anterior.  Por lo anterior, se califica </t>
    </r>
    <r>
      <rPr>
        <b/>
        <sz val="8"/>
        <rFont val="Tahoma"/>
        <family val="2"/>
      </rPr>
      <t xml:space="preserve">"En proceso" </t>
    </r>
    <r>
      <rPr>
        <sz val="8"/>
        <rFont val="Tahoma"/>
        <family val="2"/>
      </rPr>
      <t>y se recomienda al área, revisar el análisis realizado por la Oficina de Control Interno en cada uno de los procesos de retroalimentación que se realizan.</t>
    </r>
  </si>
  <si>
    <r>
      <rPr>
        <b/>
        <sz val="8"/>
        <rFont val="Tahoma"/>
        <family val="2"/>
      </rPr>
      <t>Reporte Sub. Financiera:</t>
    </r>
    <r>
      <rPr>
        <sz val="8"/>
        <rFont val="Tahoma"/>
        <family val="2"/>
      </rPr>
      <t xml:space="preserve"> Desde el mes de septiembre 2020 a agosto 2021, Canal Capital no ha realizado ninguna inversión en renta fija.
</t>
    </r>
    <r>
      <rPr>
        <b/>
        <sz val="8"/>
        <rFont val="Tahoma"/>
        <family val="2"/>
      </rPr>
      <t>Análisis OCI:</t>
    </r>
    <r>
      <rPr>
        <sz val="8"/>
        <rFont val="Tahoma"/>
        <family val="2"/>
      </rPr>
      <t xml:space="preserve"> Según reporte para el segundo cuatrimestre de 2021, no se han realizado Comités de Inversiones, por lo que no se han expedido actas de estos.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</si>
  <si>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1.  Se encuentra en proceso de elaboración y revisión del borrador de creación del  Comité  para  Seguimiento  y  Control Financiero que establece  la  Resolución  No.  SHD- 00315 del 17 de Octubre de 2019. 
</t>
    </r>
    <r>
      <rPr>
        <b/>
        <sz val="8"/>
        <rFont val="Tahoma"/>
        <family val="2"/>
      </rPr>
      <t>Análisis OCI:</t>
    </r>
    <r>
      <rPr>
        <sz val="8"/>
        <rFont val="Tahoma"/>
        <family val="2"/>
      </rPr>
      <t xml:space="preserve"> Se evidencia documento borrador "Resolución Comité Financiero" del Canal. Es importante que se revise, establezca y soporte el reporte mensual de este Comité (una vez haya sido creado)  en cuanto a sus funciones de hacer seguimiento, control financiero y verificación del cumplimiento de la Resolución HD- 00315 del 17 de Octubre de 2019.  Por lo anterior, se califica como </t>
    </r>
    <r>
      <rPr>
        <b/>
        <sz val="8"/>
        <rFont val="Tahoma"/>
        <family val="2"/>
      </rPr>
      <t>"En Proceso"</t>
    </r>
    <r>
      <rPr>
        <sz val="8"/>
        <rFont val="Tahoma"/>
        <family val="2"/>
      </rPr>
      <t xml:space="preserve">. </t>
    </r>
  </si>
  <si>
    <r>
      <rPr>
        <b/>
        <sz val="8"/>
        <rFont val="Tahoma"/>
        <family val="2"/>
      </rPr>
      <t xml:space="preserve">Reporte Sub. Financiera: </t>
    </r>
    <r>
      <rPr>
        <sz val="8"/>
        <rFont val="Tahoma"/>
        <family val="2"/>
      </rPr>
      <t xml:space="preserve">1. Se ha realizado reuniones con el área de sistemas y la subdirección financiera en lo que tiene que ver con la adquisición y requerimientos para nuevo EPR.
</t>
    </r>
    <r>
      <rPr>
        <b/>
        <sz val="8"/>
        <rFont val="Tahoma"/>
        <family val="2"/>
      </rPr>
      <t>Análisis OCI:</t>
    </r>
    <r>
      <rPr>
        <sz val="8"/>
        <rFont val="Tahoma"/>
        <family val="2"/>
      </rPr>
      <t xml:space="preserve"> Se evidencia programación de mesa de trabajo para el 15/09/2021, con el asunto Software Financiero.  Adicional, se adjuntan a dicho correo las actas de reunión de fechas 24/03/2021, 05/05/2021, 09/06/2021, 15/06/2021, 06/07/2021, 05/08/2021 y 01/09/2021. Es importante que se adjunten las actas de las reuniones sostenidas con el área de sistemas, como soporte de esta acción de mejora, para validar el avance reportado y los acuerdos o compromisos adquiridos. De acuerdo con la fecha de finalización de la acción se mantiene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</si>
  <si>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1. Una vez  registrada la información bancaria, se diligencia el archivo de Excel con la información conciliada mes a mes.
</t>
    </r>
    <r>
      <rPr>
        <b/>
        <sz val="8"/>
        <rFont val="Tahoma"/>
        <family val="2"/>
      </rPr>
      <t>Análisis OCI:</t>
    </r>
    <r>
      <rPr>
        <sz val="8"/>
        <rFont val="Tahoma"/>
        <family val="2"/>
      </rPr>
      <t xml:space="preserve"> Se evidenció diligenciamiento de todas las cuentas en el formato referido, desde noviembre de 2020 hasta el corte de este seguimiento (agosto 2021). De acuerdo con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</si>
  <si>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1. Una vez la información conciliada en bancos, se procede a diligenciar el formato CB-115 Información de inversiones de Sivicof mensualmente.
</t>
    </r>
    <r>
      <rPr>
        <b/>
        <sz val="8"/>
        <rFont val="Tahoma"/>
        <family val="2"/>
      </rPr>
      <t>Análisis OCI:</t>
    </r>
    <r>
      <rPr>
        <sz val="8"/>
        <rFont val="Tahoma"/>
        <family val="2"/>
      </rPr>
      <t xml:space="preserve"> Se evidenciaron diez reportes de Sivicof desde noviembre 2020 hasta agosto de 2021, de acuerdo con el corte de este seguimiento para el segundo cuatrimestre de 2021. 
Teniendo en cuenta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</si>
  <si>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adjuntan todos los memorandos y socializaciones realizadas con la Revisoría Fiscal, no se realizan actas de los cambios que se hacen con base a las auditorías pero la revisoría fiscal siempre verifica que se realicen los cambios y/o ajustes que sean susceptible de hacer.
</t>
    </r>
    <r>
      <rPr>
        <b/>
        <sz val="8"/>
        <rFont val="Tahoma"/>
        <family val="2"/>
      </rPr>
      <t>Análisis OCI:</t>
    </r>
    <r>
      <rPr>
        <sz val="8"/>
        <rFont val="Tahoma"/>
        <family val="2"/>
      </rPr>
      <t xml:space="preserve"> No se pueden evidenciar avances para esta acción, de acuerdo con la acción formulada por la Subdirección Financiera: "Generar actas donde se evidencie el cumplimiento de las observaciones dejadas de la Revisoría Fiscal con sus respectivos soportes. ". Se recomienda a la Subdirección suscribir y remitir las actas que se propuso realizar, para evidenciar las correcciones, subsanaciones o cambios que surgen de los memorandos de la Revisoría Fiscal.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</si>
  <si>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encuentra en proceso de desarrollo el ERP INHOUSE, el cual ya tiene habilitado en producción los módulos de pasantes, denuncias, soportes, configuración y en desarrollo se encuentran los módulos de financiera y contratos.
Puesta en producción del ERP del canal en el sitio de la intranet  http://intranet.canalcapital.gov.co/erp/ 
Análisis, diseño, desarrollo, implantación e implementación del módulo de denuncias para el área de talento humano, en funcionamiento en el sitio http://intranet.canalcapital.gov.co/intranet/rrhh/denuncia/ 
</t>
    </r>
    <r>
      <rPr>
        <b/>
        <sz val="8"/>
        <rFont val="Tahoma"/>
        <family val="2"/>
      </rPr>
      <t xml:space="preserve">
Análisis OCI: S</t>
    </r>
    <r>
      <rPr>
        <sz val="8"/>
        <rFont val="Tahoma"/>
        <family val="2"/>
      </rPr>
      <t xml:space="preserve">e evidencia programación de mesa de trabajo para el 15/09/2021, con el asunto Software Financiero.  Adicional, se adjuntan a dicho correo las actas de reunión de fechas 24/03/2021, 05/05/2021, 09/06/2021, 15/06/2021, 06/07/2021, 05/08/2021 y 01/09/2021. Es importante que se adjunten las actas de las reuniones sostenidas con el área de sistemas, como soporte de esta acción de mejora, para validar el avance reportado y los acuerdos o compromisos adquiridos. De acuerdo con la fecha de finalización de la acción se mantiene como "En Proceso". </t>
    </r>
  </si>
  <si>
    <r>
      <rPr>
        <b/>
        <sz val="8"/>
        <rFont val="Tahoma"/>
        <family val="2"/>
      </rPr>
      <t>Reporte Sub. Financiera:</t>
    </r>
    <r>
      <rPr>
        <sz val="8"/>
        <rFont val="Tahoma"/>
        <family val="2"/>
      </rPr>
      <t xml:space="preserve"> El procedimiento AGFF-PD-010 LIQUIDACION DE ORDENES DE PAGO ya se encuentra debidamente actualizado 
</t>
    </r>
    <r>
      <rPr>
        <b/>
        <sz val="8"/>
        <rFont val="Tahoma"/>
        <family val="2"/>
      </rPr>
      <t>Análisis OCI:</t>
    </r>
    <r>
      <rPr>
        <sz val="8"/>
        <rFont val="Tahoma"/>
        <family val="2"/>
      </rPr>
      <t xml:space="preserve"> Se verificó la actualización y publicación del procedimiento en la intranet, versión 9 del 01/06/2021, dentro del segundo cuatrimestre de la vigencia.  Por lo anterior, se califica como</t>
    </r>
    <r>
      <rPr>
        <b/>
        <sz val="8"/>
        <rFont val="Tahoma"/>
        <family val="2"/>
      </rPr>
      <t xml:space="preserve"> "Terminada". </t>
    </r>
  </si>
  <si>
    <r>
      <rPr>
        <b/>
        <sz val="8"/>
        <rFont val="Tahoma"/>
        <family val="2"/>
      </rPr>
      <t>Reporte Sub. Financiera:</t>
    </r>
    <r>
      <rPr>
        <sz val="8"/>
        <rFont val="Tahoma"/>
        <family val="2"/>
      </rPr>
      <t xml:space="preserve"> El instructivo  AGFF-CO-IN.003 se encuentra pendiente de actualización 
</t>
    </r>
    <r>
      <rPr>
        <b/>
        <sz val="8"/>
        <rFont val="Tahoma"/>
        <family val="2"/>
      </rPr>
      <t>Análisis OCI:</t>
    </r>
    <r>
      <rPr>
        <sz val="8"/>
        <rFont val="Tahoma"/>
        <family val="2"/>
      </rPr>
      <t xml:space="preserve"> No se pueden evidenciar avances para esta acción, la Subdirección Financiera, no remitió soportes con corte a los primeros cuatrimestres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</si>
  <si>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"El reporte se realizó en el aplicativo de la SHD de manera extemporánea. Para la presente el aplicativo para reportar las diferencias fue habilitado en el mes de mayo."
</t>
    </r>
    <r>
      <rPr>
        <b/>
        <sz val="8"/>
        <rFont val="Tahoma"/>
        <family val="2"/>
      </rPr>
      <t>Análisis OCI:</t>
    </r>
    <r>
      <rPr>
        <sz val="8"/>
        <rFont val="Tahoma"/>
        <family val="2"/>
      </rPr>
      <t xml:space="preserve"> No se pueden evidenciar avances para esta acción, la Subdirección Financiera, no remitió soportes con corte al primer ni el segundo  cuatrimestre de la vigencia.  Por lo anterior, se califica como </t>
    </r>
    <r>
      <rPr>
        <b/>
        <sz val="8"/>
        <rFont val="Tahoma"/>
        <family val="2"/>
      </rPr>
      <t xml:space="preserve">"Sin iniciar".  </t>
    </r>
    <r>
      <rPr>
        <sz val="8"/>
        <rFont val="Tahoma"/>
        <family val="2"/>
      </rPr>
      <t>Es importante que se revise al interior de la Subdirección, sobre el cumplimiento de esta actividad obligatoria dentro del ciclo contable del Canal y el Distrito.</t>
    </r>
  </si>
  <si>
    <r>
      <rPr>
        <b/>
        <sz val="8"/>
        <rFont val="Tahoma"/>
        <family val="2"/>
      </rPr>
      <t>Análisis OCI:</t>
    </r>
    <r>
      <rPr>
        <sz val="8"/>
        <rFont val="Tahoma"/>
        <family val="2"/>
      </rPr>
      <t xml:space="preserve"> Se evidenció actualización del procedimiento Elaboración de facturas código AGFF-FA-PD-014, versión 16 del 17/06/2021, en la intranet del Instituto. Sin embargo, no se evidenció reporte por parte de la Subdirección Financiera.  Se recomienda revisar y ajustar los soportes. Una vez revisada esta actualización del procedimiento, no se observa la inclusión de los parámetros a tener en cuenta por inconvenientes tecnológicos. Por lo anterior, se califica </t>
    </r>
    <r>
      <rPr>
        <b/>
        <sz val="8"/>
        <rFont val="Tahoma"/>
        <family val="2"/>
      </rPr>
      <t>"En Proceso"</t>
    </r>
    <r>
      <rPr>
        <sz val="8"/>
        <rFont val="Tahoma"/>
        <family val="2"/>
      </rPr>
      <t>.</t>
    </r>
  </si>
  <si>
    <r>
      <rPr>
        <b/>
        <sz val="8"/>
        <rFont val="Tahoma"/>
        <family val="2"/>
      </rPr>
      <t>Análisis OCI:</t>
    </r>
    <r>
      <rPr>
        <sz val="8"/>
        <rFont val="Tahoma"/>
        <family val="2"/>
      </rPr>
      <t xml:space="preserve"> La Subdirección Administrativa no reportó avance en esta acción, ni soportes. Sin embargo, se evidenció en otras acciones y en la intranet la actualización de los procedimientos de la Subdirección Administrativa y Financiera, en los que se evidenció actualización de normograma. Como no se ha finalizado el plazo ni la actualización de todos los procedimientos, se califica como </t>
    </r>
    <r>
      <rPr>
        <b/>
        <sz val="8"/>
        <rFont val="Tahoma"/>
        <family val="2"/>
      </rPr>
      <t>"En Proceso"</t>
    </r>
    <r>
      <rPr>
        <sz val="8"/>
        <rFont val="Tahoma"/>
        <family val="2"/>
      </rPr>
      <t xml:space="preserve">. </t>
    </r>
  </si>
  <si>
    <r>
      <rPr>
        <b/>
        <sz val="8"/>
        <rFont val="Tahoma"/>
        <family val="2"/>
      </rPr>
      <t>Reporte Planeación:</t>
    </r>
    <r>
      <rPr>
        <sz val="8"/>
        <rFont val="Tahoma"/>
        <family val="2"/>
      </rPr>
      <t xml:space="preserve"> Se avanzó en la creación del instrumento de recolección de información y se hizo la solicitud de dicha información a todos los responsables, así mismo se actualizó parcialmente el documento de Word de caracterización. 
</t>
    </r>
    <r>
      <rPr>
        <b/>
        <sz val="8"/>
        <rFont val="Tahoma"/>
        <family val="2"/>
      </rPr>
      <t xml:space="preserve">Análisis OCI: </t>
    </r>
    <r>
      <rPr>
        <sz val="8"/>
        <rFont val="Tahoma"/>
        <family val="2"/>
      </rPr>
      <t xml:space="preserve">Se videncia la elaboración y envío del instrumento de recolección de información a los responsables, y un borrador de la versión 2 del documento caracterización de usuarios.  Según lo rexportado por el área, se Califica </t>
    </r>
    <r>
      <rPr>
        <b/>
        <sz val="8"/>
        <rFont val="Tahoma"/>
        <family val="2"/>
      </rPr>
      <t xml:space="preserve">"En proceso"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</si>
  <si>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Desde planeación se trabajó el tema y está en proceso de publicación en el botón de transparencia atendiendo la nueva estructura del mismo. 
</t>
    </r>
    <r>
      <rPr>
        <b/>
        <sz val="8"/>
        <rFont val="Tahoma"/>
        <family val="2"/>
      </rPr>
      <t xml:space="preserve">Análisis OCI: </t>
    </r>
    <r>
      <rPr>
        <sz val="8"/>
        <rFont val="Tahoma"/>
        <family val="2"/>
      </rPr>
      <t xml:space="preserve">Se evidencia la elaboración del contenido a publicar en el botón de transparencia, invitado a la población vulnerable a conocer la parrilla de Canal Capital. Teniendo en cuenta lo anterior se califica como </t>
    </r>
    <r>
      <rPr>
        <b/>
        <sz val="8"/>
        <rFont val="Tahoma"/>
        <family val="2"/>
      </rPr>
      <t xml:space="preserve">"En proceso" </t>
    </r>
  </si>
  <si>
    <r>
      <rPr>
        <b/>
        <sz val="8"/>
        <rFont val="Tahoma"/>
        <family val="2"/>
      </rPr>
      <t>Reporte Planeación:</t>
    </r>
    <r>
      <rPr>
        <sz val="8"/>
        <rFont val="Tahoma"/>
        <family val="2"/>
      </rPr>
      <t xml:space="preserve"> Esta actividad se realizará una vez se lleve a cabo la rendición de cuentas.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teniendo en cuenta que no ha iniciado el proceso de rendición de cuentas.</t>
    </r>
  </si>
  <si>
    <r>
      <rPr>
        <b/>
        <sz val="8"/>
        <rFont val="Tahoma"/>
        <family val="2"/>
      </rPr>
      <t xml:space="preserve">Reporte Jurídica: </t>
    </r>
    <r>
      <rPr>
        <sz val="8"/>
        <rFont val="Tahoma"/>
        <family val="2"/>
      </rPr>
      <t xml:space="preserve">Mediante las Resolución No. 072  se modificó el numeral 6 del Título II del Manual de Contratación, “DEL COMITÉ DE CONTRATACIÓN"
</t>
    </r>
    <r>
      <rPr>
        <b/>
        <sz val="8"/>
        <rFont val="Tahoma"/>
        <family val="2"/>
      </rPr>
      <t xml:space="preserve">Análisis OCI: </t>
    </r>
    <r>
      <rPr>
        <sz val="8"/>
        <rFont val="Tahoma"/>
        <family val="2"/>
      </rPr>
      <t xml:space="preserve"> Del reporte y el documento remitido no se deriva respuesta a lo informado en el anterior seguimiento: "</t>
    </r>
    <r>
      <rPr>
        <i/>
        <sz val="8"/>
        <rFont val="Tahoma"/>
        <family val="2"/>
      </rPr>
      <t xml:space="preserve"> De acuerdo al reporte y a las evidencias remitidas se da cuenta de un avance en el cumplimiento de las actividades propuestas. Queda pendiente el ajuste a las matrices de riesgos de cada tipología contractual En caso de no ser necesario dicho ajuste, se recomienda al área que se informe en el próximo seguimiento". </t>
    </r>
    <r>
      <rPr>
        <sz val="8"/>
        <rFont val="Tahoma"/>
        <family val="2"/>
      </rPr>
      <t xml:space="preserve">La resolución aportada refiere a la conformación del comité de conciliación de la entidad. No al ajuste a las matrices de riesgos. Debido a esto y que se venció la fecha de la acción se califica </t>
    </r>
    <r>
      <rPr>
        <b/>
        <sz val="8"/>
        <rFont val="Tahoma"/>
        <family val="2"/>
      </rPr>
      <t xml:space="preserve">"Incumplida". </t>
    </r>
    <r>
      <rPr>
        <sz val="8"/>
        <rFont val="Tahoma"/>
        <family val="2"/>
      </rPr>
      <t xml:space="preserve">Se sugiere al area revisar lo informado en los seguimientos para aportar los documentos correspondientes a lo que falte para el cumplimiento  de la acción. </t>
    </r>
  </si>
  <si>
    <r>
      <rPr>
        <b/>
        <sz val="8"/>
        <rFont val="Tahoma"/>
        <family val="2"/>
      </rPr>
      <t>Reporte Planeación:</t>
    </r>
    <r>
      <rPr>
        <sz val="8"/>
        <rFont val="Tahoma"/>
        <family val="2"/>
      </rPr>
      <t xml:space="preserve"> Con las áreas de Producción y Técnica de la Dirección Operativa se adelanto la elaboración del documento "Ficha descriptiva - proyecto de inversión 7505" que contiene la información solicitada en la acción de mejora:  los objetivos, productos, actividades, así como la correlación y articulación de los mismos. La misma se encuentra publicada en la intranet institucional, en la ruta:  Inicio &gt; MIPG &gt; Proyectos de inversión &gt; Información - Actualizaciones &gt; 7505.
Por otra parte, se avanzó en la actualización del procedimiento "EPLE-PD-006 FORMULACIÓN, REGISTRO Y ACTUALIZACIÓN PROYECTOS DE INVERSIÓN", con los cambios que se están presentando debido a la entrada en funcionamiento de una nueva plataforma para la gestión de los proyectos de inversión por parte de la SDP, en alineación con la MGA.
</t>
    </r>
    <r>
      <rPr>
        <b/>
        <sz val="8"/>
        <rFont val="Tahoma"/>
        <family val="2"/>
      </rPr>
      <t xml:space="preserve">Reporte Producción: </t>
    </r>
    <r>
      <rPr>
        <sz val="8"/>
        <rFont val="Tahoma"/>
        <family val="2"/>
      </rPr>
      <t xml:space="preserve">
</t>
    </r>
    <r>
      <rPr>
        <b/>
        <sz val="8"/>
        <rFont val="Tahoma"/>
        <family val="2"/>
      </rPr>
      <t xml:space="preserve">Análisis OCI:  </t>
    </r>
    <r>
      <rPr>
        <sz val="8"/>
        <rFont val="Tahoma"/>
        <family val="2"/>
      </rPr>
      <t xml:space="preserve">Según lo reportado por el área de planeación se evidencia el documento ficha descriptiva del proyecto 7505, donde se describe el contenido de este proyecto, el cual está publicado en la intranet,  dando así cumplimiento a esta actividad. Sin embargo, está pendiente la actualización del Procedimiento EPLE-PD-006 " FORMULACIÓN, REGISTRO Y ACTUALIZACIÓN PROYECTOS DE INVERSIÓN.
 Por lo anterior, se Califica </t>
    </r>
    <r>
      <rPr>
        <b/>
        <sz val="8"/>
        <rFont val="Tahoma"/>
        <family val="2"/>
      </rPr>
      <t xml:space="preserve">"En Proceso" </t>
    </r>
    <r>
      <rPr>
        <sz val="8"/>
        <rFont val="Tahoma"/>
        <family val="2"/>
      </rPr>
      <t xml:space="preserve">y se recomienda tener en cuenta la fecha de ejecución programada de manera que se dé cumplimiento a lo formulado. </t>
    </r>
  </si>
  <si>
    <r>
      <rPr>
        <b/>
        <sz val="8"/>
        <rFont val="Tahoma"/>
        <family val="2"/>
      </rPr>
      <t>Reporte Planeación:</t>
    </r>
    <r>
      <rPr>
        <sz val="8"/>
        <rFont val="Tahoma"/>
        <family val="2"/>
      </rPr>
      <t xml:space="preserve"> El valor presentado inicialmente es un proyección sobre todo el proyecto pero el presupuesto con el que se trabaja es el presupuesto oficial y se trabaja anualmente para la vigencia del siguiente año. En este sentido se aportan los soportes que dan cuenta de la revisión realizada por parte de planeación. 
</t>
    </r>
    <r>
      <rPr>
        <b/>
        <sz val="8"/>
        <rFont val="Tahoma"/>
        <family val="2"/>
      </rPr>
      <t xml:space="preserve">Análisis OCI:  </t>
    </r>
    <r>
      <rPr>
        <sz val="8"/>
        <rFont val="Tahoma"/>
        <family val="2"/>
      </rPr>
      <t xml:space="preserve">Se evidencia la publicación de las fichas EBI de los proyectos de inversión 7511 y 7505 en el botón de transparencia para el segundo trimestre del año 2021,  verificando la congruencia en el reporte de las cifras,  teniendo encuentra que se harán 2 reportes más durante el año se Califica </t>
    </r>
    <r>
      <rPr>
        <b/>
        <sz val="8"/>
        <rFont val="Tahoma"/>
        <family val="2"/>
      </rPr>
      <t xml:space="preserve">"En proceso" </t>
    </r>
    <r>
      <rPr>
        <sz val="8"/>
        <rFont val="Tahoma"/>
        <family val="2"/>
      </rPr>
      <t xml:space="preserve">
</t>
    </r>
  </si>
  <si>
    <r>
      <t xml:space="preserve">Reporte T. Humano: </t>
    </r>
    <r>
      <rPr>
        <sz val="8"/>
        <rFont val="Tahoma"/>
        <family val="2"/>
      </rPr>
      <t xml:space="preserve">Plazo hasta el mes de noviembre </t>
    </r>
    <r>
      <rPr>
        <b/>
        <sz val="8"/>
        <rFont val="Tahoma"/>
        <family val="2"/>
      </rPr>
      <t xml:space="preserve">
Análisis OCI: </t>
    </r>
    <r>
      <rPr>
        <sz val="8"/>
        <rFont val="Tahoma"/>
        <family val="2"/>
      </rPr>
      <t>No se reportan más avances</t>
    </r>
    <r>
      <rPr>
        <b/>
        <sz val="8"/>
        <rFont val="Tahoma"/>
        <family val="2"/>
      </rPr>
      <t xml:space="preserve"> </t>
    </r>
    <r>
      <rPr>
        <sz val="8"/>
        <rFont val="Tahoma"/>
        <family val="2"/>
      </rPr>
      <t xml:space="preserve">de los remitidos durante el primer cuatrimestre de 2021. Por lo anterior se califica como </t>
    </r>
    <r>
      <rPr>
        <b/>
        <sz val="8"/>
        <rFont val="Tahoma"/>
        <family val="2"/>
      </rPr>
      <t xml:space="preserve">"En proceso" </t>
    </r>
    <r>
      <rPr>
        <sz val="8"/>
        <rFont val="Tahoma"/>
        <family val="2"/>
      </rPr>
      <t>y se recomienda adelantar las actividades definidas en los tiempos estipulados.</t>
    </r>
  </si>
  <si>
    <r>
      <t xml:space="preserve">Reporte Planeación: </t>
    </r>
    <r>
      <rPr>
        <sz val="8"/>
        <rFont val="Tahoma"/>
        <family val="2"/>
      </rPr>
      <t xml:space="preserve">Se elaboró y ajustó en lo pertinente el documento de monitoreo de riesgos, el mismo se ha implementado de la mano de los seguimientos realizados en el marco del Plan de Acción Institucional y los resultados obtenidos se socializaron en el Comité Institucional de Gestión y Desempeño. </t>
    </r>
    <r>
      <rPr>
        <b/>
        <sz val="8"/>
        <rFont val="Tahoma"/>
        <family val="2"/>
      </rPr>
      <t xml:space="preserve">
Análisis OCI: </t>
    </r>
    <r>
      <rPr>
        <sz val="8"/>
        <rFont val="Tahoma"/>
        <family val="2"/>
      </rPr>
      <t xml:space="preserve">Los documentos  remitidos soportan el segundo  seguimiento realizado a  los riesgos para la vigencia 2021, en la herramienta elaborada y destinada para tal fin.  Teniendo en cuenta que se deben realizar un seguimiento más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</si>
  <si>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actualizaron los siguientes documentos: 
Procedimiento proyecto fondo para el desarrollo de la televisión y los contenidos (FONTV) - se actualizó EPLE-PD-003 GESTIÓN DE RECURSOS DE INVERSIÓN DEL FONDO ÚNICO DE TECNOLOGÍAS DE LA INFORMACIÓN Y LAS COMUNICACIONES 
Manual del sistema integrado de gestión - reemplazado por el manual MIPG 
Los demás documentos están en proceso de actualización. </t>
    </r>
    <r>
      <rPr>
        <b/>
        <sz val="8"/>
        <rFont val="Tahoma"/>
        <family val="2"/>
      </rPr>
      <t xml:space="preserve">
Análisis OCI: </t>
    </r>
    <r>
      <rPr>
        <sz val="8"/>
        <rFont val="Tahoma"/>
        <family val="2"/>
      </rPr>
      <t xml:space="preserve">Los documentos  remitidos soportan la actualización de un procedimiento y la creación del manual MIPG en reemplazo del Manual del Sistema Integrado de Gestión.  Teniendo en cuenta que la actividad propuesta implica la actualización de 8 documentos adicionales se califica  </t>
    </r>
    <r>
      <rPr>
        <b/>
        <sz val="8"/>
        <rFont val="Tahoma"/>
        <family val="2"/>
      </rPr>
      <t xml:space="preserve">"En Proceso" </t>
    </r>
    <r>
      <rPr>
        <sz val="8"/>
        <rFont val="Tahoma"/>
        <family val="2"/>
      </rPr>
      <t>y se recomienda eliminar del listado maestro de documentos el Manual del Sistema Integrado de Gestión.</t>
    </r>
  </si>
  <si>
    <r>
      <t xml:space="preserve">Reporte Planeación: </t>
    </r>
    <r>
      <rPr>
        <sz val="8"/>
        <rFont val="Tahoma"/>
        <family val="2"/>
      </rPr>
      <t xml:space="preserve">Se actualizaron los siguientes documentos: 
Procedimiento proyecto fondo para el desarrollo de la televisión y los contenidos (FONTV) - se actualizó EPLE-PD-003 GESTIÓN DE RECURSOS DE INVERSIÓN DEL FONDO ÚNICO DE TECNOLOGÍAS DE LA INFORMACIÓN Y LAS COMUNICACIONES 
Manual del sistema integrado de gestión - reemplazado por el manual MIPG 
Los demás documentos están en proceso de actualización. </t>
    </r>
    <r>
      <rPr>
        <b/>
        <sz val="8"/>
        <rFont val="Tahoma"/>
        <family val="2"/>
      </rPr>
      <t xml:space="preserve">
Análisis OCI: </t>
    </r>
    <r>
      <rPr>
        <sz val="8"/>
        <rFont val="Tahoma"/>
        <family val="2"/>
      </rPr>
      <t xml:space="preserve">Los documentos  remitidos soportan la actualización de un procedimiento y la creación del manual MIPG en reemplazo del Manual del Sistema Integrado de Gestión.  Teniendo en cuenta que la actividad propuesta implica la actualización de 4 documentos adicionales se califica  </t>
    </r>
    <r>
      <rPr>
        <b/>
        <sz val="8"/>
        <rFont val="Tahoma"/>
        <family val="2"/>
      </rPr>
      <t xml:space="preserve">"En Proceso" </t>
    </r>
    <r>
      <rPr>
        <sz val="8"/>
        <rFont val="Tahoma"/>
        <family val="2"/>
      </rPr>
      <t>y se recomienda eliminar del listado maestro de documentos el Manual del Sistema Integrado de Gestión.</t>
    </r>
  </si>
  <si>
    <r>
      <t xml:space="preserve">Reporte Planeación: </t>
    </r>
    <r>
      <rPr>
        <sz val="8"/>
        <rFont val="Tahoma"/>
        <family val="2"/>
      </rPr>
      <t xml:space="preserve">En el mes de agosto se solicitó hacer la migración de información de gestión ambiental al proceso de gestión de recursos y administración de la información. </t>
    </r>
    <r>
      <rPr>
        <b/>
        <sz val="8"/>
        <rFont val="Tahoma"/>
        <family val="2"/>
      </rPr>
      <t xml:space="preserve">
Análisis OCI: </t>
    </r>
    <r>
      <rPr>
        <sz val="8"/>
        <rFont val="Tahoma"/>
        <family val="2"/>
      </rPr>
      <t xml:space="preserve">Se evidencia el envío del correo electrónico para iniciar la migración de la información ambiental del Canal .  Teniendo en cuenta  las actividades propuestas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</si>
  <si>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Se avanzó en la actualización del procedimiento FORMULACIÓN Y SEGUIMIENTO AL PLAN ANUAL DE ADQUISICIONES, el mismo está en revisión por parte del equipo de planeación. </t>
    </r>
    <r>
      <rPr>
        <b/>
        <sz val="8"/>
        <rFont val="Tahoma"/>
        <family val="2"/>
      </rPr>
      <t xml:space="preserve">
Análisis OCI: </t>
    </r>
    <r>
      <rPr>
        <sz val="8"/>
        <rFont val="Tahoma"/>
        <family val="2"/>
      </rPr>
      <t xml:space="preserve">Se evidencia el borrador del documento en actualización.  Teniendo en cuenta  las actividades propuestas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</si>
  <si>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Esta actividad se llevará a cabo en el tercer cuatrimestre del año. </t>
    </r>
    <r>
      <rPr>
        <b/>
        <sz val="8"/>
        <rFont val="Tahoma"/>
        <family val="2"/>
      </rPr>
      <t xml:space="preserve">
Análisis OCI: </t>
    </r>
    <r>
      <rPr>
        <sz val="8"/>
        <rFont val="Tahoma"/>
        <family val="2"/>
      </rPr>
      <t xml:space="preserve">Teniendo en cuenta lo indicado por el área se califica   </t>
    </r>
    <r>
      <rPr>
        <b/>
        <sz val="8"/>
        <rFont val="Tahoma"/>
        <family val="2"/>
      </rPr>
      <t xml:space="preserve">"Sin Iniciar" </t>
    </r>
    <r>
      <rPr>
        <sz val="8"/>
        <rFont val="Tahoma"/>
        <family val="2"/>
      </rPr>
      <t>y  se recomienda adelantar las acciones necesarias, para dar cumplimiento en el tiempo estipulado.</t>
    </r>
  </si>
  <si>
    <r>
      <t xml:space="preserve">Reporte Planeación: </t>
    </r>
    <r>
      <rPr>
        <sz val="8"/>
        <rFont val="Tahoma"/>
        <family val="2"/>
      </rPr>
      <t>En lo relacionado con la periodicidad de los indicadores, se adelantó en el mes de Julio la actualización del Plan de Acción a su tercera versión, en el cual se revisaron, entre otros asuntos, la periodicidad de las acciones frente a los reportes de información de las áreas. Para este fin se ajustaron las hojas de vida de los indicadores a los períodos de reporte.
Respecto a la actualización del manual de medición y seguimiento, la actividad está pendiente de inicio.</t>
    </r>
    <r>
      <rPr>
        <b/>
        <sz val="8"/>
        <rFont val="Tahoma"/>
        <family val="2"/>
      </rPr>
      <t xml:space="preserve">
Análisis OCI: </t>
    </r>
    <r>
      <rPr>
        <sz val="8"/>
        <rFont val="Tahoma"/>
        <family val="2"/>
      </rPr>
      <t xml:space="preserve">Se verifica el reporte trimestral del indicador, y teniendo las demás actividades definidas para dar cierre a la acción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</si>
  <si>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Si bien se reportó la información, esto se hizo en el mes de septiembre por ende aplica para el próximo seguimiento. </t>
    </r>
    <r>
      <rPr>
        <b/>
        <sz val="8"/>
        <rFont val="Tahoma"/>
        <family val="2"/>
      </rPr>
      <t xml:space="preserve">
Análisis OCI: </t>
    </r>
    <r>
      <rPr>
        <sz val="8"/>
        <rFont val="Tahoma"/>
        <family val="2"/>
      </rPr>
      <t xml:space="preserve">Teniendo en cuenta lo indicado por el área se califica   </t>
    </r>
    <r>
      <rPr>
        <b/>
        <sz val="8"/>
        <rFont val="Tahoma"/>
        <family val="2"/>
      </rPr>
      <t xml:space="preserve">"Sin Iniciar" </t>
    </r>
    <r>
      <rPr>
        <sz val="8"/>
        <rFont val="Tahoma"/>
        <family val="2"/>
      </rPr>
      <t>y  se recomienda adelantar las acciones necesarias, para dar cumplimiento en el tiempo estipulado.</t>
    </r>
  </si>
  <si>
    <r>
      <rPr>
        <b/>
        <sz val="8"/>
        <rFont val="Tahoma"/>
        <family val="2"/>
      </rPr>
      <t xml:space="preserve">Análisis OCI: </t>
    </r>
    <r>
      <rPr>
        <sz val="8"/>
        <rFont val="Tahoma"/>
        <family val="2"/>
      </rPr>
      <t>No se recibió reporte ni soporte del estado de la acción. Se califica con alerta "</t>
    </r>
    <r>
      <rPr>
        <b/>
        <sz val="8"/>
        <rFont val="Tahoma"/>
        <family val="2"/>
      </rPr>
      <t>sin iniciar"</t>
    </r>
  </si>
  <si>
    <r>
      <t xml:space="preserve">Reporte Secretaria General: </t>
    </r>
    <r>
      <rPr>
        <sz val="8"/>
        <rFont val="Tahoma"/>
        <family val="2"/>
      </rPr>
      <t xml:space="preserve">La actualización del trámite se encuentra en elaboración de acuerdo con las modificaciones introducidas por la Ley 2094 de 2021.
</t>
    </r>
    <r>
      <rPr>
        <b/>
        <sz val="8"/>
        <rFont val="Tahoma"/>
        <family val="2"/>
      </rPr>
      <t xml:space="preserve">Análisis OCI: </t>
    </r>
    <r>
      <rPr>
        <sz val="8"/>
        <rFont val="Tahoma"/>
        <family val="2"/>
      </rPr>
      <t>No se adjuntaron evidencias de lo reportado. Teniendo presente la fecha de culminación de la acción, se califica "</t>
    </r>
    <r>
      <rPr>
        <b/>
        <sz val="8"/>
        <rFont val="Tahoma"/>
        <family val="2"/>
      </rPr>
      <t>en proceso"</t>
    </r>
  </si>
  <si>
    <r>
      <rPr>
        <b/>
        <sz val="8"/>
        <rFont val="Tahoma"/>
        <family val="2"/>
      </rPr>
      <t>Análisis OCI:</t>
    </r>
    <r>
      <rPr>
        <sz val="8"/>
        <rFont val="Tahoma"/>
        <family val="2"/>
      </rPr>
      <t xml:space="preserve"> No se puede evidenciar el inicio de las acciones establecidas, ya que la Subdirección no remitió soportes ni avances. Por lo anterior, se califica como </t>
    </r>
    <r>
      <rPr>
        <b/>
        <sz val="8"/>
        <rFont val="Tahoma"/>
        <family val="2"/>
      </rPr>
      <t>"Sin iniciar"</t>
    </r>
    <r>
      <rPr>
        <sz val="8"/>
        <rFont val="Tahoma"/>
        <family val="2"/>
      </rPr>
      <t xml:space="preserve">. </t>
    </r>
  </si>
  <si>
    <r>
      <rPr>
        <b/>
        <sz val="8"/>
        <rFont val="Tahoma"/>
        <family val="2"/>
      </rPr>
      <t>Análisis OCI:</t>
    </r>
    <r>
      <rPr>
        <sz val="8"/>
        <rFont val="Tahoma"/>
        <family val="2"/>
      </rPr>
      <t xml:space="preserve"> No se puede evidenciar el inicio de las acciones establecidas, ya que la Subdirección no remitió soportes ni avances. Sin embargo verificando el Estado de Situación Financiera de los meses de marzo y abril de 2021 no se observan saldo en la cuenta correspondiente, por lo que la acción se califica como "</t>
    </r>
    <r>
      <rPr>
        <b/>
        <sz val="8"/>
        <rFont val="Tahoma"/>
        <family val="2"/>
      </rPr>
      <t>Terminada Extemporánea</t>
    </r>
    <r>
      <rPr>
        <sz val="8"/>
        <rFont val="Tahoma"/>
        <family val="2"/>
      </rPr>
      <t xml:space="preserve">" y se mantiene </t>
    </r>
    <r>
      <rPr>
        <b/>
        <sz val="8"/>
        <rFont val="Tahoma"/>
        <family val="2"/>
      </rPr>
      <t>"Abierta"</t>
    </r>
    <r>
      <rPr>
        <sz val="8"/>
        <rFont val="Tahoma"/>
        <family val="2"/>
      </rPr>
      <t xml:space="preserve"> con el fin de que la Subdirección remita a la Oficina de Control Interno el comprobante de la Transacción de a conformidad con la acción propuesta. </t>
    </r>
  </si>
  <si>
    <r>
      <rPr>
        <b/>
        <sz val="8"/>
        <rFont val="Tahoma"/>
        <family val="2"/>
      </rPr>
      <t>Reporte Sub. Financiera:</t>
    </r>
    <r>
      <rPr>
        <sz val="8"/>
        <rFont val="Tahoma"/>
        <family val="2"/>
      </rPr>
      <t xml:space="preserve"> El instructivo se reviso y esta pendiente la articulación con lo estipulado en la resolución 441 de 2019.  y Resolución 193 de 2020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</si>
  <si>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Revisando y analizando la información contable, la matriz para elaborar los estados financieros se encuentra formulada, por esta razón hay cuenta que su saldo es cero pero durante el año fiscal generaron movimiento es por esta razón que no se omiten en la presentación de los estados financieros.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</si>
  <si>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En cuanto se realice la actualización del procedimiento se procederá con la reunión de socialización del mismo.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</si>
  <si>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programo la reunión con el área Jurídica y con Recursos humanos el día 20 de septiembre para socializar el tema y revisar la forma adecuada para contabilizar. 
</t>
    </r>
    <r>
      <rPr>
        <b/>
        <sz val="8"/>
        <rFont val="Tahoma"/>
        <family val="2"/>
      </rPr>
      <t>Análisis OCI:</t>
    </r>
    <r>
      <rPr>
        <sz val="8"/>
        <rFont val="Tahoma"/>
        <family val="2"/>
      </rPr>
      <t xml:space="preserve"> Se evidencia el inicio de las acciones establecidas, se tomó soporte de la acción identificada con el No, solicitud 273, ya que la Subdirección no remitió soportes. Por lo anterior, se califica como </t>
    </r>
    <r>
      <rPr>
        <b/>
        <sz val="8"/>
        <rFont val="Tahoma"/>
        <family val="2"/>
      </rPr>
      <t>"En proceso"</t>
    </r>
    <r>
      <rPr>
        <sz val="8"/>
        <rFont val="Tahoma"/>
        <family val="2"/>
      </rPr>
      <t xml:space="preserve">. </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</si>
  <si>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igual manera el 27 de agosto se adelantó una mesa de acompañamiento sobre identificación de actividades y puntos de control de los procedimientos. Teniendo en cuenta lo anterior, así como la fecha de terminación establecida se califica la acción </t>
    </r>
    <r>
      <rPr>
        <b/>
        <sz val="8"/>
        <rFont val="Tahoma"/>
        <family val="2"/>
      </rPr>
      <t xml:space="preserve">"En Proceso" </t>
    </r>
    <r>
      <rPr>
        <sz val="8"/>
        <rFont val="Tahoma"/>
        <family val="2"/>
      </rPr>
      <t>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</si>
  <si>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rPr>
        <b/>
        <sz val="8"/>
        <rFont val="Tahoma"/>
        <family val="2"/>
      </rPr>
      <t xml:space="preserve">Análisis OCI: </t>
    </r>
    <r>
      <rPr>
        <sz val="8"/>
        <rFont val="Tahoma"/>
        <family val="2"/>
      </rPr>
      <t xml:space="preserve">El área no adelanta reporte de avances sobre la ejecución de las acciones formuladas, así como tampoco se adelanta el cargue de soportes para su evaluación la acción se califica con alerta </t>
    </r>
    <r>
      <rPr>
        <b/>
        <sz val="8"/>
        <rFont val="Tahoma"/>
        <family val="2"/>
      </rPr>
      <t>"Sin Iniciar"</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</si>
  <si>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se evidencia en los soportes entregados un acta de reunión adelantada el 26 de agosto de 2021 en la que se adelanta la suscripción de compromisos sobre la revisión de la Política Cero Papel, así como el seguimiento de los avances de ésta. Teniendo en cuenta lo anterior, se califica la acción </t>
    </r>
    <r>
      <rPr>
        <b/>
        <sz val="8"/>
        <rFont val="Tahoma"/>
        <family val="2"/>
      </rPr>
      <t>"En Proceso"</t>
    </r>
    <r>
      <rPr>
        <sz val="8"/>
        <rFont val="Tahoma"/>
        <family val="2"/>
      </rPr>
      <t xml:space="preserve"> y se recomienda adelantar la ejecución de lo pendiente dentro de los plazos establecidos. </t>
    </r>
  </si>
  <si>
    <r>
      <t xml:space="preserve">Análisis OCI: </t>
    </r>
    <r>
      <rPr>
        <sz val="8"/>
        <rFont val="Tahoma"/>
        <family val="2"/>
      </rPr>
      <t xml:space="preserve">El área no adelanta reporte de avances sobre la ejecución de las acciones formuladas; sin embargo, se adelanta el cargue del Plan de Trabajo de Implementación de la Política de Gestión Documental, sobre el cual no se evidencian responsables ni seguimientos de conformidad con lo formulado en el Plan. Teniendo en cuenta lo anterior, la acción se califica como </t>
    </r>
    <r>
      <rPr>
        <b/>
        <sz val="8"/>
        <rFont val="Tahoma"/>
        <family val="2"/>
      </rPr>
      <t>"En Proceso"</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</si>
  <si>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rPr>
        <b/>
        <sz val="8"/>
        <rFont val="Tahoma"/>
        <family val="2"/>
      </rPr>
      <t xml:space="preserve">Análisis OCI: </t>
    </r>
    <r>
      <rPr>
        <sz val="8"/>
        <rFont val="Tahoma"/>
        <family val="2"/>
      </rPr>
      <t xml:space="preserve">El área no adelanta reporte de avances sobre la ejecución de las acciones formuladas; sin embargo, verificada la carpeta habilitada para cargue de soportes, se observa el acta del 26 de agosto de 2021 en la que se trató la Política de Cero Papel la cual no corresponde a lo formulado por la acción. Por lo tanto, la acción se califica con alerta </t>
    </r>
    <r>
      <rPr>
        <b/>
        <sz val="8"/>
        <rFont val="Tahoma"/>
        <family val="2"/>
      </rPr>
      <t>"Sin Iniciar"</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</si>
  <si>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transferencia primaria y secundaria, de igual manera el 27 de agosto se adelantó una mesa de acompañamiento sobre identificación de actividades y puntos de control de los procedimientos. Teniendo en cuenta lo anterior, así como la fecha de terminación establecida se califica la acción </t>
    </r>
    <r>
      <rPr>
        <b/>
        <sz val="8"/>
        <rFont val="Tahoma"/>
        <family val="2"/>
      </rPr>
      <t xml:space="preserve">"En Proceso" </t>
    </r>
    <r>
      <rPr>
        <sz val="8"/>
        <rFont val="Tahoma"/>
        <family val="2"/>
      </rPr>
      <t>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</si>
  <si>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adelantó dos (2) reuniones con el área de Sistemas con el fin establecer los lineamientos y compromisos para la implementación del Sistema de Gestión Documental de conformidad con la actividad 2 formulada en el Plan. 
Teniendo en cuenta lo anterior, se califica la acción </t>
    </r>
    <r>
      <rPr>
        <b/>
        <sz val="8"/>
        <rFont val="Tahoma"/>
        <family val="2"/>
      </rPr>
      <t>"En Proceso"</t>
    </r>
    <r>
      <rPr>
        <sz val="8"/>
        <rFont val="Tahoma"/>
        <family val="2"/>
      </rPr>
      <t xml:space="preserve"> 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así como de adelantar las actividades pendientes que den cabal cumplimiento a lo formulado. </t>
    </r>
  </si>
  <si>
    <r>
      <rPr>
        <b/>
        <sz val="8"/>
        <rFont val="Tahoma"/>
        <family val="2"/>
      </rPr>
      <t>Análisis OCI:</t>
    </r>
    <r>
      <rPr>
        <sz val="8"/>
        <rFont val="Tahoma"/>
        <family val="2"/>
      </rPr>
      <t xml:space="preserve"> El área no adelantó reporte de avances sobre la ejecución de las actividades; sin embargo, se procede a la verificación de los soportes remitidos, observando un documento en formato Word denominado "Informe biodeterioro", de igual manera no se evidencia que se haya adelantado su socialización a las áreas involucradas en el seguimiento adelantado por el área de gestión documental, así como tampoco la guía formulada en el plan. 
Teniendo en cuenta lo anterior, así como las fechas establecidas para ejecución se califica la acción como </t>
    </r>
    <r>
      <rPr>
        <b/>
        <sz val="8"/>
        <rFont val="Tahoma"/>
        <family val="2"/>
      </rPr>
      <t>"En Proceso"</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</si>
  <si>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t xml:space="preserve">Mónica Virgüéz </t>
  </si>
  <si>
    <t>RESUMEN PRIMER SEGUIMIENTO DE 2021</t>
  </si>
  <si>
    <t>RESUMEN SEGUNDO SEGUIMIENTO DE 2021</t>
  </si>
  <si>
    <t xml:space="preserve">1) Identificar modificaciones a realizar
en el procedimiento de retiro.
2) Elaborar borrador y  aprobaciones 
3) publicar y socializar </t>
  </si>
  <si>
    <t xml:space="preserve">1. Modificar el Manual de contratación, supervisión e interventoría
2. Revisar y ajustar, de ser necesario, la matriz de riesgo para cada tipología contractual
3. Incluir la cláusula de lucha anticorrupción.
</t>
  </si>
  <si>
    <t xml:space="preserve">Diseñar una herramienta para el monitoreo de los riesgos desde la segunda línea de defensa
Realizar seguimientos a los riesgos desde la segunda línea de defensa de acuerdo con lo programado por el área. </t>
  </si>
  <si>
    <t>Actualizar:
1. Caracterización del proceso de gestión jurídica y contractual
2. Procedimiento disciplinario ordinario
3. Matriz de riesgos proceso de gestión jurídica y contractual
Seguimiento de: 1. Indicador de gestión (Plan de Acción 2021)</t>
  </si>
  <si>
    <t>1. Ajustar y actualizar los procesos, procedimientos y documentos  mencionados en el informe de auditoría. 
2. Presentar al líder del proceso
3. Publicar en la intranet  y socializar los documentos actualizados</t>
  </si>
  <si>
    <t>1. Realizar la revisión a los puntos de control de los procedimientos.
2. Realizar la revisión y los ajustes necesarios al plan de emergencia.
3. Presentar al líder del proceso para aprobación
4. Publicar en la intranet y socializar los documentos actualizados.</t>
  </si>
  <si>
    <t>1. Realizar Plan de trabajo para la implementación de la Política de Gestión Documental .
2. Realizar informes de indicadores trimestral en relación al Plan de trabajo.</t>
  </si>
  <si>
    <t>1. Realizar la revisión de acuerdo al informe de auditoria.
2. Realizar los ajustes al plan de emergencias 
3. Presentar al líder de proceso para aprobación
4. Presentar a para publicación en la Intranet.
5. Socializar los documentos actualizados</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</si>
  <si>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</si>
  <si>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1. Mesa Técnica con el área de correspondencia
2. Realizar la revisión de los procedimientos de las comunicaciones
3. Realizar los ajustes necesarios
4. Presentar al líder del proceso
5. Publicar en la intranet  y socializar los documentos actualizados.</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</si>
  <si>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</si>
  <si>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</si>
  <si>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 Realizar la revisión  de el procedimiento de la transferencias primarias
2. Realizar la actualización pertinente frente al informe de auditoria
3. Presentar al líder del proceso
4. Publicar en la intranet  y socializar.</t>
  </si>
  <si>
    <t xml:space="preserve">Se deben actualizar los siguientes documentos:                                                                                                                                                                                               .a)Se requiere de una actualización del MANUAL PARA EL CONTROL DE DOCUMENTOS INSTITUCIONALES: Este no tiene definido los documentos denominados “Estrategias” que tipo de documentos son y qué contenido deben tener. Se requiere establecer y precisar la forma exacta en que deben estar las firmas para los documentos publicados en la intranet.  Especificar que los documentos pertenecientes al sistema integrado de gestión deben tener únicamente el escudo de Bogotá teniendo en cuenta que este no tiene una temporalidad definida y no requerirá de actualización cada vez que haya cambio de administración.
b) Establecer la manera en que deben funcionar y a que deben llevar los hipervínculos del NORMOGRAMA institucional, y eliminar las normas derogadas.
c) Se debe actualizar los documentos: Política de gestión estadística, Mapa de procesos y Estrategia de Caracterización de Usuarios, conforme a la contemplado en el MANUAL PARA EL CONTROL DE DOCUMENTOS INSTITUCIONALES, CAP 5. Contenido de la documentación
d) Se debe actualizar el listado maestro de documentos, la estrategia de caracterización de usuarios no se encuentra registrada en este documento.
e) Se requiere actualizar todo el PROCEDIMIENTO PROYECTO FONDO PARA EL DESARROLLO DE LA TELEVISIÓN Y LOS CONTENIDOS (FONTV) V8, documento basado en los lineamientos de la ANTV y las Resoluciones 0292 y la 969 de 2013. 
f) El MANUAL DEL SISTEMA INTEGRADO DE GESTIÓN V1, y los documentos que lo integren, deben ser actualizados en su totalidad tiene como fundamento las normas, NTCP:1000 la cual fue Derogada por el art. 14, Decreto Distrital 591 de 2018 y la ISO 9001: 2008, actualizada en su versión ISO 9001:2015.
g) Se requiere una actualización del documento MANUAL DEL SISTEMA DE MEDICIÓN Y SEGUIMIENTO, ya que hace referencia a una “matriz de indicadores” que ya no se utiliza y que fue agrupada a la herramienta del Plan de Acción Institucional. Además, se deben incluir los aspectos aplicables a Capital de la Guía para la construcción y análisis de Indicadores de Gestión - Versión 4 - mayo 2018.
</t>
  </si>
  <si>
    <t>Auditoría Cruzada - Canal Capital</t>
  </si>
  <si>
    <t>2.1</t>
  </si>
  <si>
    <t>Control, Seguimiento y Evaluación (Control)</t>
  </si>
  <si>
    <t xml:space="preserve">En el establecimiento del Programa de Aseguramiento y Mejora de la Calidad no se habían contemplado evaluaciones externas en razón a que no había una iniciativa de este tipo y no existían mecanismos que permitieran su cumplimiento. </t>
  </si>
  <si>
    <t xml:space="preserve">Revisar el Manual de Auditoría Interna frente a los lineamientos emitidos por la Comité Distrital de Auditoría.
Ajustar el Programa de Aseguramiento y Mejora de la Calidad que hace parte Integral del Manual de Auditoría Interna.
Socializar los ajustes adelantados al documento con el equipo de la Oficina de Control Interno. </t>
  </si>
  <si>
    <t>Manual de Auditoría  Ajustado / 1</t>
  </si>
  <si>
    <t>2.2</t>
  </si>
  <si>
    <t>Dentro de los documentos del Sistema de Gestión del proceso no se había considerado incluir el programa de auditoría</t>
  </si>
  <si>
    <t>Revisar el Formato de Auditoría Individual e incluir dentro de los requerimientos del formato Estrategias o Metodología para el Desarrollo del Plan,  un espacio para la identificación de riesgos relevantes para el desarrollo de los trabajos de auditoría y incluir Programa de trabajo de la Auditoría al interior del mismo formato.
Socializar los ajustes adelantados al documento con el equipo de la Oficina de Control Interno</t>
  </si>
  <si>
    <t>Formato Programa de Auditoría Adoptado / 1</t>
  </si>
  <si>
    <t>2.3</t>
  </si>
  <si>
    <t xml:space="preserve">En los criterios incluidos en el Formato Plan de Auditoría Individual no se consideraron aspectos asociados a la Identificación de Riesgos y la descripción de las Estrategias Asociadas para el cumplimiento de los objetivos de la Auditoría. </t>
  </si>
  <si>
    <t xml:space="preserve">Revisar el Formato de Auditoría Individual e incluir dentro de los requerimientos del formato Estrategias o Metodología para el Desarrollo del Plan y un espacio para la identificación de riesgos relevantes para el desarrollo de los trabajos de auditoría. 
Socializar los ajustes adelantados al documento con el equipo de la Oficina de Control Interno. </t>
  </si>
  <si>
    <t>Formatos Plan de Auditoría Individual Actualizado / 1</t>
  </si>
  <si>
    <t>3.1</t>
  </si>
  <si>
    <t xml:space="preserve">Diseñar  e implementar un formato de lista de chequeo con la relación de los documentos mínimos que deben contener el expediente de la auditoría.
Socializar el documento con el equipo de la Oficina de Control Interno. </t>
  </si>
  <si>
    <t>Lista de Chequeo Definida / 1</t>
  </si>
  <si>
    <t>3.2</t>
  </si>
  <si>
    <r>
      <rPr>
        <b/>
        <sz val="8"/>
        <color theme="1"/>
        <rFont val="Tahoma"/>
        <family val="2"/>
      </rPr>
      <t>Programa de aseguramiento y mejora de la calidad</t>
    </r>
    <r>
      <rPr>
        <sz val="8"/>
        <color theme="1"/>
        <rFont val="Tahoma"/>
        <family val="2"/>
      </rPr>
      <t>: Si bien el Documento denominado Manual de Auditoría menciona en el capítulo 9 un Programa de aseguramiento y mejora de la calidad, no se aportó en el marco de la auditoría un Programa de aseguramiento y mejora de la calidad, ni tampoco se allegaron soportes de las evaluaciones externas a dicho programa</t>
    </r>
  </si>
  <si>
    <r>
      <rPr>
        <b/>
        <sz val="8"/>
        <color theme="1"/>
        <rFont val="Tahoma"/>
        <family val="2"/>
      </rPr>
      <t>Programa de auditoría:</t>
    </r>
    <r>
      <rPr>
        <sz val="8"/>
        <color theme="1"/>
        <rFont val="Tahoma"/>
        <family val="2"/>
      </rPr>
      <t xml:space="preserve"> No se evidencia dentro de las auditorías internas de gestión seleccionadas un documento que establezca un programa de auditoría para cada trabajo</t>
    </r>
  </si>
  <si>
    <r>
      <rPr>
        <b/>
        <sz val="8"/>
        <color theme="1"/>
        <rFont val="Tahoma"/>
        <family val="2"/>
      </rPr>
      <t xml:space="preserve">Plan de Auditoría: </t>
    </r>
    <r>
      <rPr>
        <sz val="8"/>
        <color theme="1"/>
        <rFont val="Tahoma"/>
        <family val="2"/>
      </rPr>
      <t xml:space="preserve">Revisando el formato Plan de Auditoría, se identificó que el mismo contiene objetivos, alcance y criterios a evaluar, más sin embargo, no se identifican dentro de dicho Plan, cuáles estrategias o metodologías se van a utilizar para el desarrollo del trabajo de la auditoría interna, así como la identificación de los riesgos relevantes para el trabajo de la auditoría interna. </t>
    </r>
  </si>
  <si>
    <r>
      <rPr>
        <b/>
        <sz val="8"/>
        <color theme="1"/>
        <rFont val="Tahoma"/>
        <family val="2"/>
      </rPr>
      <t xml:space="preserve">Carta de representación: </t>
    </r>
    <r>
      <rPr>
        <sz val="8"/>
        <color theme="1"/>
        <rFont val="Tahoma"/>
        <family val="2"/>
      </rPr>
      <t>se evidencia para la auditoría: “Diseño y creación de contenido”, la falta del documento CCSE-FT-021 “Carta de representación”; sin embargo, se explica que el documento fue entregado para diligenciar al área encargada y esta nunca lo remitió devuelta diligenciado a la Oficina de Control Interno.</t>
    </r>
  </si>
  <si>
    <t>TERCER SEGUIMIENTO DE 2021</t>
  </si>
  <si>
    <t>1. Realizar el informe detallado teniendo en cuenta los resultados de la encuesta realizada. 
2. Dar a conocer a las áreas los resultados de la encuesta de biodeterioro 
3. Acta de socialización de los resultados de la encuesta de biodeterioro</t>
  </si>
  <si>
    <t>1. Realizar una revisión y/o actualización de la Política Cero papel.
2. Formular el plan de trabajo para la implementación y desarrollo de la Política Cero Papel.
3. Realizar informes semestrales del cumplimiento y seguimiento de la Política en Canal Capital..</t>
  </si>
  <si>
    <t>No se cuenta con soportes para el presente seguimiento.</t>
  </si>
  <si>
    <t>Correo de revisión entre el equipo de la Oficina de Control Interno del 29 - 30 de noviembre de 2021.</t>
  </si>
  <si>
    <r>
      <t xml:space="preserve">Reporte OCI: </t>
    </r>
    <r>
      <rPr>
        <sz val="8"/>
        <color theme="1"/>
        <rFont val="Tahoma"/>
        <family val="2"/>
      </rPr>
      <t xml:space="preserve">Se remite el formato CCSE-FT-012 Plan de Auditoría Individual por parte del Jefe de la Oficina de Control Interno el 29 de noviembre de 2021 y se evidencian comentarios con fecha del 30 de noviembre de 2021. Se encuentra pendiente la consolidación de los ajustes, publicación y socialización al equipo de la OCI. Teniendo en cuenta lo anterior, se califica la acción </t>
    </r>
    <r>
      <rPr>
        <b/>
        <sz val="8"/>
        <color theme="1"/>
        <rFont val="Tahoma"/>
        <family val="2"/>
      </rPr>
      <t>"En Proceso"</t>
    </r>
    <r>
      <rPr>
        <sz val="8"/>
        <color theme="1"/>
        <rFont val="Tahoma"/>
        <family val="2"/>
      </rPr>
      <t xml:space="preserve">. </t>
    </r>
  </si>
  <si>
    <t>1. EGCM-PL-001 PLAN DE COMUNICACIONES.</t>
  </si>
  <si>
    <t>1. INVITACIONES_REUNIONES_COMUNICACION_LIDERES_CAPITAL</t>
  </si>
  <si>
    <t>1. EGCM-PD-004 ADMINISTRACIÓN DE MEDIOS Y CANALES INTERNOS
2. EPLE-FT-012 ACTA DE REUNIÓN (ACTUALIZACIÓN PROCEDIMIENTOS COMUNICACIONES 23 NOV)_FIRMADA EP (1).xlsx - ACTA
3. REUNIÓN REVISIÓN PROCEDIMIENTOS PLANEACIÓN</t>
  </si>
  <si>
    <t>1. Articulo_Instructivo_Brief
2. BRIEF INTRANET
3. MPTV-FT-071 -  BRIEF DE CONTENIDOS (3)</t>
  </si>
  <si>
    <t xml:space="preserve">Se adelantaron las actividades formuladas en el Plan de Mejoramiento. </t>
  </si>
  <si>
    <t>1. EPLE-FT-012 ACTA DE REUNIÓN seguimientos cierre 2021 28 de dic</t>
  </si>
  <si>
    <t>1. Pantallazo REUNIÓN _SISTEMAS</t>
  </si>
  <si>
    <t>1. INFORME DE SEGUIMIENTO AL PINAR AÑO 2021</t>
  </si>
  <si>
    <t>1. MRG 2021 - Gestión Documental
2. EPLE-FT-012 ACTA DE REUNIÓN - G. Documental</t>
  </si>
  <si>
    <t>1. AGRI-GD-IN-001. INSTRUMENTO ARCHIVISTICO  BANCO TERMINOLOGICO.pdf
2. AGRI-GD-IN-002. INSTRUCTIVO TABLAS DE CONTROL DE ACCESO - TCA
3. AGRI-GD-MN-001. MANUAL DE GESTION DOCUMENTAL
4. Correo de Bogotá es TIC - Publicación - Manual e instructivo de gestión documental</t>
  </si>
  <si>
    <t>1. Actas de socialización encuesta 
2. Acta capacitación</t>
  </si>
  <si>
    <t>1. Actas del seguimiento inventario documental</t>
  </si>
  <si>
    <t>1. Actas de reunión Tablas de retención documental</t>
  </si>
  <si>
    <r>
      <t xml:space="preserve">Reporte G. Documental: </t>
    </r>
    <r>
      <rPr>
        <sz val="8"/>
        <color theme="1"/>
        <rFont val="Tahoma"/>
        <family val="2"/>
      </rPr>
      <t xml:space="preserve">Se reuniones para la aprobación de las tablas de retención documental.
</t>
    </r>
    <r>
      <rPr>
        <b/>
        <sz val="8"/>
        <color theme="1"/>
        <rFont val="Tahoma"/>
        <family val="2"/>
      </rPr>
      <t xml:space="preserve">Análisis OCI: </t>
    </r>
    <r>
      <rPr>
        <sz val="8"/>
        <color theme="1"/>
        <rFont val="Tahoma"/>
        <family val="2"/>
      </rPr>
      <t xml:space="preserve">Se verifican los soportes entregados evidenciando que no guardan relación con las acciones formuladas, por lo que se mantiene la calificación de la acción con alerta </t>
    </r>
    <r>
      <rPr>
        <b/>
        <sz val="8"/>
        <color theme="1"/>
        <rFont val="Tahoma"/>
        <family val="2"/>
      </rPr>
      <t>"Incumplida"</t>
    </r>
    <r>
      <rPr>
        <sz val="8"/>
        <color theme="1"/>
        <rFont val="Tahoma"/>
        <family val="2"/>
      </rPr>
      <t xml:space="preserve"> y se recomienda al área verificar lo formulado con el fin de dar cumplimiento en los tiempos establecidos y adelantar el reporte de los soportes correspondientes, durante los seguimientos adelantados. </t>
    </r>
  </si>
  <si>
    <t>1. PLAN DE TRABAJO IMPLEMENTACIÓN POLITICA DE GESTION DOCUMENTAL</t>
  </si>
  <si>
    <t>1. Mesa de trabajo correspondencia
2. Acta reunión</t>
  </si>
  <si>
    <t>1. Actas del seguimiento inventario documental
2. Actas actualización de TRD</t>
  </si>
  <si>
    <t>1. Citación revisión y ajustes procedimiento transferencia primaria</t>
  </si>
  <si>
    <r>
      <t xml:space="preserve">Reporte G. Documental: </t>
    </r>
    <r>
      <rPr>
        <sz val="8"/>
        <color theme="1"/>
        <rFont val="Tahoma"/>
        <family val="2"/>
      </rPr>
      <t xml:space="preserve">Se realizo la respectiva revisión con el profesional GD.
</t>
    </r>
    <r>
      <rPr>
        <b/>
        <sz val="8"/>
        <color theme="1"/>
        <rFont val="Tahoma"/>
        <family val="2"/>
      </rPr>
      <t xml:space="preserve">Análisis OCI: </t>
    </r>
    <r>
      <rPr>
        <sz val="8"/>
        <color theme="1"/>
        <rFont val="Tahoma"/>
        <family val="2"/>
      </rPr>
      <t xml:space="preserve">De conformidad con lo indicado en el reporte del área se verifican los soportes remitidos observando la citación de la reunión el 29 de noviembre de 2021; sin embargo, no se cuenta con soportes adicionales de ejecución de la revisión y actualización del procedimiento, por lo que se califica la acción como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</si>
  <si>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t>1. Correo de revisión riesgos
2. Acta de reunión revisión riesgos Gestión Documental
3. Correo plan de emergencias revisión
4. Matriz de riesgos actualizada
5. Reunión revisión documento plan de emergencias</t>
  </si>
  <si>
    <t>1. PLAN DE TRABAJO RECOMENDACIONES VISITA ARCHIVO DE BOGOTA -21-09-2021</t>
  </si>
  <si>
    <t>1. Actas de reuniones 
2. seguimiento al plan de mejoramiento</t>
  </si>
  <si>
    <r>
      <t xml:space="preserve">Reporte G. Documental: </t>
    </r>
    <r>
      <rPr>
        <sz val="8"/>
        <color theme="1"/>
        <rFont val="Tahoma"/>
        <family val="2"/>
      </rPr>
      <t xml:space="preserve">Se adelanto el seguimiento al plan de mejoramiento y compromisos y control.
</t>
    </r>
    <r>
      <rPr>
        <b/>
        <sz val="8"/>
        <color theme="1"/>
        <rFont val="Tahoma"/>
        <family val="2"/>
      </rPr>
      <t xml:space="preserve">Análisis OCI: </t>
    </r>
    <r>
      <rPr>
        <sz val="8"/>
        <color theme="1"/>
        <rFont val="Tahoma"/>
        <family val="2"/>
      </rPr>
      <t xml:space="preserve">Se evidencian actas de reunión del 6 y 23 de noviembre de 2021 [sin firmar completamente] mediante las cuales se revisaron las acciones formuladas en el Plan de Mejoramiento y se definieron responsables para su ejecución. Teniendo en cuenta lo anterior, se califica la acción como </t>
    </r>
    <r>
      <rPr>
        <b/>
        <sz val="8"/>
        <color theme="1"/>
        <rFont val="Tahoma"/>
        <family val="2"/>
      </rPr>
      <t>"En Proceso"</t>
    </r>
    <r>
      <rPr>
        <sz val="8"/>
        <color theme="1"/>
        <rFont val="Tahoma"/>
        <family val="2"/>
      </rPr>
      <t xml:space="preserve"> y se recomienda al área mantener la autoevaluación de lo formulado con el fin de dar cabal cumplimiento a las acciones dentro de los plazos programados.  </t>
    </r>
  </si>
  <si>
    <t>Observaciones</t>
  </si>
  <si>
    <t>(Información del análisis del estado de la acción)</t>
  </si>
  <si>
    <t>(Escriba el nombre del Auditor que cierra la observación y/o hallazgo)</t>
  </si>
  <si>
    <r>
      <rPr>
        <b/>
        <sz val="8"/>
        <rFont val="Tahoma"/>
        <family val="2"/>
      </rPr>
      <t>Reporte S. Administrativos:</t>
    </r>
    <r>
      <rPr>
        <sz val="8"/>
        <rFont val="Tahoma"/>
        <family val="2"/>
      </rPr>
      <t xml:space="preserve"> De acuerdo con el instructivo para definir la medición posterior de los bienes incluyendo el calculo para el deterioro de los mismos, esta actividad se realiza previa solicitud del área Financiera de la entidad.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teniendo en cuenta que la actividad definida es el Informe técnico sobre el deterioro de los bienes de propiedad, planta y equipo, el cuál se realiza previa solicitud del área financiera,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 para verificar la realización del informe, una vez lo solicite el área financiera.</t>
    </r>
  </si>
  <si>
    <t>1. Acta de reunión</t>
  </si>
  <si>
    <t>1. Procedimiento RETIRO DE SERVIDOR PUBLICO actualizado, versión 10
Socialización realizada</t>
  </si>
  <si>
    <t>1. Socializaciones realizadas de la estrategia de caracterización de usuarios.
2. Estrategia de caracterización de usuarios en la intranet en la ruta: Inicio &gt; Estratégicos &gt; 1. Planeación Estratégica &gt; Estrategia</t>
  </si>
  <si>
    <t>1. Enlace de publicación de información en el botón de transparencia: https://www.canalcapital.gov.co/content/informacion-poblacion-vulnerable</t>
  </si>
  <si>
    <t xml:space="preserve">1. Informe de rendición de cuentas 2021 en el enlace: https://www.canalcapital.gov.co/sites/default/files/informes-gestion-evaluacion-auditoria/rendicion-cuentas/informe-rendicioon-de-cuentas%202021-canal-capital-bogota.pdf </t>
  </si>
  <si>
    <r>
      <rPr>
        <b/>
        <sz val="8"/>
        <color theme="1"/>
        <rFont val="Tahoma"/>
        <family val="2"/>
      </rPr>
      <t xml:space="preserve">Reporte Planeación: </t>
    </r>
    <r>
      <rPr>
        <sz val="8"/>
        <color theme="1"/>
        <rFont val="Tahoma"/>
        <family val="2"/>
      </rPr>
      <t xml:space="preserve">El informe fue publicado en el mes de noviembre de acuerdo con los lineamientos distritales expedidos para la materia e incorporando las temáticas de paz y el capítulo de conclusiones.
</t>
    </r>
    <r>
      <rPr>
        <b/>
        <sz val="8"/>
        <color theme="1"/>
        <rFont val="Tahoma"/>
        <family val="2"/>
      </rPr>
      <t xml:space="preserve">Análisis OCI: </t>
    </r>
    <r>
      <rPr>
        <sz val="8"/>
        <color theme="1"/>
        <rFont val="Tahoma"/>
        <family val="2"/>
      </rPr>
      <t xml:space="preserve">Conforme a lo reportado, se evidencia la  elaboración del informe de rendición de cuentas de la vigencia 2021, donde se incluyeron temáticas realizadas por el canal en temas de paz, como el programa "Frente al espejo" también se evidencia la inclusión del capítulo de conclusiones.
Teniendo en cuenta que se cumplió con la acción propuesta  se califica cómo </t>
    </r>
    <r>
      <rPr>
        <b/>
        <sz val="8"/>
        <color theme="1"/>
        <rFont val="Tahoma"/>
        <family val="2"/>
      </rPr>
      <t xml:space="preserve">"Terminada" </t>
    </r>
    <r>
      <rPr>
        <sz val="8"/>
        <color theme="1"/>
        <rFont val="Tahoma"/>
        <family val="2"/>
      </rPr>
      <t>con estado</t>
    </r>
    <r>
      <rPr>
        <b/>
        <sz val="8"/>
        <color theme="1"/>
        <rFont val="Tahoma"/>
        <family val="2"/>
      </rPr>
      <t xml:space="preserve"> "Cerrada"</t>
    </r>
  </si>
  <si>
    <t>1. Reporte Planeación: Procedimiento de proyectos de inversión actualizado en la ruta en la intranet: Inicio &gt; Estratégicos &gt; 1. Planeación Estratégica &gt; Procedimiento</t>
  </si>
  <si>
    <t>1. Fichas EBID publicadas en el botón de transparencia de la entidad en el enlace: https://www.canalcapital.gov.co/content/proyectos-inversi%C3%B3n
2. Información de reporte de ejecución del proyecto de inversión 7505 en el sistema SPI.</t>
  </si>
  <si>
    <t xml:space="preserve">
1. Publicación de monitoreo de riesgos en la ruta de la intranet: Inicio &gt; MIPG &gt; 4. Evaluación de resultados &gt; Monitoreo de Riesgos &gt; 2021
2. Sesiones 3 y 4 del CIGD en la ruta de la intranet: Inicio &gt; MIPG &gt; 4. Evaluación de resultados &gt; CIGD &gt; 2021</t>
  </si>
  <si>
    <r>
      <rPr>
        <b/>
        <sz val="8"/>
        <color theme="1"/>
        <rFont val="Tahoma"/>
        <family val="2"/>
      </rPr>
      <t xml:space="preserve">
</t>
    </r>
    <r>
      <rPr>
        <sz val="8"/>
        <color theme="1"/>
        <rFont val="Tahoma"/>
        <family val="2"/>
      </rPr>
      <t>Documentos actualizados en la siguientes rutas de la intranet:
 a) Caracterización del proceso: Inicio &gt; Estratégicos &gt; 1. Planeación Estratégica &gt; Caracterización
 b) Procedimiento control de documentos Inicio &gt; Estratégicos &gt; 1. Planeación Estratégica &gt; Procedimiento, 
 c) Procedimiento control al producto o servicio no conforme (documentos soporte de la eliminación en la carpeta del drive), 
 d) Procedimiento formulación, registro y actualización de proyectos de inversión Inicio &gt; Estratégicos &gt; 1. Planeación Estratégica &gt; Procedimiento, 
 e) Manual del sistema integrado de gestión Inicio &gt; Estratégicos &gt; 1. Planeación Estratégica &gt; Manual, 
 f) Manual del sistema de medición y seguimiento  Inicio &gt; Estratégicos &gt; 1. Planeación Estratégica &gt; Manual, 
 g)Metodología para la identificación y atención de necesidades de infraestructura física (documentos soporte de la eliminación en la carpeta del drive), 
 h)Fichas de compras sostenibles  Inicio &gt; Apoyo &gt; 8. Gestión De Recursos y administración de la información &gt; Gestión Ambiental &gt; Formatos, 
 i) Procedimiento proyecto fondo para el desarrollo de la televisión y los contenidos (FONTV)Inicio &gt; Estratégicos &gt; 1. Planeación Estratégica &gt; Procedimiento, 
 j) NORMOGRAMA de capital Inicio &gt; MIPG &gt; 3. Gestión con valores para resultados &gt; 3.4 Mejora Normativa &gt; Normograma.</t>
    </r>
  </si>
  <si>
    <r>
      <rPr>
        <b/>
        <sz val="8"/>
        <color theme="1"/>
        <rFont val="Tahoma"/>
        <family val="2"/>
      </rPr>
      <t xml:space="preserve">
</t>
    </r>
    <r>
      <rPr>
        <sz val="8"/>
        <color theme="1"/>
        <rFont val="Tahoma"/>
        <family val="2"/>
      </rPr>
      <t>Documentos actualizados en la siguientes rutas de la intranet:
 a) MANUAL PARA EL CONTROL DE DOCUMENTOS INSTITUCIONALES en la ruta de la intranet: Inicio &gt; Estratégicos &gt; 1. Planeación Estratégica &gt; Manual
 b) Normograma institucional actualizado en la intranet: Inicio &gt; MIPG &gt; 3. Gestión con valores para resultados &gt; 3.4 Mejora Normativa &gt; Normograma
 c) Política de gestión de la información estadística en la intranet: Inicio &gt; Estratégicos &gt; 1. Planeación Estratégica &gt; Política
 d) Listado maestro de documentos en la intranet: Inicio &gt; MIPG &gt; 3. Gestión con valores para resultados &gt; 3.5 Fortalecimiento organizacional y simplificación de procesos &gt; Matrices del sistema de gestión
 e) Procedimiento proyecto fondo para el desarrollo de la televisión y los contenidos (FONTV) en la intranet: Inicio &gt; Estratégicos &gt; 1. Planeación Estratégica &gt; Procedimiento
 f) Manual del sistema integrado de gestión en la intranet Inicio &gt; Estratégicos &gt; 1. Planeación Estratégica &gt; Manual 
 g) Manual del sistema de medición y seguimiento en la intranet: Inicio &gt; Estratégicos &gt; 1. Planeación Estratégica &gt; Manual</t>
    </r>
  </si>
  <si>
    <r>
      <rPr>
        <b/>
        <sz val="8"/>
        <color theme="1"/>
        <rFont val="Tahoma"/>
        <family val="2"/>
      </rPr>
      <t xml:space="preserve">
</t>
    </r>
    <r>
      <rPr>
        <sz val="8"/>
        <color theme="1"/>
        <rFont val="Tahoma"/>
        <family val="2"/>
      </rPr>
      <t>1.</t>
    </r>
    <r>
      <rPr>
        <b/>
        <sz val="8"/>
        <color theme="1"/>
        <rFont val="Tahoma"/>
        <family val="2"/>
      </rPr>
      <t xml:space="preserve"> </t>
    </r>
    <r>
      <rPr>
        <sz val="8"/>
        <color theme="1"/>
        <rFont val="Tahoma"/>
        <family val="2"/>
      </rPr>
      <t>Evidencias de gestión de la migración de información en la intranet 
2. Evidencias de actualización de los documentos de gestión ambiental y documentos actualizados en las rutas de la intranet: 
3. Procedimiento AGRI-GA-PD-001 IDENTIFICACIÓN DE ASPECTOS Y VALORACIÓN DE IMPACTOS AMBIENTALES: Inicio &gt; Apoyo &gt; 8. Gestión De Recursos y administración de la información &gt; Gestión Ambiental &gt; Procedimientos AGRI-GA-GU-001 GUIA PARA LA ELABORACIÓN DE COMPRAS SOSTENIBLES en la intranet: Inicio &gt; Apoyo &gt; 8. Gestión De Recursos y administración de la información &gt; Gestión Ambiental &gt; Guías, AGRI-GA-FT-003. FICHAS COMPRAS SOSTENIBLES  Inicio &gt; Apoyo &gt; 8. Gestión De Recursos y administración de la información &gt; Gestión Ambiental &gt; Formatos</t>
    </r>
  </si>
  <si>
    <r>
      <rPr>
        <b/>
        <sz val="8"/>
        <color theme="1"/>
        <rFont val="Tahoma"/>
        <family val="2"/>
      </rPr>
      <t xml:space="preserve">
</t>
    </r>
    <r>
      <rPr>
        <sz val="8"/>
        <color theme="1"/>
        <rFont val="Tahoma"/>
        <family val="2"/>
      </rPr>
      <t>Procedimiento FORMULACIÓN Y SEGUIMIENTO DEL PLAN DE ACCIÓN ANUAL V8 actualizado en la intranet: Inicio &gt; Estratégicos &gt; 1. Planeación Estratégica &gt; Procedimiento.
 b) Se realizó la actualización sugerida al procedimiento FORMULACIÓN Y SEGUIMIENTO AL PLAN ANUAL DE ADQUISICIONES V2 Inicio &gt; Estratégicos &gt; 1. Planeación Estratégica &gt; Procedimiento.
 c) Evidencias de eliminación del procedimiento CONTROL AL PRODUCTO (BIEN Y/O SERVICIO) NO CONFORME V7.
 d) Evidencias de eliminación del documento METODOLOGÍA PARA LA IDENTIFICACIÓN Y ATENCIÓN DE NECESIDADES DE INFRAESTRUCTURA FÍSICA V1.</t>
    </r>
  </si>
  <si>
    <t>1. Correo de notificación de la formulación del Plan de Acción Institucional 2022 con la nueva estructura y lineamientos para el reporte y formulación del Plan de Acción Institucional 2022.</t>
  </si>
  <si>
    <t>Solicitudes de actualización de información en el botón de transparencia en lo relacionado con la sección de políticas lineamientos y manuales y actualizaciones realizadas.</t>
  </si>
  <si>
    <t>1. Correos de reporte de información para el Comité Sectorial de Gestión y Desempeño</t>
  </si>
  <si>
    <r>
      <rPr>
        <b/>
        <sz val="8"/>
        <color theme="1"/>
        <rFont val="Tahoma"/>
        <family val="2"/>
      </rPr>
      <t xml:space="preserve">Reporte sistemas: </t>
    </r>
    <r>
      <rPr>
        <sz val="8"/>
        <color theme="1"/>
        <rFont val="Tahoma"/>
        <family val="2"/>
      </rPr>
      <t>* Dos informes de mantenimientos ejecutados entre octubre y diciembre 2021.</t>
    </r>
  </si>
  <si>
    <t>* Hoja de ruta del PETI 2021-2024.
* Archivo Integración de Planes 2021.</t>
  </si>
  <si>
    <t>*Evidencias de las actividades implementadas en los avances reportados.</t>
  </si>
  <si>
    <t>* Matriz SoA 2021</t>
  </si>
  <si>
    <t>1. Actualización de los catálogos generales de cuentas de los 4 marcos normativos.</t>
  </si>
  <si>
    <t>1. AGFF-CO-PD-001. ESTADOS FINANCIEROS
2. Correo de Actualización procedimiento AGFF-CO-PD-001- ESTADOS FINANCIEROS</t>
  </si>
  <si>
    <r>
      <rPr>
        <b/>
        <sz val="8"/>
        <color theme="1"/>
        <rFont val="Tahoma"/>
        <family val="2"/>
      </rPr>
      <t xml:space="preserve">Reporte Sub. Financiera: </t>
    </r>
    <r>
      <rPr>
        <sz val="8"/>
        <color theme="1"/>
        <rFont val="Tahoma"/>
        <family val="2"/>
      </rPr>
      <t xml:space="preserve">El procedimiento de estados Financieros AGFF-CO-PD-001 fue actualizado el 30 de diciembre de 2021. Se incluyó el punto de control donde se deben verificar las firmas de elaborado y revisado
</t>
    </r>
    <r>
      <rPr>
        <b/>
        <sz val="8"/>
        <color theme="1"/>
        <rFont val="Tahoma"/>
        <family val="2"/>
      </rPr>
      <t xml:space="preserve">
Análisis OCI: </t>
    </r>
    <r>
      <rPr>
        <sz val="8"/>
        <color theme="1"/>
        <rFont val="Tahoma"/>
        <family val="2"/>
      </rPr>
      <t>Se verifica la actualización del procedimiento "Estados Financieros" con la inclusión del punto de control y su correspondiente publicación en la intranet, versión 13 del 30/12/2021. Teniendo en cuenta las actividades programadas, se encuentra pendiente la socialización, por lo que  se califica como</t>
    </r>
    <r>
      <rPr>
        <b/>
        <sz val="8"/>
        <color theme="1"/>
        <rFont val="Tahoma"/>
        <family val="2"/>
      </rPr>
      <t xml:space="preserve"> "Incumplida"</t>
    </r>
    <r>
      <rPr>
        <sz val="8"/>
        <color theme="1"/>
        <rFont val="Tahoma"/>
        <family val="2"/>
      </rPr>
      <t>.</t>
    </r>
  </si>
  <si>
    <r>
      <rPr>
        <b/>
        <sz val="8"/>
        <color theme="1"/>
        <rFont val="Tahoma"/>
        <family val="2"/>
      </rPr>
      <t xml:space="preserve">Reporte Sub. Financiera: </t>
    </r>
    <r>
      <rPr>
        <sz val="8"/>
        <color theme="1"/>
        <rFont val="Tahoma"/>
        <family val="2"/>
      </rPr>
      <t xml:space="preserve">El procedimiento de Estados Financieros ya fue actualizado, sin embargo, el responsable del proceso contable es el Profesional de Contabilidad (Contador de la Entidad), razón por la cual es quien delega los roles en el sistema de Contabilidad. El profesional como responsable de toda la información es el único autorizado para asignar usuarios y perfiles.
</t>
    </r>
    <r>
      <rPr>
        <b/>
        <sz val="8"/>
        <color theme="1"/>
        <rFont val="Tahoma"/>
        <family val="2"/>
      </rPr>
      <t xml:space="preserve">Análisis OCI: </t>
    </r>
    <r>
      <rPr>
        <sz val="8"/>
        <color theme="1"/>
        <rFont val="Tahoma"/>
        <family val="2"/>
      </rPr>
      <t>Se evidencia en el procedimiento actualizado que no se incluyó el rol superior en el software SIIGO al Subdirector Financiero, de acuerdo con la justificación realizada en el reporte de la Subdirección. Por lo anterior, se califica como</t>
    </r>
    <r>
      <rPr>
        <b/>
        <sz val="8"/>
        <color theme="1"/>
        <rFont val="Tahoma"/>
        <family val="2"/>
      </rPr>
      <t xml:space="preserve"> "Terminada extemporánea". </t>
    </r>
  </si>
  <si>
    <t>1. Procedimiento actualizado.
2. Correo del área de Planeación con la actualización del Procedimiento.</t>
  </si>
  <si>
    <r>
      <rPr>
        <b/>
        <sz val="8"/>
        <color theme="1"/>
        <rFont val="Tahoma"/>
        <family val="2"/>
      </rPr>
      <t xml:space="preserve">Reporte Sub. Financiera: </t>
    </r>
    <r>
      <rPr>
        <sz val="8"/>
        <color theme="1"/>
        <rFont val="Tahoma"/>
        <family val="2"/>
      </rPr>
      <t xml:space="preserve">El procedimiento de Estados Financieros ya fue actualizado, igualmente se actualizó el normograma.
</t>
    </r>
    <r>
      <rPr>
        <b/>
        <sz val="8"/>
        <color theme="1"/>
        <rFont val="Tahoma"/>
        <family val="2"/>
      </rPr>
      <t xml:space="preserve">Análisis OCI: </t>
    </r>
    <r>
      <rPr>
        <sz val="8"/>
        <color theme="1"/>
        <rFont val="Tahoma"/>
        <family val="2"/>
      </rPr>
      <t>Se verifica la actualización del procedimiento "Estados Financieros" con la inclusión de normatividad vigente. Por lo que  se califica como</t>
    </r>
    <r>
      <rPr>
        <b/>
        <sz val="8"/>
        <color theme="1"/>
        <rFont val="Tahoma"/>
        <family val="2"/>
      </rPr>
      <t xml:space="preserve"> "Terminada extemporánea".</t>
    </r>
  </si>
  <si>
    <t xml:space="preserve">1. Balance de prueba del cuatrimestre Septiembre a Diciembre.
</t>
  </si>
  <si>
    <t>1. Segundo correo remitido al Subdirector Financiero, para recordar el tema de la actualización de la Resolución (fecha 29/09/2021).</t>
  </si>
  <si>
    <r>
      <rPr>
        <b/>
        <sz val="8"/>
        <color theme="1"/>
        <rFont val="Tahoma"/>
        <family val="2"/>
      </rPr>
      <t xml:space="preserve">Reporte Sub. Financiera: </t>
    </r>
    <r>
      <rPr>
        <sz val="8"/>
        <color theme="1"/>
        <rFont val="Tahoma"/>
        <family val="2"/>
      </rPr>
      <t xml:space="preserve">El proyecto de Resolución, se encuentra en poder del Subdirector Financiero, quien esta realizando los ajustes del caso.
</t>
    </r>
    <r>
      <rPr>
        <b/>
        <sz val="8"/>
        <color theme="1"/>
        <rFont val="Tahoma"/>
        <family val="2"/>
      </rPr>
      <t xml:space="preserve">Análisis OCI: </t>
    </r>
    <r>
      <rPr>
        <sz val="8"/>
        <color theme="1"/>
        <rFont val="Tahoma"/>
        <family val="2"/>
      </rPr>
      <t xml:space="preserve">Se evidencia nuevo correo del 29 de septiembre al Subdirector Financiero con reenvío de borrador de Resolución del Comité de Inversiones del Canal, con la actualización respectiva. Sin embargo, no se observa culminación de la acción. De acuerdo con el plazo establecido, se califica la acción como  </t>
    </r>
    <r>
      <rPr>
        <b/>
        <sz val="8"/>
        <color theme="1"/>
        <rFont val="Tahoma"/>
        <family val="2"/>
      </rPr>
      <t>"Incumplida".</t>
    </r>
    <r>
      <rPr>
        <sz val="8"/>
        <color theme="1"/>
        <rFont val="Tahoma"/>
        <family val="2"/>
      </rPr>
      <t xml:space="preserve">
</t>
    </r>
  </si>
  <si>
    <r>
      <rPr>
        <b/>
        <sz val="8"/>
        <color theme="1"/>
        <rFont val="Tahoma"/>
        <family val="2"/>
      </rPr>
      <t xml:space="preserve">Reporte Sub. Financiera: </t>
    </r>
    <r>
      <rPr>
        <sz val="8"/>
        <color theme="1"/>
        <rFont val="Tahoma"/>
        <family val="2"/>
      </rPr>
      <t xml:space="preserve">Para la vigencia 2021, no se realizaron inversiones financieras.
</t>
    </r>
    <r>
      <rPr>
        <b/>
        <sz val="8"/>
        <color theme="1"/>
        <rFont val="Tahoma"/>
        <family val="2"/>
      </rPr>
      <t>Análisis OCI:</t>
    </r>
    <r>
      <rPr>
        <sz val="8"/>
        <color theme="1"/>
        <rFont val="Tahoma"/>
        <family val="2"/>
      </rPr>
      <t xml:space="preserve"> Según reporte para toda la vigencia 2021, no se realizaron Comités de Inversiones, por lo que no se han expedido actas de estos. De acuerdo con el plazo fijado para la acción y lo anterior, se califica como </t>
    </r>
    <r>
      <rPr>
        <b/>
        <sz val="8"/>
        <color theme="1"/>
        <rFont val="Tahoma"/>
        <family val="2"/>
      </rPr>
      <t xml:space="preserve">"Terminada". </t>
    </r>
  </si>
  <si>
    <r>
      <rPr>
        <b/>
        <sz val="8"/>
        <color theme="1"/>
        <rFont val="Tahoma"/>
        <family val="2"/>
      </rPr>
      <t xml:space="preserve">Reporte Sub. Financiera: </t>
    </r>
    <r>
      <rPr>
        <sz val="8"/>
        <color theme="1"/>
        <rFont val="Tahoma"/>
        <family val="2"/>
      </rPr>
      <t xml:space="preserve">El Subdirector Financiero, la tiene en su poder, quien esta realizando las revisiones del caso.
</t>
    </r>
    <r>
      <rPr>
        <b/>
        <sz val="8"/>
        <color theme="1"/>
        <rFont val="Tahoma"/>
        <family val="2"/>
      </rPr>
      <t>Análisis OCI:</t>
    </r>
    <r>
      <rPr>
        <sz val="8"/>
        <color theme="1"/>
        <rFont val="Tahoma"/>
        <family val="2"/>
      </rPr>
      <t xml:space="preserve"> Se evidencia nuevo correo del 29 de septiembre al Subdirector Financiero con reenvío de borrador de Resolución del Comité de Inversiones del Canal, con la actualización respectiva. Sin embargo, no se observa culminación de la acción. De acuerdo con el plazo establecido, se califica la acción como </t>
    </r>
    <r>
      <rPr>
        <b/>
        <sz val="8"/>
        <color theme="1"/>
        <rFont val="Tahoma"/>
        <family val="2"/>
      </rPr>
      <t xml:space="preserve"> "Incumplida".</t>
    </r>
    <r>
      <rPr>
        <sz val="8"/>
        <color theme="1"/>
        <rFont val="Tahoma"/>
        <family val="2"/>
      </rPr>
      <t xml:space="preserve">
</t>
    </r>
  </si>
  <si>
    <t xml:space="preserve">1. Actas de reunión periodo octubre-diciembre 2021. </t>
  </si>
  <si>
    <r>
      <rPr>
        <b/>
        <sz val="8"/>
        <color theme="1"/>
        <rFont val="Tahoma"/>
        <family val="2"/>
      </rPr>
      <t xml:space="preserve">Reporte Sub. Financiera: </t>
    </r>
    <r>
      <rPr>
        <sz val="8"/>
        <color theme="1"/>
        <rFont val="Tahoma"/>
        <family val="2"/>
      </rPr>
      <t xml:space="preserve">Se mantuvieron reuniones periódicas, para definir el tema del nuevo ERP.
</t>
    </r>
    <r>
      <rPr>
        <b/>
        <sz val="8"/>
        <color theme="1"/>
        <rFont val="Tahoma"/>
        <family val="2"/>
      </rPr>
      <t xml:space="preserve">
Análisis OCI:</t>
    </r>
    <r>
      <rPr>
        <sz val="8"/>
        <color theme="1"/>
        <rFont val="Tahoma"/>
        <family val="2"/>
      </rPr>
      <t xml:space="preserve"> Se adjuntan las actas de las reuniones sostenidas con el área de sistemas, como soporte de esta acción de mejora, en las que se evidencian avances y acuerdos o compromisos adquiridos. De acuerdo con la fecha de finalización de la acción se califica como </t>
    </r>
    <r>
      <rPr>
        <b/>
        <sz val="8"/>
        <color theme="1"/>
        <rFont val="Tahoma"/>
        <family val="2"/>
      </rPr>
      <t>"Terminada".</t>
    </r>
    <r>
      <rPr>
        <sz val="8"/>
        <color theme="1"/>
        <rFont val="Tahoma"/>
        <family val="2"/>
      </rPr>
      <t xml:space="preserve">
</t>
    </r>
  </si>
  <si>
    <t>1. Archivo de conciliaciones debidamente diligencia a dic.31 de 2021</t>
  </si>
  <si>
    <t>1. Reporte del Formato de Sivicof - CB0115 INFORME DE RECURSOS DE TESORERIA.</t>
  </si>
  <si>
    <t xml:space="preserve">No se remiten soportes para el seguimiento del tercer cuatrimestre de la vigencia. </t>
  </si>
  <si>
    <r>
      <rPr>
        <b/>
        <sz val="8"/>
        <color theme="1"/>
        <rFont val="Tahoma"/>
        <family val="2"/>
      </rPr>
      <t xml:space="preserve">Reporte Sub. Financiera: </t>
    </r>
    <r>
      <rPr>
        <sz val="8"/>
        <color theme="1"/>
        <rFont val="Tahoma"/>
        <family val="2"/>
      </rPr>
      <t xml:space="preserve">RF
</t>
    </r>
    <r>
      <rPr>
        <b/>
        <sz val="8"/>
        <color theme="1"/>
        <rFont val="Tahoma"/>
        <family val="2"/>
      </rPr>
      <t>Análisis OCI:</t>
    </r>
    <r>
      <rPr>
        <sz val="8"/>
        <color theme="1"/>
        <rFont val="Tahoma"/>
        <family val="2"/>
      </rPr>
      <t xml:space="preserve"> No se pueden evidenciar avances para esta acción, de acuerdo con la acción formulada por la Subdirección Financiera: "Generar actas donde se evidencie el cumplimiento de las observaciones dejadas de la Revisoría Fiscal con sus respectivos soportes. ". Se recomienda a la Subdirección suscribir y remitir las actas que se propuso realizar, para evidenciar las correcciones, subsanaciones o cambios que surgen de los memorandos de la Revisoría Fiscal.  Por lo anterior, se califica como </t>
    </r>
    <r>
      <rPr>
        <b/>
        <sz val="8"/>
        <color theme="1"/>
        <rFont val="Tahoma"/>
        <family val="2"/>
      </rPr>
      <t>"Sin iniciar"</t>
    </r>
    <r>
      <rPr>
        <sz val="8"/>
        <color theme="1"/>
        <rFont val="Tahoma"/>
        <family val="2"/>
      </rPr>
      <t>. Tener en cuenta que el plazo de esta acción.</t>
    </r>
  </si>
  <si>
    <r>
      <rPr>
        <b/>
        <sz val="8"/>
        <color theme="1"/>
        <rFont val="Tahoma"/>
        <family val="2"/>
      </rPr>
      <t xml:space="preserve">Reporte Sub. Financiera: </t>
    </r>
    <r>
      <rPr>
        <sz val="8"/>
        <color theme="1"/>
        <rFont val="Tahoma"/>
        <family val="2"/>
      </rPr>
      <t xml:space="preserve">A continuación se relacionan los avance de actividades del ERP: 
* Se realizó desarrollo, actualización, implementación y ajustes al módulo de financiera totalmente integrado en el ERP del canal. 
* Se realizó la actualización de los módulos de documentación, radicación, pasantes y soporte, en una sola base de datos. 
* Se realizaron ajustes y adiciones de seguridad a todos los módulos los cuales permiten minimizar el riesgo de ataques a nuestro software y bases de datos. 
* Se desarrolló el módulo de simulador de asignación temporales salarial para el área de recursos humanos, el cual permite simular según los honorarios actuales, el nuevo valor asignado con la temporal. Se colocaron perfiles y se integró dentro del ERP y ERPC. 
* Se desarrolló el módulo de preguntas y respuestas para el proceso de asignación salarial, como medio de comunicación entre el contratista y canal capital. 
* Se desarrolló el módulo de preguntas y respuestas para el proceso de solicitudes de derechos de autor, el cuál se llevaba en Excel de forma manual y ahora permite llevar el mismo registro digital, pero controlado por perfiles de acceso y control de la información. 
* Durante los meses del reporte se realizaron 8 reuniones con las áreas funcionales para el seguimiento de las funcionalidades desarrolladas. 
</t>
    </r>
    <r>
      <rPr>
        <b/>
        <sz val="8"/>
        <color theme="1"/>
        <rFont val="Tahoma"/>
        <family val="2"/>
      </rPr>
      <t>Análisis OCI:</t>
    </r>
    <r>
      <rPr>
        <sz val="8"/>
        <color theme="1"/>
        <rFont val="Tahoma"/>
        <family val="2"/>
      </rPr>
      <t xml:space="preserve"> La Subdirección Financiera no remitió ningún soporte de la implementación, a pesar de relacionar en la columna de evidencias "1. Desarrollo de Software y Mantenimiento". Es importante que se adjunten las actas de las reuniones sostenidas con el área de sistemas, como soporte de esta acción de mejora, así como el reporte del desarrollo del ERP (expedido por parte del área de Sistemas), con el fin de validar el avance reportado y terminación de la acción. Por lo anterior, se mantiene la calificación como</t>
    </r>
    <r>
      <rPr>
        <b/>
        <sz val="8"/>
        <color theme="1"/>
        <rFont val="Tahoma"/>
        <family val="2"/>
      </rPr>
      <t xml:space="preserve"> "En Proceso". </t>
    </r>
    <r>
      <rPr>
        <sz val="8"/>
        <color theme="1"/>
        <rFont val="Tahoma"/>
        <family val="2"/>
      </rPr>
      <t xml:space="preserve">
</t>
    </r>
  </si>
  <si>
    <r>
      <rPr>
        <b/>
        <sz val="8"/>
        <color theme="1"/>
        <rFont val="Tahoma"/>
        <family val="2"/>
      </rPr>
      <t xml:space="preserve">Reporte Sub. Financiera: </t>
    </r>
    <r>
      <rPr>
        <sz val="8"/>
        <color theme="1"/>
        <rFont val="Tahoma"/>
        <family val="2"/>
      </rPr>
      <t xml:space="preserve">El procedimiento fue actualizado el 21 de junio de 2021.
</t>
    </r>
    <r>
      <rPr>
        <b/>
        <sz val="8"/>
        <color theme="1"/>
        <rFont val="Tahoma"/>
        <family val="2"/>
      </rPr>
      <t xml:space="preserve">
Análisis OCI:</t>
    </r>
    <r>
      <rPr>
        <sz val="8"/>
        <color theme="1"/>
        <rFont val="Tahoma"/>
        <family val="2"/>
      </rPr>
      <t xml:space="preserve"> Se verificó la actualización y publicación del procedimiento en la intranet, versión 9 del 01/06/2021, dentro del segundo cuatrimestre de la vigencia.  Por lo anterior, se califica como </t>
    </r>
    <r>
      <rPr>
        <b/>
        <sz val="8"/>
        <color theme="1"/>
        <rFont val="Tahoma"/>
        <family val="2"/>
      </rPr>
      <t xml:space="preserve">"Terminada". </t>
    </r>
  </si>
  <si>
    <r>
      <rPr>
        <b/>
        <sz val="8"/>
        <color theme="1"/>
        <rFont val="Tahoma"/>
        <family val="2"/>
      </rPr>
      <t xml:space="preserve">Reporte Sub. Financiera: </t>
    </r>
    <r>
      <rPr>
        <sz val="8"/>
        <color theme="1"/>
        <rFont val="Tahoma"/>
        <family val="2"/>
      </rPr>
      <t xml:space="preserve">El procedimiento esta en proceso de revisión para su actualización.
</t>
    </r>
    <r>
      <rPr>
        <b/>
        <sz val="8"/>
        <color theme="1"/>
        <rFont val="Tahoma"/>
        <family val="2"/>
      </rPr>
      <t>Análisis OCI:</t>
    </r>
    <r>
      <rPr>
        <sz val="8"/>
        <color theme="1"/>
        <rFont val="Tahoma"/>
        <family val="2"/>
      </rPr>
      <t xml:space="preserve"> No se pueden evidenciar avances para esta acción, la Subdirección Financiera, no remitió soportes de la revisión del Instructivo. Por lo anterior, se califica como </t>
    </r>
    <r>
      <rPr>
        <b/>
        <sz val="8"/>
        <color theme="1"/>
        <rFont val="Tahoma"/>
        <family val="2"/>
      </rPr>
      <t>"Incumplida"</t>
    </r>
    <r>
      <rPr>
        <sz val="8"/>
        <color theme="1"/>
        <rFont val="Tahoma"/>
        <family val="2"/>
      </rPr>
      <t xml:space="preserve">, de acuerdo con el plazo establecido para culminar la actividad. </t>
    </r>
  </si>
  <si>
    <r>
      <rPr>
        <b/>
        <sz val="8"/>
        <color theme="1"/>
        <rFont val="Tahoma"/>
        <family val="2"/>
      </rPr>
      <t xml:space="preserve">Reporte Sub. Financiera: </t>
    </r>
    <r>
      <rPr>
        <sz val="8"/>
        <color theme="1"/>
        <rFont val="Tahoma"/>
        <family val="2"/>
      </rPr>
      <t xml:space="preserve">Se actualizaron los procedimientos PD14, PD13 en el normograma
</t>
    </r>
    <r>
      <rPr>
        <b/>
        <sz val="8"/>
        <color theme="1"/>
        <rFont val="Tahoma"/>
        <family val="2"/>
      </rPr>
      <t xml:space="preserve">Análisis OCI: </t>
    </r>
    <r>
      <rPr>
        <sz val="8"/>
        <color theme="1"/>
        <rFont val="Tahoma"/>
        <family val="2"/>
      </rPr>
      <t>Se recomienda a la Subdirección Financiera verificar que los documentos soporte que cargan, coincidan con los que relaciona en la columna de evidencias. Se verificaron los dos procedimientos actualizados con corte a 31/12/2021. De acuerdo con la finalización del plazo de la acción, se califica como</t>
    </r>
    <r>
      <rPr>
        <b/>
        <sz val="8"/>
        <color theme="1"/>
        <rFont val="Tahoma"/>
        <family val="2"/>
      </rPr>
      <t xml:space="preserve"> "Terminada". </t>
    </r>
  </si>
  <si>
    <t xml:space="preserve">
1. Correo de la Subdirección de Consolidación, Gestión e Investigación de la Secretaría Distrital de Hacienda, del 10/06/2021, informando cierre primer trimestre 2021.
2. Correo de la Subdirección de Consolidación, Gestión e Investigación de la Secretaría Distrital de Hacienda, del 17/09/2021, informando cierre segundo trimestre 2021.</t>
  </si>
  <si>
    <t>1. Procedimiento Elaboración de Facturas, versión 17 del 21/12/2021.
2. Política Financiera código AGFF-PO-001, versión 8 del 21/12/2021.</t>
  </si>
  <si>
    <t>1. Procedimiento Elaboración de Facturas, versión 17 del 21/12/2021.
2. Procedimiento Estados Financieros, versión 13 del 30/12/2021.</t>
  </si>
  <si>
    <r>
      <rPr>
        <b/>
        <sz val="8"/>
        <color theme="1"/>
        <rFont val="Tahoma"/>
        <family val="2"/>
      </rPr>
      <t xml:space="preserve">Reporte Sub. Financiera: </t>
    </r>
    <r>
      <rPr>
        <sz val="8"/>
        <color theme="1"/>
        <rFont val="Tahoma"/>
        <family val="2"/>
      </rPr>
      <t xml:space="preserve">a. Si bien el artículo 5 de la Resolución DDC-000001 del 27 de Julio de 2018, dice que el reporte de Operaciones recíprocas debe realizarse dentro de los 12 días hábiles siguientes a la fecha de cierre trimestral consolidado. Solo hasta el día 10 de Junio a las 04:21 pm se recibió por parte de la SHD a través del correo de bogotaconsolida@shd.gov.co la notificación de la fecha de apertura del sistema para el trámite del reporte de las diferencias en las Operaciones Reciprocas. Me permito informar que se realizó el tramite dentro de las fechas establecidas por la SHD (29 de junio 2021). 
</t>
    </r>
    <r>
      <rPr>
        <b/>
        <sz val="8"/>
        <color theme="1"/>
        <rFont val="Tahoma"/>
        <family val="2"/>
      </rPr>
      <t xml:space="preserve">
Análisis OCI:</t>
    </r>
    <r>
      <rPr>
        <sz val="8"/>
        <color theme="1"/>
        <rFont val="Tahoma"/>
        <family val="2"/>
      </rPr>
      <t xml:space="preserve"> Se evidencian dos correos con información de los cierres de los dos primeros trimestres de la vigencia. Sin embargo, no se evidencia el diligenciamiento de las observaciones sobre la gestión de las diferencias presentadas de ninguno de los dos trimestres. Por lo cual, se continúa calificando como </t>
    </r>
    <r>
      <rPr>
        <b/>
        <sz val="8"/>
        <color theme="1"/>
        <rFont val="Tahoma"/>
        <family val="2"/>
      </rPr>
      <t>"Incumplida"</t>
    </r>
    <r>
      <rPr>
        <sz val="8"/>
        <color theme="1"/>
        <rFont val="Tahoma"/>
        <family val="2"/>
      </rPr>
      <t>, hasta tanto no se remitan los soportes de la gestión en el sistema Bogotá Consolida.</t>
    </r>
  </si>
  <si>
    <t>1. Balance de prueba de enero a abril.</t>
  </si>
  <si>
    <t>1. Procedimiento Estados financieros, versión 13 del 20/12/2021</t>
  </si>
  <si>
    <t>1. Correo de Publicación de INSTRUCTIVO PARA LA ELABORACIÓN DE LAS NOTAS Y/O REVELACIONES A LOS ESTADOS FINANCIEROS AGFF-CO-IN-004 
2. AGFF-CO-IN-004 INSTRUCTIVO PARA LA ELABORACIÓN DE LAS NOTAS Y/O REVELACIONES A LOS ESTADOS FINANCIEROS</t>
  </si>
  <si>
    <r>
      <rPr>
        <b/>
        <sz val="8"/>
        <color theme="1"/>
        <rFont val="Tahoma"/>
        <family val="2"/>
      </rPr>
      <t xml:space="preserve">Reporte Sub. Financiera: </t>
    </r>
    <r>
      <rPr>
        <sz val="8"/>
        <color theme="1"/>
        <rFont val="Tahoma"/>
        <family val="2"/>
      </rPr>
      <t xml:space="preserve">De acuerdo a la normatividad emitida por la CGN se realizó la reclasificación de la cuenta 1132.
</t>
    </r>
    <r>
      <rPr>
        <b/>
        <sz val="8"/>
        <color theme="1"/>
        <rFont val="Tahoma"/>
        <family val="2"/>
      </rPr>
      <t>Análisis OCI:</t>
    </r>
    <r>
      <rPr>
        <sz val="8"/>
        <color theme="1"/>
        <rFont val="Tahoma"/>
        <family val="2"/>
      </rPr>
      <t xml:space="preserve"> No se puede evidenciar el soporte de la acción establecida. El archivo de Balance de prueba remitido por la Subdirección Financiera está dañado y no permite apertura. Tampoco fue remitido el comprobante de ajuste. Sin embargo, cuando se verificó el Estado de Situación Financiera de los meses de marzo y abril de 2021 no se observaron saldo en la cuenta correspondiente, por lo que la acción se califica como </t>
    </r>
    <r>
      <rPr>
        <b/>
        <sz val="8"/>
        <color theme="1"/>
        <rFont val="Tahoma"/>
        <family val="2"/>
      </rPr>
      <t>"Terminada Extemporánea"</t>
    </r>
    <r>
      <rPr>
        <sz val="8"/>
        <color theme="1"/>
        <rFont val="Tahoma"/>
        <family val="2"/>
      </rPr>
      <t xml:space="preserve"> y se procede a su cierre. </t>
    </r>
  </si>
  <si>
    <r>
      <rPr>
        <b/>
        <sz val="8"/>
        <color theme="1"/>
        <rFont val="Tahoma"/>
        <family val="2"/>
      </rPr>
      <t>Reporte Sub. Financiera:</t>
    </r>
    <r>
      <rPr>
        <sz val="8"/>
        <color theme="1"/>
        <rFont val="Tahoma"/>
        <family val="2"/>
      </rPr>
      <t xml:space="preserve"> El instructivo para la Elaboración de las Notas y/o revelaciones a los estados financieros fue actualizada el 23 de diciembre de 2021.
</t>
    </r>
    <r>
      <rPr>
        <b/>
        <sz val="8"/>
        <color theme="1"/>
        <rFont val="Tahoma"/>
        <family val="2"/>
      </rPr>
      <t>Análisis OCI:</t>
    </r>
    <r>
      <rPr>
        <sz val="8"/>
        <color theme="1"/>
        <rFont val="Tahoma"/>
        <family val="2"/>
      </rPr>
      <t xml:space="preserve"> Se evidenció la expedición del instructivo y su correspondiente publicación en la intranet. Por lo anterior, se califica como </t>
    </r>
    <r>
      <rPr>
        <b/>
        <sz val="8"/>
        <color theme="1"/>
        <rFont val="Tahoma"/>
        <family val="2"/>
      </rPr>
      <t xml:space="preserve">"Terminada". </t>
    </r>
  </si>
  <si>
    <r>
      <rPr>
        <b/>
        <sz val="8"/>
        <color theme="1"/>
        <rFont val="Tahoma"/>
        <family val="2"/>
      </rPr>
      <t xml:space="preserve">Reporte Sub. Financiera: </t>
    </r>
    <r>
      <rPr>
        <sz val="8"/>
        <color theme="1"/>
        <rFont val="Tahoma"/>
        <family val="2"/>
      </rPr>
      <t xml:space="preserve">El procedimiento de Estados Financieros fue actualizado y publicado el 30 de diciembre de 2021.
</t>
    </r>
    <r>
      <rPr>
        <b/>
        <sz val="8"/>
        <color theme="1"/>
        <rFont val="Tahoma"/>
        <family val="2"/>
      </rPr>
      <t>Análisis OCI:</t>
    </r>
    <r>
      <rPr>
        <sz val="8"/>
        <color theme="1"/>
        <rFont val="Tahoma"/>
        <family val="2"/>
      </rPr>
      <t xml:space="preserve"> En la actualización del procedimiento Estados Financieros, versión 13 del 30/12/2021, no se evidencia la inclusión de la socialización de los lineamientos del proceso contable, que se planteó en la acción de mejora. Adicionalmente, la Subdirección no cargó ningún soporte para la acción. Por lo anterior, se califica como</t>
    </r>
    <r>
      <rPr>
        <b/>
        <sz val="8"/>
        <color theme="1"/>
        <rFont val="Tahoma"/>
        <family val="2"/>
      </rPr>
      <t xml:space="preserve"> "Sin iniciar". </t>
    </r>
  </si>
  <si>
    <r>
      <rPr>
        <b/>
        <sz val="8"/>
        <color theme="1"/>
        <rFont val="Tahoma"/>
        <family val="2"/>
      </rPr>
      <t xml:space="preserve">Reporte Sub. Financiera: </t>
    </r>
    <r>
      <rPr>
        <sz val="8"/>
        <color theme="1"/>
        <rFont val="Tahoma"/>
        <family val="2"/>
      </rPr>
      <t xml:space="preserve">El Catalogo de cuenta de la entidad se encuentra actualizado de acuerdo a la Resolución 212 emitida el 9 de diciembre de 2021.
</t>
    </r>
    <r>
      <rPr>
        <b/>
        <sz val="8"/>
        <color theme="1"/>
        <rFont val="Tahoma"/>
        <family val="2"/>
      </rPr>
      <t>Análisis OCI:</t>
    </r>
    <r>
      <rPr>
        <sz val="8"/>
        <color theme="1"/>
        <rFont val="Tahoma"/>
        <family val="2"/>
      </rPr>
      <t xml:space="preserve"> El reporte realizado por la Subdirección Financiera, no corresponde con la acción planteada, la cual corresponde a " Incluir en la actualización del procedimiento de Estados Financieros la actividad de revisión periódica de las actualizaciones emitidas por la CGN". En la verificación realizada al procedimiento actualizado (versión 13 del 30-12-2021), no se evidencia la inclusión de esta actividad o punto de control. Por lo anterior, se califica como </t>
    </r>
    <r>
      <rPr>
        <b/>
        <sz val="8"/>
        <color theme="1"/>
        <rFont val="Tahoma"/>
        <family val="2"/>
      </rPr>
      <t>"Sin iniciar".</t>
    </r>
  </si>
  <si>
    <r>
      <t xml:space="preserve">Reporte At. Ciudadano: </t>
    </r>
    <r>
      <rPr>
        <sz val="8"/>
        <color theme="1"/>
        <rFont val="Tahoma"/>
        <family val="2"/>
      </rPr>
      <t xml:space="preserve">No se han realizado acciones sobre esta actividad.
</t>
    </r>
    <r>
      <rPr>
        <b/>
        <sz val="8"/>
        <color theme="1"/>
        <rFont val="Tahoma"/>
        <family val="2"/>
      </rPr>
      <t xml:space="preserve">Análisis OCI: </t>
    </r>
    <r>
      <rPr>
        <sz val="8"/>
        <color theme="1"/>
        <rFont val="Tahoma"/>
        <family val="2"/>
      </rPr>
      <t xml:space="preserve">De conformidad con el reporte del área no se han adelantado las actividades formuladas, por lo que la acción se califica con alerta </t>
    </r>
    <r>
      <rPr>
        <b/>
        <sz val="8"/>
        <color theme="1"/>
        <rFont val="Tahoma"/>
        <family val="2"/>
      </rPr>
      <t>"Sin Iniciar"</t>
    </r>
    <r>
      <rPr>
        <sz val="8"/>
        <color theme="1"/>
        <rFont val="Tahoma"/>
        <family val="2"/>
      </rPr>
      <t xml:space="preserve"> y se recomienda al área tener adelantar autoevaluaciones permanentes con el fin de dar cabal cumplimiento a lo programado en las fechas establecidas. </t>
    </r>
  </si>
  <si>
    <t>"1. Acta de CGD
2. Correo de envío"</t>
  </si>
  <si>
    <r>
      <t xml:space="preserve">Reporte At. Ciudadano: </t>
    </r>
    <r>
      <rPr>
        <sz val="8"/>
        <color theme="1"/>
        <rFont val="Tahoma"/>
        <family val="2"/>
      </rPr>
      <t xml:space="preserve">1. Se adopto en el Comité de Gestión y Desempeño realizado en noviembre del 2021 el Manual del Defensor del Ciudadano como el documento técnico que define las funciones de esta figura en la entidad. 2. Se envió en septiembre un informe a la Gerencia con las recomendaciones sugeridas.
</t>
    </r>
    <r>
      <rPr>
        <b/>
        <sz val="8"/>
        <color theme="1"/>
        <rFont val="Tahoma"/>
        <family val="2"/>
      </rPr>
      <t xml:space="preserve">Análisis OCI: </t>
    </r>
    <r>
      <rPr>
        <sz val="8"/>
        <color theme="1"/>
        <rFont val="Tahoma"/>
        <family val="2"/>
      </rPr>
      <t xml:space="preserve">Se verifica la información remitida por parte del área evidenciando el acta de reunión del 16 de noviembre de 2021 en la que se indica la adopción del Manual Operativo del Defensor del Ciudadano y el informe trimestral a la Gerencia General con las recomendaciones en materia de Atención al Ciudadano con corte a 30 de septiembre de 2021; teniendo en cuenta la fecha establecida, así como los soportes entregados se califica la acción como </t>
    </r>
    <r>
      <rPr>
        <b/>
        <sz val="8"/>
        <color theme="1"/>
        <rFont val="Tahoma"/>
        <family val="2"/>
      </rPr>
      <t xml:space="preserve">"Terminada" </t>
    </r>
    <r>
      <rPr>
        <sz val="8"/>
        <color theme="1"/>
        <rFont val="Tahoma"/>
        <family val="2"/>
      </rPr>
      <t xml:space="preserve"> con estado </t>
    </r>
    <r>
      <rPr>
        <b/>
        <sz val="8"/>
        <color theme="1"/>
        <rFont val="Tahoma"/>
        <family val="2"/>
      </rPr>
      <t>"Abierta"</t>
    </r>
    <r>
      <rPr>
        <sz val="8"/>
        <color theme="1"/>
        <rFont val="Tahoma"/>
        <family val="2"/>
      </rPr>
      <t xml:space="preserve"> de manera que se pueda verificar la implementación de los lineamientos en materia del Defensor del Ciudadano.</t>
    </r>
  </si>
  <si>
    <t xml:space="preserve">Pendiente adelantar la verificación de la implementación de los lineamientos del Defensor del Televidente. </t>
  </si>
  <si>
    <r>
      <t xml:space="preserve">Reporte G. Documental: </t>
    </r>
    <r>
      <rPr>
        <sz val="8"/>
        <color theme="1"/>
        <rFont val="Tahoma"/>
        <family val="2"/>
      </rPr>
      <t xml:space="preserve">Reunión sobre la herramienta.
</t>
    </r>
    <r>
      <rPr>
        <b/>
        <sz val="8"/>
        <color theme="1"/>
        <rFont val="Tahoma"/>
        <family val="2"/>
      </rPr>
      <t xml:space="preserve">Análisis OCI: </t>
    </r>
    <r>
      <rPr>
        <sz val="8"/>
        <color theme="1"/>
        <rFont val="Tahoma"/>
        <family val="2"/>
      </rPr>
      <t xml:space="preserve">Se procede a la verificación de los soportes remitidos evidenciando un recorte de la citación de la reunión con Sistemas; sin embargo, no se evidencian actas que soporten la ejecución de lo indicado. No se remiten soportes adicionales sobre el avance de la actividad por lo que se mantiene la calificación de la acción con alerta </t>
    </r>
    <r>
      <rPr>
        <b/>
        <sz val="8"/>
        <color theme="1"/>
        <rFont val="Tahoma"/>
        <family val="2"/>
      </rPr>
      <t xml:space="preserve">"Incumplida" </t>
    </r>
    <r>
      <rPr>
        <sz val="8"/>
        <color theme="1"/>
        <rFont val="Tahoma"/>
        <family val="2"/>
      </rPr>
      <t xml:space="preserve">y se recomienda al área adelantar autoevaluación permanente sobre lo formulado de manera que se adelante lo pendiente. </t>
    </r>
  </si>
  <si>
    <r>
      <t xml:space="preserve">Reporte Comunicaciones: </t>
    </r>
    <r>
      <rPr>
        <sz val="8"/>
        <color theme="1"/>
        <rFont val="Tahoma"/>
        <family val="2"/>
      </rPr>
      <t xml:space="preserve">La Coordinación de Prensa y Comunicaciones, en conjunto con la Gerencia de Capital, determinó que debido al origen del canal como empresa no es de obligatorio cumplimiento que el Plan de Comunicaciones se encuentre acorde con los requisitos mínimos establecidos dentro del Manual de Comunicaciones del Distrito Capital. Por tal razón, la Coordinación seguirá rigiéndose de acuerdo con el Plan vigente, cuya actualización se realizó, iniciando la actual administración, en el 2020.
</t>
    </r>
    <r>
      <rPr>
        <b/>
        <sz val="8"/>
        <color theme="1"/>
        <rFont val="Tahoma"/>
        <family val="2"/>
      </rPr>
      <t xml:space="preserve">Análisis OCI: </t>
    </r>
    <r>
      <rPr>
        <sz val="8"/>
        <color theme="1"/>
        <rFont val="Tahoma"/>
        <family val="2"/>
      </rPr>
      <t xml:space="preserve">Se procede a la verificación de los soportes entregados evidenciando el Manual de Comunicaciones actualizado el 11 de diciembre de la vigencia 2020; sin embargo, a la fecha de reporte no se evidencia la socialización del Plan aprobado en el comité directivo o instancia correspondiente. 
Teniendo en cuenta lo anterior, se mantiene la calificación de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Adicional a lo anterior desde la Oficina de Control Interno de manera Articulada con la coordinación de Comunicaciones se realizará la revisión de las fechas de terminación de las acciones con el fin de ajustarlas a los nuevos lineamientos del Coordinador vinculado en el segundo semestre de la vigencia anterior. </t>
    </r>
  </si>
  <si>
    <r>
      <rPr>
        <b/>
        <sz val="8"/>
        <color theme="1"/>
        <rFont val="Tahoma"/>
        <family val="2"/>
      </rPr>
      <t xml:space="preserve">Reporte Comunicaciones: </t>
    </r>
    <r>
      <rPr>
        <sz val="8"/>
        <color theme="1"/>
        <rFont val="Tahoma"/>
        <family val="2"/>
      </rPr>
      <t xml:space="preserve">Durante el segundo semestre del 2021, la Coordinación de Prensa y Comunicaciones se reunió con la Gerencia para definir el plan para la actualización del manual de comunicaciones para la crisis. Posteriormente, el profesional responsable de las comunicaciones internas de Capital se reunió con cada uno de los representantes de las áreas transversales para identificar los posibles riesgos a lo que  comunicaciones puede anteponerse o debe responder durante una crisis. Con este insumo la Coordinación se encuentra categorizando los datos recolectados para, luego, iniciar con la estructuración y construcción del manual.
</t>
    </r>
    <r>
      <rPr>
        <b/>
        <sz val="8"/>
        <color theme="1"/>
        <rFont val="Tahoma"/>
        <family val="2"/>
      </rPr>
      <t xml:space="preserve">Análisis OCI: </t>
    </r>
    <r>
      <rPr>
        <sz val="8"/>
        <color theme="1"/>
        <rFont val="Tahoma"/>
        <family val="2"/>
      </rPr>
      <t xml:space="preserve">Verificado el soporte remitido por el área se observa un listado de nombres y cargos; sin embargo, no se evidencian soportes de las reuniones adelantadas, así como tampoco se remiten soportes que permitan evidenciar el avance frente a la actualización del documento formulado. Teniendo en cuenta lo anterior, así como la fecha de finalización de la actividad [31-06-2021] se califica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Adicional a lo anterior desde la Oficina de Control Interno de manera Articulada con la coordinación de Comunicaciones se realizará la revisión de las fechas de terminación de las acciones con el fin de ajustarlas a los nuevos lineamientos del Coordinador vinculado en el segundo semestre de la vigencia anterior. </t>
    </r>
  </si>
  <si>
    <r>
      <t xml:space="preserve">Reporte G. Documental: </t>
    </r>
    <r>
      <rPr>
        <sz val="8"/>
        <color theme="1"/>
        <rFont val="Tahoma"/>
        <family val="2"/>
      </rPr>
      <t xml:space="preserve">Informe seguimiento al PINAR.
</t>
    </r>
    <r>
      <rPr>
        <b/>
        <sz val="8"/>
        <color theme="1"/>
        <rFont val="Tahoma"/>
        <family val="2"/>
      </rPr>
      <t xml:space="preserve">Análisis OCI: </t>
    </r>
    <r>
      <rPr>
        <sz val="8"/>
        <color theme="1"/>
        <rFont val="Tahoma"/>
        <family val="2"/>
      </rPr>
      <t xml:space="preserve">Verificados los soportes remitidos se evidencia un documento denominado "Informe seguimiento PINAR 2021" en el que se mencionan los proyectos formulados en el PINAR; sin embargo no se desarrolla el seguimiento mencionado, así como tampoco cumple con los mínimos requeridos en la Circular Interna No.024 de 2020 entregada durante diciembre de 2021, al igual que el instructivo de reporte seguimientos OCI. 
Teniendo en cuenta lo anterior, así como la fecha de ejecución programada se mantiene la calificación de la acción con alerta </t>
    </r>
    <r>
      <rPr>
        <b/>
        <sz val="8"/>
        <color theme="1"/>
        <rFont val="Tahoma"/>
        <family val="2"/>
      </rPr>
      <t>"Incumplida"</t>
    </r>
    <r>
      <rPr>
        <sz val="8"/>
        <color theme="1"/>
        <rFont val="Tahoma"/>
        <family val="2"/>
      </rPr>
      <t xml:space="preserve"> y se reitera la recomendación al área adelantar autoevaluación permanente sobre lo formulado de manera que se adelante lo pendiente. </t>
    </r>
  </si>
  <si>
    <r>
      <t xml:space="preserve">Reporte G. Documental: </t>
    </r>
    <r>
      <rPr>
        <sz val="8"/>
        <color theme="1"/>
        <rFont val="Tahoma"/>
        <family val="2"/>
      </rPr>
      <t xml:space="preserve">Se actualizo el documento plan de emergencia y se envió a planeación para su revisión y aprobación.
</t>
    </r>
    <r>
      <rPr>
        <b/>
        <sz val="8"/>
        <color theme="1"/>
        <rFont val="Tahoma"/>
        <family val="2"/>
      </rPr>
      <t xml:space="preserve">Análisis OCI: </t>
    </r>
    <r>
      <rPr>
        <sz val="8"/>
        <color theme="1"/>
        <rFont val="Tahoma"/>
        <family val="2"/>
      </rPr>
      <t xml:space="preserve">Se verifican los soportes entregados evidenciando el Plan de Emergencias, así como el correo de remisión a publicación del 29 de diciembre de 2021, por lo que se mantiene la calificación de la acción con alerta </t>
    </r>
    <r>
      <rPr>
        <b/>
        <sz val="8"/>
        <color theme="1"/>
        <rFont val="Tahoma"/>
        <family val="2"/>
      </rPr>
      <t>"Incumplida"</t>
    </r>
    <r>
      <rPr>
        <sz val="8"/>
        <color theme="1"/>
        <rFont val="Tahoma"/>
        <family val="2"/>
      </rPr>
      <t xml:space="preserve"> hasta la finalización de las actividades formuladas y se reitera la recomendación al área adelantar autoevaluación permanente sobre lo formulado de manera que se adelante lo pendiente. </t>
    </r>
  </si>
  <si>
    <r>
      <t xml:space="preserve">Reporte G. Documental: </t>
    </r>
    <r>
      <rPr>
        <sz val="8"/>
        <color theme="1"/>
        <rFont val="Tahoma"/>
        <family val="2"/>
      </rPr>
      <t xml:space="preserve">El documento de plan de emergencias ya esta revisado con la matriz de riesgos en el documento y esta pendiente aprobación y publicación.
</t>
    </r>
    <r>
      <rPr>
        <b/>
        <sz val="8"/>
        <color theme="1"/>
        <rFont val="Tahoma"/>
        <family val="2"/>
      </rPr>
      <t xml:space="preserve">Análisis OCI: </t>
    </r>
    <r>
      <rPr>
        <sz val="8"/>
        <color theme="1"/>
        <rFont val="Tahoma"/>
        <family val="2"/>
      </rPr>
      <t xml:space="preserve">Se verifican los soportes remitidos evidenciando que el Mapa de Riesgos fue incluido en la actualización del Plan de Emergencias y que la matriz se encuentra debidamente publicada en la intranet para consulta. 
Teniendo en cuenta lo anterior, se califica la acción como </t>
    </r>
    <r>
      <rPr>
        <b/>
        <sz val="8"/>
        <color theme="1"/>
        <rFont val="Tahoma"/>
        <family val="2"/>
      </rPr>
      <t>"Terminada Extemporánea"</t>
    </r>
    <r>
      <rPr>
        <sz val="8"/>
        <color theme="1"/>
        <rFont val="Tahoma"/>
        <family val="2"/>
      </rPr>
      <t xml:space="preserve"> y se procede al cierre de la misma. </t>
    </r>
  </si>
  <si>
    <r>
      <t xml:space="preserve">Reporte G. Documental: </t>
    </r>
    <r>
      <rPr>
        <sz val="8"/>
        <color theme="1"/>
        <rFont val="Tahoma"/>
        <family val="2"/>
      </rPr>
      <t xml:space="preserve">Se actualizaron los documentos manual de gestión documental, y el banco terminológico.
</t>
    </r>
    <r>
      <rPr>
        <b/>
        <sz val="8"/>
        <color theme="1"/>
        <rFont val="Tahoma"/>
        <family val="2"/>
      </rPr>
      <t xml:space="preserve">Análisis OCI: </t>
    </r>
    <r>
      <rPr>
        <sz val="8"/>
        <color theme="1"/>
        <rFont val="Tahoma"/>
        <family val="2"/>
      </rPr>
      <t xml:space="preserve">Se evidencia el correo de actualización de los documentos "Manual de Gestión Documental" y "Banco Terminológico", se remite de igual manera el documento de Instructivo de Tablas de Acceso de conformidad con lo formulado; sin embargo, a la fecha de seguimiento aún se encuentra pendiente la actualización de la Caracterización del proceso para poder proceder a la terminación de la acción. 
Teniendo en cuenta lo anterior, se reconocen los avances de ejecución de las actividades, pero se mantiene la calificación con alerta </t>
    </r>
    <r>
      <rPr>
        <b/>
        <sz val="8"/>
        <color theme="1"/>
        <rFont val="Tahoma"/>
        <family val="2"/>
      </rPr>
      <t>"Incumplida"</t>
    </r>
    <r>
      <rPr>
        <sz val="8"/>
        <color theme="1"/>
        <rFont val="Tahoma"/>
        <family val="2"/>
      </rPr>
      <t xml:space="preserve"> y se y se reitera la recomendación al área adelantar autoevaluación permanente sobre lo formulado de manera que se adelante lo pendiente. </t>
    </r>
  </si>
  <si>
    <r>
      <t xml:space="preserve">Reporte G. Documental: </t>
    </r>
    <r>
      <rPr>
        <sz val="8"/>
        <color theme="1"/>
        <rFont val="Tahoma"/>
        <family val="2"/>
      </rPr>
      <t xml:space="preserve">Se realizo capacitación sobre el tema de biodeterioro el día 03 de noviembre de 2021 capacitación sobre biodeterioro.
</t>
    </r>
    <r>
      <rPr>
        <b/>
        <sz val="8"/>
        <color theme="1"/>
        <rFont val="Tahoma"/>
        <family val="2"/>
      </rPr>
      <t xml:space="preserve">Análisis OCI: </t>
    </r>
    <r>
      <rPr>
        <sz val="8"/>
        <color theme="1"/>
        <rFont val="Tahoma"/>
        <family val="2"/>
      </rPr>
      <t xml:space="preserve">Se verifican siete (7) actas de reunión sobre capacitación respecto al biodeterioro de los documentos; de igual manera se evidenció con fecha del 29 de diciembre de 2021 un informe sobre la encuesta aplicada para identificación de biodeterioro con resultado que no se ha evidenciado a la fecha documentación para intervención. 
Teniendo en cuenta lo anterior, se califica la acción como </t>
    </r>
    <r>
      <rPr>
        <b/>
        <sz val="8"/>
        <color theme="1"/>
        <rFont val="Tahoma"/>
        <family val="2"/>
      </rPr>
      <t>"Terminada Extemporánea"</t>
    </r>
    <r>
      <rPr>
        <sz val="8"/>
        <color theme="1"/>
        <rFont val="Tahoma"/>
        <family val="2"/>
      </rPr>
      <t xml:space="preserve"> y se recomienda para futuros ejercicios dar a conocer el informe a la Alta Dirección de la Organización. </t>
    </r>
  </si>
  <si>
    <r>
      <t xml:space="preserve">Reporte G. Documental: </t>
    </r>
    <r>
      <rPr>
        <sz val="8"/>
        <color theme="1"/>
        <rFont val="Tahoma"/>
        <family val="2"/>
      </rPr>
      <t xml:space="preserve">Se realizo seguimiento a las áreas  sobre el diligenciamiento de inventario documental Servicios Administrativos, Sistemas, Secretaria General, Programación y Talento Humano, Área Técnica.
</t>
    </r>
    <r>
      <rPr>
        <b/>
        <sz val="8"/>
        <color theme="1"/>
        <rFont val="Tahoma"/>
        <family val="2"/>
      </rPr>
      <t xml:space="preserve">Análisis OCI: </t>
    </r>
    <r>
      <rPr>
        <sz val="8"/>
        <color theme="1"/>
        <rFont val="Tahoma"/>
        <family val="2"/>
      </rPr>
      <t xml:space="preserve">Se verifican las actas en las que se evidencia la verificación del diligenciamiento del FUID en varias áreas del Canal; sin embargo, de conformidad con lo formulado se hace necesario que se remitan los soportes de la acción "Realizar seguimiento por parte del grupo de Gestión Documental al diligenciamiento del FUID en las áreas misionales" ya que solo se observa el acta con la Coordinación Técnica. 
Teniendo en cuenta lo anterior, se reconocen los avances del área, pero se mantiene la calificación de la acción con alerta </t>
    </r>
    <r>
      <rPr>
        <b/>
        <sz val="8"/>
        <color theme="1"/>
        <rFont val="Tahoma"/>
        <family val="2"/>
      </rPr>
      <t>"Incumplida"</t>
    </r>
    <r>
      <rPr>
        <sz val="8"/>
        <color theme="1"/>
        <rFont val="Tahoma"/>
        <family val="2"/>
      </rPr>
      <t xml:space="preserve"> y se reitera la recomendación al área adelantar autoevaluación permanente sobre lo formulado de manera que se adelante lo pendiente. </t>
    </r>
  </si>
  <si>
    <r>
      <rPr>
        <b/>
        <sz val="8"/>
        <color theme="1"/>
        <rFont val="Tahoma"/>
        <family val="2"/>
      </rPr>
      <t>Reporte Sub. Financiera:</t>
    </r>
    <r>
      <rPr>
        <sz val="8"/>
        <color theme="1"/>
        <rFont val="Tahoma"/>
        <family val="2"/>
      </rPr>
      <t xml:space="preserve"> Se realizaron dos reuniones para iniciar con el reconocimiento de los Derechos Patrimoniales. Reunión del 22 de septiembre: El jefe de Control Interno Néstor Avella, realizó una presentación de la normatividad relacionada con los Derechos Patrimoniales y la importancia de su reconocimiento en la Entidad. Reunión 11 de Octubre Se reviso con cada una de las áreas la participación para generar el reconocimiento de los derechos patrimoniales. Y se acordó una tercera reunión con Secretaría General, Producción y Contabilidad.
</t>
    </r>
    <r>
      <rPr>
        <b/>
        <sz val="8"/>
        <color theme="1"/>
        <rFont val="Tahoma"/>
        <family val="2"/>
      </rPr>
      <t>Análisis OCI:</t>
    </r>
    <r>
      <rPr>
        <sz val="8"/>
        <color theme="1"/>
        <rFont val="Tahoma"/>
        <family val="2"/>
      </rPr>
      <t xml:space="preserve"> No se evidencia ningún soporte de los relacionados. Se recomienda a la Subdirección avanzar con las actividades propuestas, teniendo en cuenta que el plazo definido para su ejecución era el 31/12/2020 y pasó una vigencia adicional, sin evidenciar avance. Por lo anterior, se califica como</t>
    </r>
    <r>
      <rPr>
        <b/>
        <sz val="8"/>
        <color theme="1"/>
        <rFont val="Tahoma"/>
        <family val="2"/>
      </rPr>
      <t xml:space="preserve"> "Incumplida". </t>
    </r>
  </si>
  <si>
    <r>
      <rPr>
        <b/>
        <sz val="8"/>
        <color theme="1"/>
        <rFont val="Tahoma"/>
        <family val="2"/>
      </rPr>
      <t xml:space="preserve">Reporte Sub. Financiera: </t>
    </r>
    <r>
      <rPr>
        <sz val="8"/>
        <color theme="1"/>
        <rFont val="Tahoma"/>
        <family val="2"/>
      </rPr>
      <t xml:space="preserve">El Catalogo de cuenta de la entidad se encuentra actualizado de acuerdo a la Resolución 212 emitida el 9 de diciembre de 2021.
</t>
    </r>
    <r>
      <rPr>
        <b/>
        <sz val="8"/>
        <color theme="1"/>
        <rFont val="Tahoma"/>
        <family val="2"/>
      </rPr>
      <t>Análisis OCI:</t>
    </r>
    <r>
      <rPr>
        <sz val="8"/>
        <color theme="1"/>
        <rFont val="Tahoma"/>
        <family val="2"/>
      </rPr>
      <t xml:space="preserve"> La Subdirección Financiera remitió el Catálogo de Cuentas del Canal que junto a los dos correos de las fechas referidas en los soportes (Tercer cuatrimestre 2020, que no se reportó dentro de este y primero del 2021), se califica como </t>
    </r>
    <r>
      <rPr>
        <b/>
        <sz val="8"/>
        <color theme="1"/>
        <rFont val="Tahoma"/>
        <family val="2"/>
      </rPr>
      <t>"Terminada Extemporánea"</t>
    </r>
    <r>
      <rPr>
        <sz val="8"/>
        <color theme="1"/>
        <rFont val="Tahoma"/>
        <family val="2"/>
      </rPr>
      <t>.  Adicionalmente, remitió correo de información del contador (del 28/12/2021), con la actualización del catálogo aplicable al Canal - Resolución 2019 de 2021 "Empresas que no cotizan en el Mercado de valores y que no captan ni administran ahorro del público".</t>
    </r>
  </si>
  <si>
    <r>
      <rPr>
        <b/>
        <sz val="8"/>
        <color theme="1"/>
        <rFont val="Tahoma"/>
        <family val="2"/>
      </rPr>
      <t xml:space="preserve">Reporte Sub. Financiera: </t>
    </r>
    <r>
      <rPr>
        <sz val="8"/>
        <color theme="1"/>
        <rFont val="Tahoma"/>
        <family val="2"/>
      </rPr>
      <t xml:space="preserve">Se realizó una reunión el día 20 de septiembre de 2021 con recursos humanos (Carolina Vargas) y área jurídica (Andrea Sánchez) para revisar el tema y se concluyó que no se realizarán descuentos de contratistas. A partir del mes de septiembre no se tienen descuentos a contratistas.
</t>
    </r>
    <r>
      <rPr>
        <b/>
        <sz val="8"/>
        <color theme="1"/>
        <rFont val="Tahoma"/>
        <family val="2"/>
      </rPr>
      <t>Análisis OCI:</t>
    </r>
    <r>
      <rPr>
        <sz val="8"/>
        <color theme="1"/>
        <rFont val="Tahoma"/>
        <family val="2"/>
      </rPr>
      <t xml:space="preserve"> Se verifica Balance de prueba del tercer cuatrimestre de la vigencia 2021, en el que se evidencia que no se existe saldo de la cuenta observada. No se soportó reunión con las áreas Jurídica y de Talento Humano, según reporte de la Subdirección Financiera. De acuerdo con el avance remitido y el plazo fijado, se califica como </t>
    </r>
    <r>
      <rPr>
        <b/>
        <sz val="8"/>
        <color theme="1"/>
        <rFont val="Tahoma"/>
        <family val="2"/>
      </rPr>
      <t>"Terminada extemporánea"</t>
    </r>
    <r>
      <rPr>
        <sz val="8"/>
        <color theme="1"/>
        <rFont val="Tahoma"/>
        <family val="2"/>
      </rPr>
      <t xml:space="preserve">. </t>
    </r>
  </si>
  <si>
    <r>
      <rPr>
        <b/>
        <sz val="8"/>
        <color theme="1"/>
        <rFont val="Tahoma"/>
        <family val="2"/>
      </rPr>
      <t xml:space="preserve">Reporte Sub. Financiera: </t>
    </r>
    <r>
      <rPr>
        <sz val="8"/>
        <color theme="1"/>
        <rFont val="Tahoma"/>
        <family val="2"/>
      </rPr>
      <t xml:space="preserve">El Instructivo AGFF-CO-IN-004 INSTRUCTIVO PARA LA ELABORACIÓN DE LAS NOTAS Y REVELACIONES DE LOS ESTADOS FINANCIEROS fue actualizado teniendo en cuenta la normatividad vigente emitida por la CGN.
</t>
    </r>
    <r>
      <rPr>
        <b/>
        <sz val="8"/>
        <color theme="1"/>
        <rFont val="Tahoma"/>
        <family val="2"/>
      </rPr>
      <t>Análisis OCI:</t>
    </r>
    <r>
      <rPr>
        <sz val="8"/>
        <color theme="1"/>
        <rFont val="Tahoma"/>
        <family val="2"/>
      </rPr>
      <t xml:space="preserve">  Se evidenció la expedición del instructivo y su correspondiente publicación en la intranet. Por lo anterior, se califica como </t>
    </r>
    <r>
      <rPr>
        <b/>
        <sz val="8"/>
        <color theme="1"/>
        <rFont val="Tahoma"/>
        <family val="2"/>
      </rPr>
      <t xml:space="preserve">"Terminada extemporánea". </t>
    </r>
  </si>
  <si>
    <r>
      <rPr>
        <b/>
        <sz val="8"/>
        <rFont val="Tahoma"/>
        <family val="2"/>
      </rPr>
      <t>Reporte T. Humano</t>
    </r>
    <r>
      <rPr>
        <sz val="8"/>
        <rFont val="Tahoma"/>
        <family val="2"/>
      </rPr>
      <t xml:space="preserve">: Teniendo en cuenta solo falta el soporte de socialización se aclara los resultados de las evaluaciones de impacto se hablaron en una reunión con el equipo de recursos humanos, donde se evidencio un incremento en el porcentaje de la participación y satisfacción de las capacitaciones realizadas en el 2021, además se tienen en cuenta la solicitud de ampliar unos temas específicos los cuales se programar para próximas capacitaciones, se adjunta acta de reunión.
</t>
    </r>
    <r>
      <rPr>
        <b/>
        <sz val="8"/>
        <rFont val="Tahoma"/>
        <family val="2"/>
      </rPr>
      <t>Análisis OCI:</t>
    </r>
    <r>
      <rPr>
        <sz val="8"/>
        <rFont val="Tahoma"/>
        <family val="2"/>
      </rPr>
      <t xml:space="preserve">  Se verifican los soportes remitidos, los cuales evidencian la reunión llevada a cabo por el equipo de Talento humano , donde se analizan los resultados de las encuestas de las capacitaciones, y se evidencia la necesidades de realizar nuevamente capacitaciones en los mismos temas. Por lo anterior,  y teniendo en cuenta que la fecha propuesta para cumplí r con las acciones era el 30/09/2021 se califica como </t>
    </r>
    <r>
      <rPr>
        <b/>
        <sz val="8"/>
        <rFont val="Tahoma"/>
        <family val="2"/>
      </rPr>
      <t xml:space="preserve">"Terminada Extemporánea"  </t>
    </r>
    <r>
      <rPr>
        <sz val="8"/>
        <rFont val="Tahoma"/>
        <family val="2"/>
      </rPr>
      <t xml:space="preserve">con estado </t>
    </r>
    <r>
      <rPr>
        <b/>
        <sz val="8"/>
        <rFont val="Tahoma"/>
        <family val="2"/>
      </rPr>
      <t xml:space="preserve">"Cerrada" </t>
    </r>
  </si>
  <si>
    <r>
      <rPr>
        <b/>
        <sz val="8"/>
        <rFont val="Tahoma"/>
        <family val="2"/>
      </rPr>
      <t>Reporte T. Humano</t>
    </r>
    <r>
      <rPr>
        <sz val="8"/>
        <rFont val="Tahoma"/>
        <family val="2"/>
      </rPr>
      <t xml:space="preserve">: Se adjunta soporte de borrador y aprobación del documento solicitado, se solicita socialización al área de comunicaciones el cual publica el documento por el correo institucional de Canal Capital, además se adjunta el documento finalizado.
</t>
    </r>
    <r>
      <rPr>
        <b/>
        <sz val="8"/>
        <rFont val="Tahoma"/>
        <family val="2"/>
      </rPr>
      <t>Análisis OCI:</t>
    </r>
    <r>
      <rPr>
        <sz val="8"/>
        <rFont val="Tahoma"/>
        <family val="2"/>
      </rPr>
      <t xml:space="preserve">  Se verifican los soportes remitidos, los cuales evidencian la actualización del procedimiento AGTH-PD-003 - RETIRO DEL SERVIDOR PÚBLICO  V10 y su socialización a través del correo institucional el día 11/02/2022.  Por lo anterior, y teniendo en cuenta que la fecha propuesta para cumplir con las acciones era el 30/09/2021 se califica como </t>
    </r>
    <r>
      <rPr>
        <b/>
        <sz val="8"/>
        <rFont val="Tahoma"/>
        <family val="2"/>
      </rPr>
      <t xml:space="preserve">"Terminada Extemporánea"  </t>
    </r>
    <r>
      <rPr>
        <sz val="8"/>
        <rFont val="Tahoma"/>
        <family val="2"/>
      </rPr>
      <t xml:space="preserve">con estado </t>
    </r>
    <r>
      <rPr>
        <b/>
        <sz val="8"/>
        <rFont val="Tahoma"/>
        <family val="2"/>
      </rPr>
      <t xml:space="preserve">"Cerrada" </t>
    </r>
  </si>
  <si>
    <r>
      <t xml:space="preserve">Reporte Comunicaciones: </t>
    </r>
    <r>
      <rPr>
        <sz val="8"/>
        <color theme="1"/>
        <rFont val="Tahoma"/>
        <family val="2"/>
      </rPr>
      <t xml:space="preserve">Los procedimientos de Comunicación Externa e Interna se encuentran en proceso de actualización. Durante el cuarto trimestre del 2021 se reunió el equipo de la Coordinación de Prensa y Comunicaciones para revisar cada uno de ellos y los flujogramas vigentes e iniciar la actualización. Finalizada esta parte, se concertó una reunión con Planeación para revisar los cambios y continuar con la tarea del Plan. El Área de Planeación envió los documentos editables de los procedimientos con el fin de que quedaran registradas las actualizaciones.  Estamos en espera de un nuevo encuentro con ellos para culminar con el proceso y dar por cumplida la tarea. 
</t>
    </r>
    <r>
      <rPr>
        <b/>
        <sz val="8"/>
        <color theme="1"/>
        <rFont val="Tahoma"/>
        <family val="2"/>
      </rPr>
      <t xml:space="preserve">Análisis OCI: </t>
    </r>
    <r>
      <rPr>
        <sz val="8"/>
        <color theme="1"/>
        <rFont val="Tahoma"/>
        <family val="2"/>
      </rPr>
      <t xml:space="preserve">Verificados los soportes remitidos se evidencia el acta de reunión del 23 de noviembre de 2021 con el establecimiento de compromisos frente a la actualización de los procedimientos de la gestión de comunicaciones; sin embargo, a la fecha de seguimiento no se evidencian avances frente a lo formulado en las actividades del plan. 
Teniendo en cuenta lo anterior, se califica la acción con alerta </t>
    </r>
    <r>
      <rPr>
        <b/>
        <sz val="8"/>
        <color theme="1"/>
        <rFont val="Tahoma"/>
        <family val="2"/>
      </rPr>
      <t>"Incumplida"</t>
    </r>
    <r>
      <rPr>
        <sz val="8"/>
        <color theme="1"/>
        <rFont val="Tahoma"/>
        <family val="2"/>
      </rPr>
      <t xml:space="preserve"> y se recomienda al área realizar autoevaluaciones permanentes a lo formulado de manera que se adelante lo pendiente y se reporte lo correspondiente durante los seguimientos adelantados por la Oficina de Control Interno.  </t>
    </r>
  </si>
  <si>
    <r>
      <t xml:space="preserve">Reporte Comunicaciones: </t>
    </r>
    <r>
      <rPr>
        <sz val="8"/>
        <color theme="1"/>
        <rFont val="Tahoma"/>
        <family val="2"/>
      </rPr>
      <t xml:space="preserve">Aún no se ha comenzado a trabajar en la actualización de la caracterización del proceso Gestión de Comunicaciones.
</t>
    </r>
    <r>
      <rPr>
        <b/>
        <sz val="8"/>
        <color theme="1"/>
        <rFont val="Tahoma"/>
        <family val="2"/>
      </rPr>
      <t xml:space="preserve">Análisis OCI: </t>
    </r>
    <r>
      <rPr>
        <sz val="8"/>
        <color theme="1"/>
        <rFont val="Tahoma"/>
        <family val="2"/>
      </rPr>
      <t xml:space="preserve">Teniendo en cuenta lo mencionado por el área se califica la acción con alerta </t>
    </r>
    <r>
      <rPr>
        <b/>
        <sz val="8"/>
        <color theme="1"/>
        <rFont val="Tahoma"/>
        <family val="2"/>
      </rPr>
      <t>"Sin Iniciar"</t>
    </r>
    <r>
      <rPr>
        <sz val="8"/>
        <color theme="1"/>
        <rFont val="Tahoma"/>
        <family val="2"/>
      </rPr>
      <t xml:space="preserve"> y se recomienda adelantar la revisión permanente de lo formulado, así como de los plazos de ejecución para dar cabal cumplimiento. Adicional a lo anterior desde la Oficina de Control Interno de manera Articulada con la coordinación de Comunicaciones se realizará la revisión de las fechas de terminación y la acción propuesta con el fin de ajustarlas a los nuevos lineamientos del Coordinador vinculado en el segundo semestre de la vigencia anterior. </t>
    </r>
  </si>
  <si>
    <r>
      <rPr>
        <b/>
        <sz val="8"/>
        <color theme="1"/>
        <rFont val="Tahoma"/>
        <family val="2"/>
      </rPr>
      <t xml:space="preserve">Reporte Sub. Financiera: </t>
    </r>
    <r>
      <rPr>
        <sz val="8"/>
        <color theme="1"/>
        <rFont val="Tahoma"/>
        <family val="2"/>
      </rPr>
      <t xml:space="preserve">El procedimiento se cuenta actualizado. El formato AGFF-TE-FT034 se encuentra debidamente actualizado desde el 13 de mayo de 2021.
</t>
    </r>
    <r>
      <rPr>
        <b/>
        <sz val="8"/>
        <color theme="1"/>
        <rFont val="Tahoma"/>
        <family val="2"/>
      </rPr>
      <t>Análisis OCI:</t>
    </r>
    <r>
      <rPr>
        <sz val="8"/>
        <color theme="1"/>
        <rFont val="Tahoma"/>
        <family val="2"/>
      </rPr>
      <t xml:space="preserve"> De conformidad con las actividades planteadas y los indicadores formulados, se observa cumplimiento frente a la actualización del Formato AGFF-TE-FT034 Informe Diario de Tesorería, en el que se dejó la firma de aprobación (verificado en intranet, proceso Gestión Financiera y Facturación). Sin embargo, no se presenta avance frente a la actualización del procedimiento "Inversiones de Tesorería", versión 10 del 30/12/2019 ni tampoco se evidencia el expediente de Comité de Inversiones 2019 actualizado ( ya que no se remitieron soportes y se informó que se habían realizado).  Por lo anterior, se califica </t>
    </r>
    <r>
      <rPr>
        <b/>
        <sz val="8"/>
        <color theme="1"/>
        <rFont val="Tahoma"/>
        <family val="2"/>
      </rPr>
      <t>"Incumplida"</t>
    </r>
    <r>
      <rPr>
        <sz val="8"/>
        <color theme="1"/>
        <rFont val="Tahoma"/>
        <family val="2"/>
      </rPr>
      <t>.   Se recomienda a la Subdirección Financiera verificar que los documentos soporte que cargan, coincidan con los que relaciona en la columna de evidencias y que realmente corresponden a avances del periodo reportado.</t>
    </r>
  </si>
  <si>
    <r>
      <rPr>
        <b/>
        <sz val="8"/>
        <color theme="1"/>
        <rFont val="Tahoma"/>
        <family val="2"/>
      </rPr>
      <t xml:space="preserve">Reporte Sub. Financiera: </t>
    </r>
    <r>
      <rPr>
        <sz val="8"/>
        <color theme="1"/>
        <rFont val="Tahoma"/>
        <family val="2"/>
      </rPr>
      <t xml:space="preserve">Se actualizaron los procedimientos PD14 y la política financiera incluyendo el proceder cuando se tengan inconvenientes tecnológicos.
</t>
    </r>
    <r>
      <rPr>
        <b/>
        <sz val="8"/>
        <color theme="1"/>
        <rFont val="Tahoma"/>
        <family val="2"/>
      </rPr>
      <t>Análisis OCI:</t>
    </r>
    <r>
      <rPr>
        <sz val="8"/>
        <color theme="1"/>
        <rFont val="Tahoma"/>
        <family val="2"/>
      </rPr>
      <t xml:space="preserve"> Se evidenció actualización del procedimiento Elaboración de facturas código AGFF-FA-PD-014, versión 17 del 21/12/2021 y de la Política Financiera del Canal código AGFF-PO-001, versión 8 del 21/12/2021, en los que se incluyeron los parámetros a tener en cuenta por inconvenientes tecnológicos. Por lo anterior, se califica </t>
    </r>
    <r>
      <rPr>
        <b/>
        <sz val="8"/>
        <color theme="1"/>
        <rFont val="Tahoma"/>
        <family val="2"/>
      </rPr>
      <t>"Terminada".</t>
    </r>
    <r>
      <rPr>
        <sz val="8"/>
        <color theme="1"/>
        <rFont val="Tahoma"/>
        <family val="2"/>
      </rPr>
      <t xml:space="preserve"> Se recomienda a la Subdirección Financiera verificar que los documentos soporte que cargan, coincidan con los que relaciona en la columna de evidencias.</t>
    </r>
  </si>
  <si>
    <r>
      <rPr>
        <b/>
        <sz val="8"/>
        <color theme="1"/>
        <rFont val="Tahoma"/>
        <family val="2"/>
      </rPr>
      <t xml:space="preserve">Reporte Planeación: </t>
    </r>
    <r>
      <rPr>
        <sz val="8"/>
        <color theme="1"/>
        <rFont val="Tahoma"/>
        <family val="2"/>
      </rPr>
      <t xml:space="preserve">Se realizó la publicación de información en la página web relacionada con información de población vulnerable, específicamente en el numeral 8.3 del botón de transparencia.
</t>
    </r>
    <r>
      <rPr>
        <b/>
        <sz val="8"/>
        <color theme="1"/>
        <rFont val="Tahoma"/>
        <family val="2"/>
      </rPr>
      <t xml:space="preserve">Análisis OCI: </t>
    </r>
    <r>
      <rPr>
        <sz val="8"/>
        <color theme="1"/>
        <rFont val="Tahoma"/>
        <family val="2"/>
      </rPr>
      <t xml:space="preserve">Conforme a lo reportado, se evidencia la  publicación en el botón de transparencia, en el numeral 8.3 de  información sobre como Capital dispone de contenidos en sus diferentes plataformas , que pueden ser de interés  para la población vulnerable.
 Se recomienda asociar en este numeral, la parrilla de programas que puede ser del interés de la población  vulnerable.
Teniendo en cuenta que se cumplió con la acción propuesta  se califica cómo </t>
    </r>
    <r>
      <rPr>
        <b/>
        <sz val="8"/>
        <color theme="1"/>
        <rFont val="Tahoma"/>
        <family val="2"/>
      </rPr>
      <t xml:space="preserve">"Terminada" </t>
    </r>
    <r>
      <rPr>
        <sz val="8"/>
        <color theme="1"/>
        <rFont val="Tahoma"/>
        <family val="2"/>
      </rPr>
      <t>con estado</t>
    </r>
    <r>
      <rPr>
        <b/>
        <sz val="8"/>
        <color theme="1"/>
        <rFont val="Tahoma"/>
        <family val="2"/>
      </rPr>
      <t xml:space="preserve"> "Cerrada"</t>
    </r>
  </si>
  <si>
    <r>
      <rPr>
        <b/>
        <sz val="8"/>
        <color theme="1"/>
        <rFont val="Tahoma"/>
        <family val="2"/>
      </rPr>
      <t xml:space="preserve">Reporte Planeación: </t>
    </r>
    <r>
      <rPr>
        <sz val="8"/>
        <color theme="1"/>
        <rFont val="Tahoma"/>
        <family val="2"/>
      </rPr>
      <t xml:space="preserve">1. El documento descriptivo fue actualizado en el cuatrimestre anterior con las áreas responsables, no aplica para el cuatrimestre actual. 
 2. Se actualizó el procedimiento "EPLE-PD-006 FORMULACIÓN, REGISTRO Y ACTUALIZACIÓN PROYECTOS DE INVERSIÓN", el mismo está publicado en la intranet.
</t>
    </r>
    <r>
      <rPr>
        <b/>
        <sz val="8"/>
        <color theme="1"/>
        <rFont val="Tahoma"/>
        <family val="2"/>
      </rPr>
      <t xml:space="preserve">Análisis OCI: </t>
    </r>
    <r>
      <rPr>
        <sz val="8"/>
        <color theme="1"/>
        <rFont val="Tahoma"/>
        <family val="2"/>
      </rPr>
      <t xml:space="preserve">Conforme a lo reportado, para el cuatrimestre anterior ya se había dado cumplimiento a la actividad 2. Se evidencia el cumplimiento de la acción 2, actualización del procedimiento "EPLE-PD-006 FORMULACIÓN, REGISTRO Y ACTUALIZACIÓN DE PROYECTOS DE INVERSIÓN" y su publicación en la intranet institucional.
Teniendo en cuenta que la fecha propuesta para terminar con las acciones era el 30/04/2021 se califica cómo </t>
    </r>
    <r>
      <rPr>
        <b/>
        <sz val="8"/>
        <color theme="1"/>
        <rFont val="Tahoma"/>
        <family val="2"/>
      </rPr>
      <t xml:space="preserve">"Terminada Extemporánea </t>
    </r>
    <r>
      <rPr>
        <sz val="8"/>
        <color theme="1"/>
        <rFont val="Tahoma"/>
        <family val="2"/>
      </rPr>
      <t>"con estado</t>
    </r>
    <r>
      <rPr>
        <b/>
        <sz val="8"/>
        <color theme="1"/>
        <rFont val="Tahoma"/>
        <family val="2"/>
      </rPr>
      <t xml:space="preserve"> "Cerrada"</t>
    </r>
  </si>
  <si>
    <r>
      <rPr>
        <b/>
        <sz val="8"/>
        <rFont val="Tahoma"/>
        <family val="2"/>
      </rPr>
      <t>Reporte T. Humano</t>
    </r>
    <r>
      <rPr>
        <sz val="8"/>
        <rFont val="Tahoma"/>
        <family val="2"/>
      </rPr>
      <t xml:space="preserve">: Se realiza un consolidado de las dos encuestas realizadas con un análisis de las respuestas tanto del primer como del segundo periodo.
</t>
    </r>
    <r>
      <rPr>
        <b/>
        <sz val="8"/>
        <rFont val="Tahoma"/>
        <family val="2"/>
      </rPr>
      <t>Análisis OCI:</t>
    </r>
    <r>
      <rPr>
        <sz val="8"/>
        <rFont val="Tahoma"/>
        <family val="2"/>
      </rPr>
      <t xml:space="preserve">  Se verifican los soportes remitidos, los cuales evidencian la  realización de 2 encuestas durante la vigencia 2021, que tenían por objetivo verificar el grado de conocimiento de los colaboradores del código de integridad y su nivel de apropiación.  Por lo anterior, y teniendo en cuenta que se cumplió con la fecha programada se califica como  </t>
    </r>
    <r>
      <rPr>
        <b/>
        <sz val="8"/>
        <rFont val="Tahoma"/>
        <family val="2"/>
      </rPr>
      <t xml:space="preserve">"Terminada"  </t>
    </r>
    <r>
      <rPr>
        <sz val="8"/>
        <rFont val="Tahoma"/>
        <family val="2"/>
      </rPr>
      <t xml:space="preserve">con estado </t>
    </r>
    <r>
      <rPr>
        <b/>
        <sz val="8"/>
        <rFont val="Tahoma"/>
        <family val="2"/>
      </rPr>
      <t xml:space="preserve">"Cerrada" </t>
    </r>
  </si>
  <si>
    <r>
      <rPr>
        <b/>
        <sz val="8"/>
        <rFont val="Tahoma"/>
        <family val="2"/>
      </rPr>
      <t>Reporte T. Humano</t>
    </r>
    <r>
      <rPr>
        <sz val="8"/>
        <rFont val="Tahoma"/>
        <family val="2"/>
      </rPr>
      <t xml:space="preserve">: Se evidencia un incremento en el nivel de satisfacción de las actividades realizadas en el año 2021, además se tiene en cuenta los resultados para la elaboración del plan de bienestar e incentivos de Capital para el 2022.
</t>
    </r>
    <r>
      <rPr>
        <b/>
        <sz val="8"/>
        <rFont val="Tahoma"/>
        <family val="2"/>
      </rPr>
      <t>Análisis OCI:</t>
    </r>
    <r>
      <rPr>
        <sz val="8"/>
        <rFont val="Tahoma"/>
        <family val="2"/>
      </rPr>
      <t xml:space="preserve">  Se verifican los soportes remitidos, los cuales evidencian la  realización de  encuestas durante la vigencia 2021, que tenían por objetivo calificar el nivel de satisfacción de las actividades adelantadas en cumplimiento del Plan de Bienestar.  Por lo anterior, y teniendo en cuenta que se cumplió con la fecha programada se califica como  </t>
    </r>
    <r>
      <rPr>
        <b/>
        <sz val="8"/>
        <rFont val="Tahoma"/>
        <family val="2"/>
      </rPr>
      <t xml:space="preserve">"Terminada"  </t>
    </r>
    <r>
      <rPr>
        <sz val="8"/>
        <rFont val="Tahoma"/>
        <family val="2"/>
      </rPr>
      <t xml:space="preserve">con estado </t>
    </r>
    <r>
      <rPr>
        <b/>
        <sz val="8"/>
        <rFont val="Tahoma"/>
        <family val="2"/>
      </rPr>
      <t xml:space="preserve">"Cerrada". </t>
    </r>
    <r>
      <rPr>
        <sz val="8"/>
        <rFont val="Tahoma"/>
        <family val="2"/>
      </rPr>
      <t xml:space="preserve">Se evidencia el avance en el cumplimiento e l </t>
    </r>
  </si>
  <si>
    <r>
      <rPr>
        <b/>
        <sz val="8"/>
        <color theme="1"/>
        <rFont val="Tahoma"/>
        <family val="2"/>
      </rPr>
      <t xml:space="preserve">Reporte Planeación: </t>
    </r>
    <r>
      <rPr>
        <sz val="8"/>
        <color theme="1"/>
        <rFont val="Tahoma"/>
        <family val="2"/>
      </rPr>
      <t xml:space="preserve">Se realizó la actualización de los siguientes documentos del procesos: 
a) Se actualizó el MANUAL PARA EL CONTROL DE DOCUMENTOS INSTITUCIONALES incluyendo la tipología de "estrategias", su definición y contenido. Se realizan aclaraciones con relación a las firmas de los documentos, estableciendo que los campos en los documentos hacen referencia a la responsabilidad de los mismos sin que impliquen la necesidad de la firma. También se aclara el uso del logo de Bogotá en los documentos del sistema de gestión. b) Se adelantó la revisión y actualización de los hipervínculos del normograma institucional, eliminando aquellos enlaces no funcionales y las normas que en el proceso de revisión de identificaron derogadas. c) Con la actualización del manual para el control de documentos institucionales se realizan aclaraciones con relación a las firmas de los documentos, estableciendo que los campos en los documentos hacen referencia a la responsabilidad de los mismos sin que impliquen la necesidad de la firma, por ende se da por ajustado el documento política de gestión de la información estadística, se ajustó la información del mapa de procesos relacionando los datos de la última aprobación del mismo según lo definido en el manual de control de documento y se actualizó la estrategia de caracterización de usuarios incluyendo la estructura documental según lo definido en el manual para el control de documentos institucionales. d) Se actualizó la información del listado maestro de documentos incluyendo la estrategia de caracterización de usuarios. e) Se llevó a cabo la revisión y actualización del procedimiento PROYECTO FONDO PARA EL DESARROLLO DE LA TELEVISIÓN Y LOS CONTENIDOS (FONTV) V8, el cual pasó a denominarse EPLE-PD-003 GESTIÓN DE RECURSOS DE INVERSIÓN DEL FONDO ÚNICO DE TECNOLOGÍAS DE LA INFORMACIÓN Y LAS COMUNICACIONES atendiendo los diferentes cambios normativos asociados. f) Se realizó la revisión y actualización del El MANUAL DEL SISTEMA INTEGRADO DE GESTIÓN V1 a su versión 2 atendiendo los lineamientos del MIPG, el mismo pasó a denominarse EPLE-MN-004 MANUAL DEL MIPG. g) En realizó la actualización del documento MANUAL DEL SISTEMA DE MEDICIÓN Y SEGUIMIENTO atendiendo los ajustes sugeridos.
</t>
    </r>
    <r>
      <rPr>
        <b/>
        <sz val="8"/>
        <color theme="1"/>
        <rFont val="Tahoma"/>
        <family val="2"/>
      </rPr>
      <t xml:space="preserve">Análisis OCI: </t>
    </r>
    <r>
      <rPr>
        <sz val="8"/>
        <color theme="1"/>
        <rFont val="Tahoma"/>
        <family val="2"/>
      </rPr>
      <t xml:space="preserve">Se verifican uno a uno los documentos reportados como actualizados evidenciando que:
a) Se actualizó el manual de para la gestión documental, incluyendo el tipo de documentos denominados como "estrategias" y se estandarizó los encabezados de los documentos, también se establecieron instrucciones sobre como debe ir el cuadro de responsables al final de los documentos.
b) Se a verifica la actualización del  normograma institucional, eliminando normas derogadas y eliminando vínculos que no funcionaban.
c) Se evidencia la actualización de la política de gestión estadística y de la estrategia de caracterización de usuarios, conforme a lo contemplado en el manual de gestión documental. </t>
    </r>
    <r>
      <rPr>
        <b/>
        <sz val="8"/>
        <color theme="1"/>
        <rFont val="Tahoma"/>
        <family val="2"/>
      </rPr>
      <t xml:space="preserve">Sin embargo, no se adjunto evidencia de la actualización del mapa de procesos, una vez verificada en la intranet, se encuentra como vigente la versión del año 2016.
</t>
    </r>
    <r>
      <rPr>
        <sz val="8"/>
        <color theme="1"/>
        <rFont val="Tahoma"/>
        <family val="2"/>
      </rPr>
      <t xml:space="preserve">d) Se evidencia la actualización del listado maestro de documentos, incluyendo los documentos faltantes.
e) Se evidencia la actualización del procedimiento "GESTIÓN DE RECURSOS DE INVERSIÓN DEL FONDO ÚNICO DE
TECNOLOGÍAS DE LA INFORMACIÓN Y LAS COMUNICACIONES"
f) Se evidencia la eliminación de manual del sistema de gestión y su reemplazo por el manual de MIPG, el cual ya se actualizó a su versión 2.
g) Se evidencia la actualización del Manual del sistema de medición y seguimiento, conforme a lo sugerido en la  Guía para la construcción y análisis de indicadores de gestión – Versión 4. Mayo de 2018.
Teniendo en cuenta, que se encuentre pendiente la actualización del Mapa de procesos y que la fecha definida para realizar las acciones fue el 31/12/2021 se califica como </t>
    </r>
    <r>
      <rPr>
        <b/>
        <sz val="8"/>
        <color theme="1"/>
        <rFont val="Tahoma"/>
        <family val="2"/>
      </rPr>
      <t xml:space="preserve">"Incumplida" </t>
    </r>
  </si>
  <si>
    <r>
      <rPr>
        <b/>
        <sz val="8"/>
        <color theme="1"/>
        <rFont val="Tahoma"/>
        <family val="2"/>
      </rPr>
      <t>Reporte Planeación:</t>
    </r>
    <r>
      <rPr>
        <sz val="8"/>
        <color theme="1"/>
        <rFont val="Tahoma"/>
        <family val="2"/>
      </rPr>
      <t xml:space="preserve"> a) Se realizó la actualización del procedimiento FORMULACIÓN Y SEGUIMIENTO DEL PLAN DE ACCIÓN ANUAL V8, ajustando las actividades a desarrollar.
 b) Se realizó la actualización sugerida al procedimiento FORMULACIÓN Y SEGUIMIENTO AL PLAN ANUAL DE ADQUISICIONES V2.
 c) Se eliminó el procedimiento CONTROL AL PRODUCTO (BIEN Y/O SERVICIO) NO CONFORME V7.
 d) Se eliminó el documento METODOLOGÍA PARA LA IDENTIFICACIÓN Y ATENCIÓN DE NECESIDADES DE INFRAESTRUCTURA FÍSICA V1.
</t>
    </r>
    <r>
      <rPr>
        <b/>
        <sz val="8"/>
        <color theme="1"/>
        <rFont val="Tahoma"/>
        <family val="2"/>
      </rPr>
      <t xml:space="preserve">Análisis OCI: </t>
    </r>
    <r>
      <rPr>
        <sz val="8"/>
        <color theme="1"/>
        <rFont val="Tahoma"/>
        <family val="2"/>
      </rPr>
      <t>Se evidencia la actualización del procedimiento: FORMULACIÓN Y SEGUIMIENTO DEL PLAN DE ACCIÓN ANUAL y el procedimiento  FORMULACIÓN Y SEGUIMIENTO AL PLAN ANUAL DE ADQUISICIONES, ajustando las acciones en cada uno de ellos según las recomendaciones efectuadas.
De igual manera, se evidencia la eliminación del procedimiento CONTROL AL PRODUCTO (BIEN Y/O SERVICIO) NO CONFORME V7 y de la METODOLOGÍA PARA LA IDENTIFICACIÓN Y ATENCIÓN DE NECESIDADES DE INFRAESTRUCTURA FÍSICA V1, tanto de la intranet, como en el listado maestro de documentos.
Teniendo en cuenta, que se cumplieron con las acciones propuestas, en el tiempo establecido se califica la acción como</t>
    </r>
    <r>
      <rPr>
        <b/>
        <sz val="8"/>
        <color theme="1"/>
        <rFont val="Tahoma"/>
        <family val="2"/>
      </rPr>
      <t xml:space="preserve"> "Terminada" </t>
    </r>
    <r>
      <rPr>
        <sz val="8"/>
        <color theme="1"/>
        <rFont val="Tahoma"/>
        <family val="2"/>
      </rPr>
      <t>con estado</t>
    </r>
    <r>
      <rPr>
        <b/>
        <sz val="8"/>
        <color theme="1"/>
        <rFont val="Tahoma"/>
        <family val="2"/>
      </rPr>
      <t xml:space="preserve"> "Cerrada"</t>
    </r>
  </si>
  <si>
    <r>
      <rPr>
        <b/>
        <sz val="8"/>
        <color theme="1"/>
        <rFont val="Tahoma"/>
        <family val="2"/>
      </rPr>
      <t>Reporte Planeación:</t>
    </r>
    <r>
      <rPr>
        <sz val="8"/>
        <color theme="1"/>
        <rFont val="Tahoma"/>
        <family val="2"/>
      </rPr>
      <t xml:space="preserve"> En el mes de diciembre se ajustó la estructura de la matriz de Plan de Acción Institucional y se envió un documento con los lineamientos para la formulación del Plan de Acción Institucional 2022.
</t>
    </r>
    <r>
      <rPr>
        <b/>
        <sz val="8"/>
        <color theme="1"/>
        <rFont val="Tahoma"/>
        <family val="2"/>
      </rPr>
      <t xml:space="preserve">Análisis OCI: </t>
    </r>
    <r>
      <rPr>
        <sz val="8"/>
        <color theme="1"/>
        <rFont val="Tahoma"/>
        <family val="2"/>
      </rPr>
      <t xml:space="preserve">Se evidencia el ajuste de la matriz del plan de acción, y su envío a las diferentes áreas para su consolidación. Sin embargo, en el ajuste no se encontraron algunos de los ítems que se dejaron en la observación y que debían incluirse como: Planes generales de compras y Mapa de riesgos, por lo cual es necesario justificar las razones por las cuáles no se incluirán estos aspectos en la matriz.
Teniendo en cuenta, la fecha propuesta para dar cumplimiento a la acción y lo anteriormente mencionado, se califica como </t>
    </r>
    <r>
      <rPr>
        <b/>
        <sz val="8"/>
        <color theme="1"/>
        <rFont val="Tahoma"/>
        <family val="2"/>
      </rPr>
      <t xml:space="preserve">"En Proceso" </t>
    </r>
    <r>
      <rPr>
        <sz val="8"/>
        <color theme="1"/>
        <rFont val="Tahoma"/>
        <family val="2"/>
      </rPr>
      <t/>
    </r>
  </si>
  <si>
    <r>
      <rPr>
        <b/>
        <sz val="8"/>
        <color theme="1"/>
        <rFont val="Tahoma"/>
        <family val="2"/>
      </rPr>
      <t>Reporte Planeación:</t>
    </r>
    <r>
      <rPr>
        <sz val="8"/>
        <color theme="1"/>
        <rFont val="Tahoma"/>
        <family val="2"/>
      </rPr>
      <t xml:space="preserve"> a) Se llevó a cabo la actualización del documento manual del sistema de medición y seguimiento de la entidad.
 b) En la actualización del Plan de Acción Institucional versión 4 se realizó el ajuste en la periodicidad de reporte de los indicadores con el fin de manejar la uniformidad entre la unificación del plan y los reportes en las hojas de vida. 
 c) Se realizó la actualización de la hoja de vida de los indicadores de la entidad.
</t>
    </r>
    <r>
      <rPr>
        <b/>
        <sz val="8"/>
        <color theme="1"/>
        <rFont val="Tahoma"/>
        <family val="2"/>
      </rPr>
      <t xml:space="preserve">Análisis OCI: </t>
    </r>
    <r>
      <rPr>
        <sz val="8"/>
        <color theme="1"/>
        <rFont val="Tahoma"/>
        <family val="2"/>
      </rPr>
      <t>Se verifica que la periodicidad de los indicadores del plan de acción institucional, coincida con la formulada en la hoja de vida de los indicadores. Y se evidencia la actualización del documento "MANUAL DEL SISTEMA DE MEDICIÓN Y SEGUIMIENTO"
Teniendo en cuenta, que se cumplieron con las acciones propuestas, en el tiempo establecido se califica la acción como</t>
    </r>
    <r>
      <rPr>
        <b/>
        <sz val="8"/>
        <color theme="1"/>
        <rFont val="Tahoma"/>
        <family val="2"/>
      </rPr>
      <t xml:space="preserve"> "Terminada" </t>
    </r>
    <r>
      <rPr>
        <sz val="8"/>
        <color theme="1"/>
        <rFont val="Tahoma"/>
        <family val="2"/>
      </rPr>
      <t>con estado</t>
    </r>
    <r>
      <rPr>
        <b/>
        <sz val="8"/>
        <color theme="1"/>
        <rFont val="Tahoma"/>
        <family val="2"/>
      </rPr>
      <t xml:space="preserve"> "Cerrada"</t>
    </r>
  </si>
  <si>
    <r>
      <rPr>
        <b/>
        <sz val="8"/>
        <color theme="1"/>
        <rFont val="Tahoma"/>
        <family val="2"/>
      </rPr>
      <t>Reporte Planeación:</t>
    </r>
    <r>
      <rPr>
        <sz val="8"/>
        <color theme="1"/>
        <rFont val="Tahoma"/>
        <family val="2"/>
      </rPr>
      <t xml:space="preserve"> En el mes de diciembre se llevó a cabo la revisión y solicitud de ajuste de los componentes de la página web asociados con las temáticas de políticas, lineamientos y manuales en la nueva estructura del botón de transparencia.
</t>
    </r>
    <r>
      <rPr>
        <b/>
        <sz val="8"/>
        <color theme="1"/>
        <rFont val="Tahoma"/>
        <family val="2"/>
      </rPr>
      <t xml:space="preserve">Análisis OCI: </t>
    </r>
    <r>
      <rPr>
        <sz val="8"/>
        <color theme="1"/>
        <rFont val="Tahoma"/>
        <family val="2"/>
      </rPr>
      <t xml:space="preserve">Se evidencia la solicitud de actualización de documentos institucionales de diferentes áreas a su versión más reciente, en el botón de transparencia. 
Teniendo en cuenta lo anterior, se califica la acción como </t>
    </r>
    <r>
      <rPr>
        <b/>
        <sz val="8"/>
        <color theme="1"/>
        <rFont val="Tahoma"/>
        <family val="2"/>
      </rPr>
      <t xml:space="preserve">"Terminada" </t>
    </r>
    <r>
      <rPr>
        <sz val="8"/>
        <color theme="1"/>
        <rFont val="Tahoma"/>
        <family val="2"/>
      </rPr>
      <t>con estado</t>
    </r>
    <r>
      <rPr>
        <b/>
        <sz val="8"/>
        <color theme="1"/>
        <rFont val="Tahoma"/>
        <family val="2"/>
      </rPr>
      <t xml:space="preserve"> "Cerrada" </t>
    </r>
    <r>
      <rPr>
        <sz val="8"/>
        <color theme="1"/>
        <rFont val="Tahoma"/>
        <family val="2"/>
      </rPr>
      <t xml:space="preserve">y se recomienda tener en cuenta los ajustes que se deben realizar al botón de transparencia, según la observación 2, del informe de auditoría del Artículo 4 del Decreto 371 de 2010 - Participación Ciudadana y Control Social. </t>
    </r>
  </si>
  <si>
    <r>
      <rPr>
        <b/>
        <sz val="8"/>
        <color theme="1"/>
        <rFont val="Tahoma"/>
        <family val="2"/>
      </rPr>
      <t>Reporte Planeación:</t>
    </r>
    <r>
      <rPr>
        <sz val="8"/>
        <color theme="1"/>
        <rFont val="Tahoma"/>
        <family val="2"/>
      </rPr>
      <t xml:space="preserve"> Se realizó el envío para el comité sectorial de gestión y desempeño la información correspondiente con las instancias de gestión del CIGD de la entidad.
</t>
    </r>
    <r>
      <rPr>
        <b/>
        <sz val="8"/>
        <color theme="1"/>
        <rFont val="Tahoma"/>
        <family val="2"/>
      </rPr>
      <t xml:space="preserve">Análisis OCI: </t>
    </r>
    <r>
      <rPr>
        <sz val="8"/>
        <color theme="1"/>
        <rFont val="Tahoma"/>
        <family val="2"/>
      </rPr>
      <t xml:space="preserve">Se evidencia el envío de Información del avance en la implementación del MIPG, en la Entidad para el comité sectorial de gestión y desempeño, del primer y segundo semestre de 2021. 
Teniendo en cuenta que para el cumplimiento de la acción se estipularon 2 envíos se califica la acción como </t>
    </r>
    <r>
      <rPr>
        <b/>
        <sz val="8"/>
        <color theme="1"/>
        <rFont val="Tahoma"/>
        <family val="2"/>
      </rPr>
      <t xml:space="preserve">"Terminada" </t>
    </r>
    <r>
      <rPr>
        <sz val="8"/>
        <color theme="1"/>
        <rFont val="Tahoma"/>
        <family val="2"/>
      </rPr>
      <t>con estado</t>
    </r>
    <r>
      <rPr>
        <b/>
        <sz val="8"/>
        <color theme="1"/>
        <rFont val="Tahoma"/>
        <family val="2"/>
      </rPr>
      <t xml:space="preserve"> "Cerrada" </t>
    </r>
    <r>
      <rPr>
        <sz val="8"/>
        <color theme="1"/>
        <rFont val="Tahoma"/>
        <family val="2"/>
      </rPr>
      <t>y se recomienda seguir enviando la información al comité de manera trimestral, según como lo exige la norma.</t>
    </r>
  </si>
  <si>
    <r>
      <rPr>
        <b/>
        <sz val="8"/>
        <color theme="1"/>
        <rFont val="Tahoma"/>
        <family val="2"/>
      </rPr>
      <t xml:space="preserve">Reporte Sub. Financiera: </t>
    </r>
    <r>
      <rPr>
        <sz val="8"/>
        <color theme="1"/>
        <rFont val="Tahoma"/>
        <family val="2"/>
      </rPr>
      <t xml:space="preserve">Se actualizó el procedimiento de Estados Financieros y se omitió la conciliación de Contabilidad con Presupuesto
</t>
    </r>
    <r>
      <rPr>
        <b/>
        <sz val="8"/>
        <color theme="1"/>
        <rFont val="Tahoma"/>
        <family val="2"/>
      </rPr>
      <t>Análisis OCI:</t>
    </r>
    <r>
      <rPr>
        <sz val="8"/>
        <color theme="1"/>
        <rFont val="Tahoma"/>
        <family val="2"/>
      </rPr>
      <t xml:space="preserve"> Se verifica que en la versión actualizada, efectivamente se retiró de las conciliaciones, la que se realizaba con el área de presupuesto, luego del análisis realizado por la Subdirección. Por lo anterior, se califica como </t>
    </r>
    <r>
      <rPr>
        <b/>
        <sz val="8"/>
        <color theme="1"/>
        <rFont val="Tahoma"/>
        <family val="2"/>
      </rPr>
      <t>"Terminada"</t>
    </r>
    <r>
      <rPr>
        <sz val="8"/>
        <color theme="1"/>
        <rFont val="Tahoma"/>
        <family val="2"/>
      </rPr>
      <t xml:space="preserve">. </t>
    </r>
  </si>
  <si>
    <r>
      <t xml:space="preserve">Reporte G. Documental: </t>
    </r>
    <r>
      <rPr>
        <sz val="8"/>
        <color theme="1"/>
        <rFont val="Tahoma"/>
        <family val="2"/>
      </rPr>
      <t xml:space="preserve">Se actualizaron los documentos manual de gestión documental, y el banco terminológico.
</t>
    </r>
    <r>
      <rPr>
        <b/>
        <sz val="8"/>
        <color theme="1"/>
        <rFont val="Tahoma"/>
        <family val="2"/>
      </rPr>
      <t xml:space="preserve">Análisis OCI: </t>
    </r>
    <r>
      <rPr>
        <sz val="8"/>
        <color theme="1"/>
        <rFont val="Tahoma"/>
        <family val="2"/>
      </rPr>
      <t xml:space="preserve">De conformidad con el reporte del área y los soportes entregados se evidencia que de 20 documentos mencionados a la fecha se han actualizado cuatro (4) por lo que se recomienda al área continuar con la revisión y actualización de lo correspondiente, teniendo en cuenta lo formulado, así como los plazos establecidos. 
De conformidad con lo anterior, se califica la acción como </t>
    </r>
    <r>
      <rPr>
        <b/>
        <sz val="8"/>
        <color theme="1"/>
        <rFont val="Tahoma"/>
        <family val="2"/>
      </rPr>
      <t>"En Proceso"</t>
    </r>
    <r>
      <rPr>
        <sz val="8"/>
        <color theme="1"/>
        <rFont val="Tahoma"/>
        <family val="2"/>
      </rPr>
      <t>.</t>
    </r>
  </si>
  <si>
    <r>
      <t xml:space="preserve">Reporte G. Documental: </t>
    </r>
    <r>
      <rPr>
        <sz val="8"/>
        <color theme="1"/>
        <rFont val="Tahoma"/>
        <family val="2"/>
      </rPr>
      <t xml:space="preserve">Se actualizo el documento plan de emergencia y se envió a planeación para su revisión y aprobación.
</t>
    </r>
    <r>
      <rPr>
        <b/>
        <sz val="8"/>
        <color theme="1"/>
        <rFont val="Tahoma"/>
        <family val="2"/>
      </rPr>
      <t xml:space="preserve">Análisis OCI: </t>
    </r>
    <r>
      <rPr>
        <sz val="8"/>
        <color theme="1"/>
        <rFont val="Tahoma"/>
        <family val="2"/>
      </rPr>
      <t xml:space="preserve">Se verifican los soportes entregados evidenciando el Plan de Emergencias, así como el correo de remisión a publicación del 29 de diciembre de 2021, por lo que se califica la acción como </t>
    </r>
    <r>
      <rPr>
        <b/>
        <sz val="8"/>
        <color theme="1"/>
        <rFont val="Tahoma"/>
        <family val="2"/>
      </rPr>
      <t>"En Proceso"</t>
    </r>
    <r>
      <rPr>
        <sz val="8"/>
        <color theme="1"/>
        <rFont val="Tahoma"/>
        <family val="2"/>
      </rPr>
      <t xml:space="preserve"> y se recomienda al área adelantar autoevaluación permanente sobre lo formulado de manera que se adelanten las actividades dentro de los plazos establecidos. </t>
    </r>
  </si>
  <si>
    <r>
      <t xml:space="preserve">Reporte G. Documental: </t>
    </r>
    <r>
      <rPr>
        <sz val="8"/>
        <color theme="1"/>
        <rFont val="Tahoma"/>
        <family val="2"/>
      </rPr>
      <t xml:space="preserve">plan de trabajo implementación política de gestión documental.
</t>
    </r>
    <r>
      <rPr>
        <b/>
        <sz val="8"/>
        <color theme="1"/>
        <rFont val="Tahoma"/>
        <family val="2"/>
      </rPr>
      <t xml:space="preserve">Análisis OCI: </t>
    </r>
    <r>
      <rPr>
        <sz val="8"/>
        <color theme="1"/>
        <rFont val="Tahoma"/>
        <family val="2"/>
      </rPr>
      <t xml:space="preserve">Se adelanta la verificación del Plan de Trabajo formulado, el cual tiene fecha previa a la formulación de la actividad por lo que no se tiene en cuenta para el presente seguimiento [mayo 2021] reportando avance del 20% de cumplimiento; sin embargo, es importante que el área realice el análisis de los soportes entregados de manera que estos correspondan al plazo de ejecución formulado, así como la autoevaluación constante que les permita realizar el reporte de los informes de indicadores trimestral en relación al Plan de trabajo.
Teniendo en cuenta lo anterior, se califica la acción con alerta </t>
    </r>
    <r>
      <rPr>
        <b/>
        <sz val="8"/>
        <color theme="1"/>
        <rFont val="Tahoma"/>
        <family val="2"/>
      </rPr>
      <t>"Sin Iniciar"</t>
    </r>
    <r>
      <rPr>
        <sz val="8"/>
        <color theme="1"/>
        <rFont val="Tahoma"/>
        <family val="2"/>
      </rPr>
      <t>.</t>
    </r>
  </si>
  <si>
    <r>
      <t xml:space="preserve">Reporte G. Documental: </t>
    </r>
    <r>
      <rPr>
        <sz val="8"/>
        <color theme="1"/>
        <rFont val="Tahoma"/>
        <family val="2"/>
      </rPr>
      <t xml:space="preserve">Se adelanto el seguimiento a la política de cero papel y se crean los indicadores así como los roles y responsabilidades.
</t>
    </r>
    <r>
      <rPr>
        <b/>
        <sz val="8"/>
        <color theme="1"/>
        <rFont val="Tahoma"/>
        <family val="2"/>
      </rPr>
      <t xml:space="preserve">Análisis OCI: </t>
    </r>
    <r>
      <rPr>
        <sz val="8"/>
        <color theme="1"/>
        <rFont val="Tahoma"/>
        <family val="2"/>
      </rPr>
      <t xml:space="preserve">Se procede a la verificación de los soportes entregados evidenciando que se adelantó la citación de tres (3) reuniones para revisión de la política de cero papel, sin contar con actas que permitan evidenciar su ejecución, se remite durante octubre el informe del primer seguimiento con corte a junio de 2021, por lo que se califica la acción </t>
    </r>
    <r>
      <rPr>
        <b/>
        <sz val="8"/>
        <color theme="1"/>
        <rFont val="Tahoma"/>
        <family val="2"/>
      </rPr>
      <t>"En Proceso"</t>
    </r>
    <r>
      <rPr>
        <sz val="8"/>
        <color theme="1"/>
        <rFont val="Tahoma"/>
        <family val="2"/>
      </rPr>
      <t xml:space="preserve"> y se recomienda al área tener en cuenta lo formulado para adelantar las acciones correspondientes dentro de los plazos establecidos. </t>
    </r>
  </si>
  <si>
    <r>
      <t xml:space="preserve">Reporte G. Documental: </t>
    </r>
    <r>
      <rPr>
        <sz val="8"/>
        <color theme="1"/>
        <rFont val="Tahoma"/>
        <family val="2"/>
      </rPr>
      <t xml:space="preserve">Se realizo mesa de trabajo con el área de correspondencia.
</t>
    </r>
    <r>
      <rPr>
        <b/>
        <sz val="8"/>
        <color theme="1"/>
        <rFont val="Tahoma"/>
        <family val="2"/>
      </rPr>
      <t xml:space="preserve">Análisis OCI: </t>
    </r>
    <r>
      <rPr>
        <sz val="8"/>
        <color theme="1"/>
        <rFont val="Tahoma"/>
        <family val="2"/>
      </rPr>
      <t xml:space="preserve">Se verifica el formato acta de reunión del 23 de septiembre de 2021 mediante la cual se revisaron los formatos, manuales y demás procedimientos referentes a correspondencia, frente a la cual es importante finalizar la recolección de firmas y dar continuidad a lo formulado en el plan dentro de los plazos determinados. Teniendo en cuenta lo anterior, se califica la actividad como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</si>
  <si>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realizo avances a la guía de lineamientos de protocolos bioseguridad en el manejo documental .
</t>
    </r>
    <r>
      <rPr>
        <b/>
        <sz val="8"/>
        <color theme="1"/>
        <rFont val="Tahoma"/>
        <family val="2"/>
      </rPr>
      <t xml:space="preserve">Análisis OCI: </t>
    </r>
    <r>
      <rPr>
        <sz val="8"/>
        <color theme="1"/>
        <rFont val="Tahoma"/>
        <family val="2"/>
      </rPr>
      <t xml:space="preserve">Se revisan los soportes remitidos dentro de los cuales se encuentran citaciones sobre los protocolos de seguridad en gestión documental; sin embargo, no se evidencian las actas de reunión, así como tampoco la guía de lineamientos en seguridad. Teniendo en cuenta lo anterior, se califica la acción </t>
    </r>
    <r>
      <rPr>
        <b/>
        <sz val="8"/>
        <color theme="1"/>
        <rFont val="Tahoma"/>
        <family val="2"/>
      </rPr>
      <t>"En Proceso"</t>
    </r>
    <r>
      <rPr>
        <sz val="8"/>
        <color theme="1"/>
        <rFont val="Tahoma"/>
        <family val="2"/>
      </rPr>
      <t xml:space="preserve"> y se recomienda al área adelantar las actividades formuladas soportando lo correspondiente con el fin de evaluar adecuadamente lo realizado.</t>
    </r>
  </si>
  <si>
    <r>
      <t xml:space="preserve">Reporte G. Documental: </t>
    </r>
    <r>
      <rPr>
        <sz val="8"/>
        <color theme="1"/>
        <rFont val="Tahoma"/>
        <family val="2"/>
      </rPr>
      <t xml:space="preserve">Se realizo seguimiento a las áreas  sobre el diligenciamiento de inventario documental Servicios Administrativos, Sistemas, Secretaria General, Programación y Talento Humano, Área Técnica.
Revisión y aprobación TRD.
</t>
    </r>
    <r>
      <rPr>
        <b/>
        <sz val="8"/>
        <color theme="1"/>
        <rFont val="Tahoma"/>
        <family val="2"/>
      </rPr>
      <t xml:space="preserve">Análisis OCI: </t>
    </r>
    <r>
      <rPr>
        <sz val="8"/>
        <color theme="1"/>
        <rFont val="Tahoma"/>
        <family val="2"/>
      </rPr>
      <t xml:space="preserve">Se realiza la verificación de seis (6) áreas como se menciona el reporte, así como de los ejercicios de actualización de las TRD, sin actas soporte. Teniendo en cuenta lo anterior, se califica la acción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</si>
  <si>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r>
      <t xml:space="preserve">Reporte G. Documental: </t>
    </r>
    <r>
      <rPr>
        <sz val="8"/>
        <color theme="1"/>
        <rFont val="Tahoma"/>
        <family val="2"/>
      </rPr>
      <t xml:space="preserve">Reunión sobre la herramienta.
</t>
    </r>
    <r>
      <rPr>
        <b/>
        <sz val="8"/>
        <color theme="1"/>
        <rFont val="Tahoma"/>
        <family val="2"/>
      </rPr>
      <t xml:space="preserve">Análisis OCI: </t>
    </r>
    <r>
      <rPr>
        <sz val="8"/>
        <color theme="1"/>
        <rFont val="Tahoma"/>
        <family val="2"/>
      </rPr>
      <t xml:space="preserve">Se procede a la verificación de los soportes remitidos evidenciando un recorte de la citación de la reunión con Sistemas; sin embargo, no se evidencian actas que soporten la ejecución de lo indicado. No se remiten soportes adicionales sobre el avance de las actividades formuladas por lo que se califica la acción </t>
    </r>
    <r>
      <rPr>
        <b/>
        <sz val="8"/>
        <color theme="1"/>
        <rFont val="Tahoma"/>
        <family val="2"/>
      </rPr>
      <t xml:space="preserve">"En Proceso" </t>
    </r>
    <r>
      <rPr>
        <sz val="8"/>
        <color theme="1"/>
        <rFont val="Tahoma"/>
        <family val="2"/>
      </rPr>
      <t xml:space="preserve">y se recomienda al área adelantar autoevaluación de lo formulado con el fin de dar cabal cumplimiento dentro de los plazos programados.  </t>
    </r>
  </si>
  <si>
    <r>
      <t xml:space="preserve">Reporte G. Documental: </t>
    </r>
    <r>
      <rPr>
        <sz val="8"/>
        <color theme="1"/>
        <rFont val="Tahoma"/>
        <family val="2"/>
      </rPr>
      <t xml:space="preserve">Se realizo capacitación sobre el tema de biodeterioro el día 03 de noviembre de 2021 capacitación sobre biodeterioro.
</t>
    </r>
    <r>
      <rPr>
        <b/>
        <sz val="8"/>
        <color theme="1"/>
        <rFont val="Tahoma"/>
        <family val="2"/>
      </rPr>
      <t xml:space="preserve">Análisis OCI: </t>
    </r>
    <r>
      <rPr>
        <sz val="8"/>
        <color theme="1"/>
        <rFont val="Tahoma"/>
        <family val="2"/>
      </rPr>
      <t xml:space="preserve">Se verifican siete (7) actas de reunión sobre capacitación respecto al biodeterioro de los documentos; de igual manera se evidenció con fecha del 29 de diciembre de 2021 un informe sobre la encuesta aplicada para identificación de biodeterioro con resultado que no se ha evidenciado a la fecha documentación para intervención.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"Cerrada"</t>
    </r>
    <r>
      <rPr>
        <sz val="8"/>
        <color theme="1"/>
        <rFont val="Tahoma"/>
        <family val="2"/>
      </rPr>
      <t xml:space="preserve"> y se recomienda para futuros ejercicios dar a conocer el informe a la Alta Dirección de la Organización. </t>
    </r>
  </si>
  <si>
    <r>
      <t xml:space="preserve">Reporte G. Documental: </t>
    </r>
    <r>
      <rPr>
        <sz val="8"/>
        <color theme="1"/>
        <rFont val="Tahoma"/>
        <family val="2"/>
      </rPr>
      <t xml:space="preserve">El documento de plan de emergencias ya esta revisado con la matriz de riesgos en el documento y esta pendiente aprobación y publicación.
</t>
    </r>
    <r>
      <rPr>
        <b/>
        <sz val="8"/>
        <color theme="1"/>
        <rFont val="Tahoma"/>
        <family val="2"/>
      </rPr>
      <t xml:space="preserve">Análisis OCI: </t>
    </r>
    <r>
      <rPr>
        <sz val="8"/>
        <color theme="1"/>
        <rFont val="Tahoma"/>
        <family val="2"/>
      </rPr>
      <t xml:space="preserve">Se verifican los soportes remitidos por el área evidenciando la actualización del Mapa de Riesgos del proceso, así como su publicación en la intranet por parte del área de Planeación. Teniendo en cuenta que se adelantó lo formulado en el plan de mejoramiento dentro de los tiempos establecidos, se califica la acción como </t>
    </r>
    <r>
      <rPr>
        <b/>
        <sz val="8"/>
        <color theme="1"/>
        <rFont val="Tahoma"/>
        <family val="2"/>
      </rPr>
      <t>"Terminada"</t>
    </r>
    <r>
      <rPr>
        <sz val="8"/>
        <color theme="1"/>
        <rFont val="Tahoma"/>
        <family val="2"/>
      </rPr>
      <t xml:space="preserve"> y se procede al cierre de la misma. </t>
    </r>
  </si>
  <si>
    <r>
      <rPr>
        <b/>
        <sz val="8"/>
        <color theme="1"/>
        <rFont val="Tahoma"/>
        <family val="2"/>
      </rPr>
      <t xml:space="preserve">Reporte Sub. Financiera: </t>
    </r>
    <r>
      <rPr>
        <sz val="8"/>
        <color theme="1"/>
        <rFont val="Tahoma"/>
        <family val="2"/>
      </rPr>
      <t xml:space="preserve">Se crearon carpetas de facturación desde el 08/11/2019, fecha en la cual se inicio con la facturación electrónica y hasta el 31 de diciembre de 2021. Dentro de estas se encuentran las facturas y documentos soporte de las mismas, debidamente caracterizados. (desde la FE1hasta la FE711).
Se crearon carpetas para recibos de caja y notas crédito desde el 02 de marzo de 2020 y hasta el 31 de diciembre de 2021.
</t>
    </r>
    <r>
      <rPr>
        <b/>
        <sz val="8"/>
        <color theme="1"/>
        <rFont val="Tahoma"/>
        <family val="2"/>
      </rPr>
      <t>Análisis OCI:</t>
    </r>
    <r>
      <rPr>
        <sz val="8"/>
        <color theme="1"/>
        <rFont val="Tahoma"/>
        <family val="2"/>
      </rPr>
      <t xml:space="preserve"> No se puede evidenciar el inicio de las acciones establecidas, ya que la Subdirección, aunque relacionó en los soportes, los archivos PDF con la información cargada en los mismos  no es posible verificar el avance en el cumplimiento de las acciones. Por lo anterior, se califica como </t>
    </r>
    <r>
      <rPr>
        <b/>
        <sz val="8"/>
        <color theme="1"/>
        <rFont val="Tahoma"/>
        <family val="2"/>
      </rPr>
      <t xml:space="preserve">"Sin iniciar". </t>
    </r>
  </si>
  <si>
    <r>
      <rPr>
        <b/>
        <sz val="8"/>
        <color theme="1"/>
        <rFont val="Tahoma"/>
        <family val="2"/>
      </rPr>
      <t xml:space="preserve">Reporte Sub. Financiera: </t>
    </r>
    <r>
      <rPr>
        <sz val="8"/>
        <color theme="1"/>
        <rFont val="Tahoma"/>
        <family val="2"/>
      </rPr>
      <t xml:space="preserve">En la presentación de Estados Financieros no se pueden eliminar las cuentas con saldo cero, toda vez que durante la vigencia estas presentaron movimiento.
</t>
    </r>
    <r>
      <rPr>
        <b/>
        <sz val="8"/>
        <color theme="1"/>
        <rFont val="Tahoma"/>
        <family val="2"/>
      </rPr>
      <t xml:space="preserve">
Análisis OCI: </t>
    </r>
    <r>
      <rPr>
        <sz val="8"/>
        <color theme="1"/>
        <rFont val="Tahoma"/>
        <family val="2"/>
      </rPr>
      <t xml:space="preserve">No se puede evidenciar el inicio de las acciones establecidas, ya que la Subdirección no remitió soportes. Nuevamente se recomienda a la Subdirección Financiera revisar cómo quedó la acción planteada </t>
    </r>
    <r>
      <rPr>
        <i/>
        <sz val="8"/>
        <color theme="1"/>
        <rFont val="Tahoma"/>
        <family val="2"/>
      </rPr>
      <t>Revisar la matriz de elaboración de EEFF y ajustarla a las cuentas que se utilizan en el periodo informado.</t>
    </r>
    <r>
      <rPr>
        <sz val="8"/>
        <color theme="1"/>
        <rFont val="Tahoma"/>
        <family val="2"/>
      </rPr>
      <t xml:space="preserve">, para la remisión de los soportes y el reporte de avance. Por lo anterior, se califica como </t>
    </r>
    <r>
      <rPr>
        <b/>
        <sz val="8"/>
        <color theme="1"/>
        <rFont val="Tahoma"/>
        <family val="2"/>
      </rPr>
      <t xml:space="preserve">"Sin iniciar". </t>
    </r>
  </si>
  <si>
    <r>
      <rPr>
        <b/>
        <sz val="8"/>
        <color theme="1"/>
        <rFont val="Tahoma"/>
        <family val="2"/>
      </rPr>
      <t xml:space="preserve">Análisis OCI: </t>
    </r>
    <r>
      <rPr>
        <sz val="8"/>
        <color theme="1"/>
        <rFont val="Tahoma"/>
        <family val="2"/>
      </rPr>
      <t xml:space="preserve">El área no adelanta reporte de avances sobre la ejecución de las acciones formuladas, así como tampoco se adelanta el cargue de soportes para su evaluación la acción se califica con alerta </t>
    </r>
    <r>
      <rPr>
        <b/>
        <sz val="8"/>
        <color theme="1"/>
        <rFont val="Tahoma"/>
        <family val="2"/>
      </rPr>
      <t>"Sin Iniciar"</t>
    </r>
    <r>
      <rPr>
        <sz val="8"/>
        <color theme="1"/>
        <rFont val="Tahoma"/>
        <family val="2"/>
      </rPr>
      <t xml:space="preserve"> y se reitera la recomendación de adelantar las actividades formuladas con el fin de lograr su cabal,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</si>
  <si>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Reporte G. Documental: </t>
    </r>
    <r>
      <rPr>
        <sz val="8"/>
        <color theme="1"/>
        <rFont val="Tahoma"/>
        <family val="2"/>
      </rPr>
      <t xml:space="preserve">plan de trabajo implementación política de gestión documental.
</t>
    </r>
    <r>
      <rPr>
        <b/>
        <sz val="8"/>
        <color theme="1"/>
        <rFont val="Tahoma"/>
        <family val="2"/>
      </rPr>
      <t xml:space="preserve">Análisis OCI: </t>
    </r>
    <r>
      <rPr>
        <sz val="8"/>
        <color theme="1"/>
        <rFont val="Tahoma"/>
        <family val="2"/>
      </rPr>
      <t xml:space="preserve">Se adelanta la verificación del Plan de Trabajo formulado, el cual tiene fecha previa a la formulación de la actividad por lo que no se tiene en cuenta para el presente seguimiento [mayo 2021] reportando avance del 20% de cumplimiento; sin embargo, es importante que el área realice el análisis de los soportes entregados de manera que estos correspondan al plazo de ejecución formulado y al periodo sobre le cual se está adelantando el seguimiento, así como la autoevaluación constante que les permita realizar el reporte de los informes de indicadores trimestral en relación al Plan de trabajo.
Teniendo en cuenta lo anterior, se califica la acción con alerta </t>
    </r>
    <r>
      <rPr>
        <b/>
        <sz val="8"/>
        <color theme="1"/>
        <rFont val="Tahoma"/>
        <family val="2"/>
      </rPr>
      <t>"Sin Iniciar"</t>
    </r>
    <r>
      <rPr>
        <sz val="8"/>
        <color theme="1"/>
        <rFont val="Tahoma"/>
        <family val="2"/>
      </rPr>
      <t>.</t>
    </r>
  </si>
  <si>
    <r>
      <rPr>
        <b/>
        <sz val="8"/>
        <color theme="1"/>
        <rFont val="Tahoma"/>
        <family val="2"/>
      </rPr>
      <t xml:space="preserve">Reporte Sub. Financiera: </t>
    </r>
    <r>
      <rPr>
        <sz val="8"/>
        <color theme="1"/>
        <rFont val="Tahoma"/>
        <family val="2"/>
      </rPr>
      <t xml:space="preserve">En el mes de Julio se envío el informe de activos a la Subdirección Administrativa y no se recibió respuesta con la información solicitada. Se realizó seguimiento telefónico e indicaron que se les olvido realizar la actividad. 
</t>
    </r>
    <r>
      <rPr>
        <b/>
        <sz val="8"/>
        <color theme="1"/>
        <rFont val="Tahoma"/>
        <family val="2"/>
      </rPr>
      <t>Análisis OCI:</t>
    </r>
    <r>
      <rPr>
        <sz val="8"/>
        <color theme="1"/>
        <rFont val="Tahoma"/>
        <family val="2"/>
      </rPr>
      <t xml:space="preserve"> De acuerdo con lo establecido en el Instructivo y ante el reporte de la Subdirección Financiera sin ningún soporte, no es posible verificar el procedimiento de la medición posterior en el Canal y su posterior reconocimiento y revelación en los Estados financieros del Canal. Por lo anterior y ante el continuo incumplimiento extemporáneo de la acción, que, adicionalmente fue establecida desde la vigencia 2016, se califica como</t>
    </r>
    <r>
      <rPr>
        <b/>
        <sz val="8"/>
        <color theme="1"/>
        <rFont val="Tahoma"/>
        <family val="2"/>
      </rPr>
      <t xml:space="preserve"> "Incumplida"</t>
    </r>
    <r>
      <rPr>
        <sz val="8"/>
        <color theme="1"/>
        <rFont val="Tahoma"/>
        <family val="2"/>
      </rPr>
      <t xml:space="preserve"> y se considera pertinente, solicitar el cierre al Jefe de la Oficina de Control Interno, programando la verificación del instructivo para la medición posterior, en la Evaluación de Control Interno Contable de la vigencia 2021.</t>
    </r>
  </si>
  <si>
    <r>
      <rPr>
        <b/>
        <sz val="8"/>
        <color theme="1"/>
        <rFont val="Tahoma"/>
        <family val="2"/>
      </rPr>
      <t xml:space="preserve">Reporte Planeación: </t>
    </r>
    <r>
      <rPr>
        <sz val="8"/>
        <color theme="1"/>
        <rFont val="Tahoma"/>
        <family val="2"/>
      </rPr>
      <t xml:space="preserve">Se realizó la migración de la información de gestión ambiental al proceso de gestión de recursos y administración de la información en coherencia con el liderazgo estratégico correspondiente. 
 Se actualizaron los documentos:
 Procedimiento AGRI-GA-PD-001 IDENTIFICACIÓN DE ASPECTOS Y VALORACIÓN DE IMPACTOS AMBIENTALES
 AGRI-GA-GU-001 GUIA PARA LA ELABORACIÓN DE COMPRAS SOSTENIBLES 
 AGRI-GA-FT-003. FICHAS COMPRAS SOSTENIBLES
</t>
    </r>
    <r>
      <rPr>
        <b/>
        <sz val="8"/>
        <color theme="1"/>
        <rFont val="Tahoma"/>
        <family val="2"/>
      </rPr>
      <t xml:space="preserve">Análisis OCI: </t>
    </r>
    <r>
      <rPr>
        <sz val="8"/>
        <color theme="1"/>
        <rFont val="Tahoma"/>
        <family val="2"/>
      </rPr>
      <t>Se verifica el traslado y liderazgo de la información ambiental  a la Subdirección Administrativa, así como la actualización de los 3 documentos mencionados.
Teniendo en cuenta, que se cumplieron con las acciones propuestas, en el tiempo establecido se califica la acción como</t>
    </r>
    <r>
      <rPr>
        <b/>
        <sz val="8"/>
        <color theme="1"/>
        <rFont val="Tahoma"/>
        <family val="2"/>
      </rPr>
      <t xml:space="preserve"> "Terminada" </t>
    </r>
    <r>
      <rPr>
        <sz val="8"/>
        <color theme="1"/>
        <rFont val="Tahoma"/>
        <family val="2"/>
      </rPr>
      <t>con estado</t>
    </r>
    <r>
      <rPr>
        <b/>
        <sz val="8"/>
        <color theme="1"/>
        <rFont val="Tahoma"/>
        <family val="2"/>
      </rPr>
      <t xml:space="preserve"> "Cerrada"</t>
    </r>
    <r>
      <rPr>
        <sz val="8"/>
        <color theme="1"/>
        <rFont val="Tahoma"/>
        <family val="2"/>
      </rPr>
      <t>. Es importante tienes en cuenta que el traslado de los procedimientos a este proceso implica la revisión de la caracterización del mismo con el fin de identificar las actividades clave relacionadas con la gestión ambiental.</t>
    </r>
  </si>
  <si>
    <r>
      <t xml:space="preserve">Reporte G. Documental: </t>
    </r>
    <r>
      <rPr>
        <sz val="8"/>
        <color theme="1"/>
        <rFont val="Tahoma"/>
        <family val="2"/>
      </rPr>
      <t xml:space="preserve">Se realiza la herramienta de seguimiento y control para Plan de trabajo según las recomendaciones dadas en la visita de seguimiento del Archivo de Bogotá.
</t>
    </r>
    <r>
      <rPr>
        <b/>
        <sz val="8"/>
        <color theme="1"/>
        <rFont val="Tahoma"/>
        <family val="2"/>
      </rPr>
      <t xml:space="preserve">Análisis OCI: </t>
    </r>
    <r>
      <rPr>
        <sz val="8"/>
        <color theme="1"/>
        <rFont val="Tahoma"/>
        <family val="2"/>
      </rPr>
      <t xml:space="preserve">Se revisa el soporte remitido evidenciando que se formuló el plan de trabajo según las recomendaciones dadas por la visita del archivo Distrital, el cual comienza ejecución en enero de 2022. Teniendo en cuenta lo anterior, se califica la acción como </t>
    </r>
    <r>
      <rPr>
        <b/>
        <sz val="8"/>
        <color theme="1"/>
        <rFont val="Tahoma"/>
        <family val="2"/>
      </rPr>
      <t>"En Proceso"</t>
    </r>
    <r>
      <rPr>
        <sz val="8"/>
        <color theme="1"/>
        <rFont val="Tahoma"/>
        <family val="2"/>
      </rPr>
      <t xml:space="preserve"> y se recomienda al área adelantar autoevaluación de lo formulado con el fin de dar cabal cumplimiento dentro de los plazos programados.  </t>
    </r>
  </si>
  <si>
    <r>
      <t xml:space="preserve">Reporte G. Documental: </t>
    </r>
    <r>
      <rPr>
        <sz val="8"/>
        <color theme="1"/>
        <rFont val="Tahoma"/>
        <family val="2"/>
      </rPr>
      <t xml:space="preserve">Se realizo capacitaciones a todas las áreas en el tema de uso y almacenamiento de documentos electrónicos.
</t>
    </r>
    <r>
      <rPr>
        <b/>
        <sz val="8"/>
        <color theme="1"/>
        <rFont val="Tahoma"/>
        <family val="2"/>
      </rPr>
      <t xml:space="preserve">Análisis OCI: </t>
    </r>
    <r>
      <rPr>
        <sz val="8"/>
        <color theme="1"/>
        <rFont val="Tahoma"/>
        <family val="2"/>
      </rPr>
      <t xml:space="preserve">Se verifica el plan de capacitaciones a realizar entre octubre y noviembre, de 17 jornadas programadas se observan soportes de cinco (5) reuniones adelantadas por el equipo de Gestión Documental. Teniendo en cuenta lo anterior, se califica la acción como </t>
    </r>
    <r>
      <rPr>
        <b/>
        <sz val="8"/>
        <color theme="1"/>
        <rFont val="Tahoma"/>
        <family val="2"/>
      </rPr>
      <t>"En Proceso"</t>
    </r>
    <r>
      <rPr>
        <sz val="8"/>
        <color theme="1"/>
        <rFont val="Tahoma"/>
        <family val="2"/>
      </rPr>
      <t xml:space="preserve"> y se recomienda al área mantener la autoevaluación de lo formulado con el fin de dar cabal cumplimiento a las acciones dentro de los plazos programados.  </t>
    </r>
  </si>
  <si>
    <r>
      <rPr>
        <b/>
        <sz val="8"/>
        <color theme="1"/>
        <rFont val="Tahoma"/>
        <family val="2"/>
      </rPr>
      <t xml:space="preserve">Reporte C. Programación: </t>
    </r>
    <r>
      <rPr>
        <sz val="8"/>
        <color theme="1"/>
        <rFont val="Tahoma"/>
        <family val="2"/>
      </rPr>
      <t xml:space="preserve">Se realizaron reuniones para la revisión del documento e inclusión de elementos solicitados en el marco del hallazgo. De igual manera se realizó la solicitud de modificación a planeación.
</t>
    </r>
    <r>
      <rPr>
        <b/>
        <sz val="8"/>
        <color theme="1"/>
        <rFont val="Tahoma"/>
        <family val="2"/>
      </rPr>
      <t xml:space="preserve">Análisis OCI: </t>
    </r>
    <r>
      <rPr>
        <sz val="8"/>
        <color theme="1"/>
        <rFont val="Tahoma"/>
        <family val="2"/>
      </rPr>
      <t xml:space="preserve">Se verifican los soportes remitidos evidenciando acta del 28 de diciembre de 2021 en la que se registra el inicio de la revisión del documento de "Gestión de programación para el servicio de televisión", así como de otros soportes que no se tienen en cuenta para el presente seguimiento teniendo en cuenta que el corte del seguimiento es a 31 de diciembre de 2021. Teniendo en cuenta lo anterior, se califica la acción como </t>
    </r>
    <r>
      <rPr>
        <b/>
        <sz val="8"/>
        <color theme="1"/>
        <rFont val="Tahoma"/>
        <family val="2"/>
      </rPr>
      <t>"En Proceso"</t>
    </r>
    <r>
      <rPr>
        <sz val="8"/>
        <color theme="1"/>
        <rFont val="Tahoma"/>
        <family val="2"/>
      </rPr>
      <t xml:space="preserve"> y se recomienda al área tener en cuenta los cortes de los seguimientos para el reporte de las evidencias de ejecución.</t>
    </r>
  </si>
  <si>
    <r>
      <t xml:space="preserve">Reporte OCI: </t>
    </r>
    <r>
      <rPr>
        <sz val="8"/>
        <color theme="1"/>
        <rFont val="Tahoma"/>
        <family val="2"/>
      </rPr>
      <t xml:space="preserve">Para el presente seguimiento no se han adelantado las acciones formuladas, estas se programarán en el Plan Anual de Auditoría de la vigencia 2022. Teniendo en cuenta lo anterior, la acción se califica con alerta </t>
    </r>
    <r>
      <rPr>
        <b/>
        <sz val="8"/>
        <color theme="1"/>
        <rFont val="Tahoma"/>
        <family val="2"/>
      </rPr>
      <t>"Incumplida"</t>
    </r>
    <r>
      <rPr>
        <sz val="8"/>
        <color theme="1"/>
        <rFont val="Tahoma"/>
        <family val="2"/>
      </rPr>
      <t>.</t>
    </r>
  </si>
  <si>
    <r>
      <rPr>
        <b/>
        <sz val="8"/>
        <color theme="1"/>
        <rFont val="Tahoma"/>
        <family val="2"/>
      </rPr>
      <t xml:space="preserve">Reporte Sub. Financiera: </t>
    </r>
    <r>
      <rPr>
        <sz val="8"/>
        <color theme="1"/>
        <rFont val="Tahoma"/>
        <family val="2"/>
      </rPr>
      <t xml:space="preserve">Se sigue alimentando la información de conciliaciones mensualmente.
</t>
    </r>
    <r>
      <rPr>
        <b/>
        <sz val="8"/>
        <color theme="1"/>
        <rFont val="Tahoma"/>
        <family val="2"/>
      </rPr>
      <t xml:space="preserve">
Análisis OCI: </t>
    </r>
    <r>
      <rPr>
        <sz val="8"/>
        <color theme="1"/>
        <rFont val="Tahoma"/>
        <family val="2"/>
      </rPr>
      <t xml:space="preserve">Se evidenció diligenciamiento de todas las cuentas en el formato referido, desde noviembre de 2020 hasta el corte de este seguimiento (diciembre 2021). De acuerdo con el plazo establecido para la acción, se califica como </t>
    </r>
    <r>
      <rPr>
        <b/>
        <sz val="8"/>
        <color theme="1"/>
        <rFont val="Tahoma"/>
        <family val="2"/>
      </rPr>
      <t xml:space="preserve">"Terminada" </t>
    </r>
    <r>
      <rPr>
        <sz val="8"/>
        <color theme="1"/>
        <rFont val="Tahoma"/>
        <family val="2"/>
      </rPr>
      <t>y se procede al cierre de esta</t>
    </r>
    <r>
      <rPr>
        <b/>
        <sz val="8"/>
        <color theme="1"/>
        <rFont val="Tahoma"/>
        <family val="2"/>
      </rPr>
      <t>.</t>
    </r>
    <r>
      <rPr>
        <sz val="8"/>
        <color theme="1"/>
        <rFont val="Tahoma"/>
        <family val="2"/>
      </rPr>
      <t xml:space="preserve"> </t>
    </r>
  </si>
  <si>
    <t>1, 2, 3 y 4. Correo de respuesta de servicios administrativos, correo de envío de recomendaciones de mejoras.
5. Listados de asistencia a capacitación
6. Correo de respuesta
7. Correo de envío</t>
  </si>
  <si>
    <t>Análisis del seguimiento</t>
  </si>
  <si>
    <t>Se coordinará una mesa de trabajo entres las dependencias Subdirección Financiera y Subdirección Administrativa con el fin de analizar la aplicación d e los lineamientos relacionadas con la medición posterior.</t>
  </si>
  <si>
    <t>Néstor Avella</t>
  </si>
  <si>
    <t>1. Correo electrónico Evidencia envío Plan de emergencias
2. Plan de Emergencias versión final</t>
  </si>
  <si>
    <t>1. Instructivo actualizado
2. Correo del área de Planeación con la actualización del Instructivo.</t>
  </si>
  <si>
    <t>1. Correos electrónicos enviados al área de planeación con las solicitudes de actualización de los documentos.</t>
  </si>
  <si>
    <r>
      <rPr>
        <b/>
        <sz val="8"/>
        <color theme="1"/>
        <rFont val="Tahoma"/>
        <family val="2"/>
      </rPr>
      <t xml:space="preserve">Reporte Sistemas: </t>
    </r>
    <r>
      <rPr>
        <sz val="8"/>
        <color theme="1"/>
        <rFont val="Tahoma"/>
        <family val="2"/>
      </rPr>
      <t xml:space="preserve">Para el periodo del reporte se actualizaron los siguientes documentos: 
* AGRI-SI-MN-006 MANUAL DE POLÍTICAS COMPLEMENTARIAS DE SEGURIDAD Y PRIVACIDAD DE LA INFORMACIÓN V2.
* MANUAL DE GESTIÓN DE USUARIOS 
* MANUAL DEL SISTEMA DE GESTIÓN DE SEGURIDAD DE LA INFORMACIÓN-SGSI 
* ACTA DE ENTREGA SERVICIOS TIC 
* MANUAL DE USUARIO UNIDADES DE EQUIPO G-SUITE 
* GUIA DE REPORTE DE INCIDENTES DE SEGURIDAD
* AGRF-GU-001 GUÍA PARA EL INVENTARIO Y LA CLASIFICACIÓN DE ACTIVOS DE INFORMACIÓN
</t>
    </r>
    <r>
      <rPr>
        <b/>
        <sz val="8"/>
        <color theme="1"/>
        <rFont val="Tahoma"/>
        <family val="2"/>
      </rPr>
      <t xml:space="preserve">Análisis OCI: </t>
    </r>
    <r>
      <rPr>
        <sz val="8"/>
        <color theme="1"/>
        <rFont val="Tahoma"/>
        <family val="2"/>
      </rPr>
      <t>De acuerdo a lo informado por el área durante los seguimientos a esta acción desde el primer seguimiento, a los soporte remitidos y a la verificación efectuada en intranet se puede avisar que se dio la revisión y modificación de todos los documentos asociados al proceso posterior a la fecha de formulación de la acción. De esta manera se califica "</t>
    </r>
    <r>
      <rPr>
        <b/>
        <sz val="8"/>
        <color theme="1"/>
        <rFont val="Tahoma"/>
        <family val="2"/>
      </rPr>
      <t xml:space="preserve">terminada"· </t>
    </r>
    <r>
      <rPr>
        <sz val="8"/>
        <color theme="1"/>
        <rFont val="Tahoma"/>
        <family val="2"/>
      </rPr>
      <t>procediendo a dar dejar la acción con el estado de "</t>
    </r>
    <r>
      <rPr>
        <b/>
        <sz val="8"/>
        <color theme="1"/>
        <rFont val="Tahoma"/>
        <family val="2"/>
      </rPr>
      <t>cerrada"</t>
    </r>
    <r>
      <rPr>
        <sz val="8"/>
        <color theme="1"/>
        <rFont val="Tahoma"/>
        <family val="2"/>
      </rPr>
      <t xml:space="preserve">
</t>
    </r>
  </si>
  <si>
    <r>
      <rPr>
        <b/>
        <sz val="8"/>
        <color theme="1"/>
        <rFont val="Tahoma"/>
        <family val="2"/>
      </rPr>
      <t xml:space="preserve">Reporte Sistemas: </t>
    </r>
    <r>
      <rPr>
        <sz val="8"/>
        <color theme="1"/>
        <rFont val="Tahoma"/>
        <family val="2"/>
      </rPr>
      <t xml:space="preserve">c) A partir del mes de octubre se inició con la ejecución del contrato de mantenimiento con el proveedor websolution, el cual fue suscrito en el mes de septiembre.
</t>
    </r>
    <r>
      <rPr>
        <b/>
        <sz val="8"/>
        <color theme="1"/>
        <rFont val="Tahoma"/>
        <family val="2"/>
      </rPr>
      <t xml:space="preserve">Análisis OCI: </t>
    </r>
    <r>
      <rPr>
        <sz val="8"/>
        <color theme="1"/>
        <rFont val="Tahoma"/>
        <family val="2"/>
      </rPr>
      <t>Se da cuenta de los informes elaborados y presentados por el contratista websolution, se avisa que estos no precisan la fecha de las actividades reportadas ni se encuentran suscritos. No se puede concluir quien elaboró los documentos aportados. No obstante, se evidencia que el contenido de estos documentos esta encaminado a explicar la ejecución del contrato por el cual se brinda el soporte técnico para asegurar la infraestructura TI de la entidad, Por lo anterior se califica "</t>
    </r>
    <r>
      <rPr>
        <b/>
        <sz val="8"/>
        <color theme="1"/>
        <rFont val="Tahoma"/>
        <family val="2"/>
      </rPr>
      <t xml:space="preserve">terminada extemporánea" </t>
    </r>
    <r>
      <rPr>
        <sz val="8"/>
        <color theme="1"/>
        <rFont val="Tahoma"/>
        <family val="2"/>
      </rPr>
      <t>con la precisión y recordatorio al supervisor del contrato que los informes del contratista deben precisar la temporalidad de los servicios reportados. Se deja la acción con estado "</t>
    </r>
    <r>
      <rPr>
        <b/>
        <sz val="8"/>
        <color theme="1"/>
        <rFont val="Tahoma"/>
        <family val="2"/>
      </rPr>
      <t>cerrada"</t>
    </r>
  </si>
  <si>
    <r>
      <rPr>
        <b/>
        <sz val="8"/>
        <color theme="1"/>
        <rFont val="Tahoma"/>
        <family val="2"/>
      </rPr>
      <t xml:space="preserve">Reporte Sistemas: </t>
    </r>
    <r>
      <rPr>
        <sz val="8"/>
        <color theme="1"/>
        <rFont val="Tahoma"/>
        <family val="2"/>
      </rPr>
      <t xml:space="preserve">La programación de actividades de la política de gobierno digital se encuentra mapeada en la hoja de ruta del PETI 2021-2024 en la hoja ruta estratégica del mismo archivo, de igual forma en el plan de acción institucional de los anexos realizados para la formulación, esta al detalle las actividades para la ejecución del PETI, Plan de Seguridad y Privacidad de la Información y el Plan de tratamientos de riesgos de seguridad y privacidad de la información. Desde el área de sistemas se diseño y formuló de esa manera la ejecución de la implementación de la Política de Gobierno Digital.
</t>
    </r>
    <r>
      <rPr>
        <b/>
        <sz val="8"/>
        <color theme="1"/>
        <rFont val="Tahoma"/>
        <family val="2"/>
      </rPr>
      <t xml:space="preserve">Análisis OCI: </t>
    </r>
    <r>
      <rPr>
        <sz val="8"/>
        <color theme="1"/>
        <rFont val="Tahoma"/>
        <family val="2"/>
      </rPr>
      <t>De lo reportado y documentos remitidos para este seguimiento se da cuenta la programación de actividades de la política de gobierno digital tiene contemplado indicadores del habilitador transversal "arquitectura". No hay referencia a los otros dos habilitadores referenciados en la observación de auditoria ("Seguridad de la información” y “Servicios ciudadanos digitales"). Por lo anterior se califica con la alerta de "</t>
    </r>
    <r>
      <rPr>
        <b/>
        <sz val="8"/>
        <color theme="1"/>
        <rFont val="Tahoma"/>
        <family val="2"/>
      </rPr>
      <t>Incumplida"</t>
    </r>
  </si>
  <si>
    <t>* Correo con solicitud de publicación del documento.
* Guía metodológica de desarrollo de software Intranet Canal Capital v1.0</t>
  </si>
  <si>
    <r>
      <rPr>
        <b/>
        <sz val="8"/>
        <color theme="1"/>
        <rFont val="Tahoma"/>
        <family val="2"/>
      </rPr>
      <t xml:space="preserve">Reporte Sistemas: </t>
    </r>
    <r>
      <rPr>
        <sz val="8"/>
        <color theme="1"/>
        <rFont val="Tahoma"/>
        <family val="2"/>
      </rPr>
      <t xml:space="preserve">d) El plan de calidad de desarrollo, se solicitó al área de planeación la publicación del mismo en la carpeta del área de sistemas de la intranet en el mes de noviembre.
e,f,g) La Guía metodológica de desarrollo de software Intranet Canal Capital fue finalizada en el mes de noviembre y esta no será publicada en la carpeta de calidad de sistemas, ya que el contenido es muy técnico siendo de interés para el equipo interno de desarrollo, por lo cual se encuentra en la carpeta compartida del ERP del área de sistemas.
</t>
    </r>
    <r>
      <rPr>
        <b/>
        <sz val="8"/>
        <color theme="1"/>
        <rFont val="Tahoma"/>
        <family val="2"/>
      </rPr>
      <t xml:space="preserve">Análisis OCI: </t>
    </r>
    <r>
      <rPr>
        <sz val="8"/>
        <color theme="1"/>
        <rFont val="Tahoma"/>
        <family val="2"/>
      </rPr>
      <t>Se avisa del cumplimiento de las actividades que hacían falta. Sin embargo, se avisa que la guía remitida como soporte de la actividades e, f y g de la acción propuesta no cumple con los criterios de documentación del sistema de gestión de la entidad, lo anterior a pesar que la misma no será publicada en la intranet si requiere cumplir con criterios de estándar institucional. Se recomienda ajustar el documento y analizar nuevamente la pertinente de su publicación en la intranet, como parte de la gestión de conocimiento institucional. Con la anterior precisión, se califica "</t>
    </r>
    <r>
      <rPr>
        <b/>
        <sz val="8"/>
        <color theme="1"/>
        <rFont val="Tahoma"/>
        <family val="2"/>
      </rPr>
      <t xml:space="preserve">terminada" </t>
    </r>
    <r>
      <rPr>
        <sz val="8"/>
        <color theme="1"/>
        <rFont val="Tahoma"/>
        <family val="2"/>
      </rPr>
      <t>procediendo a dejar con estado de "</t>
    </r>
    <r>
      <rPr>
        <b/>
        <sz val="8"/>
        <color theme="1"/>
        <rFont val="Tahoma"/>
        <family val="2"/>
      </rPr>
      <t>cerrada"</t>
    </r>
  </si>
  <si>
    <r>
      <rPr>
        <b/>
        <sz val="8"/>
        <color theme="1"/>
        <rFont val="Tahoma"/>
        <family val="2"/>
      </rPr>
      <t xml:space="preserve">Reporte Sistemas: </t>
    </r>
    <r>
      <rPr>
        <sz val="8"/>
        <color theme="1"/>
        <rFont val="Tahoma"/>
        <family val="2"/>
      </rPr>
      <t xml:space="preserve">b y c) La matriz SoA fue finalizada en el mes de noviembre, esta se encuentra lista para reportarla en la vigencia del 2022 cuando la Alta Consejería Distrital de las TIC realicé la solicitud y edición para la vigencia del 2021.
</t>
    </r>
    <r>
      <rPr>
        <b/>
        <sz val="8"/>
        <color theme="1"/>
        <rFont val="Tahoma"/>
        <family val="2"/>
      </rPr>
      <t xml:space="preserve">Análisis OCI: </t>
    </r>
    <r>
      <rPr>
        <sz val="8"/>
        <color theme="1"/>
        <rFont val="Tahoma"/>
        <family val="2"/>
      </rPr>
      <t>Se avisa que se dio cumplimiento a las actividades pendientes. El soporte remitido da cuenta de la matriz SoA. Por lo anterior se califica "</t>
    </r>
    <r>
      <rPr>
        <b/>
        <sz val="8"/>
        <color theme="1"/>
        <rFont val="Tahoma"/>
        <family val="2"/>
      </rPr>
      <t xml:space="preserve">terminada" </t>
    </r>
    <r>
      <rPr>
        <sz val="8"/>
        <color theme="1"/>
        <rFont val="Tahoma"/>
        <family val="2"/>
      </rPr>
      <t>ordenando el estado de "</t>
    </r>
    <r>
      <rPr>
        <b/>
        <sz val="8"/>
        <color theme="1"/>
        <rFont val="Tahoma"/>
        <family val="2"/>
      </rPr>
      <t>cerrada"</t>
    </r>
  </si>
  <si>
    <r>
      <rPr>
        <b/>
        <sz val="8"/>
        <color theme="1"/>
        <rFont val="Tahoma"/>
        <family val="2"/>
      </rPr>
      <t xml:space="preserve">Reporte Sistemas: </t>
    </r>
    <r>
      <rPr>
        <sz val="8"/>
        <color theme="1"/>
        <rFont val="Tahoma"/>
        <family val="2"/>
      </rPr>
      <t xml:space="preserve">En el marco de la implementación del plan de seguridad y privacidad de la información se realizaron las siguientes actividades: 
* Se participó en reuniones de la Alta Consejería Distrital de TIC-ACDTIC, los días 14 de julio de 2021 y el 31 de agosto de 2021 sobre temas de protección de datos personales en plataformas digitales y taller de ransomware.
* Se actualizaron los documentos: AGRI-SI-MN-006 MANUAL DE POLÍTICAS COMPLEMENTARIAS DE SEGURIDAD Y PRIVACIDAD DE LA INFORMACIÓN V2, AGRI-SI-GU-008 Guía de Acceso y Servicios de Red, AGRI-SI-PD-014 COPIAS DE SEGURIDAD y AGRF-GU-001 GUÍA PARA EL INVENTARIO Y LA CLASIFICACIÓN DE ACTIVOS DE INFORMACIÓN.
* Se desarrolló la matriz de riesgos de seguridad digital de acuerdo a los lineamientos impartidos por el Ministerio de las TIC, la cual se encuentra en proceso de revisión y aprobación por parte del área de planeación.
* Se elaboró el plan de sensibilización del sistema de gestión de seguridad de la información.
* Se han realizado actividades de implementación de políticas, reglas y medidas de seguridad informáticas en los equipos de comunicaciones, equipos de usuarios finales, unidades de almacenamiento de información, como en el acceso a los diferentes sistemas de información, actualización de aplicaciones que filtra los contenidos de páginas de internet para ofrecer una mayor confiabilidad y seguridad a los usuarios, generando confianza, transparencia y protección en el momento que acceden a los diferentes servicios de las tecnologías de la información y las comunicaciones, lo que ha permitido lograr la mitigación de los diferentes riesgos, la no materialización de eventos e incidentes de seguridad, además de contener las múltiples vulnerabilidades que se presentan diariamente sobre las plataformas tecnológicas de la entidad.
</t>
    </r>
    <r>
      <rPr>
        <b/>
        <sz val="8"/>
        <color theme="1"/>
        <rFont val="Tahoma"/>
        <family val="2"/>
      </rPr>
      <t xml:space="preserve">Análisis OCI: </t>
    </r>
    <r>
      <rPr>
        <sz val="8"/>
        <color theme="1"/>
        <rFont val="Tahoma"/>
        <family val="2"/>
      </rPr>
      <t xml:space="preserve">En el reporte para este seguimiento se esta informando la ejecución del plan de seguridad y privacidad de la información, de tal manera, que se da cumplimiento a la tercera actividad de la acción. Por lo tanto se califica </t>
    </r>
    <r>
      <rPr>
        <b/>
        <sz val="8"/>
        <color theme="1"/>
        <rFont val="Tahoma"/>
        <family val="2"/>
      </rPr>
      <t xml:space="preserve">"Terminada" </t>
    </r>
    <r>
      <rPr>
        <sz val="8"/>
        <color theme="1"/>
        <rFont val="Tahoma"/>
        <family val="2"/>
      </rPr>
      <t xml:space="preserve">dejando con estado </t>
    </r>
    <r>
      <rPr>
        <b/>
        <sz val="8"/>
        <color theme="1"/>
        <rFont val="Tahoma"/>
        <family val="2"/>
      </rPr>
      <t>"Cerrada"</t>
    </r>
    <r>
      <rPr>
        <sz val="8"/>
        <color theme="1"/>
        <rFont val="Tahoma"/>
        <family val="2"/>
      </rPr>
      <t xml:space="preserve">
</t>
    </r>
  </si>
  <si>
    <r>
      <t xml:space="preserve">Reporte At. Ciudadano: </t>
    </r>
    <r>
      <rPr>
        <sz val="8"/>
        <color theme="1"/>
        <rFont val="Tahoma"/>
        <family val="2"/>
      </rPr>
      <t xml:space="preserve">1. El contrato para la adquisición de señalización en Braille se suscribió en octubre y se encuentra en proceso de elaboración, para el presente mes se estarán finalizando. De igual manera se realizó el autodiagnóstico de espacios físicos con el área de Servicios Administrativos identificando las mejoras que deben realizarse, las cuales fueron enviadas a las directivas en el mes de diciembre. 
2. Se encuentra en proceso de elaboración por parte del proveedor un aviso hablador en la entrada de la entidad con los horarios de atención y los requisitos para acceder a los servicios. 
3. Se adquirió el Jivo Chat en versión pro lo que permite la medición de los tiempos en este canal, esto se puede evidenciar en los informes de PQRS donde se detalla esta información. 
4.  Se encuentra en proceso de elaboración por parte del proveedor una cartelera y/o aviso hablador en la oficina de Atención al Ciudadano con la Política de Tratamiento de Datos Personales. 
5. Se realizó en el mes de noviembre dos capacitaciones en temas de atención al ciudadano al personal que cumple las funciones de aseo y vigilancia. 
6. Se realizó la solicitud a Recursos Humanos y en respuesta se realizó calificación de competencias con el SENA. 
7. Se envió en septiembre un informe a la gerencia con las recomendaciones sugeridas.
</t>
    </r>
    <r>
      <rPr>
        <b/>
        <sz val="8"/>
        <color theme="1"/>
        <rFont val="Tahoma"/>
        <family val="2"/>
      </rPr>
      <t xml:space="preserve">Análisis OCI: </t>
    </r>
    <r>
      <rPr>
        <sz val="8"/>
        <color theme="1"/>
        <rFont val="Tahoma"/>
        <family val="2"/>
      </rPr>
      <t xml:space="preserve">De conformidad con los soportes remitidos se evidencian los avances frente a lo formulado, se evidencia el informe a gerencia con corte a 30 de septiembre de 2021, así como la solicitud al área de Recursos Humanos de la evaluación de competencias y respuesta a la misma. Teniendo en cuenta lo anterior, así como las fechas de ejecución de las actividades se califican con alerta </t>
    </r>
    <r>
      <rPr>
        <b/>
        <sz val="8"/>
        <color theme="1"/>
        <rFont val="Tahoma"/>
        <family val="2"/>
      </rPr>
      <t>"Incumplida"</t>
    </r>
    <r>
      <rPr>
        <sz val="8"/>
        <color theme="1"/>
        <rFont val="Tahoma"/>
        <family val="2"/>
      </rPr>
      <t xml:space="preserve"> y se recomienda al área dar continuidad a lo formulado para dar cabal cumplimiento a las   actividades concernientes a mejorar el acceso a la información de la entidad para  las personas en condición de discapacidad de acuerdo con el diagnóstico de lo determinado en la NTC 6047 y Ley 1618 de 2013. </t>
    </r>
  </si>
  <si>
    <r>
      <t xml:space="preserve">Reporte Comunicaciones: </t>
    </r>
    <r>
      <rPr>
        <sz val="8"/>
        <color theme="1"/>
        <rFont val="Tahoma"/>
        <family val="2"/>
      </rPr>
      <t xml:space="preserve">El Brief fue presentado y socializado con las demás áreas y se publicó un artículo, a manera de tutorial, para explicar su diligenciamiento.  También, está publicado en la intranet.
</t>
    </r>
    <r>
      <rPr>
        <b/>
        <sz val="8"/>
        <color theme="1"/>
        <rFont val="Tahoma"/>
        <family val="2"/>
      </rPr>
      <t xml:space="preserve">Análisis OCI: </t>
    </r>
    <r>
      <rPr>
        <sz val="8"/>
        <color theme="1"/>
        <rFont val="Tahoma"/>
        <family val="2"/>
      </rPr>
      <t xml:space="preserve">Se procede a la verificación de los soportes remitidos evidenciando que el Brief se menciona en el Plan de Comunicaciones actualizado durante la vigencia 2020 y que durante la vigencia 2021 se remitió por correo interno el instructivo de diligenciamiento del documento el cual se encuentra publicado en la intranet. Teniendo en cuenta lo anterior, así como la fecha de ejecución de lo formulado, se califica la acción como </t>
    </r>
    <r>
      <rPr>
        <b/>
        <sz val="8"/>
        <color theme="1"/>
        <rFont val="Tahoma"/>
        <family val="2"/>
      </rPr>
      <t xml:space="preserve">"Terminada Extemporánea" </t>
    </r>
    <r>
      <rPr>
        <sz val="8"/>
        <color theme="1"/>
        <rFont val="Tahoma"/>
        <family val="2"/>
      </rPr>
      <t xml:space="preserve">y se procede al cierre de la misma. </t>
    </r>
  </si>
  <si>
    <t>1. Correo remitido al Subdirector Financiero, para recordar el tema de creación de comité de inversiones.
2. Correo a la oficina de control interno, solicitando ampliación de plazo de esta acción teniendo en cuenta que no se ha ejecutado a diciembre 31 de 2021</t>
  </si>
  <si>
    <t>Se adelantaron las acciones propuestas en el Plan de Mejoramiento</t>
  </si>
  <si>
    <t>Se evidencia la revisión y actualización de los procedimientos asociados al proceso de Gestión Financiera</t>
  </si>
  <si>
    <r>
      <rPr>
        <b/>
        <sz val="8"/>
        <color theme="1"/>
        <rFont val="Tahoma"/>
        <family val="2"/>
      </rPr>
      <t xml:space="preserve">Reporte Planeación: </t>
    </r>
    <r>
      <rPr>
        <sz val="8"/>
        <color theme="1"/>
        <rFont val="Tahoma"/>
        <family val="2"/>
      </rPr>
      <t xml:space="preserve">1. El 06 de octubre se llevó a cabo la  socialización de la estrategia de caracterización de usuarios 2021. 
 2.Se finalizó la actualización de la estrategia de caracterización de usuarios la cual fue publicada en la página web y socializada a través de los canales de comunicación interna.
</t>
    </r>
    <r>
      <rPr>
        <b/>
        <sz val="8"/>
        <color theme="1"/>
        <rFont val="Tahoma"/>
        <family val="2"/>
      </rPr>
      <t xml:space="preserve">Análisis OCI: </t>
    </r>
    <r>
      <rPr>
        <sz val="8"/>
        <color theme="1"/>
        <rFont val="Tahoma"/>
        <family val="2"/>
      </rPr>
      <t xml:space="preserve">Conforme a los reportado, se evidencia la  actualización de la estrategia de caracterización de usuarios a su versión 3, incluyendo información aclaratoria respecto a la protección de datos personales de la información plasmada en el ejercicio. La  socialización de la estrategia  se llevo a cabo mediante el boletín interno N° 34 del 06/10/2021.
Teniendo en cuenta que la fecha propuesta para terminan con las acciones era el 30/09/2021 se califica cómo </t>
    </r>
    <r>
      <rPr>
        <b/>
        <sz val="8"/>
        <color theme="1"/>
        <rFont val="Tahoma"/>
        <family val="2"/>
      </rPr>
      <t xml:space="preserve">"Terminada Extemporánea" </t>
    </r>
    <r>
      <rPr>
        <sz val="8"/>
        <color theme="1"/>
        <rFont val="Tahoma"/>
        <family val="2"/>
      </rPr>
      <t xml:space="preserve">con estado </t>
    </r>
    <r>
      <rPr>
        <b/>
        <sz val="8"/>
        <color theme="1"/>
        <rFont val="Tahoma"/>
        <family val="2"/>
      </rPr>
      <t>"Cerrada"</t>
    </r>
  </si>
  <si>
    <r>
      <t xml:space="preserve">Análisis OCI: </t>
    </r>
    <r>
      <rPr>
        <sz val="8"/>
        <color theme="1"/>
        <rFont val="Tahoma"/>
        <family val="2"/>
      </rPr>
      <t xml:space="preserve">No se recibió reporte del área ni soportes. Por lo anterior se califica con alerta de </t>
    </r>
    <r>
      <rPr>
        <b/>
        <sz val="8"/>
        <color theme="1"/>
        <rFont val="Tahoma"/>
        <family val="2"/>
      </rPr>
      <t xml:space="preserve">"Incumplida"·. </t>
    </r>
    <r>
      <rPr>
        <sz val="8"/>
        <color theme="1"/>
        <rFont val="Tahoma"/>
        <family val="2"/>
      </rPr>
      <t xml:space="preserve">Se recuerda al área la obligación de reportar el cumplimiento a las acciones formuladas en los planes de mejoramiento. </t>
    </r>
  </si>
  <si>
    <r>
      <rPr>
        <b/>
        <sz val="8"/>
        <color theme="1"/>
        <rFont val="Tahoma"/>
        <family val="2"/>
      </rPr>
      <t xml:space="preserve">Reporte Planeación: </t>
    </r>
    <r>
      <rPr>
        <sz val="8"/>
        <color theme="1"/>
        <rFont val="Tahoma"/>
        <family val="2"/>
      </rPr>
      <t xml:space="preserve">Se realizó la publicación de las actualizaciones de las Fichas EBID de los proyectos de inversión 7505 y 7511 en el botón de transparencia de la página web de la entidad. 
 Se ha realizado la aplicación del formato de la consolidación y análisis de información del proyecto de inversión 7505 atendiendo los componentes respectivos para la revisión de la información presupuestal y de metas asociadas.
</t>
    </r>
    <r>
      <rPr>
        <b/>
        <sz val="8"/>
        <color theme="1"/>
        <rFont val="Tahoma"/>
        <family val="2"/>
      </rPr>
      <t xml:space="preserve">Análisis OCI: </t>
    </r>
    <r>
      <rPr>
        <sz val="8"/>
        <color theme="1"/>
        <rFont val="Tahoma"/>
        <family val="2"/>
      </rPr>
      <t>Se evidencia la publicación de las Fichas EBI, para los proyectos de inversión 7505 y 7511 durante los meses de abril, julio y octubre de 2021</t>
    </r>
    <r>
      <rPr>
        <sz val="8"/>
        <rFont val="Tahoma"/>
        <family val="2"/>
      </rPr>
      <t xml:space="preserve"> y enero de 2022. y el diligenciamiento en cada periodo del formato de consolidación y análisis de la información.</t>
    </r>
    <r>
      <rPr>
        <sz val="8"/>
        <color theme="1"/>
        <rFont val="Tahoma"/>
        <family val="2"/>
      </rPr>
      <t xml:space="preserve">
Teniendo en cuenta que  se cumplieron con las acciones propuestas  se califica cómo </t>
    </r>
    <r>
      <rPr>
        <b/>
        <sz val="8"/>
        <color theme="1"/>
        <rFont val="Tahoma"/>
        <family val="2"/>
      </rPr>
      <t xml:space="preserve">"Terminada" </t>
    </r>
    <r>
      <rPr>
        <sz val="8"/>
        <color theme="1"/>
        <rFont val="Tahoma"/>
        <family val="2"/>
      </rPr>
      <t>con estado</t>
    </r>
    <r>
      <rPr>
        <b/>
        <sz val="8"/>
        <color theme="1"/>
        <rFont val="Tahoma"/>
        <family val="2"/>
      </rPr>
      <t xml:space="preserve"> "Cerrada"</t>
    </r>
  </si>
  <si>
    <t>1. Se adjuntan soportes de la segunda encuesta realizada el día 30 de noviembre de 2021, evidenciando un incremento en el porcentaje de colaboradores que conocen  en código de integridad y que se identifican con algunos de sus valores.</t>
  </si>
  <si>
    <t>1. Se adjunta evidencia de las 3 encuestas realizadas en el año 2021 midiendo el impacto de las actividades de bienestar, donde encontramos hoja de calculo con las respuestas, formulario de preguntas y graficas.</t>
  </si>
  <si>
    <r>
      <rPr>
        <b/>
        <sz val="8"/>
        <color theme="1"/>
        <rFont val="Tahoma"/>
        <family val="2"/>
      </rPr>
      <t xml:space="preserve">Reporte Planeación: </t>
    </r>
    <r>
      <rPr>
        <sz val="8"/>
        <color theme="1"/>
        <rFont val="Tahoma"/>
        <family val="2"/>
      </rPr>
      <t xml:space="preserve">Se realizaron los monitoreos a la gestión de riesgos del tercer trimestre del año presentando los resultados en el CIGD publicándolos respectivamente en la intranet institucional en las siguientes sesiones: 
 Sesión 3 realizada el 29 de julio del año 2021 
 Sesión 4 realizada el 16 de noviembre del año 2021.
</t>
    </r>
    <r>
      <rPr>
        <b/>
        <sz val="8"/>
        <color theme="1"/>
        <rFont val="Tahoma"/>
        <family val="2"/>
      </rPr>
      <t xml:space="preserve">Análisis OCI: </t>
    </r>
    <r>
      <rPr>
        <sz val="8"/>
        <color theme="1"/>
        <rFont val="Tahoma"/>
        <family val="2"/>
      </rPr>
      <t xml:space="preserve">Se evidencia la elaboración de la herramienta de seguimiento de riesgos, y de 3 monitoreos realizados a los mapas de riesgo durante la vigencia 2021.
Teniendo en cuenta que  se cumplieron con las acciones propuestas  se califica cómo </t>
    </r>
    <r>
      <rPr>
        <b/>
        <sz val="8"/>
        <color theme="1"/>
        <rFont val="Tahoma"/>
        <family val="2"/>
      </rPr>
      <t xml:space="preserve">"Terminada" </t>
    </r>
    <r>
      <rPr>
        <sz val="8"/>
        <color theme="1"/>
        <rFont val="Tahoma"/>
        <family val="2"/>
      </rPr>
      <t>con estado</t>
    </r>
    <r>
      <rPr>
        <b/>
        <sz val="8"/>
        <color theme="1"/>
        <rFont val="Tahoma"/>
        <family val="2"/>
      </rPr>
      <t xml:space="preserve"> "Cerrada"</t>
    </r>
  </si>
  <si>
    <t>a) Manual del sistema de medición y seguimiento en la intranet: Inicio &gt; Estratégicos &gt; 1. Planeación Estratégica &gt; Manual
 b) Plan de acción institucional versión 4 en la intranet: Inicio &gt; MIPG &gt; 2. Direccionamiento estratégico y Planeación &gt; 2.1 Planeación Institucional &gt; Plan de acción institucional &gt; 2021
 C) Formato de hoja de vida del indicador actualizado en la intranet Inicio &gt; Estratégicos &gt; 1. Planeación Estratégica &gt; Formatos</t>
  </si>
  <si>
    <r>
      <t xml:space="preserve">Análisis OCI: </t>
    </r>
    <r>
      <rPr>
        <sz val="8"/>
        <color theme="1"/>
        <rFont val="Tahoma"/>
        <family val="2"/>
      </rPr>
      <t xml:space="preserve">No se recibió reporte del área ni soportes. Por lo anterior se mantiene la calificación con alerta </t>
    </r>
    <r>
      <rPr>
        <b/>
        <sz val="8"/>
        <color theme="1"/>
        <rFont val="Tahoma"/>
        <family val="2"/>
      </rPr>
      <t xml:space="preserve">"Sin Iniciar". </t>
    </r>
    <r>
      <rPr>
        <sz val="8"/>
        <color theme="1"/>
        <rFont val="Tahoma"/>
        <family val="2"/>
      </rPr>
      <t xml:space="preserve">Se recuerda al área la obligación de reportar el cumplimiento a las acciones formuladas en los planes de mejoramiento. </t>
    </r>
  </si>
  <si>
    <t>1. PDF con pantallazos y link de la información cargada</t>
  </si>
  <si>
    <t>1. Reunión política cero papel y actualización mapa de riesgos
2. Reuniones revisión avances a la política de cero papel
3. Informe de gestión política cero papel primer semestre 2021 
4. compromisos Gestión Documental política cero papel
5. Estadísticas de digitalización 2019 al 2021
6. Acta de revisión política cero papel</t>
  </si>
  <si>
    <t>1. Agenda Calendario reunión avances guía de lineamientos protocolos bioseguridad en el manejo documental
2. Reunión ajustes y revisión de la guía de lineamientos de bioseguridad en el manejo documental
3. Correo para la revisión del líder de Gestión Documental</t>
  </si>
  <si>
    <t>1. Agenda de reunión capacitaciones guía lineamientos archivísticos(uso y almacenamiento de documentos electrónicos)
2. Cronograma capacitaciones y seguimiento guía de lineamientos para el uso y almacenamiento de documentos electrónicos</t>
  </si>
  <si>
    <t>Debido al ajuste llevados a cabo al proceso producto de la pandemia, no se contó con una herramienta que permitiera determinar los documentos mínimos con los que debe contar una auditoría lo que generó que estos documentos no fueran suscritos en el desarrollo de las respectivas auditorías.</t>
  </si>
  <si>
    <r>
      <rPr>
        <b/>
        <sz val="8"/>
        <color theme="1"/>
        <rFont val="Tahoma"/>
        <family val="2"/>
      </rPr>
      <t xml:space="preserve">Evaluación Auditoría: </t>
    </r>
    <r>
      <rPr>
        <sz val="8"/>
        <color theme="1"/>
        <rFont val="Tahoma"/>
        <family val="2"/>
      </rPr>
      <t>se evidencia para las auditorías: “Proyecto 79 - Desarrollo de la infraestructura técnica, plataforma tecnológica OTT, digitalización y memoria digital audiovisual” y “Proyecto 7505 Fortalecimiento de la creación y cocreación de contenidos multiplataforma en ciudadanía, cultura y educación”, la falta del documento CCSE-FT-018 “Evaluación Auditoría”; sin embargo, se explica que el documento fue entregado para diligenciar al área encargada y esta nunca lo remitió devuelta diligenciado a la Oficina de Control Interno.</t>
    </r>
  </si>
  <si>
    <r>
      <rPr>
        <b/>
        <sz val="8"/>
        <color theme="1"/>
        <rFont val="Tahoma"/>
        <family val="2"/>
      </rPr>
      <t xml:space="preserve">Reporte Sistemas: </t>
    </r>
    <r>
      <rPr>
        <sz val="8"/>
        <color theme="1"/>
        <rFont val="Tahoma"/>
        <family val="2"/>
      </rPr>
      <t xml:space="preserve">En el marco de la implementación del plan de seguridad y privacidad de la información se realizaron las siguientes actividades: 
* Se participó en reuniones de la Alta Consejería Distrital de TIC-ACDTIC, los días 14 de julio de 2021 y el 31 de agosto de 2021 sobre temas de protección de datos personales en plataformas digitales y taller de ransomware.
* Se actualizaron los documentos: AGRI-SI-MN-006 MANUAL DE POLÍTICAS COMPLEMENTARIAS DE SEGURIDAD Y PRIVACIDAD DE LA INFORMACIÓN V2, AGRI-SI-GU-008 Guía de Acceso y Servicios de Red, AGRI-SI-PD-014 COPIAS DE SEGURIDAD y AGRF-GU-001 GUÍA PARA EL INVENTARIO Y LA CLASIFICACIÓN DE ACTIVOS DE INFORMACIÓN.
* Se desarrolló la matriz de riesgos de seguridad digital de acuerdo a los lineamientos impartidos por el Ministerio de las TIC, la cual se encuentra en proceso de revisión y aprobación por parte del área de planeación.
* Se elaboró el plan de sensibilización del sistema de gestión de seguridad de la información.
* Se han realizado actividades de implementación de políticas, reglas y medidas de seguridad informáticas en los equipos de comunicaciones, equipos de usuarios finales, unidades de almacenamiento de información, como en el acceso a los diferentes sistemas de información, actualización de aplicaciones que filtra los contenidos de páginas de internet para ofrecer una mayor confiabilidad y seguridad a los usuarios, generando confianza, transparencia y protección en el momento que acceden a los diferentes servicios de las tecnologías de la información y las comunicaciones, lo que ha permitido lograr la mitigación de los diferentes riesgos, la no materialización de eventos e incidentes de seguridad, además de contener las múltiples vulnerabilidades que se presentan diariamente sobre las plataformas tecnológicas de la entidad.
</t>
    </r>
    <r>
      <rPr>
        <b/>
        <sz val="8"/>
        <color theme="1"/>
        <rFont val="Tahoma"/>
        <family val="2"/>
      </rPr>
      <t xml:space="preserve">
Análisis OCI: </t>
    </r>
    <r>
      <rPr>
        <sz val="8"/>
        <color theme="1"/>
        <rFont val="Tahoma"/>
        <family val="2"/>
      </rPr>
      <t>Conforme a la observación de auditoria, a la causa identificada y a la acción formulada se tiene que la finalidad era la elaboración y adopción de procedimientos que dieran cuenta de la "gestión de tecnologías de la información que sean necesarios para la apropiada gestión de actividades orientadas a la seguridad de la información y servicios ciudadanos digitales con base en la norma ISO 27002". De lo reportado y de los documentos aportados no se desprende evidencia de que se haya cumplido la acción propuesta al no precisar cuales fueron los procedimientos adoptados. No obstante si se da cuenta del cumplimiento para superar la causa identificada pues se tienen documentos como "AGRI-SI-MN-006 MANUAL DE POLÍTICAS COMPLEMENTARIAS DE SEGURIDAD Y PRIVACIDAD DE LA INFORMACIÓN V2, AGRI-SI-GU-008 Guía de Acceso y Servicios de Red, AGRI-SI-PD-014 COPIAS DE SEGURIDAD y AGRF-GU-001 GUÍA PARA EL INVENTARIO Y LA CLASIFICACIÓN DE ACTIVOS DE INFORMACIÓN ". Por tal razón se mantiene la acción como</t>
    </r>
    <r>
      <rPr>
        <b/>
        <sz val="8"/>
        <color theme="1"/>
        <rFont val="Tahoma"/>
        <family val="2"/>
      </rPr>
      <t xml:space="preserve"> "Terminada"</t>
    </r>
    <r>
      <rPr>
        <sz val="8"/>
        <color theme="1"/>
        <rFont val="Tahoma"/>
        <family val="2"/>
      </rPr>
      <t xml:space="preserve"> con estado</t>
    </r>
    <r>
      <rPr>
        <b/>
        <sz val="8"/>
        <color theme="1"/>
        <rFont val="Tahoma"/>
        <family val="2"/>
      </rPr>
      <t xml:space="preserve"> "Cerrada"</t>
    </r>
    <r>
      <rPr>
        <sz val="8"/>
        <color theme="1"/>
        <rFont val="Tahoma"/>
        <family val="2"/>
      </rPr>
      <t xml:space="preserve">. Se precisa al area que las actividades deben estar enmarcadas en las acciones formuladas para el mejoramiento continuo. Por lo tanto se debe precisar las gestiones realizadas para dar cumplimiento a la acción de mejoramiento. </t>
    </r>
  </si>
  <si>
    <r>
      <rPr>
        <b/>
        <sz val="8"/>
        <color theme="1"/>
        <rFont val="Tahoma"/>
        <family val="2"/>
      </rPr>
      <t xml:space="preserve">Reporte Sub. Financiera: </t>
    </r>
    <r>
      <rPr>
        <sz val="8"/>
        <color theme="1"/>
        <rFont val="Tahoma"/>
        <family val="2"/>
      </rPr>
      <t xml:space="preserve">Se presentó los formatosCB0115- INFORME DE RECURSOS DE TESORERÍA a diciembre 31 de 2021
</t>
    </r>
    <r>
      <rPr>
        <b/>
        <sz val="8"/>
        <color theme="1"/>
        <rFont val="Tahoma"/>
        <family val="2"/>
      </rPr>
      <t>Análisis OCI:</t>
    </r>
    <r>
      <rPr>
        <sz val="8"/>
        <color theme="1"/>
        <rFont val="Tahoma"/>
        <family val="2"/>
      </rPr>
      <t xml:space="preserve"> Se evidenciaron diez reportes de Sivicof desde noviembre 2020 hasta diciembre de 2021, de acuerdo con el corte de este seguimiento para el tercer cuatrimestre de 2021. Teniendo en cuenta el plazo establecido para la acción, se califica como </t>
    </r>
    <r>
      <rPr>
        <b/>
        <sz val="8"/>
        <color theme="1"/>
        <rFont val="Tahoma"/>
        <family val="2"/>
      </rPr>
      <t xml:space="preserve">"Terminada" </t>
    </r>
    <r>
      <rPr>
        <sz val="8"/>
        <color theme="1"/>
        <rFont val="Tahoma"/>
        <family val="2"/>
      </rPr>
      <t xml:space="preserve">y se procede al cierre de esta. </t>
    </r>
  </si>
  <si>
    <r>
      <t xml:space="preserve">Análisis OCI: </t>
    </r>
    <r>
      <rPr>
        <sz val="8"/>
        <color theme="1"/>
        <rFont val="Tahoma"/>
        <family val="2"/>
      </rPr>
      <t xml:space="preserve">No se recibió reporte del área ni soportes, adicional a lo anterior verificada la Intranet se evidencia que aún no se ha concluido la actualización del procedimiento . Por lo anterior se mantiene la calificación </t>
    </r>
    <r>
      <rPr>
        <b/>
        <sz val="8"/>
        <color theme="1"/>
        <rFont val="Tahoma"/>
        <family val="2"/>
      </rPr>
      <t xml:space="preserve">"En Proceso". </t>
    </r>
    <r>
      <rPr>
        <sz val="8"/>
        <color theme="1"/>
        <rFont val="Tahoma"/>
        <family val="2"/>
      </rPr>
      <t xml:space="preserve">Se recuerda al área la obligación de reportar el cumplimiento a las acciones formuladas en los planes de mejoramiento. </t>
    </r>
  </si>
  <si>
    <r>
      <rPr>
        <b/>
        <sz val="8"/>
        <color theme="1"/>
        <rFont val="Tahoma"/>
        <family val="2"/>
      </rPr>
      <t>Reporte Sub. Financiera:</t>
    </r>
    <r>
      <rPr>
        <sz val="8"/>
        <color theme="1"/>
        <rFont val="Tahoma"/>
        <family val="2"/>
      </rPr>
      <t xml:space="preserve"> Se realizó una reunión el día 20 de septiembre de 2021 con recursos humanos (Carolina Vargas) y área jurídica (Andrea Sánchez) para revisar el tema y se concluyó que no se realizarán descuentos de contratistas. A partir del mes de septiembre no se tienen descuentos a contratistas.
</t>
    </r>
    <r>
      <rPr>
        <b/>
        <sz val="8"/>
        <color theme="1"/>
        <rFont val="Tahoma"/>
        <family val="2"/>
      </rPr>
      <t xml:space="preserve">Análisis OCI: </t>
    </r>
    <r>
      <rPr>
        <sz val="8"/>
        <color theme="1"/>
        <rFont val="Tahoma"/>
        <family val="2"/>
      </rPr>
      <t xml:space="preserve">Se verifica Balance de prueba del tercer cuatrimestre de la vigencia 2021, en el que se evidencia que no se existe saldo de la cuenta observada. No se soportó reunión con las áreas Jurídica y de Talento Humano, según reporte de la Subdirección Financiera. De acuerdo con el avance remitido y el plazo fijado, se califica como </t>
    </r>
    <r>
      <rPr>
        <b/>
        <sz val="8"/>
        <color theme="1"/>
        <rFont val="Tahoma"/>
        <family val="2"/>
      </rPr>
      <t xml:space="preserve">"En proceso". </t>
    </r>
    <r>
      <rPr>
        <sz val="8"/>
        <color theme="1"/>
        <rFont val="Tahoma"/>
        <family val="2"/>
      </rPr>
      <t xml:space="preserve">Con el fin de que en el próximo seguimiento se anexe el acta de reunión que soporta la decisión de no realizar descuentos a los contratistas del Canal. </t>
    </r>
  </si>
  <si>
    <r>
      <rPr>
        <b/>
        <sz val="8"/>
        <color theme="1"/>
        <rFont val="Tahoma"/>
        <family val="2"/>
      </rPr>
      <t xml:space="preserve">Reporte Planeación: </t>
    </r>
    <r>
      <rPr>
        <sz val="8"/>
        <color theme="1"/>
        <rFont val="Tahoma"/>
        <family val="2"/>
      </rPr>
      <t xml:space="preserve">Se realizó la actualización de los siguientes documentos del procesos: 
 a) Caracterización del proceso (Actualizado), 
 b) Procedimiento control de documentos (Actualizado), 
 c) Procedimiento control al producto o servicio no conforme (Eliminado toda vez que no es un instrumento funcional para el proceso, en el marco de la implementación de las dimensiones y políticas del MIPG.), 
 d) Procedimiento formulación, registro y actualización de proyectos de inversión (Actualizado), 
 e) Manual del sistema integrado de gestión (Actualizado), 
 f) Manual del sistema de medición y seguimiento (Actualizado), 
 g)Metodología para la identificación y atención de necesidades de infraestructura física (Eliminado toda vez que no es un instrumento funcional para el proceso, en el marco de la implementación de las dimensiones y políticas del MIPG), 
 h)Fichas de compras sostenibles (Actualizado), 
 i) Procedimiento proyecto fondo para el desarrollo de la televisión y los contenidos (FONTV)(Actualizado) 
 j) NORMOGRAMA de capital (Actualizado).
</t>
    </r>
    <r>
      <rPr>
        <b/>
        <sz val="8"/>
        <color theme="1"/>
        <rFont val="Tahoma"/>
        <family val="2"/>
      </rPr>
      <t xml:space="preserve">Análisis OCI: </t>
    </r>
    <r>
      <rPr>
        <sz val="8"/>
        <color theme="1"/>
        <rFont val="Tahoma"/>
        <family val="2"/>
      </rPr>
      <t xml:space="preserve">Se verifican uno a uno los documentos reportados como actualizados o eliminados, evidenciado la actualización y eliminación de las normas derogadas en los documentos. Teniendo en cuenta que  se cumplieron con las acciones propuestas  se califica cómo </t>
    </r>
    <r>
      <rPr>
        <b/>
        <sz val="8"/>
        <color theme="1"/>
        <rFont val="Tahoma"/>
        <family val="2"/>
      </rPr>
      <t>"Terminada"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</si>
</sst>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b/>
      <sz val="10"/>
      <color theme="0"/>
      <name val="Tahoma"/>
      <family val="2"/>
    </font>
    <font>
      <sz val="8"/>
      <color theme="1"/>
      <name val="Tahoma"/>
      <family val="2"/>
    </font>
    <font>
      <sz val="8"/>
      <name val="Tahoma"/>
      <family val="2"/>
    </font>
    <font>
      <sz val="8"/>
      <color rgb="FF000000"/>
      <name val="Tahoma"/>
      <family val="2"/>
    </font>
    <font>
      <b/>
      <sz val="8"/>
      <color theme="1"/>
      <name val="Tahoma"/>
      <family val="2"/>
    </font>
    <font>
      <b/>
      <sz val="8"/>
      <color rgb="FF000000"/>
      <name val="Tahoma"/>
      <family val="2"/>
    </font>
    <font>
      <sz val="8"/>
      <color rgb="FFFF0000"/>
      <name val="Tahoma"/>
      <family val="2"/>
    </font>
    <font>
      <b/>
      <sz val="8"/>
      <name val="Tahoma"/>
      <family val="2"/>
    </font>
    <font>
      <sz val="9"/>
      <name val="Tahoma"/>
      <family val="2"/>
    </font>
    <font>
      <i/>
      <sz val="8"/>
      <name val="Tahoma"/>
      <family val="2"/>
    </font>
    <font>
      <sz val="9"/>
      <color theme="1"/>
      <name val="Tahoma"/>
      <family val="2"/>
    </font>
    <font>
      <b/>
      <sz val="9"/>
      <color theme="0"/>
      <name val="Tahoma"/>
      <family val="2"/>
    </font>
    <font>
      <i/>
      <sz val="8"/>
      <color rgb="FF000000"/>
      <name val="Tahoma"/>
      <family val="2"/>
    </font>
    <font>
      <b/>
      <sz val="9"/>
      <color theme="1"/>
      <name val="Tahoma"/>
      <family val="2"/>
    </font>
    <font>
      <i/>
      <sz val="8"/>
      <color theme="1"/>
      <name val="Tahoma"/>
      <family val="2"/>
    </font>
    <font>
      <sz val="8"/>
      <color theme="1"/>
      <name val="Calibri"/>
      <family val="2"/>
      <scheme val="minor"/>
    </font>
  </fonts>
  <fills count="26">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bgColor theme="0"/>
      </patternFill>
    </fill>
    <fill>
      <patternFill patternType="solid">
        <fgColor rgb="FFC0000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00"/>
        <bgColor indexed="64"/>
      </patternFill>
    </fill>
  </fills>
  <borders count="8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theme="0"/>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theme="0"/>
      </bottom>
      <diagonal/>
    </border>
    <border>
      <left/>
      <right/>
      <top style="thin">
        <color theme="0"/>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medium">
        <color indexed="64"/>
      </left>
      <right/>
      <top/>
      <bottom style="thin">
        <color indexed="64"/>
      </bottom>
      <diagonal/>
    </border>
    <border>
      <left style="thin">
        <color theme="0"/>
      </left>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medium">
        <color indexed="64"/>
      </right>
      <top style="thin">
        <color theme="0"/>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79">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0" xfId="2" applyFont="1" applyFill="1" applyBorder="1" applyAlignment="1"/>
    <xf numFmtId="0" fontId="7" fillId="0" borderId="0" xfId="2" applyFont="1" applyFill="1" applyBorder="1"/>
    <xf numFmtId="1" fontId="5" fillId="0" borderId="0" xfId="1" applyNumberFormat="1" applyFont="1" applyAlignment="1">
      <alignment horizontal="center" vertical="center"/>
    </xf>
    <xf numFmtId="0" fontId="7" fillId="0" borderId="0" xfId="2" applyFont="1" applyFill="1" applyBorder="1" applyAlignment="1">
      <alignment vertical="center" wrapText="1"/>
    </xf>
    <xf numFmtId="0" fontId="4" fillId="0" borderId="0" xfId="2" applyFont="1" applyAlignment="1">
      <alignment horizontal="center" vertical="center"/>
    </xf>
    <xf numFmtId="0" fontId="6" fillId="0" borderId="0" xfId="0" applyFont="1" applyFill="1" applyAlignment="1">
      <alignment horizontal="center" vertical="center"/>
    </xf>
    <xf numFmtId="0" fontId="5" fillId="0" borderId="27" xfId="0" applyFont="1" applyFill="1" applyBorder="1" applyAlignment="1" applyProtection="1">
      <alignment horizontal="justify" vertical="center" wrapText="1"/>
    </xf>
    <xf numFmtId="0" fontId="10" fillId="0" borderId="0" xfId="0" applyFont="1"/>
    <xf numFmtId="0" fontId="4" fillId="0" borderId="27" xfId="0" applyFont="1" applyFill="1" applyBorder="1" applyAlignment="1" applyProtection="1">
      <alignment horizontal="center" vertical="center" wrapText="1"/>
      <protection hidden="1"/>
    </xf>
    <xf numFmtId="0" fontId="5" fillId="0" borderId="0" xfId="0" applyFont="1" applyProtection="1"/>
    <xf numFmtId="0" fontId="10" fillId="13" borderId="24" xfId="0" applyFont="1" applyFill="1" applyBorder="1" applyAlignment="1" applyProtection="1">
      <alignment horizontal="center" vertical="center" wrapText="1"/>
    </xf>
    <xf numFmtId="0" fontId="10" fillId="13" borderId="25" xfId="0" applyFont="1" applyFill="1" applyBorder="1" applyAlignment="1" applyProtection="1">
      <alignment horizontal="center" vertical="center" wrapText="1"/>
    </xf>
    <xf numFmtId="0" fontId="10" fillId="13" borderId="25" xfId="0" applyFont="1" applyFill="1" applyBorder="1" applyAlignment="1" applyProtection="1">
      <alignment horizontal="center" vertical="center" wrapText="1"/>
      <protection locked="0"/>
    </xf>
    <xf numFmtId="0" fontId="10" fillId="13" borderId="26" xfId="0" applyFont="1" applyFill="1" applyBorder="1" applyAlignment="1" applyProtection="1">
      <alignment horizontal="center" vertical="center" wrapText="1"/>
    </xf>
    <xf numFmtId="0" fontId="10" fillId="14" borderId="24" xfId="0" applyFont="1" applyFill="1" applyBorder="1" applyAlignment="1" applyProtection="1">
      <alignment horizontal="center" vertical="center" wrapText="1"/>
    </xf>
    <xf numFmtId="0" fontId="10" fillId="14" borderId="25" xfId="0" applyFont="1" applyFill="1" applyBorder="1" applyAlignment="1" applyProtection="1">
      <alignment horizontal="center" vertical="center" wrapText="1"/>
    </xf>
    <xf numFmtId="0" fontId="10" fillId="14" borderId="47" xfId="0" applyFont="1" applyFill="1" applyBorder="1" applyAlignment="1" applyProtection="1">
      <alignment horizontal="center" vertical="center" wrapText="1"/>
    </xf>
    <xf numFmtId="0" fontId="10" fillId="15" borderId="24" xfId="0" applyFont="1" applyFill="1" applyBorder="1" applyAlignment="1" applyProtection="1">
      <alignment horizontal="center" vertical="center" wrapText="1"/>
    </xf>
    <xf numFmtId="0" fontId="10" fillId="15" borderId="25" xfId="0" applyFont="1" applyFill="1" applyBorder="1" applyAlignment="1" applyProtection="1">
      <alignment horizontal="center" vertical="center" wrapText="1"/>
    </xf>
    <xf numFmtId="0" fontId="10" fillId="16" borderId="24" xfId="0" applyFont="1" applyFill="1" applyBorder="1" applyAlignment="1" applyProtection="1">
      <alignment horizontal="center" vertical="center" wrapText="1"/>
    </xf>
    <xf numFmtId="0" fontId="10" fillId="16" borderId="25" xfId="0" applyFont="1" applyFill="1" applyBorder="1" applyAlignment="1" applyProtection="1">
      <alignment horizontal="center" vertical="center" wrapText="1"/>
    </xf>
    <xf numFmtId="0" fontId="10" fillId="16" borderId="26" xfId="0" applyFont="1" applyFill="1" applyBorder="1" applyAlignment="1" applyProtection="1">
      <alignment horizontal="center" vertical="center" wrapText="1"/>
    </xf>
    <xf numFmtId="0" fontId="10" fillId="15" borderId="26" xfId="0" applyFont="1" applyFill="1" applyBorder="1" applyAlignment="1" applyProtection="1">
      <alignment horizontal="center" vertical="center" wrapText="1"/>
    </xf>
    <xf numFmtId="0" fontId="10" fillId="12" borderId="25" xfId="0" applyFont="1" applyFill="1" applyBorder="1" applyAlignment="1" applyProtection="1">
      <alignment horizontal="center" vertical="center" wrapText="1"/>
    </xf>
    <xf numFmtId="0" fontId="10" fillId="0" borderId="7" xfId="0" applyFont="1" applyBorder="1" applyAlignment="1">
      <alignment horizontal="center" vertical="center" wrapText="1"/>
    </xf>
    <xf numFmtId="15"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9" fontId="11" fillId="0" borderId="3" xfId="1" applyFont="1" applyFill="1" applyBorder="1" applyAlignment="1" applyProtection="1">
      <alignment horizontal="center" vertical="center" wrapText="1"/>
    </xf>
    <xf numFmtId="0" fontId="10" fillId="0" borderId="3" xfId="0" applyFont="1" applyBorder="1" applyAlignment="1">
      <alignment horizontal="center" vertical="center" wrapText="1"/>
    </xf>
    <xf numFmtId="15" fontId="10" fillId="0" borderId="3" xfId="0" applyNumberFormat="1" applyFont="1" applyBorder="1" applyAlignment="1">
      <alignment horizontal="center" vertical="center" wrapText="1"/>
    </xf>
    <xf numFmtId="0" fontId="10" fillId="0" borderId="3" xfId="0" applyFont="1" applyBorder="1" applyAlignment="1">
      <alignment horizontal="justify" vertical="center" wrapText="1"/>
    </xf>
    <xf numFmtId="0" fontId="10" fillId="0" borderId="15" xfId="0" applyFont="1" applyBorder="1" applyAlignment="1">
      <alignment horizontal="center" vertical="center" wrapText="1"/>
    </xf>
    <xf numFmtId="164" fontId="10" fillId="0" borderId="3" xfId="1" applyNumberFormat="1" applyFont="1" applyFill="1" applyBorder="1" applyAlignment="1" applyProtection="1">
      <alignment horizontal="center" vertical="center" wrapText="1"/>
    </xf>
    <xf numFmtId="9" fontId="10" fillId="0" borderId="3" xfId="1" applyFont="1" applyFill="1" applyBorder="1" applyAlignment="1" applyProtection="1">
      <alignment horizontal="center" vertical="center" wrapText="1"/>
    </xf>
    <xf numFmtId="0" fontId="11" fillId="0" borderId="50" xfId="0" applyFont="1" applyBorder="1" applyAlignment="1">
      <alignment horizontal="center" vertical="center" wrapText="1"/>
    </xf>
    <xf numFmtId="15" fontId="10" fillId="0" borderId="3" xfId="0"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3" xfId="0" applyFont="1" applyBorder="1" applyAlignment="1" applyProtection="1">
      <alignment horizontal="justify" vertical="center" wrapText="1"/>
      <protection locked="0" hidden="1"/>
    </xf>
    <xf numFmtId="0" fontId="10" fillId="0" borderId="15" xfId="0" applyFont="1" applyBorder="1" applyAlignment="1" applyProtection="1">
      <alignment horizontal="center" vertical="center" wrapText="1"/>
      <protection locked="0" hidden="1"/>
    </xf>
    <xf numFmtId="0" fontId="10" fillId="0" borderId="7" xfId="0" applyFont="1" applyBorder="1" applyAlignment="1" applyProtection="1">
      <alignment horizontal="center" vertical="center" wrapText="1"/>
      <protection locked="0" hidden="1"/>
    </xf>
    <xf numFmtId="164" fontId="10" fillId="0" borderId="3" xfId="1"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hidden="1"/>
    </xf>
    <xf numFmtId="15" fontId="11" fillId="0" borderId="3" xfId="0" applyNumberFormat="1" applyFont="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locked="0" hidden="1"/>
    </xf>
    <xf numFmtId="0" fontId="11" fillId="0" borderId="15" xfId="0" applyFont="1" applyBorder="1" applyAlignment="1" applyProtection="1">
      <alignment horizontal="center" vertical="center" wrapText="1"/>
      <protection locked="0" hidden="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164" fontId="11" fillId="0" borderId="3" xfId="1" applyNumberFormat="1" applyFont="1" applyFill="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locked="0" hidden="1"/>
    </xf>
    <xf numFmtId="15" fontId="10" fillId="0" borderId="51" xfId="0" applyNumberFormat="1" applyFont="1" applyBorder="1" applyAlignment="1">
      <alignment horizontal="center" vertical="center" wrapText="1"/>
    </xf>
    <xf numFmtId="0" fontId="10" fillId="0" borderId="51" xfId="0" applyFont="1" applyBorder="1" applyAlignment="1">
      <alignment horizontal="center" vertical="center" wrapText="1"/>
    </xf>
    <xf numFmtId="0" fontId="10" fillId="0" borderId="53" xfId="0" applyFont="1" applyBorder="1" applyAlignment="1">
      <alignment horizontal="center" vertical="center" wrapText="1"/>
    </xf>
    <xf numFmtId="0" fontId="10" fillId="20" borderId="54" xfId="0" applyFont="1" applyFill="1" applyBorder="1" applyAlignment="1">
      <alignment horizontal="center" vertical="center" wrapText="1"/>
    </xf>
    <xf numFmtId="0" fontId="12" fillId="20" borderId="51" xfId="0" applyFont="1" applyFill="1" applyBorder="1" applyAlignment="1">
      <alignment horizontal="center" vertical="center" wrapText="1"/>
    </xf>
    <xf numFmtId="0" fontId="10" fillId="20" borderId="51" xfId="0" applyFont="1" applyFill="1" applyBorder="1" applyAlignment="1">
      <alignment horizontal="center" vertical="center" wrapText="1"/>
    </xf>
    <xf numFmtId="164" fontId="12" fillId="20" borderId="51" xfId="0" applyNumberFormat="1" applyFont="1" applyFill="1" applyBorder="1" applyAlignment="1">
      <alignment horizontal="center" vertical="center" wrapText="1"/>
    </xf>
    <xf numFmtId="1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0" fillId="0" borderId="52" xfId="0" applyFont="1" applyBorder="1" applyAlignment="1">
      <alignment horizontal="left" vertical="center" wrapText="1"/>
    </xf>
    <xf numFmtId="0" fontId="10" fillId="20" borderId="55" xfId="0" applyFont="1" applyFill="1" applyBorder="1" applyAlignment="1">
      <alignment horizontal="center" vertical="center" wrapText="1"/>
    </xf>
    <xf numFmtId="0" fontId="12" fillId="0" borderId="52" xfId="0" applyFont="1" applyBorder="1" applyAlignment="1">
      <alignment horizontal="center" vertical="center" wrapText="1"/>
    </xf>
    <xf numFmtId="164" fontId="12" fillId="0" borderId="52" xfId="0" applyNumberFormat="1" applyFont="1" applyBorder="1" applyAlignment="1">
      <alignment horizontal="center" vertical="center" wrapText="1"/>
    </xf>
    <xf numFmtId="15" fontId="10" fillId="0" borderId="52" xfId="0" applyNumberFormat="1" applyFont="1" applyBorder="1" applyAlignment="1">
      <alignment horizontal="center" vertical="center" wrapText="1"/>
    </xf>
    <xf numFmtId="0" fontId="12" fillId="0" borderId="52" xfId="0" applyFont="1" applyBorder="1" applyAlignment="1">
      <alignment horizontal="left" vertical="center" wrapText="1"/>
    </xf>
    <xf numFmtId="0" fontId="12" fillId="0" borderId="55" xfId="0" applyFont="1" applyBorder="1" applyAlignment="1">
      <alignment horizontal="center" vertical="center" wrapText="1"/>
    </xf>
    <xf numFmtId="0" fontId="10" fillId="0" borderId="52" xfId="0" applyFont="1" applyBorder="1" applyAlignment="1">
      <alignment horizontal="center" vertical="center" wrapText="1"/>
    </xf>
    <xf numFmtId="15" fontId="10" fillId="0" borderId="27" xfId="0" applyNumberFormat="1" applyFont="1" applyBorder="1" applyAlignment="1" applyProtection="1">
      <alignment horizontal="center" vertical="center" wrapText="1"/>
      <protection locked="0" hidden="1"/>
    </xf>
    <xf numFmtId="0" fontId="10" fillId="0" borderId="27" xfId="0" applyFont="1" applyBorder="1" applyAlignment="1" applyProtection="1">
      <alignment horizontal="center" vertical="center" wrapText="1"/>
      <protection locked="0" hidden="1"/>
    </xf>
    <xf numFmtId="0" fontId="10" fillId="0" borderId="3" xfId="0" applyFont="1" applyBorder="1" applyAlignment="1">
      <alignment horizontal="justify" vertical="center"/>
    </xf>
    <xf numFmtId="0" fontId="10" fillId="0" borderId="56" xfId="0" applyFont="1" applyBorder="1" applyAlignment="1" applyProtection="1">
      <alignment horizontal="center" vertical="center" wrapText="1"/>
      <protection locked="0" hidden="1"/>
    </xf>
    <xf numFmtId="164" fontId="10" fillId="0" borderId="27" xfId="1" applyNumberFormat="1" applyFont="1" applyFill="1" applyBorder="1" applyAlignment="1" applyProtection="1">
      <alignment horizontal="center" vertical="center" wrapText="1"/>
      <protection locked="0" hidden="1"/>
    </xf>
    <xf numFmtId="0" fontId="10" fillId="0" borderId="27" xfId="0" applyFont="1" applyBorder="1" applyAlignment="1" applyProtection="1">
      <alignment horizontal="center" vertical="center" wrapText="1"/>
      <protection hidden="1"/>
    </xf>
    <xf numFmtId="0" fontId="10" fillId="0" borderId="3" xfId="0" applyFont="1" applyBorder="1" applyAlignment="1" applyProtection="1">
      <alignment horizontal="justify" vertical="center"/>
      <protection locked="0" hidden="1"/>
    </xf>
    <xf numFmtId="164" fontId="10" fillId="0" borderId="27" xfId="1" applyNumberFormat="1" applyFont="1" applyBorder="1" applyAlignment="1" applyProtection="1">
      <alignment horizontal="center" vertical="center" wrapText="1"/>
      <protection locked="0" hidden="1"/>
    </xf>
    <xf numFmtId="0" fontId="10" fillId="0" borderId="27" xfId="0" applyFont="1" applyBorder="1" applyAlignment="1" applyProtection="1">
      <alignment horizontal="justify" vertical="center" wrapText="1"/>
      <protection locked="0" hidden="1"/>
    </xf>
    <xf numFmtId="0" fontId="10" fillId="0" borderId="54" xfId="0" applyFont="1" applyBorder="1" applyAlignment="1">
      <alignment horizontal="center" vertical="center" wrapText="1"/>
    </xf>
    <xf numFmtId="164" fontId="10" fillId="0" borderId="51" xfId="0" applyNumberFormat="1" applyFont="1" applyBorder="1" applyAlignment="1">
      <alignment horizontal="center" vertical="center" wrapText="1"/>
    </xf>
    <xf numFmtId="164" fontId="12" fillId="0" borderId="51" xfId="0" applyNumberFormat="1" applyFont="1" applyBorder="1" applyAlignment="1">
      <alignment horizontal="center" vertical="center" wrapText="1"/>
    </xf>
    <xf numFmtId="0" fontId="10" fillId="0" borderId="55" xfId="0" applyFont="1" applyBorder="1" applyAlignment="1">
      <alignment horizontal="center" vertical="center" wrapText="1"/>
    </xf>
    <xf numFmtId="164" fontId="11" fillId="0" borderId="3" xfId="1" applyNumberFormat="1" applyFont="1" applyBorder="1" applyAlignment="1" applyProtection="1">
      <alignment horizontal="center" vertical="center" wrapText="1"/>
      <protection locked="0" hidden="1"/>
    </xf>
    <xf numFmtId="0" fontId="10" fillId="0" borderId="58" xfId="0" applyFont="1" applyBorder="1" applyAlignment="1">
      <alignment horizontal="center" vertical="center" wrapText="1"/>
    </xf>
    <xf numFmtId="0" fontId="10" fillId="0" borderId="3" xfId="0" applyFont="1" applyBorder="1" applyAlignment="1">
      <alignment horizontal="center" wrapText="1"/>
    </xf>
    <xf numFmtId="0" fontId="12" fillId="0" borderId="3" xfId="0" applyFont="1" applyBorder="1" applyAlignment="1">
      <alignment horizontal="center" vertical="center" wrapText="1"/>
    </xf>
    <xf numFmtId="15" fontId="11" fillId="0" borderId="27" xfId="0" applyNumberFormat="1" applyFont="1" applyBorder="1" applyAlignment="1" applyProtection="1">
      <alignment horizontal="center" vertical="center" wrapText="1"/>
      <protection locked="0" hidden="1"/>
    </xf>
    <xf numFmtId="0" fontId="11" fillId="0" borderId="27" xfId="0" applyFont="1" applyBorder="1" applyAlignment="1" applyProtection="1">
      <alignment horizontal="center" vertical="center" wrapText="1"/>
      <protection locked="0" hidden="1"/>
    </xf>
    <xf numFmtId="15" fontId="11" fillId="0" borderId="27" xfId="0" applyNumberFormat="1" applyFont="1" applyBorder="1" applyAlignment="1" applyProtection="1">
      <alignment horizontal="center" vertical="center" wrapText="1"/>
      <protection hidden="1"/>
    </xf>
    <xf numFmtId="0" fontId="11" fillId="0" borderId="27" xfId="0" applyFont="1" applyBorder="1" applyAlignment="1" applyProtection="1">
      <alignment horizontal="justify" vertical="center" wrapText="1"/>
      <protection locked="0" hidden="1"/>
    </xf>
    <xf numFmtId="0" fontId="11" fillId="0" borderId="56" xfId="0" applyFont="1" applyBorder="1" applyAlignment="1" applyProtection="1">
      <alignment horizontal="center" vertical="center" wrapText="1"/>
      <protection locked="0" hidden="1"/>
    </xf>
    <xf numFmtId="0" fontId="11" fillId="0" borderId="59" xfId="0" applyFont="1" applyBorder="1" applyAlignment="1" applyProtection="1">
      <alignment horizontal="center" vertical="center" wrapText="1"/>
      <protection locked="0" hidden="1"/>
    </xf>
    <xf numFmtId="164" fontId="11" fillId="0" borderId="27" xfId="1" applyNumberFormat="1" applyFont="1" applyFill="1" applyBorder="1" applyAlignment="1" applyProtection="1">
      <alignment horizontal="center" vertical="center" wrapText="1"/>
      <protection locked="0" hidden="1"/>
    </xf>
    <xf numFmtId="0" fontId="11" fillId="0" borderId="27" xfId="0" applyFont="1" applyBorder="1" applyAlignment="1" applyProtection="1">
      <alignment horizontal="center" vertical="center" wrapText="1"/>
      <protection hidden="1"/>
    </xf>
    <xf numFmtId="0" fontId="11" fillId="0" borderId="27" xfId="0" applyFont="1" applyBorder="1" applyAlignment="1" applyProtection="1">
      <alignment horizontal="justify" vertical="center"/>
      <protection locked="0" hidden="1"/>
    </xf>
    <xf numFmtId="0" fontId="11" fillId="0" borderId="3" xfId="0" applyFont="1" applyBorder="1" applyAlignment="1" applyProtection="1">
      <alignment horizontal="justify" vertical="center" wrapText="1"/>
      <protection locked="0" hidden="1"/>
    </xf>
    <xf numFmtId="0" fontId="10" fillId="0" borderId="59" xfId="0" applyFont="1" applyBorder="1" applyAlignment="1" applyProtection="1">
      <alignment horizontal="center" vertical="center" wrapText="1"/>
      <protection locked="0" hidden="1"/>
    </xf>
    <xf numFmtId="164" fontId="11" fillId="0" borderId="27" xfId="1" applyNumberFormat="1" applyFont="1" applyBorder="1" applyAlignment="1" applyProtection="1">
      <alignment horizontal="center" vertical="center" wrapText="1"/>
      <protection locked="0" hidden="1"/>
    </xf>
    <xf numFmtId="15" fontId="10" fillId="0" borderId="27" xfId="0" applyNumberFormat="1" applyFont="1" applyBorder="1" applyAlignment="1" applyProtection="1">
      <alignment horizontal="center" vertical="center" wrapText="1"/>
      <protection hidden="1"/>
    </xf>
    <xf numFmtId="0" fontId="10" fillId="0" borderId="27" xfId="0" applyFont="1" applyBorder="1" applyAlignment="1" applyProtection="1">
      <alignment horizontal="justify" vertical="center"/>
      <protection locked="0" hidden="1"/>
    </xf>
    <xf numFmtId="0" fontId="11" fillId="0" borderId="27" xfId="0" applyFont="1" applyBorder="1" applyAlignment="1" applyProtection="1">
      <alignment horizontal="justify" vertical="center" wrapText="1"/>
      <protection hidden="1"/>
    </xf>
    <xf numFmtId="10" fontId="11" fillId="0" borderId="27" xfId="1" applyNumberFormat="1"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1" fillId="0" borderId="57" xfId="0" applyFont="1" applyBorder="1" applyAlignment="1" applyProtection="1">
      <alignment horizontal="center" vertical="center" wrapText="1"/>
      <protection hidden="1"/>
    </xf>
    <xf numFmtId="0" fontId="16" fillId="0" borderId="3" xfId="0" applyFont="1" applyBorder="1" applyAlignment="1" applyProtection="1">
      <alignment horizontal="justify" vertical="center" wrapText="1"/>
      <protection hidden="1"/>
    </xf>
    <xf numFmtId="0" fontId="16" fillId="0" borderId="27" xfId="0" applyFont="1" applyBorder="1" applyAlignment="1" applyProtection="1">
      <alignment horizontal="justify" vertical="center" wrapText="1"/>
      <protection hidden="1"/>
    </xf>
    <xf numFmtId="0" fontId="11" fillId="0" borderId="3" xfId="0" applyFont="1" applyBorder="1" applyAlignment="1" applyProtection="1">
      <alignment horizontal="justify" vertical="center" wrapText="1"/>
      <protection hidden="1"/>
    </xf>
    <xf numFmtId="10" fontId="10" fillId="0" borderId="3" xfId="1" applyNumberFormat="1"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0" borderId="3" xfId="0" applyFont="1" applyBorder="1" applyAlignment="1">
      <alignment horizontal="justify" vertical="center" wrapText="1"/>
    </xf>
    <xf numFmtId="0" fontId="19" fillId="0" borderId="3" xfId="0" applyFont="1" applyBorder="1" applyAlignment="1">
      <alignment horizontal="center" vertical="center" wrapText="1"/>
    </xf>
    <xf numFmtId="0" fontId="11" fillId="0" borderId="52" xfId="0" applyFont="1" applyBorder="1" applyAlignment="1">
      <alignment horizontal="justify" vertical="center" wrapText="1"/>
    </xf>
    <xf numFmtId="0" fontId="11" fillId="0" borderId="64" xfId="0" applyFont="1" applyBorder="1" applyAlignment="1">
      <alignment horizontal="justify" vertical="center" wrapText="1"/>
    </xf>
    <xf numFmtId="0" fontId="19" fillId="5" borderId="3" xfId="0" applyFont="1" applyFill="1" applyBorder="1" applyAlignment="1" applyProtection="1">
      <alignment wrapText="1"/>
      <protection hidden="1"/>
    </xf>
    <xf numFmtId="0" fontId="11" fillId="22" borderId="27" xfId="0" applyFont="1" applyFill="1" applyBorder="1" applyAlignment="1" applyProtection="1">
      <alignment horizontal="justify" vertical="center" wrapText="1"/>
      <protection hidden="1"/>
    </xf>
    <xf numFmtId="0" fontId="11" fillId="0" borderId="65" xfId="0" applyFont="1" applyBorder="1" applyAlignment="1">
      <alignment horizontal="left" vertical="center" wrapText="1"/>
    </xf>
    <xf numFmtId="10" fontId="11" fillId="0" borderId="27" xfId="0" applyNumberFormat="1" applyFont="1" applyFill="1" applyBorder="1" applyAlignment="1" applyProtection="1">
      <alignment horizontal="center" vertical="center" wrapText="1"/>
      <protection hidden="1"/>
    </xf>
    <xf numFmtId="164" fontId="11" fillId="0" borderId="27" xfId="0" applyNumberFormat="1" applyFont="1" applyFill="1" applyBorder="1" applyAlignment="1" applyProtection="1">
      <alignment horizontal="center" vertical="center" wrapText="1"/>
      <protection hidden="1"/>
    </xf>
    <xf numFmtId="15" fontId="10" fillId="0" borderId="66" xfId="0" applyNumberFormat="1" applyFont="1" applyBorder="1" applyAlignment="1">
      <alignment horizontal="left" vertical="center" wrapText="1"/>
    </xf>
    <xf numFmtId="0" fontId="20" fillId="21" borderId="27" xfId="0" applyFont="1" applyFill="1" applyBorder="1" applyAlignment="1" applyProtection="1">
      <alignment horizontal="center" vertical="center" wrapText="1"/>
      <protection hidden="1"/>
    </xf>
    <xf numFmtId="0" fontId="10" fillId="14" borderId="68" xfId="0" applyFont="1" applyFill="1" applyBorder="1" applyAlignment="1" applyProtection="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15" fontId="10" fillId="0" borderId="63" xfId="0" applyNumberFormat="1" applyFont="1" applyFill="1" applyBorder="1" applyAlignment="1" applyProtection="1">
      <alignment horizontal="center" vertical="center" wrapText="1"/>
    </xf>
    <xf numFmtId="15" fontId="11" fillId="0" borderId="59" xfId="0" applyNumberFormat="1" applyFont="1" applyBorder="1" applyAlignment="1" applyProtection="1">
      <alignment horizontal="center" vertical="center" wrapText="1"/>
      <protection hidden="1"/>
    </xf>
    <xf numFmtId="0" fontId="11" fillId="0" borderId="0" xfId="0" applyFont="1" applyBorder="1" applyAlignment="1">
      <alignment horizontal="justify" vertical="center" wrapText="1"/>
    </xf>
    <xf numFmtId="0" fontId="19" fillId="5" borderId="7" xfId="0" applyFont="1" applyFill="1" applyBorder="1" applyAlignment="1" applyProtection="1">
      <alignment wrapText="1"/>
      <protection hidden="1"/>
    </xf>
    <xf numFmtId="0" fontId="19" fillId="5" borderId="8" xfId="0" applyFont="1" applyFill="1" applyBorder="1" applyAlignment="1" applyProtection="1">
      <alignment wrapText="1"/>
      <protection hidden="1"/>
    </xf>
    <xf numFmtId="0" fontId="10" fillId="12" borderId="47" xfId="0" applyFont="1" applyFill="1" applyBorder="1" applyAlignment="1" applyProtection="1">
      <alignment horizontal="center" vertical="center" wrapText="1"/>
    </xf>
    <xf numFmtId="15" fontId="10" fillId="0" borderId="59" xfId="0" applyNumberFormat="1" applyFont="1" applyFill="1" applyBorder="1" applyAlignment="1" applyProtection="1">
      <alignment horizontal="center" vertical="center" wrapText="1"/>
    </xf>
    <xf numFmtId="15" fontId="10" fillId="0" borderId="71" xfId="0" applyNumberFormat="1" applyFont="1" applyFill="1" applyBorder="1" applyAlignment="1" applyProtection="1">
      <alignment horizontal="center" vertical="center" wrapText="1"/>
    </xf>
    <xf numFmtId="0" fontId="11" fillId="0" borderId="8" xfId="0" applyFont="1" applyBorder="1" applyAlignment="1" applyProtection="1">
      <alignment horizontal="center" vertical="center" wrapText="1"/>
      <protection hidden="1"/>
    </xf>
    <xf numFmtId="0" fontId="10" fillId="12" borderId="75" xfId="0" applyFont="1" applyFill="1" applyBorder="1" applyAlignment="1" applyProtection="1">
      <alignment horizontal="center" vertical="center" wrapText="1"/>
    </xf>
    <xf numFmtId="0" fontId="5" fillId="0" borderId="0" xfId="0" applyFont="1" applyAlignment="1">
      <alignment horizontal="center"/>
    </xf>
    <xf numFmtId="0" fontId="10" fillId="0" borderId="27" xfId="0" applyFont="1" applyFill="1" applyBorder="1" applyAlignment="1" applyProtection="1">
      <alignment horizontal="justify" vertical="center" wrapText="1"/>
    </xf>
    <xf numFmtId="0" fontId="10" fillId="0" borderId="27" xfId="0" applyFont="1" applyFill="1" applyBorder="1" applyAlignment="1" applyProtection="1">
      <alignment horizontal="center" vertical="center" wrapText="1"/>
    </xf>
    <xf numFmtId="2" fontId="11" fillId="0" borderId="27" xfId="0" applyNumberFormat="1" applyFont="1" applyFill="1" applyBorder="1" applyAlignment="1" applyProtection="1">
      <alignment horizontal="center" vertical="center" wrapText="1"/>
      <protection hidden="1"/>
    </xf>
    <xf numFmtId="0" fontId="10" fillId="0" borderId="56" xfId="0" applyFont="1" applyFill="1" applyBorder="1" applyAlignment="1" applyProtection="1">
      <alignment horizontal="justify" vertical="center" wrapText="1"/>
    </xf>
    <xf numFmtId="0" fontId="10" fillId="0" borderId="59" xfId="0" applyFont="1" applyFill="1" applyBorder="1" applyAlignment="1" applyProtection="1">
      <alignment horizontal="center" vertical="center" wrapText="1"/>
      <protection hidden="1"/>
    </xf>
    <xf numFmtId="0" fontId="10" fillId="0" borderId="27" xfId="0" applyFont="1" applyBorder="1" applyAlignment="1" applyProtection="1">
      <alignment horizontal="center" vertical="center" wrapText="1"/>
    </xf>
    <xf numFmtId="0" fontId="10" fillId="0" borderId="3" xfId="0" applyFont="1" applyFill="1" applyBorder="1" applyAlignment="1" applyProtection="1">
      <alignment horizontal="justify" vertical="center" wrapText="1"/>
    </xf>
    <xf numFmtId="0" fontId="10" fillId="0" borderId="3"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wrapText="1"/>
    </xf>
    <xf numFmtId="0" fontId="17" fillId="0" borderId="27" xfId="0" applyFont="1" applyFill="1" applyBorder="1" applyAlignment="1" applyProtection="1">
      <alignment horizontal="center" vertical="center" wrapText="1"/>
      <protection hidden="1"/>
    </xf>
    <xf numFmtId="0" fontId="10" fillId="5" borderId="7" xfId="0" applyFont="1" applyFill="1" applyBorder="1" applyAlignment="1" applyProtection="1">
      <alignment wrapText="1"/>
      <protection hidden="1"/>
    </xf>
    <xf numFmtId="0" fontId="10" fillId="5" borderId="3" xfId="0" applyFont="1" applyFill="1" applyBorder="1" applyAlignment="1" applyProtection="1">
      <alignment wrapText="1"/>
      <protection hidden="1"/>
    </xf>
    <xf numFmtId="0" fontId="10" fillId="5" borderId="8" xfId="0" applyFont="1" applyFill="1" applyBorder="1" applyAlignment="1" applyProtection="1">
      <alignment wrapText="1"/>
      <protection hidden="1"/>
    </xf>
    <xf numFmtId="0" fontId="5" fillId="0" borderId="0" xfId="0" applyFont="1" applyAlignment="1">
      <alignment horizontal="justify" vertical="center"/>
    </xf>
    <xf numFmtId="0" fontId="10" fillId="0" borderId="51" xfId="0" applyFont="1" applyBorder="1" applyAlignment="1">
      <alignment horizontal="justify" vertical="center" wrapText="1"/>
    </xf>
    <xf numFmtId="0" fontId="10" fillId="0" borderId="52" xfId="0" applyFont="1" applyBorder="1" applyAlignment="1">
      <alignment horizontal="justify" vertical="center" wrapText="1"/>
    </xf>
    <xf numFmtId="0" fontId="12" fillId="0" borderId="52" xfId="0" applyFont="1" applyBorder="1" applyAlignment="1">
      <alignment horizontal="justify" vertical="center" wrapText="1"/>
    </xf>
    <xf numFmtId="0" fontId="19" fillId="0" borderId="0" xfId="0" applyFont="1"/>
    <xf numFmtId="0" fontId="22" fillId="3" borderId="22" xfId="0" applyFont="1" applyFill="1" applyBorder="1" applyAlignment="1" applyProtection="1">
      <alignment horizontal="center" vertical="center" wrapText="1"/>
    </xf>
    <xf numFmtId="0" fontId="10" fillId="0" borderId="3" xfId="0" applyFont="1" applyFill="1" applyBorder="1" applyAlignment="1" applyProtection="1">
      <alignment horizontal="left" vertical="center" wrapText="1"/>
    </xf>
    <xf numFmtId="0" fontId="10" fillId="0" borderId="15" xfId="0" applyFont="1" applyFill="1" applyBorder="1" applyAlignment="1" applyProtection="1">
      <alignment horizontal="center" vertical="center" wrapText="1"/>
    </xf>
    <xf numFmtId="0" fontId="10" fillId="0" borderId="27" xfId="0" applyFont="1" applyFill="1" applyBorder="1" applyAlignment="1" applyProtection="1">
      <alignment horizontal="left" vertical="center" wrapText="1"/>
    </xf>
    <xf numFmtId="0" fontId="10" fillId="0" borderId="56" xfId="0" applyFont="1" applyFill="1" applyBorder="1" applyAlignment="1" applyProtection="1">
      <alignment horizontal="center" vertical="center" wrapText="1"/>
    </xf>
    <xf numFmtId="0" fontId="10" fillId="19" borderId="59" xfId="0" applyFont="1" applyFill="1" applyBorder="1" applyAlignment="1">
      <alignment horizontal="center" vertical="center" wrapText="1"/>
    </xf>
    <xf numFmtId="0" fontId="10" fillId="19" borderId="27"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0" borderId="0" xfId="0" applyFont="1" applyAlignment="1">
      <alignment vertical="center" wrapText="1"/>
    </xf>
    <xf numFmtId="0" fontId="10" fillId="0" borderId="3" xfId="0" applyFont="1" applyBorder="1" applyAlignment="1">
      <alignment horizontal="left" vertical="center" wrapText="1"/>
    </xf>
    <xf numFmtId="0" fontId="10" fillId="0" borderId="3" xfId="0" applyFont="1" applyBorder="1" applyAlignment="1">
      <alignment vertical="center" wrapText="1"/>
    </xf>
    <xf numFmtId="0" fontId="20" fillId="24" borderId="27" xfId="0" applyFont="1" applyFill="1" applyBorder="1" applyAlignment="1" applyProtection="1">
      <alignment horizontal="center" vertical="center" wrapText="1"/>
      <protection hidden="1"/>
    </xf>
    <xf numFmtId="0" fontId="24" fillId="0" borderId="3" xfId="0" applyFont="1" applyBorder="1" applyAlignment="1">
      <alignment horizontal="justify" vertical="center" wrapText="1"/>
    </xf>
    <xf numFmtId="0" fontId="10" fillId="25"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1" fillId="0" borderId="52" xfId="0" applyFont="1" applyFill="1" applyBorder="1" applyAlignment="1">
      <alignment horizontal="justify" vertical="center" wrapText="1"/>
    </xf>
    <xf numFmtId="0" fontId="13" fillId="0" borderId="27" xfId="0" applyFont="1" applyFill="1" applyBorder="1" applyAlignment="1" applyProtection="1">
      <alignment horizontal="justify" vertical="center" wrapText="1"/>
    </xf>
    <xf numFmtId="0" fontId="10" fillId="0" borderId="3" xfId="0" applyFont="1" applyFill="1" applyBorder="1" applyAlignment="1">
      <alignment horizontal="justify" vertical="top" wrapText="1"/>
    </xf>
    <xf numFmtId="0" fontId="10" fillId="0" borderId="52" xfId="0" applyFont="1" applyFill="1" applyBorder="1" applyAlignment="1">
      <alignment horizontal="left" vertical="center" wrapText="1"/>
    </xf>
    <xf numFmtId="0" fontId="11" fillId="0" borderId="27" xfId="0" applyFont="1" applyFill="1" applyBorder="1" applyAlignment="1" applyProtection="1">
      <alignment horizontal="justify" vertical="center" wrapText="1"/>
      <protection hidden="1"/>
    </xf>
    <xf numFmtId="0" fontId="13" fillId="0" borderId="3" xfId="0" applyFont="1" applyFill="1" applyBorder="1" applyAlignment="1" applyProtection="1">
      <alignment horizontal="left" vertical="center" wrapText="1"/>
    </xf>
    <xf numFmtId="0" fontId="13" fillId="0" borderId="3" xfId="0" applyFont="1" applyFill="1" applyBorder="1" applyAlignment="1" applyProtection="1">
      <alignment horizontal="justify" vertical="center" wrapText="1"/>
    </xf>
    <xf numFmtId="0" fontId="10" fillId="0" borderId="5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22" fillId="6" borderId="32" xfId="0" applyFont="1" applyFill="1" applyBorder="1" applyAlignment="1" applyProtection="1">
      <alignment horizontal="center" vertical="center" wrapText="1"/>
    </xf>
    <xf numFmtId="0" fontId="22" fillId="6" borderId="22" xfId="0" applyFont="1" applyFill="1" applyBorder="1" applyAlignment="1" applyProtection="1">
      <alignment horizontal="center" vertical="center" wrapText="1"/>
    </xf>
    <xf numFmtId="0" fontId="22" fillId="18" borderId="61" xfId="0" applyFont="1" applyFill="1" applyBorder="1" applyAlignment="1" applyProtection="1">
      <alignment horizontal="center" vertical="center" wrapText="1"/>
    </xf>
    <xf numFmtId="0" fontId="22" fillId="18" borderId="62" xfId="0" applyFont="1" applyFill="1" applyBorder="1" applyAlignment="1" applyProtection="1">
      <alignment horizontal="center" vertical="center" wrapText="1"/>
    </xf>
    <xf numFmtId="0" fontId="9" fillId="17" borderId="60" xfId="0" applyFont="1" applyFill="1" applyBorder="1" applyAlignment="1" applyProtection="1">
      <alignment horizontal="center" vertical="center" wrapText="1"/>
    </xf>
    <xf numFmtId="0" fontId="9" fillId="17" borderId="35" xfId="0" applyFont="1" applyFill="1" applyBorder="1" applyAlignment="1" applyProtection="1">
      <alignment horizontal="center" vertical="center" wrapText="1"/>
    </xf>
    <xf numFmtId="0" fontId="9" fillId="17" borderId="72" xfId="0" applyFont="1" applyFill="1" applyBorder="1" applyAlignment="1" applyProtection="1">
      <alignment horizontal="center" vertical="center" wrapText="1"/>
    </xf>
    <xf numFmtId="0" fontId="9" fillId="8" borderId="34" xfId="0" applyFont="1" applyFill="1" applyBorder="1" applyAlignment="1" applyProtection="1">
      <alignment horizontal="center" vertical="center" wrapText="1"/>
    </xf>
    <xf numFmtId="0" fontId="9" fillId="8" borderId="35" xfId="0" applyFont="1" applyFill="1" applyBorder="1" applyAlignment="1" applyProtection="1">
      <alignment horizontal="center" vertical="center" wrapText="1"/>
    </xf>
    <xf numFmtId="0" fontId="9" fillId="8" borderId="36" xfId="0" applyFont="1" applyFill="1" applyBorder="1" applyAlignment="1" applyProtection="1">
      <alignment horizontal="center" vertical="center" wrapText="1"/>
    </xf>
    <xf numFmtId="0" fontId="22" fillId="6" borderId="33" xfId="0" applyFont="1" applyFill="1" applyBorder="1" applyAlignment="1" applyProtection="1">
      <alignment horizontal="center" vertical="center" wrapText="1"/>
    </xf>
    <xf numFmtId="0" fontId="22" fillId="6" borderId="23" xfId="0" applyFont="1" applyFill="1" applyBorder="1" applyAlignment="1" applyProtection="1">
      <alignment horizontal="center" vertical="center" wrapText="1"/>
    </xf>
    <xf numFmtId="0" fontId="22" fillId="6" borderId="31" xfId="0" applyFont="1" applyFill="1" applyBorder="1" applyAlignment="1" applyProtection="1">
      <alignment horizontal="center" vertical="center" wrapText="1"/>
    </xf>
    <xf numFmtId="0" fontId="22" fillId="6" borderId="21" xfId="0" applyFont="1" applyFill="1" applyBorder="1" applyAlignment="1" applyProtection="1">
      <alignment horizontal="center" vertical="center" wrapText="1"/>
    </xf>
    <xf numFmtId="0" fontId="22" fillId="18" borderId="32" xfId="0" applyFont="1" applyFill="1" applyBorder="1" applyAlignment="1" applyProtection="1">
      <alignment horizontal="center" vertical="center" wrapText="1"/>
    </xf>
    <xf numFmtId="0" fontId="22" fillId="18" borderId="22" xfId="0" applyFont="1" applyFill="1" applyBorder="1" applyAlignment="1" applyProtection="1">
      <alignment horizontal="center" vertical="center" wrapText="1"/>
    </xf>
    <xf numFmtId="0" fontId="22" fillId="23" borderId="78" xfId="0" applyFont="1" applyFill="1" applyBorder="1" applyAlignment="1">
      <alignment horizontal="center" vertical="center" wrapText="1"/>
    </xf>
    <xf numFmtId="0" fontId="22" fillId="23" borderId="81" xfId="0" applyFont="1" applyFill="1" applyBorder="1" applyAlignment="1">
      <alignment horizontal="center" vertical="center" wrapText="1"/>
    </xf>
    <xf numFmtId="0" fontId="22" fillId="23" borderId="76" xfId="0" applyFont="1" applyFill="1" applyBorder="1" applyAlignment="1">
      <alignment horizontal="center" vertical="center" wrapText="1"/>
    </xf>
    <xf numFmtId="0" fontId="22" fillId="23" borderId="79" xfId="0" applyFont="1" applyFill="1" applyBorder="1" applyAlignment="1">
      <alignment horizontal="center" vertical="center" wrapText="1"/>
    </xf>
    <xf numFmtId="0" fontId="22" fillId="23" borderId="77" xfId="0" applyFont="1" applyFill="1" applyBorder="1" applyAlignment="1">
      <alignment horizontal="center" vertical="center" wrapText="1"/>
    </xf>
    <xf numFmtId="0" fontId="22" fillId="23" borderId="80" xfId="0" applyFont="1" applyFill="1" applyBorder="1" applyAlignment="1">
      <alignment horizontal="center" vertical="center" wrapText="1"/>
    </xf>
    <xf numFmtId="0" fontId="22" fillId="18" borderId="73" xfId="0" applyFont="1" applyFill="1" applyBorder="1" applyAlignment="1" applyProtection="1">
      <alignment horizontal="center" vertical="center" wrapText="1"/>
    </xf>
    <xf numFmtId="0" fontId="22" fillId="18" borderId="74" xfId="0" applyFont="1" applyFill="1" applyBorder="1" applyAlignment="1" applyProtection="1">
      <alignment horizontal="center" vertical="center" wrapText="1"/>
    </xf>
    <xf numFmtId="0" fontId="22" fillId="18" borderId="37" xfId="0" applyFont="1" applyFill="1" applyBorder="1" applyAlignment="1" applyProtection="1">
      <alignment horizontal="center" vertical="center" wrapText="1"/>
    </xf>
    <xf numFmtId="0" fontId="22" fillId="18" borderId="38" xfId="0" applyFont="1" applyFill="1" applyBorder="1" applyAlignment="1" applyProtection="1">
      <alignment horizontal="center" vertical="center" wrapText="1"/>
    </xf>
    <xf numFmtId="0" fontId="22" fillId="18" borderId="39" xfId="0" applyFont="1" applyFill="1" applyBorder="1" applyAlignment="1" applyProtection="1">
      <alignment horizontal="center" vertical="center" wrapText="1"/>
    </xf>
    <xf numFmtId="0" fontId="9" fillId="11" borderId="34" xfId="0" applyFont="1" applyFill="1" applyBorder="1" applyAlignment="1" applyProtection="1">
      <alignment horizontal="center" vertical="center"/>
    </xf>
    <xf numFmtId="0" fontId="9" fillId="11" borderId="35" xfId="0" applyFont="1" applyFill="1" applyBorder="1" applyAlignment="1" applyProtection="1">
      <alignment horizontal="center" vertical="center"/>
    </xf>
    <xf numFmtId="0" fontId="9" fillId="11" borderId="36" xfId="0" applyFont="1" applyFill="1" applyBorder="1" applyAlignment="1" applyProtection="1">
      <alignment horizontal="center" vertical="center"/>
    </xf>
    <xf numFmtId="0" fontId="22" fillId="2" borderId="31"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32"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3" borderId="37" xfId="0" applyFont="1" applyFill="1" applyBorder="1" applyAlignment="1" applyProtection="1">
      <alignment horizontal="center" vertical="center" wrapText="1"/>
    </xf>
    <xf numFmtId="0" fontId="22" fillId="3" borderId="32" xfId="0" applyFont="1" applyFill="1" applyBorder="1" applyAlignment="1" applyProtection="1">
      <alignment horizontal="center" vertical="center" wrapText="1"/>
    </xf>
    <xf numFmtId="0" fontId="22" fillId="3" borderId="48" xfId="0" applyFont="1" applyFill="1" applyBorder="1" applyAlignment="1" applyProtection="1">
      <alignment horizontal="center" vertical="center"/>
    </xf>
    <xf numFmtId="0" fontId="22" fillId="3" borderId="49" xfId="0" applyFont="1" applyFill="1" applyBorder="1" applyAlignment="1" applyProtection="1">
      <alignment horizontal="center" vertical="center"/>
    </xf>
    <xf numFmtId="0" fontId="22" fillId="3" borderId="43" xfId="0" applyFont="1" applyFill="1" applyBorder="1" applyAlignment="1" applyProtection="1">
      <alignment horizontal="center" vertical="center" wrapText="1"/>
    </xf>
    <xf numFmtId="0" fontId="22" fillId="3" borderId="46" xfId="0" applyFont="1" applyFill="1" applyBorder="1" applyAlignment="1" applyProtection="1">
      <alignment horizontal="center" vertical="center" wrapText="1"/>
    </xf>
    <xf numFmtId="0" fontId="22" fillId="4" borderId="31" xfId="0" applyFont="1" applyFill="1" applyBorder="1" applyAlignment="1" applyProtection="1">
      <alignment horizontal="center" vertical="center" wrapText="1"/>
    </xf>
    <xf numFmtId="0" fontId="22" fillId="4" borderId="21" xfId="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0" fontId="22" fillId="4" borderId="22" xfId="0" applyFont="1" applyFill="1" applyBorder="1" applyAlignment="1" applyProtection="1">
      <alignment horizontal="center" vertic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11" xfId="0" applyFont="1" applyBorder="1" applyAlignment="1">
      <alignment horizontal="center"/>
    </xf>
    <xf numFmtId="0" fontId="8" fillId="0" borderId="43" xfId="0" applyFont="1" applyBorder="1" applyAlignment="1">
      <alignment horizontal="center" vertical="center"/>
    </xf>
    <xf numFmtId="0" fontId="8" fillId="0" borderId="1"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Border="1" applyAlignment="1">
      <alignment horizontal="center" vertical="center"/>
    </xf>
    <xf numFmtId="0" fontId="8" fillId="0" borderId="45" xfId="0" applyFont="1" applyBorder="1" applyAlignment="1">
      <alignment horizontal="center" vertical="center"/>
    </xf>
    <xf numFmtId="0" fontId="8" fillId="0" borderId="2" xfId="0" applyFont="1" applyBorder="1" applyAlignment="1">
      <alignment horizontal="center" vertical="center"/>
    </xf>
    <xf numFmtId="0" fontId="22" fillId="0" borderId="40"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41" xfId="0" applyFont="1" applyFill="1" applyBorder="1" applyAlignment="1">
      <alignment horizontal="left" vertical="center"/>
    </xf>
    <xf numFmtId="0" fontId="22" fillId="0" borderId="16"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42"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8" xfId="0" applyFont="1" applyBorder="1" applyAlignment="1">
      <alignment horizontal="center"/>
    </xf>
    <xf numFmtId="0" fontId="9" fillId="9" borderId="28" xfId="0" applyFont="1" applyFill="1" applyBorder="1" applyAlignment="1" applyProtection="1">
      <alignment horizontal="center" vertical="center" wrapText="1"/>
    </xf>
    <xf numFmtId="0" fontId="9" fillId="9" borderId="29" xfId="0" applyFont="1" applyFill="1" applyBorder="1" applyAlignment="1" applyProtection="1">
      <alignment horizontal="center" vertical="center" wrapText="1"/>
    </xf>
    <xf numFmtId="0" fontId="9" fillId="9" borderId="30" xfId="0" applyFont="1" applyFill="1" applyBorder="1" applyAlignment="1" applyProtection="1">
      <alignment horizontal="center" vertical="center" wrapText="1"/>
    </xf>
    <xf numFmtId="0" fontId="9" fillId="7" borderId="28"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wrapText="1"/>
    </xf>
    <xf numFmtId="0" fontId="22" fillId="2" borderId="33"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67" xfId="0" applyFont="1" applyFill="1" applyBorder="1" applyAlignment="1" applyProtection="1">
      <alignment horizontal="center" vertical="center" wrapText="1"/>
    </xf>
    <xf numFmtId="0" fontId="9" fillId="10" borderId="34" xfId="0" applyFont="1" applyFill="1" applyBorder="1" applyAlignment="1" applyProtection="1">
      <alignment horizontal="center" vertical="center" wrapText="1"/>
    </xf>
    <xf numFmtId="0" fontId="9" fillId="10" borderId="60" xfId="0" applyFont="1" applyFill="1" applyBorder="1" applyAlignment="1" applyProtection="1">
      <alignment horizontal="center" vertical="center" wrapText="1"/>
    </xf>
    <xf numFmtId="0" fontId="9" fillId="10" borderId="35" xfId="0" applyFont="1" applyFill="1" applyBorder="1" applyAlignment="1" applyProtection="1">
      <alignment horizontal="center" vertical="center" wrapText="1"/>
    </xf>
    <xf numFmtId="0" fontId="9" fillId="10" borderId="36" xfId="0" applyFont="1" applyFill="1" applyBorder="1" applyAlignment="1" applyProtection="1">
      <alignment horizontal="center" vertical="center" wrapText="1"/>
    </xf>
    <xf numFmtId="0" fontId="22" fillId="4" borderId="33" xfId="0" applyFont="1" applyFill="1" applyBorder="1" applyAlignment="1" applyProtection="1">
      <alignment horizontal="center" vertical="center" wrapText="1"/>
    </xf>
    <xf numFmtId="0" fontId="22" fillId="4" borderId="23" xfId="0" applyFont="1" applyFill="1" applyBorder="1" applyAlignment="1" applyProtection="1">
      <alignment horizontal="center" vertical="center" wrapText="1"/>
    </xf>
    <xf numFmtId="15" fontId="10" fillId="0" borderId="3" xfId="0" applyNumberFormat="1" applyFont="1" applyFill="1" applyBorder="1" applyAlignment="1" applyProtection="1">
      <alignment horizontal="center" vertical="center" wrapText="1"/>
      <protection locked="0" hidden="1"/>
    </xf>
    <xf numFmtId="15" fontId="10" fillId="0" borderId="3" xfId="0" applyNumberFormat="1"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250">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s>
  <tableStyles count="0" defaultTableStyle="TableStyleMedium9" defaultPivotStyle="PivotStyleLight16"/>
  <colors>
    <mruColors>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518583</xdr:colOff>
      <xdr:row>0</xdr:row>
      <xdr:rowOff>0</xdr:rowOff>
    </xdr:from>
    <xdr:to>
      <xdr:col>2</xdr:col>
      <xdr:colOff>560916</xdr:colOff>
      <xdr:row>4</xdr:row>
      <xdr:rowOff>72761</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3" y="0"/>
          <a:ext cx="1809750" cy="1131094"/>
        </a:xfrm>
        <a:prstGeom prst="rect">
          <a:avLst/>
        </a:prstGeom>
      </xdr:spPr>
    </xdr:pic>
    <xdr:clientData/>
  </xdr:twoCellAnchor>
  <xdr:twoCellAnchor editAs="oneCell">
    <xdr:from>
      <xdr:col>45</xdr:col>
      <xdr:colOff>177800</xdr:colOff>
      <xdr:row>0</xdr:row>
      <xdr:rowOff>118533</xdr:rowOff>
    </xdr:from>
    <xdr:to>
      <xdr:col>45</xdr:col>
      <xdr:colOff>1047750</xdr:colOff>
      <xdr:row>3</xdr:row>
      <xdr:rowOff>97544</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2275" y="118533"/>
          <a:ext cx="86995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T114"/>
  <sheetViews>
    <sheetView tabSelected="1" topLeftCell="AN9" zoomScale="90" zoomScaleNormal="90" workbookViewId="0">
      <selection activeCell="AO70" sqref="AO70"/>
    </sheetView>
  </sheetViews>
  <sheetFormatPr baseColWidth="10" defaultColWidth="11.44140625" defaultRowHeight="13.2" x14ac:dyDescent="0.25"/>
  <cols>
    <col min="1" max="1" width="13.6640625" style="3" customWidth="1"/>
    <col min="2" max="2" width="12.88671875" style="3" customWidth="1"/>
    <col min="3" max="3" width="16.88671875" style="3" customWidth="1"/>
    <col min="4" max="4" width="21.5546875" style="147" customWidth="1"/>
    <col min="5" max="5" width="13.44140625" style="3" customWidth="1"/>
    <col min="6" max="6" width="20.6640625" style="3" customWidth="1"/>
    <col min="7" max="7" width="67.44140625" style="162" customWidth="1"/>
    <col min="8" max="8" width="20.6640625" style="147" customWidth="1"/>
    <col min="9" max="9" width="39.5546875" style="3" customWidth="1"/>
    <col min="10" max="10" width="44.88671875" style="3" customWidth="1"/>
    <col min="11" max="12" width="15.6640625" style="8" customWidth="1"/>
    <col min="13" max="13" width="16.33203125" style="8" customWidth="1"/>
    <col min="14" max="20" width="16.6640625" style="8" customWidth="1"/>
    <col min="21" max="21" width="16.6640625" style="3" customWidth="1"/>
    <col min="22" max="22" width="90.6640625" style="3" customWidth="1"/>
    <col min="23" max="26" width="17.6640625" style="3" customWidth="1"/>
    <col min="27" max="27" width="16.6640625" style="20" customWidth="1"/>
    <col min="28" max="28" width="90.6640625" style="3" customWidth="1"/>
    <col min="29" max="32" width="17.6640625" style="3" customWidth="1"/>
    <col min="33" max="33" width="16.6640625" style="3" customWidth="1"/>
    <col min="34" max="34" width="50.88671875" style="3" customWidth="1"/>
    <col min="35" max="37" width="16.6640625" style="3" customWidth="1"/>
    <col min="38" max="39" width="16.6640625" style="3" hidden="1" customWidth="1"/>
    <col min="40" max="40" width="16.6640625" style="3" customWidth="1"/>
    <col min="41" max="41" width="95.88671875" style="3" customWidth="1"/>
    <col min="42" max="43" width="16.6640625" style="3" customWidth="1"/>
    <col min="44" max="45" width="16.6640625" style="147" customWidth="1"/>
    <col min="46" max="46" width="17.88671875" style="147" customWidth="1"/>
    <col min="47" max="16384" width="11.44140625" style="3"/>
  </cols>
  <sheetData>
    <row r="1" spans="1:46" ht="21" customHeight="1" x14ac:dyDescent="0.25">
      <c r="A1" s="253"/>
      <c r="B1" s="254"/>
      <c r="C1" s="255"/>
      <c r="D1" s="238" t="s">
        <v>159</v>
      </c>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44" t="s">
        <v>66</v>
      </c>
      <c r="AR1" s="245"/>
      <c r="AS1" s="246"/>
      <c r="AT1" s="235"/>
    </row>
    <row r="2" spans="1:46" ht="21" customHeight="1" x14ac:dyDescent="0.25">
      <c r="A2" s="256"/>
      <c r="B2" s="257"/>
      <c r="C2" s="258"/>
      <c r="D2" s="240"/>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7" t="s">
        <v>170</v>
      </c>
      <c r="AR2" s="248"/>
      <c r="AS2" s="249"/>
      <c r="AT2" s="236"/>
    </row>
    <row r="3" spans="1:46" ht="21" customHeight="1" x14ac:dyDescent="0.25">
      <c r="A3" s="256"/>
      <c r="B3" s="257"/>
      <c r="C3" s="258"/>
      <c r="D3" s="240"/>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7" t="s">
        <v>171</v>
      </c>
      <c r="AR3" s="248"/>
      <c r="AS3" s="249"/>
      <c r="AT3" s="236"/>
    </row>
    <row r="4" spans="1:46" ht="21" customHeight="1" thickBot="1" x14ac:dyDescent="0.3">
      <c r="A4" s="259"/>
      <c r="B4" s="260"/>
      <c r="C4" s="261"/>
      <c r="D4" s="242"/>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50" t="s">
        <v>47</v>
      </c>
      <c r="AR4" s="251"/>
      <c r="AS4" s="252"/>
      <c r="AT4" s="237"/>
    </row>
    <row r="5" spans="1:46" ht="6" customHeight="1" thickBot="1" x14ac:dyDescent="0.3">
      <c r="AA5" s="3"/>
    </row>
    <row r="6" spans="1:46" ht="22.5" customHeight="1" thickBot="1" x14ac:dyDescent="0.3">
      <c r="A6" s="262" t="s">
        <v>75</v>
      </c>
      <c r="B6" s="263"/>
      <c r="C6" s="263"/>
      <c r="D6" s="263"/>
      <c r="E6" s="263"/>
      <c r="F6" s="263"/>
      <c r="G6" s="263"/>
      <c r="H6" s="264"/>
      <c r="I6" s="265" t="s">
        <v>7</v>
      </c>
      <c r="J6" s="266"/>
      <c r="K6" s="266"/>
      <c r="L6" s="266"/>
      <c r="M6" s="266"/>
      <c r="N6" s="266"/>
      <c r="O6" s="266"/>
      <c r="P6" s="266"/>
      <c r="Q6" s="266"/>
      <c r="R6" s="266"/>
      <c r="S6" s="265"/>
      <c r="T6" s="266"/>
      <c r="U6" s="271" t="s">
        <v>783</v>
      </c>
      <c r="V6" s="272"/>
      <c r="W6" s="273"/>
      <c r="X6" s="273"/>
      <c r="Y6" s="273"/>
      <c r="Z6" s="274"/>
      <c r="AA6" s="198" t="s">
        <v>784</v>
      </c>
      <c r="AB6" s="199"/>
      <c r="AC6" s="199"/>
      <c r="AD6" s="199"/>
      <c r="AE6" s="199"/>
      <c r="AF6" s="200"/>
      <c r="AG6" s="195" t="s">
        <v>821</v>
      </c>
      <c r="AH6" s="196"/>
      <c r="AI6" s="196"/>
      <c r="AJ6" s="196"/>
      <c r="AK6" s="196"/>
      <c r="AL6" s="196"/>
      <c r="AM6" s="196"/>
      <c r="AN6" s="196"/>
      <c r="AO6" s="196"/>
      <c r="AP6" s="197"/>
      <c r="AQ6" s="218" t="s">
        <v>83</v>
      </c>
      <c r="AR6" s="219"/>
      <c r="AS6" s="219"/>
      <c r="AT6" s="220"/>
    </row>
    <row r="7" spans="1:46" s="166" customFormat="1" ht="21" customHeight="1" x14ac:dyDescent="0.2">
      <c r="A7" s="221" t="s">
        <v>0</v>
      </c>
      <c r="B7" s="223" t="s">
        <v>1</v>
      </c>
      <c r="C7" s="223" t="s">
        <v>76</v>
      </c>
      <c r="D7" s="223" t="s">
        <v>2</v>
      </c>
      <c r="E7" s="223" t="s">
        <v>77</v>
      </c>
      <c r="F7" s="223" t="s">
        <v>3</v>
      </c>
      <c r="G7" s="223" t="s">
        <v>79</v>
      </c>
      <c r="H7" s="267" t="s">
        <v>157</v>
      </c>
      <c r="I7" s="229" t="s">
        <v>81</v>
      </c>
      <c r="J7" s="227" t="s">
        <v>8</v>
      </c>
      <c r="K7" s="228"/>
      <c r="L7" s="225" t="s">
        <v>10</v>
      </c>
      <c r="M7" s="225" t="s">
        <v>12</v>
      </c>
      <c r="N7" s="225" t="s">
        <v>20</v>
      </c>
      <c r="O7" s="225" t="s">
        <v>23</v>
      </c>
      <c r="P7" s="225" t="s">
        <v>22</v>
      </c>
      <c r="Q7" s="225" t="s">
        <v>11</v>
      </c>
      <c r="R7" s="225" t="s">
        <v>65</v>
      </c>
      <c r="S7" s="225" t="s">
        <v>74</v>
      </c>
      <c r="T7" s="269" t="s">
        <v>21</v>
      </c>
      <c r="U7" s="231" t="s">
        <v>160</v>
      </c>
      <c r="V7" s="233" t="s">
        <v>962</v>
      </c>
      <c r="W7" s="233" t="s">
        <v>164</v>
      </c>
      <c r="X7" s="233" t="s">
        <v>165</v>
      </c>
      <c r="Y7" s="233" t="s">
        <v>632</v>
      </c>
      <c r="Z7" s="275" t="s">
        <v>166</v>
      </c>
      <c r="AA7" s="203" t="s">
        <v>160</v>
      </c>
      <c r="AB7" s="191" t="s">
        <v>962</v>
      </c>
      <c r="AC7" s="191" t="s">
        <v>164</v>
      </c>
      <c r="AD7" s="191" t="s">
        <v>165</v>
      </c>
      <c r="AE7" s="191" t="s">
        <v>632</v>
      </c>
      <c r="AF7" s="201" t="s">
        <v>166</v>
      </c>
      <c r="AG7" s="193" t="s">
        <v>160</v>
      </c>
      <c r="AH7" s="205" t="s">
        <v>161</v>
      </c>
      <c r="AI7" s="205" t="s">
        <v>162</v>
      </c>
      <c r="AJ7" s="205" t="s">
        <v>163</v>
      </c>
      <c r="AK7" s="205" t="s">
        <v>164</v>
      </c>
      <c r="AL7" s="215" t="s">
        <v>168</v>
      </c>
      <c r="AM7" s="215" t="s">
        <v>169</v>
      </c>
      <c r="AN7" s="205" t="s">
        <v>165</v>
      </c>
      <c r="AO7" s="205" t="s">
        <v>962</v>
      </c>
      <c r="AP7" s="213" t="s">
        <v>166</v>
      </c>
      <c r="AQ7" s="209" t="s">
        <v>31</v>
      </c>
      <c r="AR7" s="211" t="s">
        <v>850</v>
      </c>
      <c r="AS7" s="211" t="s">
        <v>84</v>
      </c>
      <c r="AT7" s="207" t="s">
        <v>85</v>
      </c>
    </row>
    <row r="8" spans="1:46" s="166" customFormat="1" ht="34.950000000000003" customHeight="1" x14ac:dyDescent="0.2">
      <c r="A8" s="222"/>
      <c r="B8" s="224"/>
      <c r="C8" s="224"/>
      <c r="D8" s="224"/>
      <c r="E8" s="224"/>
      <c r="F8" s="224"/>
      <c r="G8" s="224"/>
      <c r="H8" s="268"/>
      <c r="I8" s="230"/>
      <c r="J8" s="167" t="s">
        <v>38</v>
      </c>
      <c r="K8" s="167" t="s">
        <v>37</v>
      </c>
      <c r="L8" s="226"/>
      <c r="M8" s="226"/>
      <c r="N8" s="226"/>
      <c r="O8" s="226"/>
      <c r="P8" s="226"/>
      <c r="Q8" s="226"/>
      <c r="R8" s="226"/>
      <c r="S8" s="226"/>
      <c r="T8" s="270"/>
      <c r="U8" s="232"/>
      <c r="V8" s="234"/>
      <c r="W8" s="234"/>
      <c r="X8" s="234"/>
      <c r="Y8" s="234"/>
      <c r="Z8" s="276"/>
      <c r="AA8" s="204"/>
      <c r="AB8" s="192"/>
      <c r="AC8" s="192"/>
      <c r="AD8" s="192"/>
      <c r="AE8" s="192"/>
      <c r="AF8" s="202"/>
      <c r="AG8" s="194"/>
      <c r="AH8" s="206"/>
      <c r="AI8" s="206"/>
      <c r="AJ8" s="206"/>
      <c r="AK8" s="206"/>
      <c r="AL8" s="216"/>
      <c r="AM8" s="216"/>
      <c r="AN8" s="206"/>
      <c r="AO8" s="206"/>
      <c r="AP8" s="214"/>
      <c r="AQ8" s="210"/>
      <c r="AR8" s="212"/>
      <c r="AS8" s="212"/>
      <c r="AT8" s="208"/>
    </row>
    <row r="9" spans="1:46" s="20" customFormat="1" ht="45.75" customHeight="1" thickBot="1" x14ac:dyDescent="0.25">
      <c r="A9" s="23" t="s">
        <v>24</v>
      </c>
      <c r="B9" s="24" t="s">
        <v>4</v>
      </c>
      <c r="C9" s="24" t="s">
        <v>5</v>
      </c>
      <c r="D9" s="24" t="s">
        <v>156</v>
      </c>
      <c r="E9" s="25" t="s">
        <v>4</v>
      </c>
      <c r="F9" s="24" t="s">
        <v>78</v>
      </c>
      <c r="G9" s="24" t="s">
        <v>80</v>
      </c>
      <c r="H9" s="26" t="s">
        <v>158</v>
      </c>
      <c r="I9" s="27" t="s">
        <v>6</v>
      </c>
      <c r="J9" s="28" t="s">
        <v>82</v>
      </c>
      <c r="K9" s="28" t="s">
        <v>9</v>
      </c>
      <c r="L9" s="28" t="s">
        <v>5</v>
      </c>
      <c r="M9" s="28" t="s">
        <v>15</v>
      </c>
      <c r="N9" s="28" t="s">
        <v>5</v>
      </c>
      <c r="O9" s="28" t="s">
        <v>4</v>
      </c>
      <c r="P9" s="28" t="s">
        <v>4</v>
      </c>
      <c r="Q9" s="29" t="s">
        <v>5</v>
      </c>
      <c r="R9" s="28" t="s">
        <v>5</v>
      </c>
      <c r="S9" s="28" t="s">
        <v>5</v>
      </c>
      <c r="T9" s="134" t="s">
        <v>14</v>
      </c>
      <c r="U9" s="32" t="s">
        <v>4</v>
      </c>
      <c r="V9" s="33" t="s">
        <v>167</v>
      </c>
      <c r="W9" s="33" t="s">
        <v>34</v>
      </c>
      <c r="X9" s="33" t="s">
        <v>13</v>
      </c>
      <c r="Y9" s="33" t="s">
        <v>633</v>
      </c>
      <c r="Z9" s="34" t="s">
        <v>155</v>
      </c>
      <c r="AA9" s="30" t="s">
        <v>4</v>
      </c>
      <c r="AB9" s="31" t="s">
        <v>167</v>
      </c>
      <c r="AC9" s="31" t="s">
        <v>34</v>
      </c>
      <c r="AD9" s="31" t="s">
        <v>13</v>
      </c>
      <c r="AE9" s="31" t="s">
        <v>634</v>
      </c>
      <c r="AF9" s="35" t="s">
        <v>155</v>
      </c>
      <c r="AG9" s="142" t="s">
        <v>4</v>
      </c>
      <c r="AH9" s="36" t="s">
        <v>32</v>
      </c>
      <c r="AI9" s="36" t="s">
        <v>33</v>
      </c>
      <c r="AJ9" s="36" t="s">
        <v>34</v>
      </c>
      <c r="AK9" s="36" t="s">
        <v>34</v>
      </c>
      <c r="AL9" s="217"/>
      <c r="AM9" s="217"/>
      <c r="AN9" s="36" t="s">
        <v>13</v>
      </c>
      <c r="AO9" s="36" t="s">
        <v>167</v>
      </c>
      <c r="AP9" s="146" t="s">
        <v>155</v>
      </c>
      <c r="AQ9" s="172" t="s">
        <v>35</v>
      </c>
      <c r="AR9" s="173" t="s">
        <v>851</v>
      </c>
      <c r="AS9" s="173" t="s">
        <v>5</v>
      </c>
      <c r="AT9" s="174" t="s">
        <v>852</v>
      </c>
    </row>
    <row r="10" spans="1:46" s="22" customFormat="1" ht="115.5" hidden="1" customHeight="1" x14ac:dyDescent="0.25">
      <c r="A10" s="37">
        <v>2</v>
      </c>
      <c r="B10" s="38">
        <v>42430</v>
      </c>
      <c r="C10" s="39" t="s">
        <v>172</v>
      </c>
      <c r="D10" s="39" t="s">
        <v>173</v>
      </c>
      <c r="E10" s="38">
        <v>42426</v>
      </c>
      <c r="F10" s="39">
        <v>8</v>
      </c>
      <c r="G10" s="40" t="s">
        <v>174</v>
      </c>
      <c r="H10" s="41" t="s">
        <v>123</v>
      </c>
      <c r="I10" s="42" t="s">
        <v>175</v>
      </c>
      <c r="J10" s="39" t="s">
        <v>176</v>
      </c>
      <c r="K10" s="39">
        <v>3</v>
      </c>
      <c r="L10" s="39" t="s">
        <v>18</v>
      </c>
      <c r="M10" s="39" t="s">
        <v>177</v>
      </c>
      <c r="N10" s="43">
        <v>1</v>
      </c>
      <c r="O10" s="38">
        <v>42464</v>
      </c>
      <c r="P10" s="38">
        <v>43465</v>
      </c>
      <c r="Q10" s="39" t="s">
        <v>25</v>
      </c>
      <c r="R10" s="44" t="s">
        <v>40</v>
      </c>
      <c r="S10" s="44" t="s">
        <v>139</v>
      </c>
      <c r="T10" s="47" t="s">
        <v>107</v>
      </c>
      <c r="U10" s="138">
        <v>44316</v>
      </c>
      <c r="V10" s="114" t="s">
        <v>635</v>
      </c>
      <c r="W10" s="115">
        <v>0.66669999999999996</v>
      </c>
      <c r="X10" s="116" t="s">
        <v>636</v>
      </c>
      <c r="Y10" s="116"/>
      <c r="Z10" s="117" t="s">
        <v>637</v>
      </c>
      <c r="AA10" s="143">
        <v>44439</v>
      </c>
      <c r="AB10" s="114" t="s">
        <v>703</v>
      </c>
      <c r="AC10" s="130">
        <v>0.66669999999999996</v>
      </c>
      <c r="AD10" s="116" t="s">
        <v>636</v>
      </c>
      <c r="AE10" s="19"/>
      <c r="AF10" s="117" t="s">
        <v>637</v>
      </c>
      <c r="AG10" s="137">
        <v>44561</v>
      </c>
      <c r="AH10" s="148" t="s">
        <v>824</v>
      </c>
      <c r="AI10" s="149">
        <v>2</v>
      </c>
      <c r="AJ10" s="150">
        <f t="shared" ref="AJ10:AJ12" si="0">IF(AI10="","",IF(OR(K10=0,K10="",AG10=""),"",AI10/K10))</f>
        <v>0.66666666666666663</v>
      </c>
      <c r="AK10" s="131">
        <f t="shared" ref="AK10:AK12" si="1">IF(OR(N10="",AJ10=""),"",IF(OR(N10=0,AJ10=0),0,IF((AJ10*100%)/N10&gt;100%,100%,(AJ10*100%)/N10)))</f>
        <v>0.66666666666666663</v>
      </c>
      <c r="AL10" s="131" t="str">
        <f t="shared" ref="AL10:AL12" si="2">IF(AI10="","",IF(AG10&gt;P10,IF(AK10&lt;100%,"INCUMPLIDA",IF(AK10=100%,"TERMINADA EXTEMPORANEA"))))</f>
        <v>INCUMPLIDA</v>
      </c>
      <c r="AM10" s="131" t="str">
        <f t="shared" ref="AM10:AM12" si="3">IF(AI10="","",IF(AG10&gt;=P10,IF(AK10=0%,"SIN INICIAR",IF(AK10=100%,"TERMINADA",IF(AK10&gt;0%,"EN PROCESO",IF(AK10&lt;0%,"INCUMPLIDA"))))))</f>
        <v>EN PROCESO</v>
      </c>
      <c r="AN10" s="158" t="str">
        <f t="shared" ref="AN10:AN41" si="4">IF(AI10="","",IF(AG10&lt;P10,AM10,IF(AG10&gt;=P10,AL10)))</f>
        <v>INCUMPLIDA</v>
      </c>
      <c r="AO10" s="181" t="s">
        <v>954</v>
      </c>
      <c r="AP10" s="171" t="s">
        <v>637</v>
      </c>
      <c r="AQ10" s="152" t="str">
        <f t="shared" ref="AQ10:AQ41" si="5">IF(AK10="","",IF(OR(W10=100%,AC10=100%,AK10=100%),"CUMPLIDA","PENDIENTE"))</f>
        <v>PENDIENTE</v>
      </c>
      <c r="AR10" s="149"/>
      <c r="AS10" s="153"/>
      <c r="AT10" s="189"/>
    </row>
    <row r="11" spans="1:46" s="22" customFormat="1" ht="142.80000000000001" hidden="1" x14ac:dyDescent="0.25">
      <c r="A11" s="37">
        <v>34</v>
      </c>
      <c r="B11" s="45">
        <v>43162</v>
      </c>
      <c r="C11" s="44" t="s">
        <v>172</v>
      </c>
      <c r="D11" s="44" t="s">
        <v>178</v>
      </c>
      <c r="E11" s="45">
        <v>43162</v>
      </c>
      <c r="F11" s="44" t="s">
        <v>179</v>
      </c>
      <c r="G11" s="46" t="s">
        <v>180</v>
      </c>
      <c r="H11" s="47" t="s">
        <v>181</v>
      </c>
      <c r="I11" s="37" t="s">
        <v>182</v>
      </c>
      <c r="J11" s="44" t="s">
        <v>183</v>
      </c>
      <c r="K11" s="44">
        <v>1</v>
      </c>
      <c r="L11" s="44" t="s">
        <v>18</v>
      </c>
      <c r="M11" s="44" t="s">
        <v>184</v>
      </c>
      <c r="N11" s="49">
        <v>1</v>
      </c>
      <c r="O11" s="45">
        <v>43312</v>
      </c>
      <c r="P11" s="45">
        <v>43465</v>
      </c>
      <c r="Q11" s="44" t="s">
        <v>61</v>
      </c>
      <c r="R11" s="44" t="str">
        <f>IF(Q11="","",VLOOKUP(Q11,[2]Datos.!$G$28:$H$50,2,FALSE))</f>
        <v xml:space="preserve">Subdirector Administrativo </v>
      </c>
      <c r="S11" s="44" t="s">
        <v>132</v>
      </c>
      <c r="T11" s="47" t="s">
        <v>107</v>
      </c>
      <c r="U11" s="138">
        <v>44316</v>
      </c>
      <c r="V11" s="118" t="s">
        <v>638</v>
      </c>
      <c r="W11" s="115">
        <v>1</v>
      </c>
      <c r="X11" s="116" t="s">
        <v>639</v>
      </c>
      <c r="Y11" s="116" t="s">
        <v>103</v>
      </c>
      <c r="Z11" s="117" t="s">
        <v>640</v>
      </c>
      <c r="AA11" s="143">
        <v>44439</v>
      </c>
      <c r="AB11" s="125" t="s">
        <v>704</v>
      </c>
      <c r="AC11" s="131">
        <v>1</v>
      </c>
      <c r="AD11" s="116" t="s">
        <v>639</v>
      </c>
      <c r="AE11" s="133" t="s">
        <v>103</v>
      </c>
      <c r="AF11" s="117" t="s">
        <v>640</v>
      </c>
      <c r="AG11" s="137">
        <v>44561</v>
      </c>
      <c r="AH11" s="148" t="s">
        <v>824</v>
      </c>
      <c r="AI11" s="149">
        <v>1</v>
      </c>
      <c r="AJ11" s="150">
        <f t="shared" si="0"/>
        <v>1</v>
      </c>
      <c r="AK11" s="131">
        <f t="shared" si="1"/>
        <v>1</v>
      </c>
      <c r="AL11" s="131" t="str">
        <f t="shared" si="2"/>
        <v>TERMINADA EXTEMPORANEA</v>
      </c>
      <c r="AM11" s="131" t="str">
        <f t="shared" si="3"/>
        <v>TERMINADA</v>
      </c>
      <c r="AN11" s="158" t="str">
        <f t="shared" si="4"/>
        <v>TERMINADA EXTEMPORANEA</v>
      </c>
      <c r="AO11" s="182" t="s">
        <v>853</v>
      </c>
      <c r="AP11" s="171" t="s">
        <v>640</v>
      </c>
      <c r="AQ11" s="152" t="str">
        <f t="shared" si="5"/>
        <v>CUMPLIDA</v>
      </c>
      <c r="AR11" s="149" t="s">
        <v>963</v>
      </c>
      <c r="AS11" s="153" t="s">
        <v>103</v>
      </c>
      <c r="AT11" s="189" t="s">
        <v>964</v>
      </c>
    </row>
    <row r="12" spans="1:46" s="22" customFormat="1" ht="91.8" hidden="1" x14ac:dyDescent="0.25">
      <c r="A12" s="37">
        <v>40</v>
      </c>
      <c r="B12" s="38">
        <v>43181</v>
      </c>
      <c r="C12" s="39" t="s">
        <v>16</v>
      </c>
      <c r="D12" s="39" t="s">
        <v>185</v>
      </c>
      <c r="E12" s="38">
        <v>43181</v>
      </c>
      <c r="F12" s="39" t="s">
        <v>186</v>
      </c>
      <c r="G12" s="40" t="s">
        <v>187</v>
      </c>
      <c r="H12" s="41" t="s">
        <v>188</v>
      </c>
      <c r="I12" s="42" t="s">
        <v>189</v>
      </c>
      <c r="J12" s="50" t="s">
        <v>190</v>
      </c>
      <c r="K12" s="39">
        <v>4</v>
      </c>
      <c r="L12" s="44" t="s">
        <v>191</v>
      </c>
      <c r="M12" s="39" t="s">
        <v>192</v>
      </c>
      <c r="N12" s="43">
        <v>0.7</v>
      </c>
      <c r="O12" s="38">
        <v>43160</v>
      </c>
      <c r="P12" s="38">
        <v>43994</v>
      </c>
      <c r="Q12" s="44" t="s">
        <v>62</v>
      </c>
      <c r="R12" s="44" t="str">
        <f>IF(Q12="","",VLOOKUP(Q12,[2]Datos.!$G$28:$H$50,2,FALSE))</f>
        <v xml:space="preserve">Subdirector Administrativo </v>
      </c>
      <c r="S12" s="44" t="str">
        <f>IF(Q12="","",VLOOKUP(Q12,[2]Datos.!$J$28:$K$50,2,FALSE))</f>
        <v>Líder de Gestión Documental</v>
      </c>
      <c r="T12" s="47" t="s">
        <v>107</v>
      </c>
      <c r="U12" s="138">
        <v>44316</v>
      </c>
      <c r="V12" s="119" t="s">
        <v>641</v>
      </c>
      <c r="W12" s="115">
        <v>0.71430000000000005</v>
      </c>
      <c r="X12" s="116" t="s">
        <v>642</v>
      </c>
      <c r="Y12" s="116"/>
      <c r="Z12" s="117" t="s">
        <v>643</v>
      </c>
      <c r="AA12" s="143">
        <v>44439</v>
      </c>
      <c r="AB12" s="114" t="s">
        <v>705</v>
      </c>
      <c r="AC12" s="131">
        <v>0.71430000000000005</v>
      </c>
      <c r="AD12" s="116" t="s">
        <v>636</v>
      </c>
      <c r="AE12" s="19"/>
      <c r="AF12" s="117" t="s">
        <v>643</v>
      </c>
      <c r="AG12" s="137">
        <v>44561</v>
      </c>
      <c r="AH12" s="148" t="s">
        <v>833</v>
      </c>
      <c r="AI12" s="149">
        <v>2</v>
      </c>
      <c r="AJ12" s="150">
        <f t="shared" si="0"/>
        <v>0.5</v>
      </c>
      <c r="AK12" s="131">
        <f t="shared" si="1"/>
        <v>0.7142857142857143</v>
      </c>
      <c r="AL12" s="131" t="str">
        <f t="shared" si="2"/>
        <v>INCUMPLIDA</v>
      </c>
      <c r="AM12" s="131" t="str">
        <f t="shared" si="3"/>
        <v>EN PROCESO</v>
      </c>
      <c r="AN12" s="158" t="str">
        <f t="shared" si="4"/>
        <v>INCUMPLIDA</v>
      </c>
      <c r="AO12" s="183" t="s">
        <v>910</v>
      </c>
      <c r="AP12" s="171" t="s">
        <v>643</v>
      </c>
      <c r="AQ12" s="152" t="str">
        <f t="shared" si="5"/>
        <v>PENDIENTE</v>
      </c>
      <c r="AR12" s="149"/>
      <c r="AS12" s="153"/>
      <c r="AT12" s="189"/>
    </row>
    <row r="13" spans="1:46" s="22" customFormat="1" ht="176.25" hidden="1" customHeight="1" x14ac:dyDescent="0.25">
      <c r="A13" s="37">
        <v>138</v>
      </c>
      <c r="B13" s="51">
        <v>43455</v>
      </c>
      <c r="C13" s="52" t="s">
        <v>172</v>
      </c>
      <c r="D13" s="52" t="s">
        <v>193</v>
      </c>
      <c r="E13" s="51">
        <v>43455</v>
      </c>
      <c r="F13" s="52">
        <v>1</v>
      </c>
      <c r="G13" s="53" t="s">
        <v>194</v>
      </c>
      <c r="H13" s="54" t="s">
        <v>195</v>
      </c>
      <c r="I13" s="55" t="s">
        <v>196</v>
      </c>
      <c r="J13" s="52" t="s">
        <v>197</v>
      </c>
      <c r="K13" s="52">
        <v>3</v>
      </c>
      <c r="L13" s="52" t="s">
        <v>18</v>
      </c>
      <c r="M13" s="52" t="s">
        <v>198</v>
      </c>
      <c r="N13" s="56">
        <v>1</v>
      </c>
      <c r="O13" s="51">
        <v>43497</v>
      </c>
      <c r="P13" s="277">
        <v>44377</v>
      </c>
      <c r="Q13" s="52" t="s">
        <v>52</v>
      </c>
      <c r="R13" s="57" t="s">
        <v>199</v>
      </c>
      <c r="S13" s="57" t="s">
        <v>200</v>
      </c>
      <c r="T13" s="54" t="s">
        <v>107</v>
      </c>
      <c r="U13" s="138">
        <v>44316</v>
      </c>
      <c r="V13" s="119" t="s">
        <v>644</v>
      </c>
      <c r="W13" s="115">
        <v>0.66669999999999996</v>
      </c>
      <c r="X13" s="116" t="s">
        <v>642</v>
      </c>
      <c r="Y13" s="116"/>
      <c r="Z13" s="117" t="s">
        <v>643</v>
      </c>
      <c r="AA13" s="143">
        <v>44439</v>
      </c>
      <c r="AB13" s="119" t="s">
        <v>706</v>
      </c>
      <c r="AC13" s="131">
        <v>0.66669999999999996</v>
      </c>
      <c r="AD13" s="116" t="s">
        <v>636</v>
      </c>
      <c r="AE13" s="19"/>
      <c r="AF13" s="117" t="s">
        <v>643</v>
      </c>
      <c r="AG13" s="137">
        <v>44561</v>
      </c>
      <c r="AH13" s="170" t="s">
        <v>827</v>
      </c>
      <c r="AI13" s="149">
        <v>2</v>
      </c>
      <c r="AJ13" s="150">
        <f t="shared" ref="AJ13:AJ16" si="6">IF(AI13="","",IF(OR(K13=0,K13="",AG13=""),"",AI13/K13))</f>
        <v>0.66666666666666663</v>
      </c>
      <c r="AK13" s="131">
        <f>IF(OR(N13="",AJ13=""),"",IF(OR(N13=0,AJ13=0),0,IF((AJ13*100%)/N13&gt;100%,100%,(AJ13*100%)/N13)))</f>
        <v>0.66666666666666663</v>
      </c>
      <c r="AL13" s="131" t="str">
        <f t="shared" ref="AL13:AL16" si="7">IF(AI13="","",IF(AG13&gt;P13,IF(AK13&lt;100%,"INCUMPLIDA",IF(AK13=100%,"TERMINADA EXTEMPORANEA"))))</f>
        <v>INCUMPLIDA</v>
      </c>
      <c r="AM13" s="131" t="str">
        <f t="shared" ref="AM13:AM16" si="8">IF(AI13="","",IF(AG13&gt;=P13,IF(AK13=0%,"SIN INICIAR",IF(AK13=100%,"TERMINADA",IF(AK13&gt;0%,"EN PROCESO",IF(AK13&lt;0%,"INCUMPLIDA"))))))</f>
        <v>EN PROCESO</v>
      </c>
      <c r="AN13" s="158" t="str">
        <f t="shared" si="4"/>
        <v>INCUMPLIDA</v>
      </c>
      <c r="AO13" s="183" t="s">
        <v>911</v>
      </c>
      <c r="AP13" s="171" t="s">
        <v>643</v>
      </c>
      <c r="AQ13" s="152" t="str">
        <f t="shared" si="5"/>
        <v>PENDIENTE</v>
      </c>
      <c r="AR13" s="149"/>
      <c r="AS13" s="153"/>
      <c r="AT13" s="189"/>
    </row>
    <row r="14" spans="1:46" s="22" customFormat="1" ht="176.25" hidden="1" customHeight="1" x14ac:dyDescent="0.25">
      <c r="A14" s="37">
        <v>140</v>
      </c>
      <c r="B14" s="51">
        <v>43455</v>
      </c>
      <c r="C14" s="52" t="s">
        <v>172</v>
      </c>
      <c r="D14" s="52" t="s">
        <v>193</v>
      </c>
      <c r="E14" s="51">
        <v>43455</v>
      </c>
      <c r="F14" s="52">
        <v>5</v>
      </c>
      <c r="G14" s="53" t="s">
        <v>201</v>
      </c>
      <c r="H14" s="54" t="s">
        <v>195</v>
      </c>
      <c r="I14" s="55" t="s">
        <v>202</v>
      </c>
      <c r="J14" s="52" t="s">
        <v>203</v>
      </c>
      <c r="K14" s="52">
        <v>3</v>
      </c>
      <c r="L14" s="52" t="s">
        <v>18</v>
      </c>
      <c r="M14" s="52" t="s">
        <v>204</v>
      </c>
      <c r="N14" s="56">
        <v>1</v>
      </c>
      <c r="O14" s="51">
        <v>43497</v>
      </c>
      <c r="P14" s="277">
        <v>44377</v>
      </c>
      <c r="Q14" s="52" t="s">
        <v>52</v>
      </c>
      <c r="R14" s="57" t="s">
        <v>199</v>
      </c>
      <c r="S14" s="57" t="s">
        <v>205</v>
      </c>
      <c r="T14" s="54" t="s">
        <v>107</v>
      </c>
      <c r="U14" s="138">
        <v>44316</v>
      </c>
      <c r="V14" s="119" t="s">
        <v>645</v>
      </c>
      <c r="W14" s="115">
        <v>0.33329999999999999</v>
      </c>
      <c r="X14" s="116" t="s">
        <v>642</v>
      </c>
      <c r="Y14" s="116"/>
      <c r="Z14" s="117" t="s">
        <v>643</v>
      </c>
      <c r="AA14" s="143">
        <v>44439</v>
      </c>
      <c r="AB14" s="114" t="s">
        <v>707</v>
      </c>
      <c r="AC14" s="131">
        <v>0.66669999999999996</v>
      </c>
      <c r="AD14" s="116" t="s">
        <v>636</v>
      </c>
      <c r="AE14" s="19"/>
      <c r="AF14" s="117" t="s">
        <v>643</v>
      </c>
      <c r="AG14" s="137">
        <v>44561</v>
      </c>
      <c r="AH14" s="148" t="s">
        <v>828</v>
      </c>
      <c r="AI14" s="149">
        <v>1</v>
      </c>
      <c r="AJ14" s="150">
        <f t="shared" si="6"/>
        <v>0.33333333333333331</v>
      </c>
      <c r="AK14" s="131">
        <f t="shared" ref="AK14:AK75" si="9">IF(OR(N14="",AJ14=""),"",IF(OR(N14=0,AJ14=0),0,IF((AJ14*100%)/N14&gt;100%,100%,(AJ14*100%)/N14)))</f>
        <v>0.33333333333333331</v>
      </c>
      <c r="AL14" s="131" t="str">
        <f t="shared" si="7"/>
        <v>INCUMPLIDA</v>
      </c>
      <c r="AM14" s="131" t="str">
        <f t="shared" si="8"/>
        <v>EN PROCESO</v>
      </c>
      <c r="AN14" s="158" t="str">
        <f t="shared" si="4"/>
        <v>INCUMPLIDA</v>
      </c>
      <c r="AO14" s="148" t="s">
        <v>912</v>
      </c>
      <c r="AP14" s="171" t="s">
        <v>643</v>
      </c>
      <c r="AQ14" s="152" t="str">
        <f t="shared" si="5"/>
        <v>PENDIENTE</v>
      </c>
      <c r="AR14" s="149"/>
      <c r="AS14" s="153"/>
      <c r="AT14" s="189"/>
    </row>
    <row r="15" spans="1:46" s="22" customFormat="1" ht="142.80000000000001" hidden="1" x14ac:dyDescent="0.25">
      <c r="A15" s="37">
        <v>172</v>
      </c>
      <c r="B15" s="51">
        <v>43524</v>
      </c>
      <c r="C15" s="52" t="s">
        <v>172</v>
      </c>
      <c r="D15" s="52" t="s">
        <v>206</v>
      </c>
      <c r="E15" s="51">
        <v>43524</v>
      </c>
      <c r="F15" s="52" t="s">
        <v>207</v>
      </c>
      <c r="G15" s="53" t="s">
        <v>208</v>
      </c>
      <c r="H15" s="54" t="s">
        <v>188</v>
      </c>
      <c r="I15" s="55" t="s">
        <v>209</v>
      </c>
      <c r="J15" s="52" t="s">
        <v>210</v>
      </c>
      <c r="K15" s="52">
        <v>2</v>
      </c>
      <c r="L15" s="52" t="s">
        <v>18</v>
      </c>
      <c r="M15" s="52" t="s">
        <v>211</v>
      </c>
      <c r="N15" s="56">
        <v>1</v>
      </c>
      <c r="O15" s="51">
        <v>43542</v>
      </c>
      <c r="P15" s="51">
        <v>43739</v>
      </c>
      <c r="Q15" s="52" t="s">
        <v>61</v>
      </c>
      <c r="R15" s="57" t="s">
        <v>212</v>
      </c>
      <c r="S15" s="57" t="s">
        <v>132</v>
      </c>
      <c r="T15" s="54" t="s">
        <v>213</v>
      </c>
      <c r="U15" s="138">
        <v>44316</v>
      </c>
      <c r="V15" s="118" t="s">
        <v>646</v>
      </c>
      <c r="W15" s="115">
        <v>1</v>
      </c>
      <c r="X15" s="116" t="s">
        <v>639</v>
      </c>
      <c r="Y15" s="116" t="s">
        <v>103</v>
      </c>
      <c r="Z15" s="117" t="s">
        <v>640</v>
      </c>
      <c r="AA15" s="143">
        <v>44439</v>
      </c>
      <c r="AB15" s="118" t="s">
        <v>708</v>
      </c>
      <c r="AC15" s="131">
        <v>1</v>
      </c>
      <c r="AD15" s="116" t="s">
        <v>639</v>
      </c>
      <c r="AE15" s="133" t="s">
        <v>103</v>
      </c>
      <c r="AF15" s="117" t="s">
        <v>640</v>
      </c>
      <c r="AG15" s="137">
        <v>44561</v>
      </c>
      <c r="AH15" s="148" t="s">
        <v>824</v>
      </c>
      <c r="AI15" s="149">
        <v>2</v>
      </c>
      <c r="AJ15" s="150">
        <f t="shared" si="6"/>
        <v>1</v>
      </c>
      <c r="AK15" s="131">
        <f t="shared" si="9"/>
        <v>1</v>
      </c>
      <c r="AL15" s="131" t="str">
        <f t="shared" si="7"/>
        <v>TERMINADA EXTEMPORANEA</v>
      </c>
      <c r="AM15" s="131" t="str">
        <f t="shared" si="8"/>
        <v>TERMINADA</v>
      </c>
      <c r="AN15" s="158" t="str">
        <f t="shared" si="4"/>
        <v>TERMINADA EXTEMPORANEA</v>
      </c>
      <c r="AO15" s="182" t="s">
        <v>853</v>
      </c>
      <c r="AP15" s="171" t="s">
        <v>640</v>
      </c>
      <c r="AQ15" s="152" t="str">
        <f t="shared" si="5"/>
        <v>CUMPLIDA</v>
      </c>
      <c r="AR15" s="149" t="s">
        <v>963</v>
      </c>
      <c r="AS15" s="153" t="s">
        <v>103</v>
      </c>
      <c r="AT15" s="189" t="s">
        <v>964</v>
      </c>
    </row>
    <row r="16" spans="1:46" s="22" customFormat="1" ht="124.5" hidden="1" customHeight="1" x14ac:dyDescent="0.25">
      <c r="A16" s="37">
        <v>178</v>
      </c>
      <c r="B16" s="58">
        <v>43552</v>
      </c>
      <c r="C16" s="59" t="s">
        <v>16</v>
      </c>
      <c r="D16" s="59" t="s">
        <v>214</v>
      </c>
      <c r="E16" s="58">
        <v>43552</v>
      </c>
      <c r="F16" s="59" t="s">
        <v>215</v>
      </c>
      <c r="G16" s="40" t="s">
        <v>216</v>
      </c>
      <c r="H16" s="60" t="s">
        <v>188</v>
      </c>
      <c r="I16" s="42" t="s">
        <v>217</v>
      </c>
      <c r="J16" s="61" t="s">
        <v>218</v>
      </c>
      <c r="K16" s="62">
        <v>4</v>
      </c>
      <c r="L16" s="59" t="s">
        <v>191</v>
      </c>
      <c r="M16" s="39" t="s">
        <v>192</v>
      </c>
      <c r="N16" s="63">
        <v>0.9</v>
      </c>
      <c r="O16" s="58">
        <v>43622</v>
      </c>
      <c r="P16" s="58">
        <v>43829</v>
      </c>
      <c r="Q16" s="59" t="s">
        <v>62</v>
      </c>
      <c r="R16" s="64" t="s">
        <v>64</v>
      </c>
      <c r="S16" s="64" t="s">
        <v>219</v>
      </c>
      <c r="T16" s="60" t="s">
        <v>220</v>
      </c>
      <c r="U16" s="138">
        <v>44316</v>
      </c>
      <c r="V16" s="119" t="s">
        <v>647</v>
      </c>
      <c r="W16" s="115">
        <v>0.83330000000000004</v>
      </c>
      <c r="X16" s="116" t="s">
        <v>636</v>
      </c>
      <c r="Y16" s="116"/>
      <c r="Z16" s="117" t="s">
        <v>643</v>
      </c>
      <c r="AA16" s="143">
        <v>44439</v>
      </c>
      <c r="AB16" s="119" t="s">
        <v>709</v>
      </c>
      <c r="AC16" s="131">
        <v>0.83330000000000004</v>
      </c>
      <c r="AD16" s="116" t="s">
        <v>636</v>
      </c>
      <c r="AE16" s="19"/>
      <c r="AF16" s="117" t="s">
        <v>643</v>
      </c>
      <c r="AG16" s="137">
        <v>44561</v>
      </c>
      <c r="AH16" s="148" t="s">
        <v>834</v>
      </c>
      <c r="AI16" s="149">
        <v>3</v>
      </c>
      <c r="AJ16" s="150">
        <f t="shared" si="6"/>
        <v>0.75</v>
      </c>
      <c r="AK16" s="131">
        <f t="shared" si="9"/>
        <v>0.83333333333333326</v>
      </c>
      <c r="AL16" s="131" t="str">
        <f t="shared" si="7"/>
        <v>INCUMPLIDA</v>
      </c>
      <c r="AM16" s="131" t="str">
        <f t="shared" si="8"/>
        <v>EN PROCESO</v>
      </c>
      <c r="AN16" s="158" t="str">
        <f t="shared" si="4"/>
        <v>INCUMPLIDA</v>
      </c>
      <c r="AO16" s="183" t="s">
        <v>913</v>
      </c>
      <c r="AP16" s="171" t="s">
        <v>643</v>
      </c>
      <c r="AQ16" s="152" t="str">
        <f t="shared" si="5"/>
        <v>PENDIENTE</v>
      </c>
      <c r="AR16" s="149"/>
      <c r="AS16" s="153"/>
      <c r="AT16" s="189"/>
    </row>
    <row r="17" spans="1:46" s="22" customFormat="1" ht="71.400000000000006" hidden="1" x14ac:dyDescent="0.25">
      <c r="A17" s="37">
        <v>187</v>
      </c>
      <c r="B17" s="58">
        <v>43552</v>
      </c>
      <c r="C17" s="59" t="s">
        <v>16</v>
      </c>
      <c r="D17" s="59" t="s">
        <v>214</v>
      </c>
      <c r="E17" s="58">
        <v>43552</v>
      </c>
      <c r="F17" s="59">
        <v>17</v>
      </c>
      <c r="G17" s="40" t="s">
        <v>221</v>
      </c>
      <c r="H17" s="60" t="s">
        <v>188</v>
      </c>
      <c r="I17" s="65" t="s">
        <v>222</v>
      </c>
      <c r="J17" s="62" t="s">
        <v>223</v>
      </c>
      <c r="K17" s="62">
        <v>3</v>
      </c>
      <c r="L17" s="59" t="s">
        <v>224</v>
      </c>
      <c r="M17" s="39" t="s">
        <v>192</v>
      </c>
      <c r="N17" s="63">
        <v>0.9</v>
      </c>
      <c r="O17" s="58">
        <v>43622</v>
      </c>
      <c r="P17" s="58">
        <v>43829</v>
      </c>
      <c r="Q17" s="59" t="s">
        <v>62</v>
      </c>
      <c r="R17" s="64" t="s">
        <v>64</v>
      </c>
      <c r="S17" s="64" t="s">
        <v>219</v>
      </c>
      <c r="T17" s="60" t="s">
        <v>220</v>
      </c>
      <c r="U17" s="138">
        <v>44316</v>
      </c>
      <c r="V17" s="119" t="s">
        <v>648</v>
      </c>
      <c r="W17" s="115">
        <v>0.74070000000000003</v>
      </c>
      <c r="X17" s="116" t="s">
        <v>636</v>
      </c>
      <c r="Y17" s="116"/>
      <c r="Z17" s="117" t="s">
        <v>643</v>
      </c>
      <c r="AA17" s="143">
        <v>44439</v>
      </c>
      <c r="AB17" s="114" t="s">
        <v>710</v>
      </c>
      <c r="AC17" s="130">
        <v>0.74070000000000003</v>
      </c>
      <c r="AD17" s="116" t="s">
        <v>636</v>
      </c>
      <c r="AE17" s="19"/>
      <c r="AF17" s="117" t="s">
        <v>643</v>
      </c>
      <c r="AG17" s="137">
        <v>44561</v>
      </c>
      <c r="AH17" s="148" t="s">
        <v>965</v>
      </c>
      <c r="AI17" s="149">
        <v>2</v>
      </c>
      <c r="AJ17" s="150">
        <f t="shared" ref="AJ17:AJ76" si="10">IF(AI17="","",IF(OR(K17=0,K17="",AG17=""),"",AI17/K17))</f>
        <v>0.66666666666666663</v>
      </c>
      <c r="AK17" s="131">
        <f t="shared" si="9"/>
        <v>0.7407407407407407</v>
      </c>
      <c r="AL17" s="131" t="str">
        <f t="shared" ref="AL17:AL64" si="11">IF(AI17="","",IF(AG17&gt;P17,IF(AK17&lt;100%,"INCUMPLIDA",IF(AK17=100%,"TERMINADA EXTEMPORANEA"))))</f>
        <v>INCUMPLIDA</v>
      </c>
      <c r="AM17" s="131" t="str">
        <f t="shared" ref="AM17:AM65" si="12">IF(AI17="","",IF(AG17&gt;=P17,IF(AK17=0%,"SIN INICIAR",IF(AK17=100%,"TERMINADA",IF(AK17&gt;0%,"EN PROCESO",IF(AK17&lt;0%,"INCUMPLIDA"))))))</f>
        <v>EN PROCESO</v>
      </c>
      <c r="AN17" s="158" t="str">
        <f t="shared" si="4"/>
        <v>INCUMPLIDA</v>
      </c>
      <c r="AO17" s="183" t="s">
        <v>914</v>
      </c>
      <c r="AP17" s="171" t="s">
        <v>643</v>
      </c>
      <c r="AQ17" s="152" t="str">
        <f t="shared" si="5"/>
        <v>PENDIENTE</v>
      </c>
      <c r="AR17" s="149"/>
      <c r="AS17" s="153"/>
      <c r="AT17" s="189"/>
    </row>
    <row r="18" spans="1:46" s="22" customFormat="1" ht="81.599999999999994" hidden="1" x14ac:dyDescent="0.25">
      <c r="A18" s="42">
        <v>194</v>
      </c>
      <c r="B18" s="58">
        <v>43552</v>
      </c>
      <c r="C18" s="59" t="s">
        <v>16</v>
      </c>
      <c r="D18" s="59" t="s">
        <v>225</v>
      </c>
      <c r="E18" s="58">
        <v>43552</v>
      </c>
      <c r="F18" s="59" t="s">
        <v>226</v>
      </c>
      <c r="G18" s="40" t="s">
        <v>227</v>
      </c>
      <c r="H18" s="60" t="s">
        <v>188</v>
      </c>
      <c r="I18" s="65" t="s">
        <v>228</v>
      </c>
      <c r="J18" s="62" t="s">
        <v>229</v>
      </c>
      <c r="K18" s="62">
        <v>3</v>
      </c>
      <c r="L18" s="59" t="s">
        <v>18</v>
      </c>
      <c r="M18" s="39" t="s">
        <v>192</v>
      </c>
      <c r="N18" s="63">
        <v>0.9</v>
      </c>
      <c r="O18" s="58">
        <v>43622</v>
      </c>
      <c r="P18" s="58">
        <v>43829</v>
      </c>
      <c r="Q18" s="59" t="s">
        <v>62</v>
      </c>
      <c r="R18" s="64" t="s">
        <v>64</v>
      </c>
      <c r="S18" s="64" t="s">
        <v>219</v>
      </c>
      <c r="T18" s="60" t="s">
        <v>220</v>
      </c>
      <c r="U18" s="138">
        <v>44316</v>
      </c>
      <c r="V18" s="119" t="s">
        <v>649</v>
      </c>
      <c r="W18" s="115">
        <v>1</v>
      </c>
      <c r="X18" s="116" t="s">
        <v>639</v>
      </c>
      <c r="Y18" s="116" t="s">
        <v>103</v>
      </c>
      <c r="Z18" s="117" t="s">
        <v>643</v>
      </c>
      <c r="AA18" s="143">
        <v>44439</v>
      </c>
      <c r="AB18" s="119" t="s">
        <v>711</v>
      </c>
      <c r="AC18" s="131">
        <v>1</v>
      </c>
      <c r="AD18" s="116" t="s">
        <v>639</v>
      </c>
      <c r="AE18" s="133" t="s">
        <v>103</v>
      </c>
      <c r="AF18" s="117" t="s">
        <v>643</v>
      </c>
      <c r="AG18" s="137">
        <v>44561</v>
      </c>
      <c r="AH18" s="148" t="s">
        <v>835</v>
      </c>
      <c r="AI18" s="149">
        <v>3</v>
      </c>
      <c r="AJ18" s="150">
        <f t="shared" si="10"/>
        <v>1</v>
      </c>
      <c r="AK18" s="131">
        <f t="shared" si="9"/>
        <v>1</v>
      </c>
      <c r="AL18" s="131" t="str">
        <f t="shared" si="11"/>
        <v>TERMINADA EXTEMPORANEA</v>
      </c>
      <c r="AM18" s="131" t="str">
        <f t="shared" si="12"/>
        <v>TERMINADA</v>
      </c>
      <c r="AN18" s="158" t="str">
        <f t="shared" si="4"/>
        <v>TERMINADA EXTEMPORANEA</v>
      </c>
      <c r="AO18" s="183" t="s">
        <v>915</v>
      </c>
      <c r="AP18" s="171" t="s">
        <v>643</v>
      </c>
      <c r="AQ18" s="152" t="str">
        <f t="shared" si="5"/>
        <v>CUMPLIDA</v>
      </c>
      <c r="AR18" s="149" t="s">
        <v>831</v>
      </c>
      <c r="AS18" s="153" t="s">
        <v>109</v>
      </c>
      <c r="AT18" s="189" t="s">
        <v>964</v>
      </c>
    </row>
    <row r="19" spans="1:46" s="22" customFormat="1" ht="193.8" hidden="1" x14ac:dyDescent="0.25">
      <c r="A19" s="37">
        <v>237</v>
      </c>
      <c r="B19" s="66">
        <v>43791</v>
      </c>
      <c r="C19" s="67" t="s">
        <v>98</v>
      </c>
      <c r="D19" s="67" t="s">
        <v>230</v>
      </c>
      <c r="E19" s="66">
        <f t="shared" ref="E19:E23" si="13">B19</f>
        <v>43791</v>
      </c>
      <c r="F19" s="67">
        <v>1</v>
      </c>
      <c r="G19" s="163" t="s">
        <v>231</v>
      </c>
      <c r="H19" s="68" t="s">
        <v>128</v>
      </c>
      <c r="I19" s="69" t="s">
        <v>232</v>
      </c>
      <c r="J19" s="70" t="s">
        <v>233</v>
      </c>
      <c r="K19" s="70">
        <v>2</v>
      </c>
      <c r="L19" s="71" t="s">
        <v>36</v>
      </c>
      <c r="M19" s="71" t="s">
        <v>234</v>
      </c>
      <c r="N19" s="72">
        <v>0.8</v>
      </c>
      <c r="O19" s="73">
        <v>43791</v>
      </c>
      <c r="P19" s="66">
        <v>44165</v>
      </c>
      <c r="Q19" s="74" t="s">
        <v>62</v>
      </c>
      <c r="R19" s="74" t="s">
        <v>64</v>
      </c>
      <c r="S19" s="74" t="s">
        <v>144</v>
      </c>
      <c r="T19" s="135"/>
      <c r="U19" s="138">
        <v>44316</v>
      </c>
      <c r="V19" s="114" t="s">
        <v>650</v>
      </c>
      <c r="W19" s="115">
        <v>0.625</v>
      </c>
      <c r="X19" s="116" t="s">
        <v>636</v>
      </c>
      <c r="Y19" s="116"/>
      <c r="Z19" s="117" t="s">
        <v>643</v>
      </c>
      <c r="AA19" s="143">
        <v>44439</v>
      </c>
      <c r="AB19" s="119" t="s">
        <v>712</v>
      </c>
      <c r="AC19" s="130">
        <v>0.625</v>
      </c>
      <c r="AD19" s="116" t="s">
        <v>636</v>
      </c>
      <c r="AE19" s="19"/>
      <c r="AF19" s="117" t="s">
        <v>643</v>
      </c>
      <c r="AG19" s="137">
        <v>44561</v>
      </c>
      <c r="AH19" s="148" t="s">
        <v>836</v>
      </c>
      <c r="AI19" s="149">
        <v>1</v>
      </c>
      <c r="AJ19" s="150">
        <f t="shared" si="10"/>
        <v>0.5</v>
      </c>
      <c r="AK19" s="131">
        <f t="shared" si="9"/>
        <v>0.625</v>
      </c>
      <c r="AL19" s="131" t="str">
        <f t="shared" si="11"/>
        <v>INCUMPLIDA</v>
      </c>
      <c r="AM19" s="131" t="str">
        <f t="shared" si="12"/>
        <v>EN PROCESO</v>
      </c>
      <c r="AN19" s="158" t="str">
        <f t="shared" si="4"/>
        <v>INCUMPLIDA</v>
      </c>
      <c r="AO19" s="183" t="s">
        <v>916</v>
      </c>
      <c r="AP19" s="171" t="s">
        <v>643</v>
      </c>
      <c r="AQ19" s="152" t="str">
        <f t="shared" si="5"/>
        <v>PENDIENTE</v>
      </c>
      <c r="AR19" s="149"/>
      <c r="AS19" s="153"/>
      <c r="AT19" s="189"/>
    </row>
    <row r="20" spans="1:46" s="22" customFormat="1" ht="132.6" hidden="1" x14ac:dyDescent="0.25">
      <c r="A20" s="37">
        <v>238</v>
      </c>
      <c r="B20" s="66">
        <v>43791</v>
      </c>
      <c r="C20" s="67" t="s">
        <v>98</v>
      </c>
      <c r="D20" s="67" t="s">
        <v>230</v>
      </c>
      <c r="E20" s="66">
        <f t="shared" si="13"/>
        <v>43791</v>
      </c>
      <c r="F20" s="67">
        <v>2</v>
      </c>
      <c r="G20" s="164" t="s">
        <v>235</v>
      </c>
      <c r="H20" s="68" t="s">
        <v>128</v>
      </c>
      <c r="I20" s="76" t="s">
        <v>236</v>
      </c>
      <c r="J20" s="77" t="s">
        <v>237</v>
      </c>
      <c r="K20" s="77">
        <v>4</v>
      </c>
      <c r="L20" s="77" t="s">
        <v>36</v>
      </c>
      <c r="M20" s="71" t="s">
        <v>234</v>
      </c>
      <c r="N20" s="78">
        <v>0.7</v>
      </c>
      <c r="O20" s="73">
        <v>43791</v>
      </c>
      <c r="P20" s="79">
        <v>44196</v>
      </c>
      <c r="Q20" s="77" t="s">
        <v>62</v>
      </c>
      <c r="R20" s="74" t="s">
        <v>64</v>
      </c>
      <c r="S20" s="74" t="s">
        <v>144</v>
      </c>
      <c r="T20" s="135"/>
      <c r="U20" s="138">
        <v>44316</v>
      </c>
      <c r="V20" s="119" t="s">
        <v>647</v>
      </c>
      <c r="W20" s="115">
        <v>0.71430000000000005</v>
      </c>
      <c r="X20" s="116" t="s">
        <v>636</v>
      </c>
      <c r="Y20" s="116"/>
      <c r="Z20" s="117" t="s">
        <v>643</v>
      </c>
      <c r="AA20" s="143">
        <v>44439</v>
      </c>
      <c r="AB20" s="119" t="s">
        <v>713</v>
      </c>
      <c r="AC20" s="131">
        <v>0.71430000000000005</v>
      </c>
      <c r="AD20" s="116" t="s">
        <v>636</v>
      </c>
      <c r="AE20" s="19"/>
      <c r="AF20" s="117" t="s">
        <v>643</v>
      </c>
      <c r="AG20" s="137">
        <v>44561</v>
      </c>
      <c r="AH20" s="148" t="s">
        <v>834</v>
      </c>
      <c r="AI20" s="149">
        <v>2</v>
      </c>
      <c r="AJ20" s="150">
        <f t="shared" si="10"/>
        <v>0.5</v>
      </c>
      <c r="AK20" s="131">
        <f t="shared" ref="AK20" si="14">IF(OR(N20="",AJ20=""),"",IF(OR(N20=0,AJ20=0),0,IF((AJ20*100%)/N20&gt;100%,100%,(AJ20*100%)/N20)))</f>
        <v>0.7142857142857143</v>
      </c>
      <c r="AL20" s="131" t="str">
        <f t="shared" si="11"/>
        <v>INCUMPLIDA</v>
      </c>
      <c r="AM20" s="131" t="str">
        <f t="shared" si="12"/>
        <v>EN PROCESO</v>
      </c>
      <c r="AN20" s="158" t="str">
        <f t="shared" ref="AN20" si="15">IF(AI20="","",IF(AG20&lt;P20,AM20,IF(AG20&gt;=P20,AL20)))</f>
        <v>INCUMPLIDA</v>
      </c>
      <c r="AO20" s="183" t="s">
        <v>913</v>
      </c>
      <c r="AP20" s="171" t="s">
        <v>643</v>
      </c>
      <c r="AQ20" s="152" t="str">
        <f t="shared" si="5"/>
        <v>PENDIENTE</v>
      </c>
      <c r="AR20" s="149"/>
      <c r="AS20" s="153"/>
      <c r="AT20" s="189"/>
    </row>
    <row r="21" spans="1:46" s="22" customFormat="1" ht="102" hidden="1" x14ac:dyDescent="0.25">
      <c r="A21" s="37">
        <v>240</v>
      </c>
      <c r="B21" s="66">
        <v>43791</v>
      </c>
      <c r="C21" s="67" t="s">
        <v>98</v>
      </c>
      <c r="D21" s="67" t="s">
        <v>230</v>
      </c>
      <c r="E21" s="66">
        <f t="shared" si="13"/>
        <v>43791</v>
      </c>
      <c r="F21" s="67">
        <v>4</v>
      </c>
      <c r="G21" s="165" t="s">
        <v>238</v>
      </c>
      <c r="H21" s="68" t="s">
        <v>128</v>
      </c>
      <c r="I21" s="81" t="s">
        <v>239</v>
      </c>
      <c r="J21" s="77" t="s">
        <v>240</v>
      </c>
      <c r="K21" s="77">
        <v>1</v>
      </c>
      <c r="L21" s="77" t="s">
        <v>18</v>
      </c>
      <c r="M21" s="71" t="s">
        <v>234</v>
      </c>
      <c r="N21" s="78">
        <v>0.8</v>
      </c>
      <c r="O21" s="73">
        <v>43791</v>
      </c>
      <c r="P21" s="79">
        <v>44165</v>
      </c>
      <c r="Q21" s="77" t="s">
        <v>62</v>
      </c>
      <c r="R21" s="74" t="s">
        <v>64</v>
      </c>
      <c r="S21" s="77" t="s">
        <v>144</v>
      </c>
      <c r="T21" s="135"/>
      <c r="U21" s="138">
        <v>44316</v>
      </c>
      <c r="V21" s="119" t="s">
        <v>651</v>
      </c>
      <c r="W21" s="115">
        <v>0.625</v>
      </c>
      <c r="X21" s="116" t="s">
        <v>636</v>
      </c>
      <c r="Y21" s="116"/>
      <c r="Z21" s="117" t="s">
        <v>643</v>
      </c>
      <c r="AA21" s="143">
        <v>44439</v>
      </c>
      <c r="AB21" s="114" t="s">
        <v>714</v>
      </c>
      <c r="AC21" s="130">
        <v>0.625</v>
      </c>
      <c r="AD21" s="116" t="s">
        <v>636</v>
      </c>
      <c r="AE21" s="19"/>
      <c r="AF21" s="117" t="s">
        <v>643</v>
      </c>
      <c r="AG21" s="137">
        <v>44561</v>
      </c>
      <c r="AH21" s="148" t="s">
        <v>837</v>
      </c>
      <c r="AI21" s="149">
        <v>1</v>
      </c>
      <c r="AJ21" s="150">
        <f t="shared" si="10"/>
        <v>1</v>
      </c>
      <c r="AK21" s="131">
        <f t="shared" si="9"/>
        <v>1</v>
      </c>
      <c r="AL21" s="131" t="str">
        <f t="shared" si="11"/>
        <v>TERMINADA EXTEMPORANEA</v>
      </c>
      <c r="AM21" s="131" t="str">
        <f t="shared" si="12"/>
        <v>TERMINADA</v>
      </c>
      <c r="AN21" s="158" t="str">
        <f t="shared" si="4"/>
        <v>TERMINADA EXTEMPORANEA</v>
      </c>
      <c r="AO21" s="183" t="s">
        <v>917</v>
      </c>
      <c r="AP21" s="171" t="s">
        <v>643</v>
      </c>
      <c r="AQ21" s="152" t="str">
        <f t="shared" si="5"/>
        <v>CUMPLIDA</v>
      </c>
      <c r="AR21" s="149" t="s">
        <v>831</v>
      </c>
      <c r="AS21" s="153" t="s">
        <v>109</v>
      </c>
      <c r="AT21" s="189" t="s">
        <v>964</v>
      </c>
    </row>
    <row r="22" spans="1:46" s="22" customFormat="1" ht="139.5" hidden="1" customHeight="1" x14ac:dyDescent="0.25">
      <c r="A22" s="37">
        <v>241</v>
      </c>
      <c r="B22" s="66">
        <v>43791</v>
      </c>
      <c r="C22" s="67" t="s">
        <v>98</v>
      </c>
      <c r="D22" s="67" t="s">
        <v>230</v>
      </c>
      <c r="E22" s="66">
        <f t="shared" si="13"/>
        <v>43791</v>
      </c>
      <c r="F22" s="67">
        <v>5</v>
      </c>
      <c r="G22" s="164" t="s">
        <v>241</v>
      </c>
      <c r="H22" s="68" t="s">
        <v>128</v>
      </c>
      <c r="I22" s="81" t="s">
        <v>242</v>
      </c>
      <c r="J22" s="77" t="s">
        <v>243</v>
      </c>
      <c r="K22" s="77">
        <v>2</v>
      </c>
      <c r="L22" s="77" t="s">
        <v>36</v>
      </c>
      <c r="M22" s="71" t="s">
        <v>234</v>
      </c>
      <c r="N22" s="78">
        <v>0.8</v>
      </c>
      <c r="O22" s="73">
        <v>43791</v>
      </c>
      <c r="P22" s="79">
        <v>44165</v>
      </c>
      <c r="Q22" s="77" t="s">
        <v>244</v>
      </c>
      <c r="R22" s="74" t="s">
        <v>64</v>
      </c>
      <c r="S22" s="74" t="s">
        <v>144</v>
      </c>
      <c r="T22" s="135" t="s">
        <v>107</v>
      </c>
      <c r="U22" s="138">
        <v>44316</v>
      </c>
      <c r="V22" s="120" t="s">
        <v>652</v>
      </c>
      <c r="W22" s="115">
        <v>0.625</v>
      </c>
      <c r="X22" s="116" t="s">
        <v>636</v>
      </c>
      <c r="Y22" s="116"/>
      <c r="Z22" s="117" t="s">
        <v>643</v>
      </c>
      <c r="AA22" s="143">
        <v>44439</v>
      </c>
      <c r="AB22" s="118" t="s">
        <v>715</v>
      </c>
      <c r="AC22" s="130">
        <v>0.625</v>
      </c>
      <c r="AD22" s="116" t="s">
        <v>636</v>
      </c>
      <c r="AE22" s="19"/>
      <c r="AF22" s="117" t="s">
        <v>643</v>
      </c>
      <c r="AG22" s="137">
        <v>44561</v>
      </c>
      <c r="AH22" s="148" t="s">
        <v>838</v>
      </c>
      <c r="AI22" s="149">
        <v>1</v>
      </c>
      <c r="AJ22" s="150">
        <f t="shared" si="10"/>
        <v>0.5</v>
      </c>
      <c r="AK22" s="131">
        <f t="shared" si="9"/>
        <v>0.625</v>
      </c>
      <c r="AL22" s="131" t="str">
        <f t="shared" si="11"/>
        <v>INCUMPLIDA</v>
      </c>
      <c r="AM22" s="131" t="str">
        <f t="shared" si="12"/>
        <v>EN PROCESO</v>
      </c>
      <c r="AN22" s="158" t="str">
        <f t="shared" si="4"/>
        <v>INCUMPLIDA</v>
      </c>
      <c r="AO22" s="183" t="s">
        <v>918</v>
      </c>
      <c r="AP22" s="171" t="s">
        <v>643</v>
      </c>
      <c r="AQ22" s="152" t="str">
        <f t="shared" si="5"/>
        <v>PENDIENTE</v>
      </c>
      <c r="AR22" s="149"/>
      <c r="AS22" s="153"/>
      <c r="AT22" s="189"/>
    </row>
    <row r="23" spans="1:46" s="22" customFormat="1" ht="71.400000000000006" hidden="1" x14ac:dyDescent="0.25">
      <c r="A23" s="37">
        <v>242</v>
      </c>
      <c r="B23" s="66">
        <v>43791</v>
      </c>
      <c r="C23" s="67" t="s">
        <v>98</v>
      </c>
      <c r="D23" s="67" t="s">
        <v>230</v>
      </c>
      <c r="E23" s="66">
        <f t="shared" si="13"/>
        <v>43791</v>
      </c>
      <c r="F23" s="67">
        <v>6</v>
      </c>
      <c r="G23" s="164" t="s">
        <v>245</v>
      </c>
      <c r="H23" s="68" t="s">
        <v>128</v>
      </c>
      <c r="I23" s="81" t="s">
        <v>246</v>
      </c>
      <c r="J23" s="77" t="s">
        <v>247</v>
      </c>
      <c r="K23" s="77">
        <v>2</v>
      </c>
      <c r="L23" s="77" t="s">
        <v>36</v>
      </c>
      <c r="M23" s="71" t="s">
        <v>234</v>
      </c>
      <c r="N23" s="78">
        <v>0.6</v>
      </c>
      <c r="O23" s="73">
        <v>43791</v>
      </c>
      <c r="P23" s="79">
        <v>44165</v>
      </c>
      <c r="Q23" s="77" t="s">
        <v>244</v>
      </c>
      <c r="R23" s="74" t="s">
        <v>64</v>
      </c>
      <c r="S23" s="74" t="s">
        <v>144</v>
      </c>
      <c r="T23" s="135" t="s">
        <v>107</v>
      </c>
      <c r="U23" s="138">
        <v>44316</v>
      </c>
      <c r="V23" s="120" t="s">
        <v>652</v>
      </c>
      <c r="W23" s="115">
        <v>0.41670000000000001</v>
      </c>
      <c r="X23" s="116" t="s">
        <v>636</v>
      </c>
      <c r="Y23" s="116"/>
      <c r="Z23" s="117" t="s">
        <v>643</v>
      </c>
      <c r="AA23" s="143">
        <v>44439</v>
      </c>
      <c r="AB23" s="114" t="s">
        <v>710</v>
      </c>
      <c r="AC23" s="130">
        <v>0.41670000000000001</v>
      </c>
      <c r="AD23" s="116" t="s">
        <v>636</v>
      </c>
      <c r="AE23" s="19"/>
      <c r="AF23" s="117" t="s">
        <v>643</v>
      </c>
      <c r="AG23" s="137">
        <v>44561</v>
      </c>
      <c r="AH23" s="148" t="s">
        <v>839</v>
      </c>
      <c r="AI23" s="149">
        <v>0.5</v>
      </c>
      <c r="AJ23" s="150">
        <f t="shared" si="10"/>
        <v>0.25</v>
      </c>
      <c r="AK23" s="131">
        <f t="shared" si="9"/>
        <v>0.41666666666666669</v>
      </c>
      <c r="AL23" s="131" t="str">
        <f t="shared" si="11"/>
        <v>INCUMPLIDA</v>
      </c>
      <c r="AM23" s="131" t="str">
        <f t="shared" si="12"/>
        <v>EN PROCESO</v>
      </c>
      <c r="AN23" s="158" t="str">
        <f t="shared" si="4"/>
        <v>INCUMPLIDA</v>
      </c>
      <c r="AO23" s="183" t="s">
        <v>840</v>
      </c>
      <c r="AP23" s="171" t="s">
        <v>643</v>
      </c>
      <c r="AQ23" s="152" t="str">
        <f t="shared" si="5"/>
        <v>PENDIENTE</v>
      </c>
      <c r="AR23" s="149"/>
      <c r="AS23" s="153"/>
      <c r="AT23" s="189"/>
    </row>
    <row r="24" spans="1:46" s="22" customFormat="1" ht="108.75" hidden="1" customHeight="1" x14ac:dyDescent="0.25">
      <c r="A24" s="37">
        <v>262</v>
      </c>
      <c r="B24" s="83">
        <v>43889</v>
      </c>
      <c r="C24" s="84" t="s">
        <v>172</v>
      </c>
      <c r="D24" s="84" t="s">
        <v>248</v>
      </c>
      <c r="E24" s="83">
        <v>43892</v>
      </c>
      <c r="F24" s="84" t="s">
        <v>249</v>
      </c>
      <c r="G24" s="85" t="s">
        <v>250</v>
      </c>
      <c r="H24" s="86" t="s">
        <v>251</v>
      </c>
      <c r="I24" s="55" t="s">
        <v>252</v>
      </c>
      <c r="J24" s="52" t="s">
        <v>253</v>
      </c>
      <c r="K24" s="52">
        <v>2</v>
      </c>
      <c r="L24" s="84" t="s">
        <v>191</v>
      </c>
      <c r="M24" s="52" t="s">
        <v>254</v>
      </c>
      <c r="N24" s="87">
        <v>1</v>
      </c>
      <c r="O24" s="83">
        <v>43922</v>
      </c>
      <c r="P24" s="83">
        <v>44196</v>
      </c>
      <c r="Q24" s="52" t="s">
        <v>59</v>
      </c>
      <c r="R24" s="88" t="s">
        <v>40</v>
      </c>
      <c r="S24" s="88" t="s">
        <v>139</v>
      </c>
      <c r="T24" s="136" t="s">
        <v>107</v>
      </c>
      <c r="U24" s="138">
        <v>44316</v>
      </c>
      <c r="V24" s="120" t="s">
        <v>653</v>
      </c>
      <c r="W24" s="121">
        <v>0</v>
      </c>
      <c r="X24" s="122" t="s">
        <v>636</v>
      </c>
      <c r="Y24" s="123"/>
      <c r="Z24" s="117" t="s">
        <v>637</v>
      </c>
      <c r="AA24" s="143">
        <v>44439</v>
      </c>
      <c r="AB24" s="120" t="s">
        <v>716</v>
      </c>
      <c r="AC24" s="130">
        <v>0.25</v>
      </c>
      <c r="AD24" s="116" t="s">
        <v>636</v>
      </c>
      <c r="AE24" s="19"/>
      <c r="AF24" s="117" t="s">
        <v>637</v>
      </c>
      <c r="AG24" s="137">
        <v>44561</v>
      </c>
      <c r="AH24" s="148" t="s">
        <v>824</v>
      </c>
      <c r="AI24" s="149">
        <v>0.5</v>
      </c>
      <c r="AJ24" s="150">
        <f t="shared" si="10"/>
        <v>0.25</v>
      </c>
      <c r="AK24" s="131">
        <f t="shared" si="9"/>
        <v>0.25</v>
      </c>
      <c r="AL24" s="131" t="str">
        <f t="shared" si="11"/>
        <v>INCUMPLIDA</v>
      </c>
      <c r="AM24" s="131" t="str">
        <f t="shared" si="12"/>
        <v>EN PROCESO</v>
      </c>
      <c r="AN24" s="158" t="str">
        <f>IF(AI24="","",IF(AG24&lt;P24,AM24,IF(AG24&gt;=P24,AL24)))</f>
        <v>INCUMPLIDA</v>
      </c>
      <c r="AO24" s="181" t="s">
        <v>919</v>
      </c>
      <c r="AP24" s="171" t="s">
        <v>637</v>
      </c>
      <c r="AQ24" s="152" t="str">
        <f t="shared" si="5"/>
        <v>PENDIENTE</v>
      </c>
      <c r="AR24" s="149"/>
      <c r="AS24" s="153"/>
      <c r="AT24" s="189"/>
    </row>
    <row r="25" spans="1:46" s="22" customFormat="1" ht="112.2" hidden="1" x14ac:dyDescent="0.25">
      <c r="A25" s="37">
        <v>264</v>
      </c>
      <c r="B25" s="83">
        <v>43889</v>
      </c>
      <c r="C25" s="84" t="s">
        <v>172</v>
      </c>
      <c r="D25" s="84" t="s">
        <v>248</v>
      </c>
      <c r="E25" s="83">
        <v>43892</v>
      </c>
      <c r="F25" s="84" t="s">
        <v>249</v>
      </c>
      <c r="G25" s="53" t="s">
        <v>255</v>
      </c>
      <c r="H25" s="86" t="s">
        <v>251</v>
      </c>
      <c r="I25" s="55" t="s">
        <v>256</v>
      </c>
      <c r="J25" s="52" t="s">
        <v>257</v>
      </c>
      <c r="K25" s="52">
        <v>3</v>
      </c>
      <c r="L25" s="84" t="s">
        <v>191</v>
      </c>
      <c r="M25" s="52" t="s">
        <v>254</v>
      </c>
      <c r="N25" s="87">
        <v>1</v>
      </c>
      <c r="O25" s="83">
        <v>43922</v>
      </c>
      <c r="P25" s="83">
        <v>44196</v>
      </c>
      <c r="Q25" s="52" t="s">
        <v>59</v>
      </c>
      <c r="R25" s="88" t="s">
        <v>40</v>
      </c>
      <c r="S25" s="88" t="s">
        <v>139</v>
      </c>
      <c r="T25" s="136" t="s">
        <v>107</v>
      </c>
      <c r="U25" s="138">
        <v>44316</v>
      </c>
      <c r="V25" s="120" t="s">
        <v>654</v>
      </c>
      <c r="W25" s="121">
        <v>1</v>
      </c>
      <c r="X25" s="122" t="s">
        <v>639</v>
      </c>
      <c r="Y25" s="124" t="s">
        <v>103</v>
      </c>
      <c r="Z25" s="117" t="s">
        <v>637</v>
      </c>
      <c r="AA25" s="143">
        <v>44439</v>
      </c>
      <c r="AB25" s="120" t="s">
        <v>717</v>
      </c>
      <c r="AC25" s="131">
        <v>1</v>
      </c>
      <c r="AD25" s="116" t="s">
        <v>639</v>
      </c>
      <c r="AE25" s="133" t="s">
        <v>103</v>
      </c>
      <c r="AF25" s="117" t="s">
        <v>637</v>
      </c>
      <c r="AG25" s="137">
        <v>44561</v>
      </c>
      <c r="AH25" s="148" t="s">
        <v>874</v>
      </c>
      <c r="AI25" s="149">
        <v>3</v>
      </c>
      <c r="AJ25" s="150">
        <f t="shared" si="10"/>
        <v>1</v>
      </c>
      <c r="AK25" s="131">
        <f t="shared" si="9"/>
        <v>1</v>
      </c>
      <c r="AL25" s="131" t="str">
        <f t="shared" si="11"/>
        <v>TERMINADA EXTEMPORANEA</v>
      </c>
      <c r="AM25" s="131" t="str">
        <f t="shared" si="12"/>
        <v>TERMINADA</v>
      </c>
      <c r="AN25" s="158" t="str">
        <f t="shared" si="4"/>
        <v>TERMINADA EXTEMPORANEA</v>
      </c>
      <c r="AO25" s="181" t="s">
        <v>920</v>
      </c>
      <c r="AP25" s="171" t="s">
        <v>637</v>
      </c>
      <c r="AQ25" s="152" t="str">
        <f t="shared" si="5"/>
        <v>CUMPLIDA</v>
      </c>
      <c r="AR25" s="149" t="s">
        <v>831</v>
      </c>
      <c r="AS25" s="153" t="s">
        <v>109</v>
      </c>
      <c r="AT25" s="189" t="s">
        <v>964</v>
      </c>
    </row>
    <row r="26" spans="1:46" s="22" customFormat="1" ht="71.400000000000006" hidden="1" x14ac:dyDescent="0.25">
      <c r="A26" s="37">
        <v>266</v>
      </c>
      <c r="B26" s="83">
        <v>43889</v>
      </c>
      <c r="C26" s="84" t="s">
        <v>172</v>
      </c>
      <c r="D26" s="84" t="s">
        <v>248</v>
      </c>
      <c r="E26" s="83">
        <v>43892</v>
      </c>
      <c r="F26" s="84" t="s">
        <v>249</v>
      </c>
      <c r="G26" s="89" t="s">
        <v>258</v>
      </c>
      <c r="H26" s="86" t="s">
        <v>251</v>
      </c>
      <c r="I26" s="55" t="s">
        <v>259</v>
      </c>
      <c r="J26" s="52" t="s">
        <v>260</v>
      </c>
      <c r="K26" s="52">
        <v>2</v>
      </c>
      <c r="L26" s="84" t="s">
        <v>191</v>
      </c>
      <c r="M26" s="52" t="s">
        <v>254</v>
      </c>
      <c r="N26" s="87">
        <v>1</v>
      </c>
      <c r="O26" s="83">
        <v>43922</v>
      </c>
      <c r="P26" s="83">
        <v>44227</v>
      </c>
      <c r="Q26" s="52" t="s">
        <v>59</v>
      </c>
      <c r="R26" s="52" t="s">
        <v>261</v>
      </c>
      <c r="S26" s="52" t="s">
        <v>139</v>
      </c>
      <c r="T26" s="136" t="s">
        <v>107</v>
      </c>
      <c r="U26" s="138">
        <v>44316</v>
      </c>
      <c r="V26" s="114" t="s">
        <v>655</v>
      </c>
      <c r="W26" s="121">
        <v>0</v>
      </c>
      <c r="X26" s="122" t="s">
        <v>636</v>
      </c>
      <c r="Y26" s="123"/>
      <c r="Z26" s="117" t="s">
        <v>637</v>
      </c>
      <c r="AA26" s="143">
        <v>44439</v>
      </c>
      <c r="AB26" s="114" t="s">
        <v>718</v>
      </c>
      <c r="AC26" s="131">
        <v>0</v>
      </c>
      <c r="AD26" s="116" t="s">
        <v>636</v>
      </c>
      <c r="AE26" s="19"/>
      <c r="AF26" s="117" t="s">
        <v>637</v>
      </c>
      <c r="AG26" s="137">
        <v>44561</v>
      </c>
      <c r="AH26" s="177" t="s">
        <v>875</v>
      </c>
      <c r="AI26" s="149">
        <v>1</v>
      </c>
      <c r="AJ26" s="150">
        <f t="shared" si="10"/>
        <v>0.5</v>
      </c>
      <c r="AK26" s="131">
        <f t="shared" si="9"/>
        <v>0.5</v>
      </c>
      <c r="AL26" s="131" t="str">
        <f t="shared" si="11"/>
        <v>INCUMPLIDA</v>
      </c>
      <c r="AM26" s="131" t="str">
        <f t="shared" si="12"/>
        <v>EN PROCESO</v>
      </c>
      <c r="AN26" s="158" t="str">
        <f t="shared" si="4"/>
        <v>INCUMPLIDA</v>
      </c>
      <c r="AO26" s="181" t="s">
        <v>876</v>
      </c>
      <c r="AP26" s="171" t="s">
        <v>637</v>
      </c>
      <c r="AQ26" s="152" t="str">
        <f t="shared" si="5"/>
        <v>PENDIENTE</v>
      </c>
      <c r="AR26" s="149"/>
      <c r="AS26" s="153"/>
      <c r="AT26" s="189"/>
    </row>
    <row r="27" spans="1:46" s="22" customFormat="1" ht="108.75" hidden="1" customHeight="1" x14ac:dyDescent="0.25">
      <c r="A27" s="37">
        <v>268</v>
      </c>
      <c r="B27" s="83">
        <v>43889</v>
      </c>
      <c r="C27" s="84" t="s">
        <v>172</v>
      </c>
      <c r="D27" s="84" t="s">
        <v>248</v>
      </c>
      <c r="E27" s="83">
        <v>43892</v>
      </c>
      <c r="F27" s="84" t="s">
        <v>249</v>
      </c>
      <c r="G27" s="89" t="s">
        <v>262</v>
      </c>
      <c r="H27" s="86" t="s">
        <v>251</v>
      </c>
      <c r="I27" s="55" t="s">
        <v>263</v>
      </c>
      <c r="J27" s="52" t="s">
        <v>264</v>
      </c>
      <c r="K27" s="52">
        <v>1</v>
      </c>
      <c r="L27" s="84" t="s">
        <v>191</v>
      </c>
      <c r="M27" s="52" t="s">
        <v>254</v>
      </c>
      <c r="N27" s="90">
        <v>1</v>
      </c>
      <c r="O27" s="83">
        <v>43922</v>
      </c>
      <c r="P27" s="83">
        <v>44227</v>
      </c>
      <c r="Q27" s="52" t="s">
        <v>59</v>
      </c>
      <c r="R27" s="88" t="s">
        <v>261</v>
      </c>
      <c r="S27" s="88" t="s">
        <v>139</v>
      </c>
      <c r="T27" s="136" t="s">
        <v>107</v>
      </c>
      <c r="U27" s="138">
        <v>44316</v>
      </c>
      <c r="V27" s="114" t="s">
        <v>656</v>
      </c>
      <c r="W27" s="121">
        <v>0</v>
      </c>
      <c r="X27" s="122" t="s">
        <v>636</v>
      </c>
      <c r="Y27" s="123"/>
      <c r="Z27" s="117" t="s">
        <v>637</v>
      </c>
      <c r="AA27" s="143">
        <v>44439</v>
      </c>
      <c r="AB27" s="114" t="s">
        <v>719</v>
      </c>
      <c r="AC27" s="131">
        <v>0</v>
      </c>
      <c r="AD27" s="116" t="s">
        <v>636</v>
      </c>
      <c r="AE27" s="19"/>
      <c r="AF27" s="117" t="s">
        <v>637</v>
      </c>
      <c r="AG27" s="137">
        <v>44561</v>
      </c>
      <c r="AH27" s="148" t="s">
        <v>824</v>
      </c>
      <c r="AI27" s="149">
        <v>1</v>
      </c>
      <c r="AJ27" s="150">
        <f t="shared" si="10"/>
        <v>1</v>
      </c>
      <c r="AK27" s="131">
        <f t="shared" si="9"/>
        <v>1</v>
      </c>
      <c r="AL27" s="131" t="str">
        <f t="shared" si="11"/>
        <v>TERMINADA EXTEMPORANEA</v>
      </c>
      <c r="AM27" s="131" t="str">
        <f t="shared" si="12"/>
        <v>TERMINADA</v>
      </c>
      <c r="AN27" s="158" t="str">
        <f t="shared" si="4"/>
        <v>TERMINADA EXTEMPORANEA</v>
      </c>
      <c r="AO27" s="184" t="s">
        <v>877</v>
      </c>
      <c r="AP27" s="171" t="s">
        <v>637</v>
      </c>
      <c r="AQ27" s="152" t="str">
        <f t="shared" si="5"/>
        <v>CUMPLIDA</v>
      </c>
      <c r="AR27" s="149" t="s">
        <v>831</v>
      </c>
      <c r="AS27" s="153" t="s">
        <v>109</v>
      </c>
      <c r="AT27" s="189" t="s">
        <v>964</v>
      </c>
    </row>
    <row r="28" spans="1:46" s="22" customFormat="1" ht="69.75" hidden="1" customHeight="1" x14ac:dyDescent="0.25">
      <c r="A28" s="37">
        <v>269</v>
      </c>
      <c r="B28" s="51">
        <v>43889</v>
      </c>
      <c r="C28" s="52" t="s">
        <v>172</v>
      </c>
      <c r="D28" s="84" t="s">
        <v>248</v>
      </c>
      <c r="E28" s="51">
        <v>43892</v>
      </c>
      <c r="F28" s="52" t="s">
        <v>249</v>
      </c>
      <c r="G28" s="53" t="s">
        <v>265</v>
      </c>
      <c r="H28" s="54" t="s">
        <v>266</v>
      </c>
      <c r="I28" s="55" t="s">
        <v>267</v>
      </c>
      <c r="J28" s="52" t="s">
        <v>268</v>
      </c>
      <c r="K28" s="52">
        <v>1</v>
      </c>
      <c r="L28" s="84" t="s">
        <v>191</v>
      </c>
      <c r="M28" s="52" t="s">
        <v>254</v>
      </c>
      <c r="N28" s="90">
        <v>1</v>
      </c>
      <c r="O28" s="83">
        <v>43922</v>
      </c>
      <c r="P28" s="83">
        <v>44227</v>
      </c>
      <c r="Q28" s="52" t="s">
        <v>59</v>
      </c>
      <c r="R28" s="88" t="s">
        <v>261</v>
      </c>
      <c r="S28" s="88" t="s">
        <v>139</v>
      </c>
      <c r="T28" s="136" t="s">
        <v>107</v>
      </c>
      <c r="U28" s="138">
        <v>44316</v>
      </c>
      <c r="V28" s="114" t="s">
        <v>657</v>
      </c>
      <c r="W28" s="121">
        <v>0</v>
      </c>
      <c r="X28" s="122" t="s">
        <v>636</v>
      </c>
      <c r="Y28" s="123"/>
      <c r="Z28" s="117" t="s">
        <v>637</v>
      </c>
      <c r="AA28" s="143">
        <v>44439</v>
      </c>
      <c r="AB28" s="114" t="s">
        <v>720</v>
      </c>
      <c r="AC28" s="131">
        <v>0</v>
      </c>
      <c r="AD28" s="116" t="s">
        <v>636</v>
      </c>
      <c r="AE28" s="19"/>
      <c r="AF28" s="117" t="s">
        <v>637</v>
      </c>
      <c r="AG28" s="137">
        <v>44561</v>
      </c>
      <c r="AH28" s="177" t="s">
        <v>878</v>
      </c>
      <c r="AI28" s="149">
        <v>1</v>
      </c>
      <c r="AJ28" s="150">
        <f t="shared" si="10"/>
        <v>1</v>
      </c>
      <c r="AK28" s="131">
        <f t="shared" si="9"/>
        <v>1</v>
      </c>
      <c r="AL28" s="131" t="str">
        <f t="shared" si="11"/>
        <v>TERMINADA EXTEMPORANEA</v>
      </c>
      <c r="AM28" s="131" t="str">
        <f t="shared" si="12"/>
        <v>TERMINADA</v>
      </c>
      <c r="AN28" s="158" t="str">
        <f t="shared" si="4"/>
        <v>TERMINADA EXTEMPORANEA</v>
      </c>
      <c r="AO28" s="181" t="s">
        <v>879</v>
      </c>
      <c r="AP28" s="171" t="s">
        <v>637</v>
      </c>
      <c r="AQ28" s="152" t="str">
        <f t="shared" ref="AQ28" si="16">IF(AK28="","",IF(OR(W28=100%,AC28=100%,AK28=100%),"CUMPLIDA","PENDIENTE"))</f>
        <v>CUMPLIDA</v>
      </c>
      <c r="AR28" s="149" t="s">
        <v>831</v>
      </c>
      <c r="AS28" s="153" t="s">
        <v>109</v>
      </c>
      <c r="AT28" s="189" t="s">
        <v>964</v>
      </c>
    </row>
    <row r="29" spans="1:46" s="22" customFormat="1" ht="102" hidden="1" x14ac:dyDescent="0.25">
      <c r="A29" s="37">
        <v>271</v>
      </c>
      <c r="B29" s="83">
        <v>43889</v>
      </c>
      <c r="C29" s="84" t="s">
        <v>172</v>
      </c>
      <c r="D29" s="84" t="s">
        <v>248</v>
      </c>
      <c r="E29" s="83">
        <v>43892</v>
      </c>
      <c r="F29" s="84" t="s">
        <v>249</v>
      </c>
      <c r="G29" s="91" t="s">
        <v>269</v>
      </c>
      <c r="H29" s="86" t="s">
        <v>251</v>
      </c>
      <c r="I29" s="55" t="s">
        <v>270</v>
      </c>
      <c r="J29" s="52" t="s">
        <v>271</v>
      </c>
      <c r="K29" s="52">
        <v>1</v>
      </c>
      <c r="L29" s="84" t="s">
        <v>191</v>
      </c>
      <c r="M29" s="52" t="s">
        <v>254</v>
      </c>
      <c r="N29" s="87">
        <v>1</v>
      </c>
      <c r="O29" s="83">
        <v>43922</v>
      </c>
      <c r="P29" s="83">
        <v>44196</v>
      </c>
      <c r="Q29" s="52" t="s">
        <v>59</v>
      </c>
      <c r="R29" s="88" t="s">
        <v>261</v>
      </c>
      <c r="S29" s="88" t="s">
        <v>139</v>
      </c>
      <c r="T29" s="136" t="s">
        <v>107</v>
      </c>
      <c r="U29" s="138">
        <v>44316</v>
      </c>
      <c r="V29" s="120" t="s">
        <v>658</v>
      </c>
      <c r="W29" s="121">
        <v>0.5</v>
      </c>
      <c r="X29" s="122" t="s">
        <v>636</v>
      </c>
      <c r="Y29" s="123"/>
      <c r="Z29" s="117" t="s">
        <v>637</v>
      </c>
      <c r="AA29" s="143">
        <v>44439</v>
      </c>
      <c r="AB29" s="120" t="s">
        <v>721</v>
      </c>
      <c r="AC29" s="131">
        <v>0.5</v>
      </c>
      <c r="AD29" s="116" t="s">
        <v>636</v>
      </c>
      <c r="AE29" s="19"/>
      <c r="AF29" s="117" t="s">
        <v>637</v>
      </c>
      <c r="AG29" s="137">
        <v>44561</v>
      </c>
      <c r="AH29" s="176" t="s">
        <v>880</v>
      </c>
      <c r="AI29" s="149">
        <v>1</v>
      </c>
      <c r="AJ29" s="150">
        <f t="shared" si="10"/>
        <v>1</v>
      </c>
      <c r="AK29" s="131">
        <f t="shared" si="9"/>
        <v>1</v>
      </c>
      <c r="AL29" s="131" t="str">
        <f t="shared" si="11"/>
        <v>TERMINADA EXTEMPORANEA</v>
      </c>
      <c r="AM29" s="131" t="str">
        <f t="shared" si="12"/>
        <v>TERMINADA</v>
      </c>
      <c r="AN29" s="158" t="str">
        <f t="shared" si="4"/>
        <v>TERMINADA EXTEMPORANEA</v>
      </c>
      <c r="AO29" s="181" t="s">
        <v>921</v>
      </c>
      <c r="AP29" s="171" t="s">
        <v>637</v>
      </c>
      <c r="AQ29" s="152" t="str">
        <f t="shared" ref="AQ29" si="17">IF(AK29="","",IF(OR(W29=100%,AC29=100%,AK29=100%),"CUMPLIDA","PENDIENTE"))</f>
        <v>CUMPLIDA</v>
      </c>
      <c r="AR29" s="149" t="s">
        <v>831</v>
      </c>
      <c r="AS29" s="153" t="s">
        <v>109</v>
      </c>
      <c r="AT29" s="189" t="s">
        <v>964</v>
      </c>
    </row>
    <row r="30" spans="1:46" s="22" customFormat="1" ht="132.6" hidden="1" x14ac:dyDescent="0.25">
      <c r="A30" s="37">
        <v>273</v>
      </c>
      <c r="B30" s="83">
        <v>43889</v>
      </c>
      <c r="C30" s="84" t="s">
        <v>172</v>
      </c>
      <c r="D30" s="84" t="s">
        <v>248</v>
      </c>
      <c r="E30" s="83">
        <v>43892</v>
      </c>
      <c r="F30" s="84" t="s">
        <v>249</v>
      </c>
      <c r="G30" s="89" t="s">
        <v>272</v>
      </c>
      <c r="H30" s="86" t="s">
        <v>251</v>
      </c>
      <c r="I30" s="55" t="s">
        <v>273</v>
      </c>
      <c r="J30" s="52" t="s">
        <v>274</v>
      </c>
      <c r="K30" s="52">
        <v>1</v>
      </c>
      <c r="L30" s="84" t="s">
        <v>191</v>
      </c>
      <c r="M30" s="52" t="s">
        <v>254</v>
      </c>
      <c r="N30" s="87">
        <v>1</v>
      </c>
      <c r="O30" s="83">
        <v>43922</v>
      </c>
      <c r="P30" s="83">
        <v>44196</v>
      </c>
      <c r="Q30" s="52" t="s">
        <v>59</v>
      </c>
      <c r="R30" s="88" t="s">
        <v>261</v>
      </c>
      <c r="S30" s="88" t="s">
        <v>139</v>
      </c>
      <c r="T30" s="136" t="s">
        <v>107</v>
      </c>
      <c r="U30" s="138">
        <v>44316</v>
      </c>
      <c r="V30" s="120" t="s">
        <v>659</v>
      </c>
      <c r="W30" s="121">
        <v>0</v>
      </c>
      <c r="X30" s="122" t="s">
        <v>636</v>
      </c>
      <c r="Y30" s="123"/>
      <c r="Z30" s="117" t="s">
        <v>637</v>
      </c>
      <c r="AA30" s="143">
        <v>44439</v>
      </c>
      <c r="AB30" s="120" t="s">
        <v>722</v>
      </c>
      <c r="AC30" s="131">
        <v>0</v>
      </c>
      <c r="AD30" s="116" t="s">
        <v>636</v>
      </c>
      <c r="AE30" s="19"/>
      <c r="AF30" s="117" t="s">
        <v>637</v>
      </c>
      <c r="AG30" s="137">
        <v>44561</v>
      </c>
      <c r="AH30" s="177" t="s">
        <v>966</v>
      </c>
      <c r="AI30" s="149">
        <v>1</v>
      </c>
      <c r="AJ30" s="150">
        <f t="shared" si="10"/>
        <v>1</v>
      </c>
      <c r="AK30" s="131">
        <f t="shared" si="9"/>
        <v>1</v>
      </c>
      <c r="AL30" s="131" t="str">
        <f t="shared" si="11"/>
        <v>TERMINADA EXTEMPORANEA</v>
      </c>
      <c r="AM30" s="131" t="str">
        <f t="shared" si="12"/>
        <v>TERMINADA</v>
      </c>
      <c r="AN30" s="158" t="str">
        <f t="shared" si="4"/>
        <v>TERMINADA EXTEMPORANEA</v>
      </c>
      <c r="AO30" s="181" t="s">
        <v>922</v>
      </c>
      <c r="AP30" s="171" t="s">
        <v>637</v>
      </c>
      <c r="AQ30" s="152" t="str">
        <f t="shared" ref="AQ30" si="18">IF(AK30="","",IF(OR(W30=100%,AC30=100%,AK30=100%),"CUMPLIDA","PENDIENTE"))</f>
        <v>CUMPLIDA</v>
      </c>
      <c r="AR30" s="149" t="s">
        <v>831</v>
      </c>
      <c r="AS30" s="153" t="s">
        <v>109</v>
      </c>
      <c r="AT30" s="189" t="s">
        <v>964</v>
      </c>
    </row>
    <row r="31" spans="1:46" s="22" customFormat="1" ht="214.2" hidden="1" x14ac:dyDescent="0.25">
      <c r="A31" s="37">
        <v>290</v>
      </c>
      <c r="B31" s="66">
        <v>44039</v>
      </c>
      <c r="C31" s="67" t="s">
        <v>172</v>
      </c>
      <c r="D31" s="67" t="s">
        <v>275</v>
      </c>
      <c r="E31" s="66">
        <v>44039</v>
      </c>
      <c r="F31" s="67" t="s">
        <v>276</v>
      </c>
      <c r="G31" s="163" t="s">
        <v>277</v>
      </c>
      <c r="H31" s="68" t="s">
        <v>188</v>
      </c>
      <c r="I31" s="92" t="s">
        <v>278</v>
      </c>
      <c r="J31" s="67" t="s">
        <v>279</v>
      </c>
      <c r="K31" s="74">
        <v>1</v>
      </c>
      <c r="L31" s="74" t="s">
        <v>18</v>
      </c>
      <c r="M31" s="67" t="s">
        <v>280</v>
      </c>
      <c r="N31" s="93">
        <v>1</v>
      </c>
      <c r="O31" s="66">
        <v>44075</v>
      </c>
      <c r="P31" s="73">
        <v>44561</v>
      </c>
      <c r="Q31" s="67" t="s">
        <v>28</v>
      </c>
      <c r="R31" s="67" t="s">
        <v>64</v>
      </c>
      <c r="S31" s="74" t="s">
        <v>143</v>
      </c>
      <c r="T31" s="86" t="s">
        <v>213</v>
      </c>
      <c r="U31" s="138">
        <v>44316</v>
      </c>
      <c r="V31" s="125" t="s">
        <v>660</v>
      </c>
      <c r="W31" s="121">
        <v>0.5</v>
      </c>
      <c r="X31" s="122" t="s">
        <v>642</v>
      </c>
      <c r="Y31" s="123"/>
      <c r="Z31" s="117" t="s">
        <v>661</v>
      </c>
      <c r="AA31" s="143">
        <v>44439</v>
      </c>
      <c r="AB31" s="80" t="s">
        <v>723</v>
      </c>
      <c r="AC31" s="131">
        <v>0.5</v>
      </c>
      <c r="AD31" s="21" t="s">
        <v>642</v>
      </c>
      <c r="AE31" s="19"/>
      <c r="AF31" s="117" t="s">
        <v>661</v>
      </c>
      <c r="AG31" s="137">
        <v>44561</v>
      </c>
      <c r="AH31" s="75" t="s">
        <v>967</v>
      </c>
      <c r="AI31" s="149">
        <v>1</v>
      </c>
      <c r="AJ31" s="150">
        <f t="shared" si="10"/>
        <v>1</v>
      </c>
      <c r="AK31" s="131">
        <f t="shared" si="9"/>
        <v>1</v>
      </c>
      <c r="AL31" s="131" t="b">
        <f t="shared" si="11"/>
        <v>0</v>
      </c>
      <c r="AM31" s="131" t="str">
        <f t="shared" si="12"/>
        <v>TERMINADA</v>
      </c>
      <c r="AN31" s="178" t="str">
        <f>IF(AI31="","",IF(AG31&lt;=P31,AM31,IF(AG31&gt;P31,AL31)))</f>
        <v>TERMINADA</v>
      </c>
      <c r="AO31" s="185" t="s">
        <v>968</v>
      </c>
      <c r="AP31" s="171" t="s">
        <v>637</v>
      </c>
      <c r="AQ31" s="152" t="str">
        <f t="shared" si="5"/>
        <v>CUMPLIDA</v>
      </c>
      <c r="AR31" s="149" t="s">
        <v>831</v>
      </c>
      <c r="AS31" s="153" t="s">
        <v>109</v>
      </c>
      <c r="AT31" s="189" t="s">
        <v>964</v>
      </c>
    </row>
    <row r="32" spans="1:46" s="22" customFormat="1" ht="326.39999999999998" hidden="1" x14ac:dyDescent="0.25">
      <c r="A32" s="37">
        <v>292</v>
      </c>
      <c r="B32" s="66">
        <v>44039</v>
      </c>
      <c r="C32" s="67" t="s">
        <v>172</v>
      </c>
      <c r="D32" s="67" t="s">
        <v>275</v>
      </c>
      <c r="E32" s="66">
        <v>44039</v>
      </c>
      <c r="F32" s="67" t="s">
        <v>281</v>
      </c>
      <c r="G32" s="164" t="s">
        <v>282</v>
      </c>
      <c r="H32" s="68" t="s">
        <v>283</v>
      </c>
      <c r="I32" s="81" t="s">
        <v>284</v>
      </c>
      <c r="J32" s="77" t="s">
        <v>285</v>
      </c>
      <c r="K32" s="77">
        <v>4</v>
      </c>
      <c r="L32" s="67" t="s">
        <v>18</v>
      </c>
      <c r="M32" s="82" t="s">
        <v>286</v>
      </c>
      <c r="N32" s="93">
        <v>1</v>
      </c>
      <c r="O32" s="66">
        <v>44067</v>
      </c>
      <c r="P32" s="73">
        <v>44432</v>
      </c>
      <c r="Q32" s="82" t="s">
        <v>287</v>
      </c>
      <c r="R32" s="67" t="s">
        <v>288</v>
      </c>
      <c r="S32" s="67" t="s">
        <v>289</v>
      </c>
      <c r="T32" s="86" t="s">
        <v>213</v>
      </c>
      <c r="U32" s="138">
        <v>44316</v>
      </c>
      <c r="V32" s="118" t="s">
        <v>662</v>
      </c>
      <c r="W32" s="121">
        <v>0.5</v>
      </c>
      <c r="X32" s="122" t="s">
        <v>642</v>
      </c>
      <c r="Y32" s="123"/>
      <c r="Z32" s="117" t="s">
        <v>663</v>
      </c>
      <c r="AA32" s="143">
        <v>44439</v>
      </c>
      <c r="AB32" s="118" t="s">
        <v>724</v>
      </c>
      <c r="AC32" s="131">
        <v>0.75</v>
      </c>
      <c r="AD32" s="116" t="s">
        <v>636</v>
      </c>
      <c r="AE32" s="19"/>
      <c r="AF32" s="117" t="s">
        <v>663</v>
      </c>
      <c r="AG32" s="137">
        <v>44561</v>
      </c>
      <c r="AH32" s="75" t="s">
        <v>870</v>
      </c>
      <c r="AI32" s="149">
        <v>4</v>
      </c>
      <c r="AJ32" s="150">
        <f t="shared" si="10"/>
        <v>1</v>
      </c>
      <c r="AK32" s="131">
        <f t="shared" si="9"/>
        <v>1</v>
      </c>
      <c r="AL32" s="131" t="str">
        <f t="shared" si="11"/>
        <v>TERMINADA EXTEMPORANEA</v>
      </c>
      <c r="AM32" s="131" t="str">
        <f t="shared" si="12"/>
        <v>TERMINADA</v>
      </c>
      <c r="AN32" s="158" t="str">
        <f t="shared" si="4"/>
        <v>TERMINADA EXTEMPORANEA</v>
      </c>
      <c r="AO32" s="185" t="s">
        <v>969</v>
      </c>
      <c r="AP32" s="171" t="s">
        <v>661</v>
      </c>
      <c r="AQ32" s="152" t="str">
        <f t="shared" si="5"/>
        <v>CUMPLIDA</v>
      </c>
      <c r="AR32" s="149" t="s">
        <v>831</v>
      </c>
      <c r="AS32" s="153" t="s">
        <v>109</v>
      </c>
      <c r="AT32" s="189" t="s">
        <v>964</v>
      </c>
    </row>
    <row r="33" spans="1:46" s="22" customFormat="1" ht="112.2" hidden="1" x14ac:dyDescent="0.25">
      <c r="A33" s="37">
        <v>294</v>
      </c>
      <c r="B33" s="66">
        <v>44039</v>
      </c>
      <c r="C33" s="67" t="s">
        <v>172</v>
      </c>
      <c r="D33" s="67" t="s">
        <v>275</v>
      </c>
      <c r="E33" s="66">
        <v>44039</v>
      </c>
      <c r="F33" s="67" t="s">
        <v>290</v>
      </c>
      <c r="G33" s="164" t="s">
        <v>291</v>
      </c>
      <c r="H33" s="68" t="s">
        <v>188</v>
      </c>
      <c r="I33" s="81" t="s">
        <v>292</v>
      </c>
      <c r="J33" s="77" t="s">
        <v>293</v>
      </c>
      <c r="K33" s="82">
        <v>1</v>
      </c>
      <c r="L33" s="74" t="s">
        <v>18</v>
      </c>
      <c r="M33" s="82" t="s">
        <v>294</v>
      </c>
      <c r="N33" s="93">
        <v>1</v>
      </c>
      <c r="O33" s="66">
        <v>44075</v>
      </c>
      <c r="P33" s="73">
        <v>44561</v>
      </c>
      <c r="Q33" s="82" t="s">
        <v>28</v>
      </c>
      <c r="R33" s="67" t="s">
        <v>64</v>
      </c>
      <c r="S33" s="67" t="s">
        <v>143</v>
      </c>
      <c r="T33" s="86" t="s">
        <v>213</v>
      </c>
      <c r="U33" s="138">
        <v>44316</v>
      </c>
      <c r="V33" s="125" t="s">
        <v>664</v>
      </c>
      <c r="W33" s="121">
        <v>0.5</v>
      </c>
      <c r="X33" s="122" t="s">
        <v>642</v>
      </c>
      <c r="Y33" s="123"/>
      <c r="Z33" s="117" t="s">
        <v>661</v>
      </c>
      <c r="AA33" s="143">
        <v>44439</v>
      </c>
      <c r="AB33" s="80" t="s">
        <v>725</v>
      </c>
      <c r="AC33" s="131">
        <v>0.05</v>
      </c>
      <c r="AD33" s="21" t="s">
        <v>642</v>
      </c>
      <c r="AE33" s="19"/>
      <c r="AF33" s="117" t="s">
        <v>661</v>
      </c>
      <c r="AG33" s="137">
        <v>44561</v>
      </c>
      <c r="AH33" s="75" t="s">
        <v>871</v>
      </c>
      <c r="AI33" s="149">
        <v>0.5</v>
      </c>
      <c r="AJ33" s="150">
        <f t="shared" si="10"/>
        <v>0.5</v>
      </c>
      <c r="AK33" s="131">
        <f t="shared" si="9"/>
        <v>0.5</v>
      </c>
      <c r="AL33" s="131" t="str">
        <f>IF(AI33="","",IF(AG33&gt;=P33,IF(AK33&lt;100%,"INCUMPLIDA",IF(AK33=100%,"TERMINADA EXTEMPORANEA"))))</f>
        <v>INCUMPLIDA</v>
      </c>
      <c r="AM33" s="131" t="b">
        <f>IF(AI33="","",IF(AG33&lt;P33,IF(AK33=0%,"SIN INICIAR",IF(AK33=100%,"TERMINADA",IF(AK33&gt;0%,"EN PROCESO",IF(AK33&lt;0%,"INCUMPLIDA"))))))</f>
        <v>0</v>
      </c>
      <c r="AN33" s="158" t="str">
        <f>IF(AI33="","",IF(AG33&lt;P33,AM33,IF(AG33&gt;=P33,AL33)))</f>
        <v>INCUMPLIDA</v>
      </c>
      <c r="AO33" s="185" t="s">
        <v>970</v>
      </c>
      <c r="AP33" s="171" t="s">
        <v>661</v>
      </c>
      <c r="AQ33" s="152" t="str">
        <f t="shared" si="5"/>
        <v>PENDIENTE</v>
      </c>
      <c r="AR33" s="149"/>
      <c r="AS33" s="153"/>
      <c r="AT33" s="189"/>
    </row>
    <row r="34" spans="1:46" s="22" customFormat="1" ht="364.5" hidden="1" customHeight="1" x14ac:dyDescent="0.25">
      <c r="A34" s="37">
        <v>295</v>
      </c>
      <c r="B34" s="66">
        <v>44039</v>
      </c>
      <c r="C34" s="67" t="s">
        <v>172</v>
      </c>
      <c r="D34" s="67" t="s">
        <v>275</v>
      </c>
      <c r="E34" s="66">
        <v>44039</v>
      </c>
      <c r="F34" s="67" t="s">
        <v>295</v>
      </c>
      <c r="G34" s="164" t="s">
        <v>296</v>
      </c>
      <c r="H34" s="68" t="s">
        <v>188</v>
      </c>
      <c r="I34" s="81" t="s">
        <v>297</v>
      </c>
      <c r="J34" s="77" t="s">
        <v>298</v>
      </c>
      <c r="K34" s="77">
        <v>1</v>
      </c>
      <c r="L34" s="74" t="s">
        <v>18</v>
      </c>
      <c r="M34" s="82" t="s">
        <v>299</v>
      </c>
      <c r="N34" s="94">
        <v>1</v>
      </c>
      <c r="O34" s="66">
        <v>44075</v>
      </c>
      <c r="P34" s="73">
        <v>44561</v>
      </c>
      <c r="Q34" s="77" t="s">
        <v>28</v>
      </c>
      <c r="R34" s="67" t="s">
        <v>64</v>
      </c>
      <c r="S34" s="67" t="s">
        <v>143</v>
      </c>
      <c r="T34" s="86" t="s">
        <v>213</v>
      </c>
      <c r="U34" s="138">
        <v>44316</v>
      </c>
      <c r="V34" s="139" t="s">
        <v>665</v>
      </c>
      <c r="W34" s="121">
        <v>1</v>
      </c>
      <c r="X34" s="122" t="s">
        <v>666</v>
      </c>
      <c r="Y34" s="124" t="s">
        <v>103</v>
      </c>
      <c r="Z34" s="117" t="s">
        <v>661</v>
      </c>
      <c r="AA34" s="143">
        <v>44439</v>
      </c>
      <c r="AB34" s="80" t="s">
        <v>726</v>
      </c>
      <c r="AC34" s="131">
        <v>1</v>
      </c>
      <c r="AD34" s="21" t="s">
        <v>666</v>
      </c>
      <c r="AE34" s="133" t="s">
        <v>103</v>
      </c>
      <c r="AF34" s="117" t="s">
        <v>661</v>
      </c>
      <c r="AG34" s="137">
        <v>44561</v>
      </c>
      <c r="AH34" s="82" t="s">
        <v>872</v>
      </c>
      <c r="AI34" s="149">
        <v>1</v>
      </c>
      <c r="AJ34" s="150">
        <f t="shared" si="10"/>
        <v>1</v>
      </c>
      <c r="AK34" s="131">
        <f t="shared" si="9"/>
        <v>1</v>
      </c>
      <c r="AL34" s="131" t="b">
        <f>IF(AI34="","",IF(AG34&lt;P34,IF(AK34&lt;100%,"INCUMPLIDA",IF(AK34=100%,"TERMINADA EXTEMPORANEA"))))</f>
        <v>0</v>
      </c>
      <c r="AM34" s="131" t="str">
        <f>IF(AI34="","",IF(AG34&lt;=P34,IF(AK34=0%,"SIN INICIAR",IF(AK34=100%,"TERMINADA",IF(AK34&gt;0%,"EN PROCESO",IF(AK34&lt;0%,"INCUMPLIDA"))))))</f>
        <v>TERMINADA</v>
      </c>
      <c r="AN34" s="178" t="str">
        <f>IF(AI34="","",IF(AG34&lt;=P34,AM34,IF(AG34&lt;=P34,AL34)))</f>
        <v>TERMINADA</v>
      </c>
      <c r="AO34" s="185" t="s">
        <v>994</v>
      </c>
      <c r="AP34" s="171" t="s">
        <v>661</v>
      </c>
      <c r="AQ34" s="152" t="str">
        <f>IF(AK34="","",IF(OR(AK34=100%),"CUMPLIDA","PENDIENTE"))</f>
        <v>CUMPLIDA</v>
      </c>
      <c r="AR34" s="149" t="s">
        <v>831</v>
      </c>
      <c r="AS34" s="153" t="s">
        <v>109</v>
      </c>
      <c r="AT34" s="189" t="s">
        <v>964</v>
      </c>
    </row>
    <row r="35" spans="1:46" s="22" customFormat="1" ht="306" hidden="1" x14ac:dyDescent="0.25">
      <c r="A35" s="37">
        <v>296</v>
      </c>
      <c r="B35" s="66">
        <v>44039</v>
      </c>
      <c r="C35" s="67" t="s">
        <v>172</v>
      </c>
      <c r="D35" s="67" t="s">
        <v>275</v>
      </c>
      <c r="E35" s="66">
        <v>44039</v>
      </c>
      <c r="F35" s="67" t="s">
        <v>300</v>
      </c>
      <c r="G35" s="165" t="s">
        <v>301</v>
      </c>
      <c r="H35" s="68" t="s">
        <v>302</v>
      </c>
      <c r="I35" s="81" t="s">
        <v>303</v>
      </c>
      <c r="J35" s="62" t="s">
        <v>304</v>
      </c>
      <c r="K35" s="77">
        <v>7</v>
      </c>
      <c r="L35" s="74" t="s">
        <v>18</v>
      </c>
      <c r="M35" s="77" t="s">
        <v>305</v>
      </c>
      <c r="N35" s="93">
        <v>1</v>
      </c>
      <c r="O35" s="66">
        <v>44075</v>
      </c>
      <c r="P35" s="73">
        <v>44561</v>
      </c>
      <c r="Q35" s="82" t="s">
        <v>28</v>
      </c>
      <c r="R35" s="67" t="s">
        <v>306</v>
      </c>
      <c r="S35" s="67" t="s">
        <v>307</v>
      </c>
      <c r="T35" s="86" t="s">
        <v>213</v>
      </c>
      <c r="U35" s="138">
        <v>44316</v>
      </c>
      <c r="V35" s="125" t="s">
        <v>667</v>
      </c>
      <c r="W35" s="121">
        <v>0.85709999999999997</v>
      </c>
      <c r="X35" s="122" t="s">
        <v>642</v>
      </c>
      <c r="Y35" s="123"/>
      <c r="Z35" s="117" t="s">
        <v>663</v>
      </c>
      <c r="AA35" s="144">
        <v>44439</v>
      </c>
      <c r="AB35" s="132" t="s">
        <v>727</v>
      </c>
      <c r="AC35" s="131">
        <v>0.71430000000000005</v>
      </c>
      <c r="AD35" s="21" t="s">
        <v>642</v>
      </c>
      <c r="AE35" s="19"/>
      <c r="AF35" s="117" t="s">
        <v>661</v>
      </c>
      <c r="AG35" s="137">
        <v>44561</v>
      </c>
      <c r="AH35" s="75" t="s">
        <v>971</v>
      </c>
      <c r="AI35" s="149">
        <v>7</v>
      </c>
      <c r="AJ35" s="150">
        <f t="shared" si="10"/>
        <v>1</v>
      </c>
      <c r="AK35" s="131">
        <f t="shared" si="9"/>
        <v>1</v>
      </c>
      <c r="AL35" s="131" t="b">
        <f t="shared" ref="AL35" si="19">IF(AI35="","",IF(AG35&gt;P35,IF(AK35&lt;100%,"INCUMPLIDA",IF(AK35=100%,"TERMINADA EXTEMPORANEA"))))</f>
        <v>0</v>
      </c>
      <c r="AM35" s="131" t="str">
        <f t="shared" ref="AM35" si="20">IF(AI35="","",IF(AG35&gt;=P35,IF(AK35=0%,"SIN INICIAR",IF(AK35=100%,"TERMINADA",IF(AK35&gt;0%,"EN PROCESO",IF(AK35&lt;0%,"INCUMPLIDA"))))))</f>
        <v>TERMINADA</v>
      </c>
      <c r="AN35" s="178" t="str">
        <f>IF(AI35="","",IF(AG35&lt;=P35,AM35,IF(AG35&gt;P35,AL35)))</f>
        <v>TERMINADA</v>
      </c>
      <c r="AO35" s="185" t="s">
        <v>972</v>
      </c>
      <c r="AP35" s="171" t="s">
        <v>661</v>
      </c>
      <c r="AQ35" s="152" t="str">
        <f t="shared" si="5"/>
        <v>CUMPLIDA</v>
      </c>
      <c r="AR35" s="149" t="s">
        <v>831</v>
      </c>
      <c r="AS35" s="153" t="s">
        <v>109</v>
      </c>
      <c r="AT35" s="189" t="s">
        <v>964</v>
      </c>
    </row>
    <row r="36" spans="1:46" s="22" customFormat="1" ht="112.2" hidden="1" x14ac:dyDescent="0.25">
      <c r="A36" s="37">
        <v>297</v>
      </c>
      <c r="B36" s="66">
        <v>44039</v>
      </c>
      <c r="C36" s="67" t="s">
        <v>172</v>
      </c>
      <c r="D36" s="67" t="s">
        <v>275</v>
      </c>
      <c r="E36" s="66">
        <v>44039</v>
      </c>
      <c r="F36" s="67" t="s">
        <v>308</v>
      </c>
      <c r="G36" s="165" t="s">
        <v>309</v>
      </c>
      <c r="H36" s="68" t="s">
        <v>188</v>
      </c>
      <c r="I36" s="81" t="s">
        <v>310</v>
      </c>
      <c r="J36" s="77" t="s">
        <v>311</v>
      </c>
      <c r="K36" s="82">
        <v>3</v>
      </c>
      <c r="L36" s="74" t="s">
        <v>18</v>
      </c>
      <c r="M36" s="82" t="s">
        <v>312</v>
      </c>
      <c r="N36" s="94">
        <v>1</v>
      </c>
      <c r="O36" s="66">
        <v>44075</v>
      </c>
      <c r="P36" s="73">
        <v>44561</v>
      </c>
      <c r="Q36" s="77" t="s">
        <v>28</v>
      </c>
      <c r="R36" s="67" t="s">
        <v>64</v>
      </c>
      <c r="S36" s="67" t="s">
        <v>143</v>
      </c>
      <c r="T36" s="86" t="s">
        <v>213</v>
      </c>
      <c r="U36" s="138">
        <v>44316</v>
      </c>
      <c r="V36" s="126" t="s">
        <v>668</v>
      </c>
      <c r="W36" s="121">
        <v>0.33329999999999999</v>
      </c>
      <c r="X36" s="122" t="s">
        <v>642</v>
      </c>
      <c r="Y36" s="123"/>
      <c r="Z36" s="117" t="s">
        <v>661</v>
      </c>
      <c r="AA36" s="143">
        <v>44439</v>
      </c>
      <c r="AB36" s="75" t="s">
        <v>728</v>
      </c>
      <c r="AC36" s="131">
        <v>0.33329999999999999</v>
      </c>
      <c r="AD36" s="21" t="s">
        <v>642</v>
      </c>
      <c r="AE36" s="19"/>
      <c r="AF36" s="117" t="s">
        <v>661</v>
      </c>
      <c r="AG36" s="137">
        <v>44561</v>
      </c>
      <c r="AH36" s="75" t="s">
        <v>873</v>
      </c>
      <c r="AI36" s="149">
        <v>3</v>
      </c>
      <c r="AJ36" s="150">
        <f t="shared" si="10"/>
        <v>1</v>
      </c>
      <c r="AK36" s="131">
        <f t="shared" si="9"/>
        <v>1</v>
      </c>
      <c r="AL36" s="131" t="b">
        <f t="shared" ref="AL36" si="21">IF(AI36="","",IF(AG36&gt;P36,IF(AK36&lt;100%,"INCUMPLIDA",IF(AK36=100%,"TERMINADA EXTEMPORANEA"))))</f>
        <v>0</v>
      </c>
      <c r="AM36" s="131" t="str">
        <f t="shared" ref="AM36" si="22">IF(AI36="","",IF(AG36&gt;=P36,IF(AK36=0%,"SIN INICIAR",IF(AK36=100%,"TERMINADA",IF(AK36&gt;0%,"EN PROCESO",IF(AK36&lt;0%,"INCUMPLIDA"))))))</f>
        <v>TERMINADA</v>
      </c>
      <c r="AN36" s="178" t="str">
        <f>IF(AI36="","",IF(AG36&lt;=P36,AM36,IF(AG36&gt;P36,AL36)))</f>
        <v>TERMINADA</v>
      </c>
      <c r="AO36" s="185" t="s">
        <v>973</v>
      </c>
      <c r="AP36" s="171" t="s">
        <v>661</v>
      </c>
      <c r="AQ36" s="152" t="str">
        <f t="shared" ref="AQ36" si="23">IF(AK36="","",IF(OR(W36=100%,AC36=100%,AK36=100%),"CUMPLIDA","PENDIENTE"))</f>
        <v>CUMPLIDA</v>
      </c>
      <c r="AR36" s="149" t="s">
        <v>831</v>
      </c>
      <c r="AS36" s="153" t="s">
        <v>109</v>
      </c>
      <c r="AT36" s="189" t="s">
        <v>964</v>
      </c>
    </row>
    <row r="37" spans="1:46" s="22" customFormat="1" ht="204" hidden="1" x14ac:dyDescent="0.25">
      <c r="A37" s="37">
        <v>301</v>
      </c>
      <c r="B37" s="66">
        <v>44039</v>
      </c>
      <c r="C37" s="67" t="s">
        <v>172</v>
      </c>
      <c r="D37" s="67" t="s">
        <v>275</v>
      </c>
      <c r="E37" s="66">
        <v>44039</v>
      </c>
      <c r="F37" s="67" t="s">
        <v>313</v>
      </c>
      <c r="G37" s="164" t="s">
        <v>314</v>
      </c>
      <c r="H37" s="68" t="s">
        <v>188</v>
      </c>
      <c r="I37" s="95" t="s">
        <v>315</v>
      </c>
      <c r="J37" s="77" t="s">
        <v>316</v>
      </c>
      <c r="K37" s="82">
        <v>3</v>
      </c>
      <c r="L37" s="67" t="s">
        <v>18</v>
      </c>
      <c r="M37" s="82" t="s">
        <v>286</v>
      </c>
      <c r="N37" s="93">
        <v>1</v>
      </c>
      <c r="O37" s="66">
        <v>44075</v>
      </c>
      <c r="P37" s="73">
        <v>44561</v>
      </c>
      <c r="Q37" s="82" t="s">
        <v>28</v>
      </c>
      <c r="R37" s="67" t="s">
        <v>64</v>
      </c>
      <c r="S37" s="67" t="s">
        <v>143</v>
      </c>
      <c r="T37" s="86" t="s">
        <v>213</v>
      </c>
      <c r="U37" s="138">
        <v>44316</v>
      </c>
      <c r="V37" s="125" t="s">
        <v>669</v>
      </c>
      <c r="W37" s="121">
        <v>0.33329999999999999</v>
      </c>
      <c r="X37" s="122" t="s">
        <v>642</v>
      </c>
      <c r="Y37" s="123"/>
      <c r="Z37" s="117" t="s">
        <v>661</v>
      </c>
      <c r="AA37" s="143">
        <v>44439</v>
      </c>
      <c r="AB37" s="75" t="s">
        <v>729</v>
      </c>
      <c r="AC37" s="131">
        <v>0.66669999999999996</v>
      </c>
      <c r="AD37" s="21" t="s">
        <v>642</v>
      </c>
      <c r="AE37" s="19"/>
      <c r="AF37" s="117" t="s">
        <v>661</v>
      </c>
      <c r="AG37" s="137">
        <v>44561</v>
      </c>
      <c r="AH37" s="82" t="s">
        <v>872</v>
      </c>
      <c r="AI37" s="149">
        <v>3</v>
      </c>
      <c r="AJ37" s="150">
        <f t="shared" si="10"/>
        <v>1</v>
      </c>
      <c r="AK37" s="131">
        <f t="shared" si="9"/>
        <v>1</v>
      </c>
      <c r="AL37" s="131" t="b">
        <f t="shared" ref="AL37" si="24">IF(AI37="","",IF(AG37&gt;P37,IF(AK37&lt;100%,"INCUMPLIDA",IF(AK37=100%,"TERMINADA EXTEMPORANEA"))))</f>
        <v>0</v>
      </c>
      <c r="AM37" s="131" t="str">
        <f t="shared" ref="AM37" si="25">IF(AI37="","",IF(AG37&gt;=P37,IF(AK37=0%,"SIN INICIAR",IF(AK37=100%,"TERMINADA",IF(AK37&gt;0%,"EN PROCESO",IF(AK37&lt;0%,"INCUMPLIDA"))))))</f>
        <v>TERMINADA</v>
      </c>
      <c r="AN37" s="178" t="str">
        <f>IF(AI37="","",IF(AG37&lt;=P37,AM37,IF(AG37&gt;P37,AL37)))</f>
        <v>TERMINADA</v>
      </c>
      <c r="AO37" s="185" t="s">
        <v>974</v>
      </c>
      <c r="AP37" s="171" t="s">
        <v>661</v>
      </c>
      <c r="AQ37" s="152" t="str">
        <f t="shared" ref="AQ37" si="26">IF(AK37="","",IF(OR(W37=100%,AC37=100%,AK37=100%),"CUMPLIDA","PENDIENTE"))</f>
        <v>CUMPLIDA</v>
      </c>
      <c r="AR37" s="149" t="s">
        <v>831</v>
      </c>
      <c r="AS37" s="153" t="s">
        <v>109</v>
      </c>
      <c r="AT37" s="189" t="s">
        <v>964</v>
      </c>
    </row>
    <row r="38" spans="1:46" s="22" customFormat="1" ht="112.2" hidden="1" x14ac:dyDescent="0.25">
      <c r="A38" s="37">
        <v>305</v>
      </c>
      <c r="B38" s="83">
        <v>44106</v>
      </c>
      <c r="C38" s="84" t="s">
        <v>172</v>
      </c>
      <c r="D38" s="84" t="s">
        <v>317</v>
      </c>
      <c r="E38" s="83">
        <v>44106</v>
      </c>
      <c r="F38" s="84" t="s">
        <v>318</v>
      </c>
      <c r="G38" s="53" t="s">
        <v>319</v>
      </c>
      <c r="H38" s="86" t="s">
        <v>320</v>
      </c>
      <c r="I38" s="65" t="s">
        <v>321</v>
      </c>
      <c r="J38" s="59" t="s">
        <v>322</v>
      </c>
      <c r="K38" s="52">
        <v>4</v>
      </c>
      <c r="L38" s="84" t="s">
        <v>18</v>
      </c>
      <c r="M38" s="52" t="s">
        <v>323</v>
      </c>
      <c r="N38" s="90">
        <v>1</v>
      </c>
      <c r="O38" s="83">
        <v>44119</v>
      </c>
      <c r="P38" s="83">
        <v>44484</v>
      </c>
      <c r="Q38" s="52" t="s">
        <v>71</v>
      </c>
      <c r="R38" s="77" t="s">
        <v>44</v>
      </c>
      <c r="S38" s="77" t="s">
        <v>68</v>
      </c>
      <c r="T38" s="86" t="s">
        <v>213</v>
      </c>
      <c r="U38" s="138">
        <v>44316</v>
      </c>
      <c r="V38" s="119" t="s">
        <v>670</v>
      </c>
      <c r="W38" s="121">
        <v>0.2</v>
      </c>
      <c r="X38" s="122" t="s">
        <v>642</v>
      </c>
      <c r="Y38" s="123"/>
      <c r="Z38" s="117" t="s">
        <v>643</v>
      </c>
      <c r="AA38" s="143">
        <v>44439</v>
      </c>
      <c r="AB38" s="119" t="s">
        <v>730</v>
      </c>
      <c r="AC38" s="131">
        <v>0.4</v>
      </c>
      <c r="AD38" s="21" t="s">
        <v>642</v>
      </c>
      <c r="AE38" s="19"/>
      <c r="AF38" s="117" t="s">
        <v>643</v>
      </c>
      <c r="AG38" s="137">
        <v>44561</v>
      </c>
      <c r="AH38" s="148" t="s">
        <v>907</v>
      </c>
      <c r="AI38" s="149">
        <v>4</v>
      </c>
      <c r="AJ38" s="150">
        <f t="shared" si="10"/>
        <v>1</v>
      </c>
      <c r="AK38" s="131">
        <f t="shared" si="9"/>
        <v>1</v>
      </c>
      <c r="AL38" s="131" t="str">
        <f t="shared" si="11"/>
        <v>TERMINADA EXTEMPORANEA</v>
      </c>
      <c r="AM38" s="131" t="str">
        <f t="shared" si="12"/>
        <v>TERMINADA</v>
      </c>
      <c r="AN38" s="178" t="str">
        <f>IF(AI38="","",IF(AG38&gt;P38,AM38,IF(AG38&lt;P38,AL38)))</f>
        <v>TERMINADA</v>
      </c>
      <c r="AO38" s="183" t="s">
        <v>908</v>
      </c>
      <c r="AP38" s="171" t="s">
        <v>643</v>
      </c>
      <c r="AQ38" s="152" t="str">
        <f t="shared" si="5"/>
        <v>CUMPLIDA</v>
      </c>
      <c r="AR38" s="149" t="s">
        <v>909</v>
      </c>
      <c r="AS38" s="153" t="s">
        <v>103</v>
      </c>
      <c r="AT38" s="189" t="s">
        <v>964</v>
      </c>
    </row>
    <row r="39" spans="1:46" s="22" customFormat="1" ht="306" hidden="1" x14ac:dyDescent="0.25">
      <c r="A39" s="37">
        <v>306</v>
      </c>
      <c r="B39" s="83">
        <v>44106</v>
      </c>
      <c r="C39" s="84" t="s">
        <v>172</v>
      </c>
      <c r="D39" s="84" t="s">
        <v>317</v>
      </c>
      <c r="E39" s="83">
        <v>44106</v>
      </c>
      <c r="F39" s="84" t="s">
        <v>300</v>
      </c>
      <c r="G39" s="53" t="s">
        <v>324</v>
      </c>
      <c r="H39" s="86" t="s">
        <v>320</v>
      </c>
      <c r="I39" s="65" t="s">
        <v>325</v>
      </c>
      <c r="J39" s="52" t="s">
        <v>326</v>
      </c>
      <c r="K39" s="52">
        <v>7</v>
      </c>
      <c r="L39" s="84" t="s">
        <v>18</v>
      </c>
      <c r="M39" s="52" t="s">
        <v>327</v>
      </c>
      <c r="N39" s="90">
        <v>1</v>
      </c>
      <c r="O39" s="83">
        <v>44119</v>
      </c>
      <c r="P39" s="83">
        <v>44484</v>
      </c>
      <c r="Q39" s="52" t="s">
        <v>71</v>
      </c>
      <c r="R39" s="77" t="s">
        <v>44</v>
      </c>
      <c r="S39" s="77" t="s">
        <v>68</v>
      </c>
      <c r="T39" s="86" t="s">
        <v>213</v>
      </c>
      <c r="U39" s="138">
        <v>44316</v>
      </c>
      <c r="V39" s="119" t="s">
        <v>671</v>
      </c>
      <c r="W39" s="121">
        <v>0.28570000000000001</v>
      </c>
      <c r="X39" s="122" t="s">
        <v>642</v>
      </c>
      <c r="Y39" s="123"/>
      <c r="Z39" s="117" t="s">
        <v>643</v>
      </c>
      <c r="AA39" s="143">
        <v>44439</v>
      </c>
      <c r="AB39" s="119" t="s">
        <v>731</v>
      </c>
      <c r="AC39" s="130">
        <v>0.42859999999999998</v>
      </c>
      <c r="AD39" s="21" t="s">
        <v>642</v>
      </c>
      <c r="AE39" s="19"/>
      <c r="AF39" s="117" t="s">
        <v>643</v>
      </c>
      <c r="AG39" s="137">
        <v>44561</v>
      </c>
      <c r="AH39" s="148" t="s">
        <v>961</v>
      </c>
      <c r="AI39" s="149">
        <v>4</v>
      </c>
      <c r="AJ39" s="150">
        <f t="shared" si="10"/>
        <v>0.5714285714285714</v>
      </c>
      <c r="AK39" s="131">
        <f t="shared" si="9"/>
        <v>0.5714285714285714</v>
      </c>
      <c r="AL39" s="131" t="str">
        <f t="shared" si="11"/>
        <v>INCUMPLIDA</v>
      </c>
      <c r="AM39" s="131" t="str">
        <f t="shared" si="12"/>
        <v>EN PROCESO</v>
      </c>
      <c r="AN39" s="158" t="str">
        <f t="shared" si="4"/>
        <v>INCUMPLIDA</v>
      </c>
      <c r="AO39" s="183" t="s">
        <v>975</v>
      </c>
      <c r="AP39" s="171" t="s">
        <v>643</v>
      </c>
      <c r="AQ39" s="152" t="str">
        <f t="shared" si="5"/>
        <v>PENDIENTE</v>
      </c>
      <c r="AR39" s="149"/>
      <c r="AS39" s="153"/>
      <c r="AT39" s="189"/>
    </row>
    <row r="40" spans="1:46" s="22" customFormat="1" ht="115.2" hidden="1" customHeight="1" x14ac:dyDescent="0.25">
      <c r="A40" s="37">
        <v>311</v>
      </c>
      <c r="B40" s="51">
        <v>44041</v>
      </c>
      <c r="C40" s="52" t="s">
        <v>172</v>
      </c>
      <c r="D40" s="52" t="s">
        <v>328</v>
      </c>
      <c r="E40" s="51">
        <v>44041</v>
      </c>
      <c r="F40" s="52" t="s">
        <v>329</v>
      </c>
      <c r="G40" s="89" t="s">
        <v>330</v>
      </c>
      <c r="H40" s="54" t="s">
        <v>331</v>
      </c>
      <c r="I40" s="65" t="s">
        <v>332</v>
      </c>
      <c r="J40" s="59" t="s">
        <v>333</v>
      </c>
      <c r="K40" s="59">
        <v>4</v>
      </c>
      <c r="L40" s="59" t="s">
        <v>191</v>
      </c>
      <c r="M40" s="52" t="s">
        <v>334</v>
      </c>
      <c r="N40" s="96">
        <v>1</v>
      </c>
      <c r="O40" s="58">
        <v>44105</v>
      </c>
      <c r="P40" s="58">
        <v>44469</v>
      </c>
      <c r="Q40" s="59" t="s">
        <v>30</v>
      </c>
      <c r="R40" s="57" t="s">
        <v>64</v>
      </c>
      <c r="S40" s="64" t="s">
        <v>335</v>
      </c>
      <c r="T40" s="86" t="s">
        <v>213</v>
      </c>
      <c r="U40" s="138">
        <v>44316</v>
      </c>
      <c r="V40" s="118" t="s">
        <v>672</v>
      </c>
      <c r="W40" s="121">
        <v>0.25</v>
      </c>
      <c r="X40" s="122" t="s">
        <v>642</v>
      </c>
      <c r="Y40" s="123"/>
      <c r="Z40" s="117" t="s">
        <v>640</v>
      </c>
      <c r="AA40" s="143">
        <v>44439</v>
      </c>
      <c r="AB40" s="128" t="s">
        <v>732</v>
      </c>
      <c r="AC40" s="131">
        <v>0.75</v>
      </c>
      <c r="AD40" s="21" t="s">
        <v>642</v>
      </c>
      <c r="AE40" s="19"/>
      <c r="AF40" s="117" t="s">
        <v>640</v>
      </c>
      <c r="AG40" s="137">
        <v>44561</v>
      </c>
      <c r="AH40" s="148" t="s">
        <v>854</v>
      </c>
      <c r="AI40" s="149">
        <v>4</v>
      </c>
      <c r="AJ40" s="150">
        <f t="shared" si="10"/>
        <v>1</v>
      </c>
      <c r="AK40" s="131">
        <f t="shared" si="9"/>
        <v>1</v>
      </c>
      <c r="AL40" s="131" t="str">
        <f t="shared" si="11"/>
        <v>TERMINADA EXTEMPORANEA</v>
      </c>
      <c r="AM40" s="131" t="str">
        <f t="shared" si="12"/>
        <v>TERMINADA</v>
      </c>
      <c r="AN40" s="158" t="str">
        <f t="shared" si="4"/>
        <v>TERMINADA EXTEMPORANEA</v>
      </c>
      <c r="AO40" s="186" t="s">
        <v>923</v>
      </c>
      <c r="AP40" s="171" t="s">
        <v>640</v>
      </c>
      <c r="AQ40" s="152" t="str">
        <f t="shared" si="5"/>
        <v>CUMPLIDA</v>
      </c>
      <c r="AR40" s="149" t="s">
        <v>831</v>
      </c>
      <c r="AS40" s="153" t="s">
        <v>109</v>
      </c>
      <c r="AT40" s="189" t="s">
        <v>964</v>
      </c>
    </row>
    <row r="41" spans="1:46" s="22" customFormat="1" ht="105.75" hidden="1" customHeight="1" x14ac:dyDescent="0.25">
      <c r="A41" s="37">
        <v>312</v>
      </c>
      <c r="B41" s="51">
        <v>44041</v>
      </c>
      <c r="C41" s="52" t="s">
        <v>172</v>
      </c>
      <c r="D41" s="52" t="s">
        <v>328</v>
      </c>
      <c r="E41" s="51">
        <v>44041</v>
      </c>
      <c r="F41" s="52" t="s">
        <v>336</v>
      </c>
      <c r="G41" s="89" t="s">
        <v>337</v>
      </c>
      <c r="H41" s="54" t="s">
        <v>331</v>
      </c>
      <c r="I41" s="65" t="s">
        <v>338</v>
      </c>
      <c r="J41" s="59" t="s">
        <v>785</v>
      </c>
      <c r="K41" s="59">
        <v>3</v>
      </c>
      <c r="L41" s="59" t="s">
        <v>191</v>
      </c>
      <c r="M41" s="52" t="s">
        <v>334</v>
      </c>
      <c r="N41" s="96">
        <v>1</v>
      </c>
      <c r="O41" s="58">
        <v>44105</v>
      </c>
      <c r="P41" s="58">
        <v>44469</v>
      </c>
      <c r="Q41" s="59" t="s">
        <v>30</v>
      </c>
      <c r="R41" s="57" t="s">
        <v>64</v>
      </c>
      <c r="S41" s="64" t="s">
        <v>335</v>
      </c>
      <c r="T41" s="86" t="s">
        <v>213</v>
      </c>
      <c r="U41" s="138">
        <v>44316</v>
      </c>
      <c r="V41" s="118" t="s">
        <v>673</v>
      </c>
      <c r="W41" s="121">
        <v>0</v>
      </c>
      <c r="X41" s="122" t="s">
        <v>674</v>
      </c>
      <c r="Y41" s="123"/>
      <c r="Z41" s="117" t="s">
        <v>640</v>
      </c>
      <c r="AA41" s="143">
        <v>44439</v>
      </c>
      <c r="AB41" s="118" t="s">
        <v>733</v>
      </c>
      <c r="AC41" s="131">
        <v>0</v>
      </c>
      <c r="AD41" s="116" t="s">
        <v>674</v>
      </c>
      <c r="AE41" s="19"/>
      <c r="AF41" s="117" t="s">
        <v>640</v>
      </c>
      <c r="AG41" s="137">
        <v>44561</v>
      </c>
      <c r="AH41" s="148" t="s">
        <v>855</v>
      </c>
      <c r="AI41" s="149">
        <v>3</v>
      </c>
      <c r="AJ41" s="150">
        <f t="shared" si="10"/>
        <v>1</v>
      </c>
      <c r="AK41" s="131">
        <f t="shared" si="9"/>
        <v>1</v>
      </c>
      <c r="AL41" s="131" t="str">
        <f t="shared" si="11"/>
        <v>TERMINADA EXTEMPORANEA</v>
      </c>
      <c r="AM41" s="131" t="str">
        <f t="shared" si="12"/>
        <v>TERMINADA</v>
      </c>
      <c r="AN41" s="158" t="str">
        <f t="shared" si="4"/>
        <v>TERMINADA EXTEMPORANEA</v>
      </c>
      <c r="AO41" s="186" t="s">
        <v>924</v>
      </c>
      <c r="AP41" s="171" t="s">
        <v>640</v>
      </c>
      <c r="AQ41" s="152" t="str">
        <f t="shared" si="5"/>
        <v>CUMPLIDA</v>
      </c>
      <c r="AR41" s="149" t="s">
        <v>831</v>
      </c>
      <c r="AS41" s="153" t="s">
        <v>109</v>
      </c>
      <c r="AT41" s="189" t="s">
        <v>964</v>
      </c>
    </row>
    <row r="42" spans="1:46" s="22" customFormat="1" ht="157.19999999999999" hidden="1" customHeight="1" x14ac:dyDescent="0.25">
      <c r="A42" s="37">
        <v>319</v>
      </c>
      <c r="B42" s="45">
        <v>44056</v>
      </c>
      <c r="C42" s="44" t="s">
        <v>98</v>
      </c>
      <c r="D42" s="44" t="s">
        <v>328</v>
      </c>
      <c r="E42" s="45">
        <v>44043</v>
      </c>
      <c r="F42" s="44" t="s">
        <v>340</v>
      </c>
      <c r="G42" s="46" t="s">
        <v>341</v>
      </c>
      <c r="H42" s="47" t="s">
        <v>104</v>
      </c>
      <c r="I42" s="37" t="s">
        <v>342</v>
      </c>
      <c r="J42" s="44" t="s">
        <v>343</v>
      </c>
      <c r="K42" s="44">
        <v>3</v>
      </c>
      <c r="L42" s="44" t="s">
        <v>344</v>
      </c>
      <c r="M42" s="44" t="s">
        <v>345</v>
      </c>
      <c r="N42" s="48">
        <v>1</v>
      </c>
      <c r="O42" s="45">
        <v>44075</v>
      </c>
      <c r="P42" s="278">
        <v>44196</v>
      </c>
      <c r="Q42" s="44" t="s">
        <v>346</v>
      </c>
      <c r="R42" s="44" t="s">
        <v>50</v>
      </c>
      <c r="S42" s="57" t="s">
        <v>205</v>
      </c>
      <c r="T42" s="86" t="s">
        <v>213</v>
      </c>
      <c r="U42" s="138">
        <v>44316</v>
      </c>
      <c r="V42" s="119" t="s">
        <v>675</v>
      </c>
      <c r="W42" s="121">
        <v>0.33329999999999999</v>
      </c>
      <c r="X42" s="122" t="s">
        <v>636</v>
      </c>
      <c r="Y42" s="123"/>
      <c r="Z42" s="117" t="s">
        <v>643</v>
      </c>
      <c r="AA42" s="143">
        <v>44439</v>
      </c>
      <c r="AB42" s="119" t="s">
        <v>734</v>
      </c>
      <c r="AC42" s="131">
        <v>0.66700000000000004</v>
      </c>
      <c r="AD42" s="116" t="s">
        <v>636</v>
      </c>
      <c r="AE42" s="19"/>
      <c r="AF42" s="117" t="s">
        <v>643</v>
      </c>
      <c r="AG42" s="137">
        <v>44561</v>
      </c>
      <c r="AH42" s="148" t="s">
        <v>829</v>
      </c>
      <c r="AI42" s="149">
        <v>2</v>
      </c>
      <c r="AJ42" s="150">
        <f t="shared" si="10"/>
        <v>0.66666666666666663</v>
      </c>
      <c r="AK42" s="131">
        <f t="shared" si="9"/>
        <v>0.66666666666666663</v>
      </c>
      <c r="AL42" s="131" t="str">
        <f t="shared" si="11"/>
        <v>INCUMPLIDA</v>
      </c>
      <c r="AM42" s="131" t="str">
        <f t="shared" si="12"/>
        <v>EN PROCESO</v>
      </c>
      <c r="AN42" s="158" t="str">
        <f t="shared" ref="AN42:AN63" si="27">IF(AI42="","",IF(AG42&lt;P42,AM42,IF(AG42&gt;=P42,AL42)))</f>
        <v>INCUMPLIDA</v>
      </c>
      <c r="AO42" s="183" t="s">
        <v>925</v>
      </c>
      <c r="AP42" s="171" t="s">
        <v>643</v>
      </c>
      <c r="AQ42" s="152" t="str">
        <f t="shared" ref="AQ42:AQ71" si="28">IF(AK42="","",IF(OR(W42=100%,AC42=100%,AK42=100%),"CUMPLIDA","PENDIENTE"))</f>
        <v>PENDIENTE</v>
      </c>
      <c r="AR42" s="149"/>
      <c r="AS42" s="153"/>
      <c r="AT42" s="189"/>
    </row>
    <row r="43" spans="1:46" s="22" customFormat="1" ht="81.599999999999994" hidden="1" x14ac:dyDescent="0.25">
      <c r="A43" s="37">
        <v>321</v>
      </c>
      <c r="B43" s="45">
        <v>44056</v>
      </c>
      <c r="C43" s="44" t="s">
        <v>98</v>
      </c>
      <c r="D43" s="44" t="s">
        <v>328</v>
      </c>
      <c r="E43" s="45">
        <v>44043</v>
      </c>
      <c r="F43" s="44" t="s">
        <v>347</v>
      </c>
      <c r="G43" s="46" t="s">
        <v>348</v>
      </c>
      <c r="H43" s="47" t="s">
        <v>104</v>
      </c>
      <c r="I43" s="37" t="s">
        <v>349</v>
      </c>
      <c r="J43" s="44" t="s">
        <v>350</v>
      </c>
      <c r="K43" s="44">
        <v>3</v>
      </c>
      <c r="L43" s="44" t="s">
        <v>351</v>
      </c>
      <c r="M43" s="44" t="s">
        <v>345</v>
      </c>
      <c r="N43" s="48">
        <v>1</v>
      </c>
      <c r="O43" s="45">
        <v>44075</v>
      </c>
      <c r="P43" s="45">
        <v>44196</v>
      </c>
      <c r="Q43" s="44" t="s">
        <v>346</v>
      </c>
      <c r="R43" s="44" t="s">
        <v>50</v>
      </c>
      <c r="S43" s="57" t="s">
        <v>205</v>
      </c>
      <c r="T43" s="86" t="s">
        <v>213</v>
      </c>
      <c r="U43" s="138">
        <v>44316</v>
      </c>
      <c r="V43" s="119" t="s">
        <v>676</v>
      </c>
      <c r="W43" s="121">
        <v>0.66669999999999996</v>
      </c>
      <c r="X43" s="122" t="s">
        <v>636</v>
      </c>
      <c r="Y43" s="123"/>
      <c r="Z43" s="117" t="s">
        <v>643</v>
      </c>
      <c r="AA43" s="143">
        <v>44439</v>
      </c>
      <c r="AB43" s="119" t="s">
        <v>735</v>
      </c>
      <c r="AC43" s="131">
        <v>0.66700000000000004</v>
      </c>
      <c r="AD43" s="116" t="s">
        <v>636</v>
      </c>
      <c r="AE43" s="19"/>
      <c r="AF43" s="117" t="s">
        <v>643</v>
      </c>
      <c r="AG43" s="137">
        <v>44561</v>
      </c>
      <c r="AH43" s="148" t="s">
        <v>830</v>
      </c>
      <c r="AI43" s="149">
        <v>3</v>
      </c>
      <c r="AJ43" s="150">
        <f t="shared" si="10"/>
        <v>1</v>
      </c>
      <c r="AK43" s="131">
        <f t="shared" si="9"/>
        <v>1</v>
      </c>
      <c r="AL43" s="131" t="str">
        <f t="shared" si="11"/>
        <v>TERMINADA EXTEMPORANEA</v>
      </c>
      <c r="AM43" s="131" t="str">
        <f t="shared" si="12"/>
        <v>TERMINADA</v>
      </c>
      <c r="AN43" s="158" t="str">
        <f t="shared" si="27"/>
        <v>TERMINADA EXTEMPORANEA</v>
      </c>
      <c r="AO43" s="183" t="s">
        <v>976</v>
      </c>
      <c r="AP43" s="171" t="s">
        <v>643</v>
      </c>
      <c r="AQ43" s="152" t="str">
        <f t="shared" si="28"/>
        <v>CUMPLIDA</v>
      </c>
      <c r="AR43" s="149" t="s">
        <v>831</v>
      </c>
      <c r="AS43" s="153" t="s">
        <v>109</v>
      </c>
      <c r="AT43" s="189" t="s">
        <v>964</v>
      </c>
    </row>
    <row r="44" spans="1:46" s="22" customFormat="1" ht="112.2" hidden="1" x14ac:dyDescent="0.25">
      <c r="A44" s="37">
        <v>322</v>
      </c>
      <c r="B44" s="45">
        <v>44056</v>
      </c>
      <c r="C44" s="44" t="s">
        <v>98</v>
      </c>
      <c r="D44" s="44" t="s">
        <v>328</v>
      </c>
      <c r="E44" s="45">
        <v>44043</v>
      </c>
      <c r="F44" s="44" t="s">
        <v>352</v>
      </c>
      <c r="G44" s="46" t="s">
        <v>353</v>
      </c>
      <c r="H44" s="47" t="s">
        <v>104</v>
      </c>
      <c r="I44" s="37" t="s">
        <v>354</v>
      </c>
      <c r="J44" s="180" t="s">
        <v>355</v>
      </c>
      <c r="K44" s="44">
        <v>1</v>
      </c>
      <c r="L44" s="44" t="s">
        <v>344</v>
      </c>
      <c r="M44" s="44" t="s">
        <v>345</v>
      </c>
      <c r="N44" s="48">
        <v>1</v>
      </c>
      <c r="O44" s="45">
        <v>44075</v>
      </c>
      <c r="P44" s="278">
        <v>44196</v>
      </c>
      <c r="Q44" s="44" t="s">
        <v>346</v>
      </c>
      <c r="R44" s="44" t="s">
        <v>50</v>
      </c>
      <c r="S44" s="57" t="s">
        <v>205</v>
      </c>
      <c r="T44" s="86" t="s">
        <v>213</v>
      </c>
      <c r="U44" s="138">
        <v>44316</v>
      </c>
      <c r="V44" s="118" t="s">
        <v>677</v>
      </c>
      <c r="W44" s="121">
        <v>0</v>
      </c>
      <c r="X44" s="122" t="s">
        <v>636</v>
      </c>
      <c r="Y44" s="123"/>
      <c r="Z44" s="117" t="s">
        <v>643</v>
      </c>
      <c r="AA44" s="143">
        <v>44439</v>
      </c>
      <c r="AB44" s="118" t="s">
        <v>736</v>
      </c>
      <c r="AC44" s="131">
        <v>0.5</v>
      </c>
      <c r="AD44" s="116" t="s">
        <v>636</v>
      </c>
      <c r="AE44" s="19"/>
      <c r="AF44" s="117" t="s">
        <v>643</v>
      </c>
      <c r="AG44" s="137">
        <v>44561</v>
      </c>
      <c r="AH44" s="148" t="s">
        <v>824</v>
      </c>
      <c r="AI44" s="149">
        <v>0</v>
      </c>
      <c r="AJ44" s="150">
        <f t="shared" si="10"/>
        <v>0</v>
      </c>
      <c r="AK44" s="131">
        <f t="shared" si="9"/>
        <v>0</v>
      </c>
      <c r="AL44" s="131" t="str">
        <f t="shared" si="11"/>
        <v>INCUMPLIDA</v>
      </c>
      <c r="AM44" s="131" t="str">
        <f t="shared" si="12"/>
        <v>SIN INICIAR</v>
      </c>
      <c r="AN44" s="158" t="str">
        <f>IF(AI44="","",IF(AG44&gt;P44,AM44,IF(AG44&lt;P44,AL44)))</f>
        <v>SIN INICIAR</v>
      </c>
      <c r="AO44" s="183" t="s">
        <v>926</v>
      </c>
      <c r="AP44" s="171" t="s">
        <v>643</v>
      </c>
      <c r="AQ44" s="152" t="str">
        <f t="shared" si="28"/>
        <v>PENDIENTE</v>
      </c>
      <c r="AR44" s="149"/>
      <c r="AS44" s="153"/>
      <c r="AT44" s="189"/>
    </row>
    <row r="45" spans="1:46" s="22" customFormat="1" ht="71.400000000000006" hidden="1" x14ac:dyDescent="0.25">
      <c r="A45" s="97">
        <v>325</v>
      </c>
      <c r="B45" s="45">
        <v>44110</v>
      </c>
      <c r="C45" s="52" t="s">
        <v>172</v>
      </c>
      <c r="D45" s="44" t="s">
        <v>356</v>
      </c>
      <c r="E45" s="45">
        <v>44110</v>
      </c>
      <c r="F45" s="44">
        <v>1</v>
      </c>
      <c r="G45" s="89" t="s">
        <v>357</v>
      </c>
      <c r="H45" s="54" t="s">
        <v>358</v>
      </c>
      <c r="I45" s="55" t="s">
        <v>359</v>
      </c>
      <c r="J45" s="98" t="s">
        <v>360</v>
      </c>
      <c r="K45" s="44">
        <v>1</v>
      </c>
      <c r="L45" s="99" t="s">
        <v>18</v>
      </c>
      <c r="M45" s="52" t="s">
        <v>361</v>
      </c>
      <c r="N45" s="56">
        <v>1</v>
      </c>
      <c r="O45" s="58">
        <v>44136</v>
      </c>
      <c r="P45" s="51">
        <v>44561</v>
      </c>
      <c r="Q45" s="52" t="s">
        <v>26</v>
      </c>
      <c r="R45" s="57" t="s">
        <v>40</v>
      </c>
      <c r="S45" s="57" t="s">
        <v>140</v>
      </c>
      <c r="T45" s="54" t="s">
        <v>213</v>
      </c>
      <c r="U45" s="138">
        <v>44316</v>
      </c>
      <c r="V45" s="114" t="s">
        <v>678</v>
      </c>
      <c r="W45" s="121">
        <v>0</v>
      </c>
      <c r="X45" s="122" t="s">
        <v>674</v>
      </c>
      <c r="Y45" s="123"/>
      <c r="Z45" s="117" t="s">
        <v>637</v>
      </c>
      <c r="AA45" s="143">
        <v>44439</v>
      </c>
      <c r="AB45" s="114" t="s">
        <v>737</v>
      </c>
      <c r="AC45" s="131">
        <v>0.5</v>
      </c>
      <c r="AD45" s="21" t="s">
        <v>642</v>
      </c>
      <c r="AE45" s="19"/>
      <c r="AF45" s="117" t="s">
        <v>637</v>
      </c>
      <c r="AG45" s="137">
        <v>44561</v>
      </c>
      <c r="AH45" s="46" t="s">
        <v>881</v>
      </c>
      <c r="AI45" s="149">
        <v>0.5</v>
      </c>
      <c r="AJ45" s="150">
        <f t="shared" si="10"/>
        <v>0.5</v>
      </c>
      <c r="AK45" s="131">
        <f t="shared" si="9"/>
        <v>0.5</v>
      </c>
      <c r="AL45" s="131" t="str">
        <f>IF(AI45="","",IF(AG45&gt;=P45,IF(AK45&lt;100%,"INCUMPLIDA",IF(AK45=100%,"TERMINADA EXTEMPORANEA"))))</f>
        <v>INCUMPLIDA</v>
      </c>
      <c r="AM45" s="131" t="b">
        <f>IF(AI45="","",IF(AG45&lt;P45,IF(AK45=0%,"SIN INICIAR",IF(AK45=100%,"TERMINADA",IF(AK45&gt;0%,"EN PROCESO",IF(AK45&lt;0%,"INCUMPLIDA"))))))</f>
        <v>0</v>
      </c>
      <c r="AN45" s="158" t="str">
        <f t="shared" ref="AN45" si="29">IF(AI45="","",IF(AG45&lt;P45,AM45,IF(AG45&gt;=P45,AL45)))</f>
        <v>INCUMPLIDA</v>
      </c>
      <c r="AO45" s="181" t="s">
        <v>882</v>
      </c>
      <c r="AP45" s="171" t="s">
        <v>637</v>
      </c>
      <c r="AQ45" s="152" t="str">
        <f t="shared" si="28"/>
        <v>PENDIENTE</v>
      </c>
      <c r="AR45" s="149"/>
      <c r="AS45" s="153"/>
      <c r="AT45" s="189"/>
    </row>
    <row r="46" spans="1:46" s="22" customFormat="1" ht="122.4" hidden="1" x14ac:dyDescent="0.25">
      <c r="A46" s="97">
        <v>326</v>
      </c>
      <c r="B46" s="45">
        <v>44110</v>
      </c>
      <c r="C46" s="52" t="s">
        <v>172</v>
      </c>
      <c r="D46" s="44" t="s">
        <v>356</v>
      </c>
      <c r="E46" s="45">
        <v>44110</v>
      </c>
      <c r="F46" s="44">
        <v>2</v>
      </c>
      <c r="G46" s="89" t="s">
        <v>362</v>
      </c>
      <c r="H46" s="54" t="s">
        <v>358</v>
      </c>
      <c r="I46" s="55" t="s">
        <v>363</v>
      </c>
      <c r="J46" s="44" t="s">
        <v>364</v>
      </c>
      <c r="K46" s="44">
        <v>2</v>
      </c>
      <c r="L46" s="99" t="s">
        <v>18</v>
      </c>
      <c r="M46" s="52" t="s">
        <v>365</v>
      </c>
      <c r="N46" s="56">
        <v>1</v>
      </c>
      <c r="O46" s="58">
        <v>44136</v>
      </c>
      <c r="P46" s="51">
        <v>44561</v>
      </c>
      <c r="Q46" s="52" t="s">
        <v>26</v>
      </c>
      <c r="R46" s="57" t="s">
        <v>40</v>
      </c>
      <c r="S46" s="57" t="s">
        <v>140</v>
      </c>
      <c r="T46" s="54" t="s">
        <v>213</v>
      </c>
      <c r="U46" s="138">
        <v>44316</v>
      </c>
      <c r="V46" s="114" t="s">
        <v>679</v>
      </c>
      <c r="W46" s="121">
        <v>0.5</v>
      </c>
      <c r="X46" s="122" t="s">
        <v>642</v>
      </c>
      <c r="Y46" s="123"/>
      <c r="Z46" s="117" t="s">
        <v>637</v>
      </c>
      <c r="AA46" s="143">
        <v>44439</v>
      </c>
      <c r="AB46" s="114" t="s">
        <v>738</v>
      </c>
      <c r="AC46" s="131">
        <v>0.5</v>
      </c>
      <c r="AD46" s="21" t="s">
        <v>642</v>
      </c>
      <c r="AE46" s="19"/>
      <c r="AF46" s="117" t="s">
        <v>637</v>
      </c>
      <c r="AG46" s="137">
        <v>44561</v>
      </c>
      <c r="AH46" s="148" t="s">
        <v>824</v>
      </c>
      <c r="AI46" s="149">
        <v>1</v>
      </c>
      <c r="AJ46" s="150">
        <f t="shared" si="10"/>
        <v>0.5</v>
      </c>
      <c r="AK46" s="131">
        <f t="shared" si="9"/>
        <v>0.5</v>
      </c>
      <c r="AL46" s="131" t="str">
        <f>IF(AI46="","",IF(AG46&gt;=P46,IF(AK46&lt;100%,"INCUMPLIDA",IF(AK46=100%,"TERMINADA EXTEMPORANEA"))))</f>
        <v>INCUMPLIDA</v>
      </c>
      <c r="AM46" s="131" t="b">
        <f>IF(AI46="","",IF(AG46&lt;P46,IF(AK46=0%,"SIN INICIAR",IF(AK46=100%,"TERMINADA",IF(AK46&gt;0%,"EN PROCESO",IF(AK46&lt;0%,"INCUMPLIDA"))))))</f>
        <v>0</v>
      </c>
      <c r="AN46" s="158" t="str">
        <f t="shared" ref="AN46" si="30">IF(AI46="","",IF(AG46&lt;P46,AM46,IF(AG46&gt;=P46,AL46)))</f>
        <v>INCUMPLIDA</v>
      </c>
      <c r="AO46" s="181" t="s">
        <v>927</v>
      </c>
      <c r="AP46" s="171" t="s">
        <v>637</v>
      </c>
      <c r="AQ46" s="152" t="str">
        <f t="shared" si="28"/>
        <v>PENDIENTE</v>
      </c>
      <c r="AR46" s="149"/>
      <c r="AS46" s="153"/>
      <c r="AT46" s="189"/>
    </row>
    <row r="47" spans="1:46" s="22" customFormat="1" ht="91.8" hidden="1" x14ac:dyDescent="0.25">
      <c r="A47" s="97">
        <v>327</v>
      </c>
      <c r="B47" s="45">
        <v>44110</v>
      </c>
      <c r="C47" s="52" t="s">
        <v>172</v>
      </c>
      <c r="D47" s="44" t="s">
        <v>356</v>
      </c>
      <c r="E47" s="45">
        <v>44110</v>
      </c>
      <c r="F47" s="44">
        <v>3</v>
      </c>
      <c r="G47" s="89" t="s">
        <v>366</v>
      </c>
      <c r="H47" s="54" t="s">
        <v>358</v>
      </c>
      <c r="I47" s="55" t="s">
        <v>367</v>
      </c>
      <c r="J47" s="44" t="s">
        <v>368</v>
      </c>
      <c r="K47" s="44">
        <v>1</v>
      </c>
      <c r="L47" s="99" t="s">
        <v>18</v>
      </c>
      <c r="M47" s="52" t="s">
        <v>369</v>
      </c>
      <c r="N47" s="56">
        <v>1</v>
      </c>
      <c r="O47" s="58">
        <v>44136</v>
      </c>
      <c r="P47" s="51">
        <v>44561</v>
      </c>
      <c r="Q47" s="52" t="s">
        <v>26</v>
      </c>
      <c r="R47" s="57" t="s">
        <v>40</v>
      </c>
      <c r="S47" s="57" t="s">
        <v>140</v>
      </c>
      <c r="T47" s="54" t="s">
        <v>213</v>
      </c>
      <c r="U47" s="138">
        <v>44316</v>
      </c>
      <c r="V47" s="114" t="s">
        <v>680</v>
      </c>
      <c r="W47" s="121">
        <v>0</v>
      </c>
      <c r="X47" s="122" t="s">
        <v>674</v>
      </c>
      <c r="Y47" s="123"/>
      <c r="Z47" s="117" t="s">
        <v>637</v>
      </c>
      <c r="AA47" s="143">
        <v>44439</v>
      </c>
      <c r="AB47" s="114" t="s">
        <v>739</v>
      </c>
      <c r="AC47" s="131">
        <v>0</v>
      </c>
      <c r="AD47" s="116" t="s">
        <v>674</v>
      </c>
      <c r="AE47" s="19"/>
      <c r="AF47" s="117" t="s">
        <v>637</v>
      </c>
      <c r="AG47" s="137">
        <v>44561</v>
      </c>
      <c r="AH47" s="148" t="s">
        <v>824</v>
      </c>
      <c r="AI47" s="149">
        <v>1</v>
      </c>
      <c r="AJ47" s="150">
        <f t="shared" si="10"/>
        <v>1</v>
      </c>
      <c r="AK47" s="131">
        <f t="shared" si="9"/>
        <v>1</v>
      </c>
      <c r="AL47" s="131" t="b">
        <f t="shared" ref="AL47" si="31">IF(AI47="","",IF(AG47&gt;P47,IF(AK47&lt;100%,"INCUMPLIDA",IF(AK47=100%,"TERMINADA EXTEMPORANEA"))))</f>
        <v>0</v>
      </c>
      <c r="AM47" s="131" t="str">
        <f t="shared" ref="AM47" si="32">IF(AI47="","",IF(AG47&gt;=P47,IF(AK47=0%,"SIN INICIAR",IF(AK47=100%,"TERMINADA",IF(AK47&gt;0%,"EN PROCESO",IF(AK47&lt;0%,"INCUMPLIDA"))))))</f>
        <v>TERMINADA</v>
      </c>
      <c r="AN47" s="178" t="str">
        <f>IF(AI47="","",IF(AG47&lt;=P47,AM47,IF(AG47&gt;P47,AL47)))</f>
        <v>TERMINADA</v>
      </c>
      <c r="AO47" s="181" t="s">
        <v>883</v>
      </c>
      <c r="AP47" s="171" t="s">
        <v>637</v>
      </c>
      <c r="AQ47" s="152" t="str">
        <f t="shared" si="28"/>
        <v>CUMPLIDA</v>
      </c>
      <c r="AR47" s="149" t="s">
        <v>831</v>
      </c>
      <c r="AS47" s="153" t="s">
        <v>109</v>
      </c>
      <c r="AT47" s="189" t="s">
        <v>964</v>
      </c>
    </row>
    <row r="48" spans="1:46" s="22" customFormat="1" ht="71.400000000000006" hidden="1" x14ac:dyDescent="0.25">
      <c r="A48" s="97">
        <v>328</v>
      </c>
      <c r="B48" s="45">
        <v>44110</v>
      </c>
      <c r="C48" s="52" t="s">
        <v>172</v>
      </c>
      <c r="D48" s="44" t="s">
        <v>356</v>
      </c>
      <c r="E48" s="45">
        <v>44110</v>
      </c>
      <c r="F48" s="44">
        <v>6</v>
      </c>
      <c r="G48" s="89" t="s">
        <v>370</v>
      </c>
      <c r="H48" s="54" t="s">
        <v>358</v>
      </c>
      <c r="I48" s="55" t="s">
        <v>371</v>
      </c>
      <c r="J48" s="44" t="s">
        <v>372</v>
      </c>
      <c r="K48" s="44">
        <v>2</v>
      </c>
      <c r="L48" s="99" t="s">
        <v>18</v>
      </c>
      <c r="M48" s="52" t="s">
        <v>373</v>
      </c>
      <c r="N48" s="56">
        <v>1</v>
      </c>
      <c r="O48" s="58">
        <v>44136</v>
      </c>
      <c r="P48" s="51">
        <v>44561</v>
      </c>
      <c r="Q48" s="52" t="s">
        <v>26</v>
      </c>
      <c r="R48" s="57" t="s">
        <v>40</v>
      </c>
      <c r="S48" s="57" t="s">
        <v>140</v>
      </c>
      <c r="T48" s="54" t="s">
        <v>213</v>
      </c>
      <c r="U48" s="138">
        <v>44316</v>
      </c>
      <c r="V48" s="114" t="s">
        <v>681</v>
      </c>
      <c r="W48" s="121">
        <v>0</v>
      </c>
      <c r="X48" s="122" t="s">
        <v>674</v>
      </c>
      <c r="Y48" s="123"/>
      <c r="Z48" s="117" t="s">
        <v>637</v>
      </c>
      <c r="AA48" s="143">
        <v>44439</v>
      </c>
      <c r="AB48" s="114" t="s">
        <v>740</v>
      </c>
      <c r="AC48" s="131">
        <v>0.25</v>
      </c>
      <c r="AD48" s="21" t="s">
        <v>642</v>
      </c>
      <c r="AE48" s="19"/>
      <c r="AF48" s="117" t="s">
        <v>637</v>
      </c>
      <c r="AG48" s="137">
        <v>44561</v>
      </c>
      <c r="AH48" s="46" t="s">
        <v>977</v>
      </c>
      <c r="AI48" s="149">
        <v>0.5</v>
      </c>
      <c r="AJ48" s="150">
        <f t="shared" si="10"/>
        <v>0.25</v>
      </c>
      <c r="AK48" s="131">
        <f t="shared" si="9"/>
        <v>0.25</v>
      </c>
      <c r="AL48" s="131" t="str">
        <f>IF(AI48="","",IF(AG48&gt;=P48,IF(AK48&lt;100%,"INCUMPLIDA",IF(AK48=100%,"TERMINADA EXTEMPORANEA"))))</f>
        <v>INCUMPLIDA</v>
      </c>
      <c r="AM48" s="131" t="b">
        <f>IF(AI48="","",IF(AG48&lt;P48,IF(AK48=0%,"SIN INICIAR",IF(AK48=100%,"TERMINADA",IF(AK48&gt;0%,"EN PROCESO",IF(AK48&lt;0%,"INCUMPLIDA"))))))</f>
        <v>0</v>
      </c>
      <c r="AN48" s="158" t="str">
        <f t="shared" ref="AN48" si="33">IF(AI48="","",IF(AG48&lt;P48,AM48,IF(AG48&gt;=P48,AL48)))</f>
        <v>INCUMPLIDA</v>
      </c>
      <c r="AO48" s="181" t="s">
        <v>884</v>
      </c>
      <c r="AP48" s="171" t="s">
        <v>637</v>
      </c>
      <c r="AQ48" s="152" t="str">
        <f t="shared" si="28"/>
        <v>PENDIENTE</v>
      </c>
      <c r="AR48" s="149"/>
      <c r="AS48" s="153"/>
      <c r="AT48" s="189"/>
    </row>
    <row r="49" spans="1:46" s="22" customFormat="1" ht="81.599999999999994" hidden="1" x14ac:dyDescent="0.25">
      <c r="A49" s="97">
        <v>329</v>
      </c>
      <c r="B49" s="45">
        <v>44110</v>
      </c>
      <c r="C49" s="52" t="s">
        <v>172</v>
      </c>
      <c r="D49" s="44" t="s">
        <v>356</v>
      </c>
      <c r="E49" s="45">
        <v>44110</v>
      </c>
      <c r="F49" s="44">
        <v>7</v>
      </c>
      <c r="G49" s="89" t="s">
        <v>374</v>
      </c>
      <c r="H49" s="54" t="s">
        <v>358</v>
      </c>
      <c r="I49" s="55" t="s">
        <v>375</v>
      </c>
      <c r="J49" s="44" t="s">
        <v>376</v>
      </c>
      <c r="K49" s="44">
        <v>1</v>
      </c>
      <c r="L49" s="99" t="s">
        <v>18</v>
      </c>
      <c r="M49" s="52" t="s">
        <v>377</v>
      </c>
      <c r="N49" s="56">
        <v>1</v>
      </c>
      <c r="O49" s="58">
        <v>44136</v>
      </c>
      <c r="P49" s="51">
        <v>44561</v>
      </c>
      <c r="Q49" s="52" t="s">
        <v>26</v>
      </c>
      <c r="R49" s="57" t="s">
        <v>40</v>
      </c>
      <c r="S49" s="57" t="s">
        <v>140</v>
      </c>
      <c r="T49" s="54" t="s">
        <v>213</v>
      </c>
      <c r="U49" s="138">
        <v>44316</v>
      </c>
      <c r="V49" s="114" t="s">
        <v>682</v>
      </c>
      <c r="W49" s="121">
        <v>0</v>
      </c>
      <c r="X49" s="122" t="s">
        <v>674</v>
      </c>
      <c r="Y49" s="123"/>
      <c r="Z49" s="117" t="s">
        <v>637</v>
      </c>
      <c r="AA49" s="143">
        <v>44439</v>
      </c>
      <c r="AB49" s="114" t="s">
        <v>741</v>
      </c>
      <c r="AC49" s="131">
        <v>0.5</v>
      </c>
      <c r="AD49" s="21" t="s">
        <v>642</v>
      </c>
      <c r="AE49" s="19"/>
      <c r="AF49" s="117" t="s">
        <v>637</v>
      </c>
      <c r="AG49" s="137">
        <v>44561</v>
      </c>
      <c r="AH49" s="46" t="s">
        <v>885</v>
      </c>
      <c r="AI49" s="149">
        <v>1</v>
      </c>
      <c r="AJ49" s="150">
        <f t="shared" si="10"/>
        <v>1</v>
      </c>
      <c r="AK49" s="131">
        <f t="shared" si="9"/>
        <v>1</v>
      </c>
      <c r="AL49" s="131" t="b">
        <f t="shared" ref="AL49" si="34">IF(AI49="","",IF(AG49&gt;P49,IF(AK49&lt;100%,"INCUMPLIDA",IF(AK49=100%,"TERMINADA EXTEMPORANEA"))))</f>
        <v>0</v>
      </c>
      <c r="AM49" s="131" t="str">
        <f t="shared" ref="AM49" si="35">IF(AI49="","",IF(AG49&gt;=P49,IF(AK49=0%,"SIN INICIAR",IF(AK49=100%,"TERMINADA",IF(AK49&gt;0%,"EN PROCESO",IF(AK49&lt;0%,"INCUMPLIDA"))))))</f>
        <v>TERMINADA</v>
      </c>
      <c r="AN49" s="178" t="str">
        <f>IF(AI49="","",IF(AG49&lt;=P49,AM49,IF(AG49&gt;P49,AL49)))</f>
        <v>TERMINADA</v>
      </c>
      <c r="AO49" s="181" t="s">
        <v>886</v>
      </c>
      <c r="AP49" s="171" t="s">
        <v>637</v>
      </c>
      <c r="AQ49" s="152" t="str">
        <f t="shared" si="28"/>
        <v>CUMPLIDA</v>
      </c>
      <c r="AR49" s="149" t="s">
        <v>831</v>
      </c>
      <c r="AS49" s="153" t="s">
        <v>109</v>
      </c>
      <c r="AT49" s="189" t="s">
        <v>964</v>
      </c>
    </row>
    <row r="50" spans="1:46" s="22" customFormat="1" ht="71.400000000000006" hidden="1" x14ac:dyDescent="0.25">
      <c r="A50" s="97">
        <v>330</v>
      </c>
      <c r="B50" s="45">
        <v>44110</v>
      </c>
      <c r="C50" s="52" t="s">
        <v>172</v>
      </c>
      <c r="D50" s="44" t="s">
        <v>356</v>
      </c>
      <c r="E50" s="45">
        <v>44110</v>
      </c>
      <c r="F50" s="44">
        <v>10</v>
      </c>
      <c r="G50" s="89" t="s">
        <v>378</v>
      </c>
      <c r="H50" s="54" t="s">
        <v>358</v>
      </c>
      <c r="I50" s="55" t="s">
        <v>379</v>
      </c>
      <c r="J50" s="44" t="s">
        <v>380</v>
      </c>
      <c r="K50" s="44">
        <v>1</v>
      </c>
      <c r="L50" s="99" t="s">
        <v>18</v>
      </c>
      <c r="M50" s="52" t="s">
        <v>381</v>
      </c>
      <c r="N50" s="56">
        <v>1</v>
      </c>
      <c r="O50" s="58">
        <v>44136</v>
      </c>
      <c r="P50" s="51">
        <v>44561</v>
      </c>
      <c r="Q50" s="52" t="s">
        <v>26</v>
      </c>
      <c r="R50" s="57" t="s">
        <v>40</v>
      </c>
      <c r="S50" s="57" t="s">
        <v>140</v>
      </c>
      <c r="T50" s="54" t="s">
        <v>213</v>
      </c>
      <c r="U50" s="138">
        <v>44316</v>
      </c>
      <c r="V50" s="114" t="s">
        <v>683</v>
      </c>
      <c r="W50" s="121">
        <v>0.5</v>
      </c>
      <c r="X50" s="122" t="s">
        <v>642</v>
      </c>
      <c r="Y50" s="123"/>
      <c r="Z50" s="117" t="s">
        <v>637</v>
      </c>
      <c r="AA50" s="143">
        <v>44439</v>
      </c>
      <c r="AB50" s="114" t="s">
        <v>742</v>
      </c>
      <c r="AC50" s="131">
        <v>0.5</v>
      </c>
      <c r="AD50" s="21" t="s">
        <v>642</v>
      </c>
      <c r="AE50" s="19"/>
      <c r="AF50" s="117" t="s">
        <v>637</v>
      </c>
      <c r="AG50" s="137">
        <v>44561</v>
      </c>
      <c r="AH50" s="46" t="s">
        <v>887</v>
      </c>
      <c r="AI50" s="149">
        <v>1</v>
      </c>
      <c r="AJ50" s="150">
        <f t="shared" si="10"/>
        <v>1</v>
      </c>
      <c r="AK50" s="131">
        <f t="shared" si="9"/>
        <v>1</v>
      </c>
      <c r="AL50" s="131" t="b">
        <f>IF(AI50="","",IF(AG50&gt;P50,IF(AK50&lt;100%,"INCUMPLIDA",IF(AK50=100%,"TERMINADA EXTEMPORANEA"))))</f>
        <v>0</v>
      </c>
      <c r="AM50" s="131" t="str">
        <f>IF(AI50="","",IF(AG50&lt;=P50,IF(AK50=0%,"SIN INICIAR",IF(AK50=100%,"TERMINADA",IF(AK50&gt;0%,"EN PROCESO",IF(AK50&lt;0%,"INCUMPLIDA"))))))</f>
        <v>TERMINADA</v>
      </c>
      <c r="AN50" s="178" t="str">
        <f>IF(AI50="","",IF(AG50&lt;=P50,AM50,IF(AG50&gt;P50,AL50)))</f>
        <v>TERMINADA</v>
      </c>
      <c r="AO50" s="181" t="s">
        <v>960</v>
      </c>
      <c r="AP50" s="171" t="s">
        <v>637</v>
      </c>
      <c r="AQ50" s="152" t="str">
        <f t="shared" si="28"/>
        <v>CUMPLIDA</v>
      </c>
      <c r="AR50" s="149" t="s">
        <v>978</v>
      </c>
      <c r="AS50" s="153" t="s">
        <v>109</v>
      </c>
      <c r="AT50" s="189" t="s">
        <v>964</v>
      </c>
    </row>
    <row r="51" spans="1:46" s="22" customFormat="1" ht="71.400000000000006" hidden="1" x14ac:dyDescent="0.25">
      <c r="A51" s="97">
        <v>331</v>
      </c>
      <c r="B51" s="45">
        <v>44110</v>
      </c>
      <c r="C51" s="52" t="s">
        <v>172</v>
      </c>
      <c r="D51" s="44" t="s">
        <v>356</v>
      </c>
      <c r="E51" s="45">
        <v>44110</v>
      </c>
      <c r="F51" s="44">
        <v>12</v>
      </c>
      <c r="G51" s="89" t="s">
        <v>382</v>
      </c>
      <c r="H51" s="54" t="s">
        <v>358</v>
      </c>
      <c r="I51" s="55" t="s">
        <v>383</v>
      </c>
      <c r="J51" s="44" t="s">
        <v>384</v>
      </c>
      <c r="K51" s="44">
        <v>1</v>
      </c>
      <c r="L51" s="99" t="s">
        <v>18</v>
      </c>
      <c r="M51" s="52" t="s">
        <v>385</v>
      </c>
      <c r="N51" s="56">
        <v>1</v>
      </c>
      <c r="O51" s="58">
        <v>44136</v>
      </c>
      <c r="P51" s="51">
        <v>44561</v>
      </c>
      <c r="Q51" s="52" t="s">
        <v>26</v>
      </c>
      <c r="R51" s="57" t="s">
        <v>40</v>
      </c>
      <c r="S51" s="57" t="s">
        <v>140</v>
      </c>
      <c r="T51" s="54" t="s">
        <v>213</v>
      </c>
      <c r="U51" s="138">
        <v>44316</v>
      </c>
      <c r="V51" s="114" t="s">
        <v>684</v>
      </c>
      <c r="W51" s="121">
        <v>0.5</v>
      </c>
      <c r="X51" s="122" t="s">
        <v>642</v>
      </c>
      <c r="Y51" s="123"/>
      <c r="Z51" s="117" t="s">
        <v>637</v>
      </c>
      <c r="AA51" s="143">
        <v>44439</v>
      </c>
      <c r="AB51" s="114" t="s">
        <v>743</v>
      </c>
      <c r="AC51" s="131">
        <v>0.5</v>
      </c>
      <c r="AD51" s="21" t="s">
        <v>642</v>
      </c>
      <c r="AE51" s="19"/>
      <c r="AF51" s="117" t="s">
        <v>637</v>
      </c>
      <c r="AG51" s="137">
        <v>44561</v>
      </c>
      <c r="AH51" s="46" t="s">
        <v>888</v>
      </c>
      <c r="AI51" s="149">
        <v>1</v>
      </c>
      <c r="AJ51" s="150">
        <f t="shared" si="10"/>
        <v>1</v>
      </c>
      <c r="AK51" s="131">
        <f t="shared" si="9"/>
        <v>1</v>
      </c>
      <c r="AL51" s="131" t="b">
        <f>IF(AI51="","",IF(AG51&gt;P51,IF(AK51&lt;100%,"INCUMPLIDA",IF(AK51=100%,"TERMINADA EXTEMPORANEA"))))</f>
        <v>0</v>
      </c>
      <c r="AM51" s="131" t="str">
        <f>IF(AI51="","",IF(AG51&lt;=P51,IF(AK51=0%,"SIN INICIAR",IF(AK51=100%,"TERMINADA",IF(AK51&gt;0%,"EN PROCESO",IF(AK51&lt;0%,"INCUMPLIDA"))))))</f>
        <v>TERMINADA</v>
      </c>
      <c r="AN51" s="178" t="str">
        <f>IF(AI51="","",IF(AG51&lt;=P51,AM51,IF(AG51&gt;P51,AL51)))</f>
        <v>TERMINADA</v>
      </c>
      <c r="AO51" s="181" t="s">
        <v>995</v>
      </c>
      <c r="AP51" s="171" t="s">
        <v>637</v>
      </c>
      <c r="AQ51" s="152" t="str">
        <f t="shared" si="28"/>
        <v>CUMPLIDA</v>
      </c>
      <c r="AR51" s="149" t="s">
        <v>978</v>
      </c>
      <c r="AS51" s="153" t="s">
        <v>109</v>
      </c>
      <c r="AT51" s="189" t="s">
        <v>964</v>
      </c>
    </row>
    <row r="52" spans="1:46" s="22" customFormat="1" ht="81.599999999999994" hidden="1" x14ac:dyDescent="0.25">
      <c r="A52" s="97">
        <v>336</v>
      </c>
      <c r="B52" s="100">
        <v>44182</v>
      </c>
      <c r="C52" s="101" t="s">
        <v>172</v>
      </c>
      <c r="D52" s="101" t="s">
        <v>123</v>
      </c>
      <c r="E52" s="102">
        <f t="shared" ref="E52:E58" si="36">B52</f>
        <v>44182</v>
      </c>
      <c r="F52" s="101" t="s">
        <v>386</v>
      </c>
      <c r="G52" s="103" t="s">
        <v>387</v>
      </c>
      <c r="H52" s="104" t="s">
        <v>251</v>
      </c>
      <c r="I52" s="105" t="s">
        <v>388</v>
      </c>
      <c r="J52" s="101" t="s">
        <v>389</v>
      </c>
      <c r="K52" s="101">
        <v>1</v>
      </c>
      <c r="L52" s="101" t="s">
        <v>191</v>
      </c>
      <c r="M52" s="101" t="s">
        <v>390</v>
      </c>
      <c r="N52" s="106">
        <v>1</v>
      </c>
      <c r="O52" s="100">
        <v>44228</v>
      </c>
      <c r="P52" s="100">
        <v>44562</v>
      </c>
      <c r="Q52" s="101" t="s">
        <v>59</v>
      </c>
      <c r="R52" s="107" t="s">
        <v>261</v>
      </c>
      <c r="S52" s="107" t="s">
        <v>391</v>
      </c>
      <c r="T52" s="54" t="s">
        <v>213</v>
      </c>
      <c r="U52" s="138">
        <v>44316</v>
      </c>
      <c r="V52" s="114" t="s">
        <v>685</v>
      </c>
      <c r="W52" s="121">
        <v>0</v>
      </c>
      <c r="X52" s="122" t="s">
        <v>674</v>
      </c>
      <c r="Y52" s="127"/>
      <c r="Z52" s="117" t="s">
        <v>637</v>
      </c>
      <c r="AA52" s="143">
        <v>44439</v>
      </c>
      <c r="AB52" s="114" t="s">
        <v>744</v>
      </c>
      <c r="AC52" s="131">
        <v>0</v>
      </c>
      <c r="AD52" s="116" t="s">
        <v>674</v>
      </c>
      <c r="AE52" s="19"/>
      <c r="AF52" s="117" t="s">
        <v>637</v>
      </c>
      <c r="AG52" s="137">
        <v>44561</v>
      </c>
      <c r="AH52" s="179" t="s">
        <v>889</v>
      </c>
      <c r="AI52" s="149">
        <v>0</v>
      </c>
      <c r="AJ52" s="150">
        <f t="shared" si="10"/>
        <v>0</v>
      </c>
      <c r="AK52" s="131">
        <f t="shared" si="9"/>
        <v>0</v>
      </c>
      <c r="AL52" s="131" t="b">
        <f>IF(AI52="","",IF(AG52&gt;=P52,IF(AK52&lt;100%,"INCUMPLIDA",IF(AK52=100%,"TERMINADA EXTEMPORANEA"))))</f>
        <v>0</v>
      </c>
      <c r="AM52" s="131" t="str">
        <f>IF(AI52="","",IF(AG52&lt;P52,IF(AK52=0%,"SIN INICIAR",IF(AK52=100%,"TERMINADA",IF(AK52&gt;0%,"EN PROCESO",IF(AK52&lt;0%,"INCUMPLIDA"))))))</f>
        <v>SIN INICIAR</v>
      </c>
      <c r="AN52" s="158" t="str">
        <f t="shared" ref="AN52:AN53" si="37">IF(AI52="","",IF(AG52&lt;P52,AM52,IF(AG52&gt;=P52,AL52)))</f>
        <v>SIN INICIAR</v>
      </c>
      <c r="AO52" s="181" t="s">
        <v>890</v>
      </c>
      <c r="AP52" s="171" t="s">
        <v>637</v>
      </c>
      <c r="AQ52" s="152" t="str">
        <f t="shared" si="28"/>
        <v>PENDIENTE</v>
      </c>
      <c r="AR52" s="149"/>
      <c r="AS52" s="153"/>
      <c r="AT52" s="189"/>
    </row>
    <row r="53" spans="1:46" s="22" customFormat="1" ht="193.8" hidden="1" x14ac:dyDescent="0.25">
      <c r="A53" s="97">
        <v>337</v>
      </c>
      <c r="B53" s="100">
        <v>44182</v>
      </c>
      <c r="C53" s="101" t="s">
        <v>172</v>
      </c>
      <c r="D53" s="101" t="s">
        <v>123</v>
      </c>
      <c r="E53" s="102">
        <f t="shared" si="36"/>
        <v>44182</v>
      </c>
      <c r="F53" s="101" t="s">
        <v>392</v>
      </c>
      <c r="G53" s="103" t="s">
        <v>393</v>
      </c>
      <c r="H53" s="104" t="s">
        <v>251</v>
      </c>
      <c r="I53" s="105" t="s">
        <v>394</v>
      </c>
      <c r="J53" s="101" t="s">
        <v>395</v>
      </c>
      <c r="K53" s="101">
        <v>1</v>
      </c>
      <c r="L53" s="101" t="s">
        <v>191</v>
      </c>
      <c r="M53" s="101" t="s">
        <v>396</v>
      </c>
      <c r="N53" s="106">
        <v>1</v>
      </c>
      <c r="O53" s="100">
        <v>44197</v>
      </c>
      <c r="P53" s="100">
        <v>44562</v>
      </c>
      <c r="Q53" s="101" t="s">
        <v>397</v>
      </c>
      <c r="R53" s="101" t="s">
        <v>398</v>
      </c>
      <c r="S53" s="107" t="s">
        <v>399</v>
      </c>
      <c r="T53" s="54" t="s">
        <v>213</v>
      </c>
      <c r="U53" s="138">
        <v>44316</v>
      </c>
      <c r="V53" s="114" t="s">
        <v>686</v>
      </c>
      <c r="W53" s="121">
        <v>0.5</v>
      </c>
      <c r="X53" s="122" t="s">
        <v>642</v>
      </c>
      <c r="Y53" s="127"/>
      <c r="Z53" s="117" t="s">
        <v>637</v>
      </c>
      <c r="AA53" s="143">
        <v>44439</v>
      </c>
      <c r="AB53" s="114" t="s">
        <v>745</v>
      </c>
      <c r="AC53" s="131">
        <v>0.5</v>
      </c>
      <c r="AD53" s="21" t="s">
        <v>642</v>
      </c>
      <c r="AE53" s="19"/>
      <c r="AF53" s="117" t="s">
        <v>637</v>
      </c>
      <c r="AG53" s="137">
        <v>44561</v>
      </c>
      <c r="AH53" s="46" t="s">
        <v>889</v>
      </c>
      <c r="AI53" s="149">
        <v>0.5</v>
      </c>
      <c r="AJ53" s="150">
        <f t="shared" si="10"/>
        <v>0.5</v>
      </c>
      <c r="AK53" s="131">
        <f t="shared" si="9"/>
        <v>0.5</v>
      </c>
      <c r="AL53" s="131" t="b">
        <f>IF(AI53="","",IF(AG53&gt;=P53,IF(AK53&lt;100%,"INCUMPLIDA",IF(AK53=100%,"TERMINADA EXTEMPORANEA"))))</f>
        <v>0</v>
      </c>
      <c r="AM53" s="131" t="str">
        <f>IF(AI53="","",IF(AG53&lt;P53,IF(AK53=0%,"SIN INICIAR",IF(AK53=100%,"TERMINADA",IF(AK53&gt;0%,"EN PROCESO",IF(AK53&lt;0%,"INCUMPLIDA"))))))</f>
        <v>EN PROCESO</v>
      </c>
      <c r="AN53" s="158" t="str">
        <f t="shared" si="37"/>
        <v>EN PROCESO</v>
      </c>
      <c r="AO53" s="181" t="s">
        <v>891</v>
      </c>
      <c r="AP53" s="171" t="s">
        <v>637</v>
      </c>
      <c r="AQ53" s="152" t="str">
        <f t="shared" si="28"/>
        <v>PENDIENTE</v>
      </c>
      <c r="AR53" s="149"/>
      <c r="AS53" s="153"/>
      <c r="AT53" s="189"/>
    </row>
    <row r="54" spans="1:46" s="22" customFormat="1" ht="51" hidden="1" x14ac:dyDescent="0.25">
      <c r="A54" s="97">
        <v>338</v>
      </c>
      <c r="B54" s="100">
        <v>44182</v>
      </c>
      <c r="C54" s="101" t="s">
        <v>172</v>
      </c>
      <c r="D54" s="101" t="s">
        <v>123</v>
      </c>
      <c r="E54" s="102">
        <f t="shared" si="36"/>
        <v>44182</v>
      </c>
      <c r="F54" s="101" t="s">
        <v>400</v>
      </c>
      <c r="G54" s="103" t="s">
        <v>401</v>
      </c>
      <c r="H54" s="104" t="s">
        <v>251</v>
      </c>
      <c r="I54" s="105" t="s">
        <v>402</v>
      </c>
      <c r="J54" s="101" t="s">
        <v>403</v>
      </c>
      <c r="K54" s="101">
        <v>1</v>
      </c>
      <c r="L54" s="101" t="s">
        <v>191</v>
      </c>
      <c r="M54" s="101" t="s">
        <v>404</v>
      </c>
      <c r="N54" s="106">
        <v>1</v>
      </c>
      <c r="O54" s="100">
        <v>44197</v>
      </c>
      <c r="P54" s="100">
        <v>44561</v>
      </c>
      <c r="Q54" s="101" t="s">
        <v>59</v>
      </c>
      <c r="R54" s="107" t="s">
        <v>261</v>
      </c>
      <c r="S54" s="107" t="s">
        <v>261</v>
      </c>
      <c r="T54" s="54" t="s">
        <v>213</v>
      </c>
      <c r="U54" s="138">
        <v>44316</v>
      </c>
      <c r="V54" s="114" t="s">
        <v>687</v>
      </c>
      <c r="W54" s="121">
        <v>0</v>
      </c>
      <c r="X54" s="122" t="s">
        <v>674</v>
      </c>
      <c r="Y54" s="127"/>
      <c r="Z54" s="117" t="s">
        <v>637</v>
      </c>
      <c r="AA54" s="143">
        <v>44439</v>
      </c>
      <c r="AB54" s="114" t="s">
        <v>746</v>
      </c>
      <c r="AC54" s="131">
        <v>1</v>
      </c>
      <c r="AD54" s="21" t="s">
        <v>666</v>
      </c>
      <c r="AE54" s="133" t="s">
        <v>103</v>
      </c>
      <c r="AF54" s="117" t="s">
        <v>637</v>
      </c>
      <c r="AG54" s="137">
        <v>44561</v>
      </c>
      <c r="AH54" s="46" t="s">
        <v>889</v>
      </c>
      <c r="AI54" s="149">
        <v>1</v>
      </c>
      <c r="AJ54" s="150">
        <f t="shared" si="10"/>
        <v>1</v>
      </c>
      <c r="AK54" s="131">
        <f t="shared" si="9"/>
        <v>1</v>
      </c>
      <c r="AL54" s="131" t="b">
        <f t="shared" ref="AL54" si="38">IF(AI54="","",IF(AG54&gt;P54,IF(AK54&lt;100%,"INCUMPLIDA",IF(AK54=100%,"TERMINADA EXTEMPORANEA"))))</f>
        <v>0</v>
      </c>
      <c r="AM54" s="131" t="str">
        <f t="shared" ref="AM54" si="39">IF(AI54="","",IF(AG54&gt;=P54,IF(AK54=0%,"SIN INICIAR",IF(AK54=100%,"TERMINADA",IF(AK54&gt;0%,"EN PROCESO",IF(AK54&lt;0%,"INCUMPLIDA"))))))</f>
        <v>TERMINADA</v>
      </c>
      <c r="AN54" s="178" t="str">
        <f>IF(AI54="","",IF(AG54&lt;=P54,AM54,IF(AG54&gt;P54,AL54)))</f>
        <v>TERMINADA</v>
      </c>
      <c r="AO54" s="181" t="s">
        <v>892</v>
      </c>
      <c r="AP54" s="171" t="s">
        <v>637</v>
      </c>
      <c r="AQ54" s="152" t="str">
        <f t="shared" si="28"/>
        <v>CUMPLIDA</v>
      </c>
      <c r="AR54" s="149" t="s">
        <v>831</v>
      </c>
      <c r="AS54" s="153" t="s">
        <v>109</v>
      </c>
      <c r="AT54" s="189" t="s">
        <v>964</v>
      </c>
    </row>
    <row r="55" spans="1:46" s="22" customFormat="1" ht="51" hidden="1" x14ac:dyDescent="0.25">
      <c r="A55" s="97">
        <v>339</v>
      </c>
      <c r="B55" s="100">
        <v>44182</v>
      </c>
      <c r="C55" s="101" t="s">
        <v>172</v>
      </c>
      <c r="D55" s="101" t="s">
        <v>123</v>
      </c>
      <c r="E55" s="102">
        <f t="shared" si="36"/>
        <v>44182</v>
      </c>
      <c r="F55" s="101" t="s">
        <v>405</v>
      </c>
      <c r="G55" s="103" t="s">
        <v>406</v>
      </c>
      <c r="H55" s="104" t="s">
        <v>251</v>
      </c>
      <c r="I55" s="105" t="s">
        <v>407</v>
      </c>
      <c r="J55" s="101" t="s">
        <v>408</v>
      </c>
      <c r="K55" s="101">
        <v>1</v>
      </c>
      <c r="L55" s="101" t="s">
        <v>191</v>
      </c>
      <c r="M55" s="101" t="s">
        <v>404</v>
      </c>
      <c r="N55" s="106">
        <v>1</v>
      </c>
      <c r="O55" s="100">
        <v>44197</v>
      </c>
      <c r="P55" s="100">
        <v>44561</v>
      </c>
      <c r="Q55" s="101" t="s">
        <v>59</v>
      </c>
      <c r="R55" s="107" t="s">
        <v>261</v>
      </c>
      <c r="S55" s="107" t="s">
        <v>391</v>
      </c>
      <c r="T55" s="54" t="s">
        <v>213</v>
      </c>
      <c r="U55" s="138">
        <v>44316</v>
      </c>
      <c r="V55" s="114" t="s">
        <v>688</v>
      </c>
      <c r="W55" s="121">
        <v>0</v>
      </c>
      <c r="X55" s="122" t="s">
        <v>674</v>
      </c>
      <c r="Y55" s="127"/>
      <c r="Z55" s="117" t="s">
        <v>637</v>
      </c>
      <c r="AA55" s="143">
        <v>44439</v>
      </c>
      <c r="AB55" s="114" t="s">
        <v>747</v>
      </c>
      <c r="AC55" s="131">
        <v>0</v>
      </c>
      <c r="AD55" s="116" t="s">
        <v>674</v>
      </c>
      <c r="AE55" s="19"/>
      <c r="AF55" s="117" t="s">
        <v>637</v>
      </c>
      <c r="AG55" s="137">
        <v>44561</v>
      </c>
      <c r="AH55" s="46" t="s">
        <v>889</v>
      </c>
      <c r="AI55" s="149">
        <v>0</v>
      </c>
      <c r="AJ55" s="150">
        <f t="shared" si="10"/>
        <v>0</v>
      </c>
      <c r="AK55" s="131">
        <f t="shared" si="9"/>
        <v>0</v>
      </c>
      <c r="AL55" s="131" t="str">
        <f>IF(AI55="","",IF(AG55&gt;=P55,IF(AK55&lt;100%,"INCUMPLIDA",IF(AK55=100%,"TERMINADA EXTEMPORANEA"))))</f>
        <v>INCUMPLIDA</v>
      </c>
      <c r="AM55" s="131" t="b">
        <f>IF(AI55="","",IF(AG55&lt;P55,IF(AK55=0%,"SIN INICIAR",IF(AK55=100%,"TERMINADA",IF(AK55&gt;0%,"EN PROCESO",IF(AK55&lt;0%,"INCUMPLIDA"))))))</f>
        <v>0</v>
      </c>
      <c r="AN55" s="158" t="str">
        <f t="shared" ref="AN55:AN56" si="40">IF(AI55="","",IF(AG55&lt;P55,AM55,IF(AG55&gt;=P55,AL55)))</f>
        <v>INCUMPLIDA</v>
      </c>
      <c r="AO55" s="181" t="s">
        <v>893</v>
      </c>
      <c r="AP55" s="151" t="s">
        <v>637</v>
      </c>
      <c r="AQ55" s="152" t="str">
        <f t="shared" si="28"/>
        <v>PENDIENTE</v>
      </c>
      <c r="AR55" s="149"/>
      <c r="AS55" s="153"/>
      <c r="AT55" s="189"/>
    </row>
    <row r="56" spans="1:46" s="22" customFormat="1" ht="129" hidden="1" customHeight="1" x14ac:dyDescent="0.25">
      <c r="A56" s="97">
        <v>340</v>
      </c>
      <c r="B56" s="100">
        <v>44182</v>
      </c>
      <c r="C56" s="101" t="s">
        <v>172</v>
      </c>
      <c r="D56" s="101" t="s">
        <v>123</v>
      </c>
      <c r="E56" s="102">
        <f t="shared" si="36"/>
        <v>44182</v>
      </c>
      <c r="F56" s="101" t="s">
        <v>409</v>
      </c>
      <c r="G56" s="103" t="s">
        <v>410</v>
      </c>
      <c r="H56" s="104" t="s">
        <v>251</v>
      </c>
      <c r="I56" s="105" t="s">
        <v>411</v>
      </c>
      <c r="J56" s="101" t="s">
        <v>412</v>
      </c>
      <c r="K56" s="101">
        <v>3</v>
      </c>
      <c r="L56" s="101" t="s">
        <v>191</v>
      </c>
      <c r="M56" s="101" t="s">
        <v>413</v>
      </c>
      <c r="N56" s="106">
        <v>1</v>
      </c>
      <c r="O56" s="100">
        <v>44228</v>
      </c>
      <c r="P56" s="100">
        <v>44561</v>
      </c>
      <c r="Q56" s="101" t="s">
        <v>59</v>
      </c>
      <c r="R56" s="107" t="s">
        <v>261</v>
      </c>
      <c r="S56" s="107" t="s">
        <v>391</v>
      </c>
      <c r="T56" s="54" t="s">
        <v>213</v>
      </c>
      <c r="U56" s="138">
        <v>44316</v>
      </c>
      <c r="V56" s="114" t="s">
        <v>689</v>
      </c>
      <c r="W56" s="121">
        <v>0</v>
      </c>
      <c r="X56" s="122" t="s">
        <v>674</v>
      </c>
      <c r="Y56" s="127"/>
      <c r="Z56" s="117" t="s">
        <v>637</v>
      </c>
      <c r="AA56" s="143">
        <v>44439</v>
      </c>
      <c r="AB56" s="114" t="s">
        <v>748</v>
      </c>
      <c r="AC56" s="131">
        <v>0</v>
      </c>
      <c r="AD56" s="116" t="s">
        <v>674</v>
      </c>
      <c r="AE56" s="19"/>
      <c r="AF56" s="117" t="s">
        <v>637</v>
      </c>
      <c r="AG56" s="137">
        <v>44561</v>
      </c>
      <c r="AH56" s="46" t="s">
        <v>895</v>
      </c>
      <c r="AI56" s="149">
        <v>0</v>
      </c>
      <c r="AJ56" s="150">
        <f t="shared" si="10"/>
        <v>0</v>
      </c>
      <c r="AK56" s="131">
        <f t="shared" si="9"/>
        <v>0</v>
      </c>
      <c r="AL56" s="131" t="str">
        <f>IF(AI56="","",IF(AG56&gt;=P56,IF(AK56&lt;100%,"INCUMPLIDA",IF(AK56=100%,"TERMINADA EXTEMPORANEA"))))</f>
        <v>INCUMPLIDA</v>
      </c>
      <c r="AM56" s="131" t="b">
        <f>IF(AI56="","",IF(AG56&lt;P56,IF(AK56=0%,"SIN INICIAR",IF(AK56=100%,"TERMINADA",IF(AK56&gt;0%,"EN PROCESO",IF(AK56&lt;0%,"INCUMPLIDA"))))))</f>
        <v>0</v>
      </c>
      <c r="AN56" s="158" t="str">
        <f t="shared" si="40"/>
        <v>INCUMPLIDA</v>
      </c>
      <c r="AO56" s="181" t="s">
        <v>898</v>
      </c>
      <c r="AP56" s="151" t="s">
        <v>637</v>
      </c>
      <c r="AQ56" s="152" t="str">
        <f t="shared" si="28"/>
        <v>PENDIENTE</v>
      </c>
      <c r="AR56" s="149"/>
      <c r="AS56" s="153"/>
      <c r="AT56" s="189"/>
    </row>
    <row r="57" spans="1:46" s="22" customFormat="1" ht="93" hidden="1" customHeight="1" x14ac:dyDescent="0.25">
      <c r="A57" s="97">
        <v>344</v>
      </c>
      <c r="B57" s="100">
        <v>44182</v>
      </c>
      <c r="C57" s="101" t="s">
        <v>172</v>
      </c>
      <c r="D57" s="101" t="s">
        <v>123</v>
      </c>
      <c r="E57" s="102">
        <f t="shared" si="36"/>
        <v>44182</v>
      </c>
      <c r="F57" s="101" t="s">
        <v>414</v>
      </c>
      <c r="G57" s="108" t="s">
        <v>415</v>
      </c>
      <c r="H57" s="104" t="s">
        <v>251</v>
      </c>
      <c r="I57" s="65" t="s">
        <v>416</v>
      </c>
      <c r="J57" s="59" t="s">
        <v>417</v>
      </c>
      <c r="K57" s="101">
        <v>1</v>
      </c>
      <c r="L57" s="101" t="s">
        <v>191</v>
      </c>
      <c r="M57" s="101" t="s">
        <v>418</v>
      </c>
      <c r="N57" s="106">
        <v>1</v>
      </c>
      <c r="O57" s="100">
        <v>44197</v>
      </c>
      <c r="P57" s="100">
        <v>44561</v>
      </c>
      <c r="Q57" s="101" t="s">
        <v>59</v>
      </c>
      <c r="R57" s="107" t="s">
        <v>40</v>
      </c>
      <c r="S57" s="107" t="s">
        <v>419</v>
      </c>
      <c r="T57" s="54" t="s">
        <v>213</v>
      </c>
      <c r="U57" s="138">
        <v>44316</v>
      </c>
      <c r="V57" s="114" t="s">
        <v>690</v>
      </c>
      <c r="W57" s="121">
        <v>0</v>
      </c>
      <c r="X57" s="122" t="s">
        <v>674</v>
      </c>
      <c r="Y57" s="127"/>
      <c r="Z57" s="117" t="s">
        <v>637</v>
      </c>
      <c r="AA57" s="143">
        <v>44439</v>
      </c>
      <c r="AB57" s="114" t="s">
        <v>749</v>
      </c>
      <c r="AC57" s="131">
        <v>0.5</v>
      </c>
      <c r="AD57" s="21" t="s">
        <v>642</v>
      </c>
      <c r="AE57" s="19"/>
      <c r="AF57" s="117" t="s">
        <v>637</v>
      </c>
      <c r="AG57" s="137">
        <v>44561</v>
      </c>
      <c r="AH57" s="46" t="s">
        <v>896</v>
      </c>
      <c r="AI57" s="149">
        <v>1</v>
      </c>
      <c r="AJ57" s="150">
        <f t="shared" si="10"/>
        <v>1</v>
      </c>
      <c r="AK57" s="131">
        <f t="shared" si="9"/>
        <v>1</v>
      </c>
      <c r="AL57" s="131" t="b">
        <f t="shared" ref="AL57:AL58" si="41">IF(AI57="","",IF(AG57&gt;P57,IF(AK57&lt;100%,"INCUMPLIDA",IF(AK57=100%,"TERMINADA EXTEMPORANEA"))))</f>
        <v>0</v>
      </c>
      <c r="AM57" s="131" t="str">
        <f t="shared" ref="AM57:AM58" si="42">IF(AI57="","",IF(AG57&gt;=P57,IF(AK57=0%,"SIN INICIAR",IF(AK57=100%,"TERMINADA",IF(AK57&gt;0%,"EN PROCESO",IF(AK57&lt;0%,"INCUMPLIDA"))))))</f>
        <v>TERMINADA</v>
      </c>
      <c r="AN57" s="178" t="str">
        <f>IF(AI57="","",IF(AG57&lt;=P57,AM57,IF(AG57&gt;P57,AL57)))</f>
        <v>TERMINADA</v>
      </c>
      <c r="AO57" s="181" t="s">
        <v>928</v>
      </c>
      <c r="AP57" s="151" t="s">
        <v>637</v>
      </c>
      <c r="AQ57" s="152" t="str">
        <f t="shared" si="28"/>
        <v>CUMPLIDA</v>
      </c>
      <c r="AR57" s="149" t="s">
        <v>831</v>
      </c>
      <c r="AS57" s="153" t="s">
        <v>109</v>
      </c>
      <c r="AT57" s="189" t="s">
        <v>964</v>
      </c>
    </row>
    <row r="58" spans="1:46" s="22" customFormat="1" ht="71.400000000000006" hidden="1" x14ac:dyDescent="0.25">
      <c r="A58" s="97">
        <v>346</v>
      </c>
      <c r="B58" s="100">
        <v>44182</v>
      </c>
      <c r="C58" s="101" t="s">
        <v>172</v>
      </c>
      <c r="D58" s="101" t="s">
        <v>123</v>
      </c>
      <c r="E58" s="102">
        <f t="shared" si="36"/>
        <v>44182</v>
      </c>
      <c r="F58" s="101" t="s">
        <v>420</v>
      </c>
      <c r="G58" s="109" t="s">
        <v>421</v>
      </c>
      <c r="H58" s="104" t="s">
        <v>251</v>
      </c>
      <c r="I58" s="65" t="s">
        <v>422</v>
      </c>
      <c r="J58" s="59" t="s">
        <v>423</v>
      </c>
      <c r="K58" s="101">
        <v>1</v>
      </c>
      <c r="L58" s="101" t="s">
        <v>191</v>
      </c>
      <c r="M58" s="101" t="s">
        <v>424</v>
      </c>
      <c r="N58" s="106">
        <v>1</v>
      </c>
      <c r="O58" s="100">
        <v>44197</v>
      </c>
      <c r="P58" s="100">
        <v>44561</v>
      </c>
      <c r="Q58" s="101" t="s">
        <v>59</v>
      </c>
      <c r="R58" s="107" t="s">
        <v>261</v>
      </c>
      <c r="S58" s="107" t="s">
        <v>425</v>
      </c>
      <c r="T58" s="54" t="s">
        <v>213</v>
      </c>
      <c r="U58" s="138">
        <v>44316</v>
      </c>
      <c r="V58" s="114" t="s">
        <v>691</v>
      </c>
      <c r="W58" s="121">
        <v>0.5</v>
      </c>
      <c r="X58" s="122" t="s">
        <v>642</v>
      </c>
      <c r="Y58" s="127"/>
      <c r="Z58" s="117" t="s">
        <v>637</v>
      </c>
      <c r="AA58" s="143">
        <v>44439</v>
      </c>
      <c r="AB58" s="114" t="s">
        <v>750</v>
      </c>
      <c r="AC58" s="131">
        <v>0.5</v>
      </c>
      <c r="AD58" s="21" t="s">
        <v>642</v>
      </c>
      <c r="AE58" s="19"/>
      <c r="AF58" s="117" t="s">
        <v>637</v>
      </c>
      <c r="AG58" s="137">
        <v>44561</v>
      </c>
      <c r="AH58" s="46" t="s">
        <v>897</v>
      </c>
      <c r="AI58" s="149">
        <v>1</v>
      </c>
      <c r="AJ58" s="150">
        <f t="shared" si="10"/>
        <v>1</v>
      </c>
      <c r="AK58" s="131">
        <f t="shared" si="9"/>
        <v>1</v>
      </c>
      <c r="AL58" s="131" t="b">
        <f t="shared" si="41"/>
        <v>0</v>
      </c>
      <c r="AM58" s="131" t="str">
        <f t="shared" si="42"/>
        <v>TERMINADA</v>
      </c>
      <c r="AN58" s="178" t="str">
        <f>IF(AI58="","",IF(AG58&lt;=P58,AM58,IF(AG58&gt;P58,AL58)))</f>
        <v>TERMINADA</v>
      </c>
      <c r="AO58" s="181" t="s">
        <v>894</v>
      </c>
      <c r="AP58" s="151" t="s">
        <v>637</v>
      </c>
      <c r="AQ58" s="152" t="str">
        <f t="shared" si="28"/>
        <v>CUMPLIDA</v>
      </c>
      <c r="AR58" s="149" t="s">
        <v>979</v>
      </c>
      <c r="AS58" s="153" t="s">
        <v>109</v>
      </c>
      <c r="AT58" s="189" t="s">
        <v>964</v>
      </c>
    </row>
    <row r="59" spans="1:46" s="22" customFormat="1" ht="140.4" hidden="1" customHeight="1" x14ac:dyDescent="0.25">
      <c r="A59" s="97">
        <v>347</v>
      </c>
      <c r="B59" s="83">
        <v>44182</v>
      </c>
      <c r="C59" s="84" t="s">
        <v>172</v>
      </c>
      <c r="D59" s="84" t="s">
        <v>426</v>
      </c>
      <c r="E59" s="83">
        <v>44182</v>
      </c>
      <c r="F59" s="84">
        <v>1</v>
      </c>
      <c r="G59" s="91" t="s">
        <v>427</v>
      </c>
      <c r="H59" s="86" t="s">
        <v>428</v>
      </c>
      <c r="I59" s="110" t="s">
        <v>429</v>
      </c>
      <c r="J59" s="101" t="s">
        <v>430</v>
      </c>
      <c r="K59" s="84">
        <v>2</v>
      </c>
      <c r="L59" s="84" t="s">
        <v>191</v>
      </c>
      <c r="M59" s="101" t="s">
        <v>431</v>
      </c>
      <c r="N59" s="90">
        <v>1</v>
      </c>
      <c r="O59" s="83">
        <v>44197</v>
      </c>
      <c r="P59" s="83">
        <v>44469</v>
      </c>
      <c r="Q59" s="84" t="s">
        <v>29</v>
      </c>
      <c r="R59" s="88" t="s">
        <v>432</v>
      </c>
      <c r="S59" s="88" t="s">
        <v>101</v>
      </c>
      <c r="T59" s="86" t="s">
        <v>213</v>
      </c>
      <c r="U59" s="138">
        <v>44316</v>
      </c>
      <c r="V59" s="125" t="s">
        <v>692</v>
      </c>
      <c r="W59" s="121">
        <v>0</v>
      </c>
      <c r="X59" s="122" t="s">
        <v>674</v>
      </c>
      <c r="Y59" s="127"/>
      <c r="Z59" s="117" t="s">
        <v>640</v>
      </c>
      <c r="AA59" s="143">
        <v>44439</v>
      </c>
      <c r="AB59" s="125" t="s">
        <v>751</v>
      </c>
      <c r="AC59" s="131">
        <v>0.5</v>
      </c>
      <c r="AD59" s="21" t="s">
        <v>642</v>
      </c>
      <c r="AE59" s="19"/>
      <c r="AF59" s="117" t="s">
        <v>640</v>
      </c>
      <c r="AG59" s="137">
        <v>44561</v>
      </c>
      <c r="AH59" s="148" t="s">
        <v>856</v>
      </c>
      <c r="AI59" s="149">
        <v>2</v>
      </c>
      <c r="AJ59" s="150">
        <f t="shared" si="10"/>
        <v>1</v>
      </c>
      <c r="AK59" s="131">
        <f t="shared" si="9"/>
        <v>1</v>
      </c>
      <c r="AL59" s="131" t="str">
        <f t="shared" si="11"/>
        <v>TERMINADA EXTEMPORANEA</v>
      </c>
      <c r="AM59" s="131" t="str">
        <f t="shared" si="12"/>
        <v>TERMINADA</v>
      </c>
      <c r="AN59" s="158" t="str">
        <f t="shared" si="27"/>
        <v>TERMINADA EXTEMPORANEA</v>
      </c>
      <c r="AO59" s="148" t="s">
        <v>980</v>
      </c>
      <c r="AP59" s="171" t="s">
        <v>640</v>
      </c>
      <c r="AQ59" s="152" t="str">
        <f t="shared" si="28"/>
        <v>CUMPLIDA</v>
      </c>
      <c r="AR59" s="149" t="s">
        <v>831</v>
      </c>
      <c r="AS59" s="153" t="s">
        <v>109</v>
      </c>
      <c r="AT59" s="189" t="s">
        <v>964</v>
      </c>
    </row>
    <row r="60" spans="1:46" s="22" customFormat="1" ht="110.4" hidden="1" customHeight="1" x14ac:dyDescent="0.25">
      <c r="A60" s="97">
        <v>351</v>
      </c>
      <c r="B60" s="83">
        <v>44182</v>
      </c>
      <c r="C60" s="84" t="s">
        <v>172</v>
      </c>
      <c r="D60" s="84" t="s">
        <v>426</v>
      </c>
      <c r="E60" s="83">
        <v>44182</v>
      </c>
      <c r="F60" s="84">
        <v>5</v>
      </c>
      <c r="G60" s="89" t="s">
        <v>433</v>
      </c>
      <c r="H60" s="86" t="s">
        <v>428</v>
      </c>
      <c r="I60" s="55" t="s">
        <v>434</v>
      </c>
      <c r="J60" s="59" t="s">
        <v>435</v>
      </c>
      <c r="K60" s="59">
        <v>1</v>
      </c>
      <c r="L60" s="101" t="s">
        <v>18</v>
      </c>
      <c r="M60" s="59" t="s">
        <v>436</v>
      </c>
      <c r="N60" s="111">
        <v>1</v>
      </c>
      <c r="O60" s="100">
        <v>44197</v>
      </c>
      <c r="P60" s="100">
        <v>44561</v>
      </c>
      <c r="Q60" s="52" t="s">
        <v>29</v>
      </c>
      <c r="R60" s="88" t="s">
        <v>432</v>
      </c>
      <c r="S60" s="88" t="s">
        <v>101</v>
      </c>
      <c r="T60" s="86" t="s">
        <v>213</v>
      </c>
      <c r="U60" s="138">
        <v>44316</v>
      </c>
      <c r="V60" s="125" t="s">
        <v>693</v>
      </c>
      <c r="W60" s="121">
        <v>0</v>
      </c>
      <c r="X60" s="122" t="s">
        <v>674</v>
      </c>
      <c r="Y60" s="127"/>
      <c r="Z60" s="117" t="s">
        <v>640</v>
      </c>
      <c r="AA60" s="143">
        <v>44439</v>
      </c>
      <c r="AB60" s="125" t="s">
        <v>752</v>
      </c>
      <c r="AC60" s="131">
        <v>0.5</v>
      </c>
      <c r="AD60" s="21" t="s">
        <v>642</v>
      </c>
      <c r="AE60" s="19"/>
      <c r="AF60" s="117" t="s">
        <v>640</v>
      </c>
      <c r="AG60" s="137">
        <v>44561</v>
      </c>
      <c r="AH60" s="148" t="s">
        <v>857</v>
      </c>
      <c r="AI60" s="149">
        <v>1</v>
      </c>
      <c r="AJ60" s="150">
        <f t="shared" si="10"/>
        <v>1</v>
      </c>
      <c r="AK60" s="131">
        <f t="shared" si="9"/>
        <v>1</v>
      </c>
      <c r="AL60" s="131" t="b">
        <f t="shared" si="11"/>
        <v>0</v>
      </c>
      <c r="AM60" s="131" t="str">
        <f t="shared" si="12"/>
        <v>TERMINADA</v>
      </c>
      <c r="AN60" s="178" t="str">
        <f>IF(AI60="","",IF(AG60&lt;=P60,AM60,IF(AG60&gt;P60,AL60)))</f>
        <v>TERMINADA</v>
      </c>
      <c r="AO60" s="148" t="s">
        <v>929</v>
      </c>
      <c r="AP60" s="171" t="s">
        <v>640</v>
      </c>
      <c r="AQ60" s="152" t="str">
        <f t="shared" si="28"/>
        <v>CUMPLIDA</v>
      </c>
      <c r="AR60" s="149" t="s">
        <v>831</v>
      </c>
      <c r="AS60" s="153" t="s">
        <v>109</v>
      </c>
      <c r="AT60" s="189" t="s">
        <v>964</v>
      </c>
    </row>
    <row r="61" spans="1:46" s="22" customFormat="1" ht="96.75" hidden="1" customHeight="1" x14ac:dyDescent="0.25">
      <c r="A61" s="97">
        <v>355</v>
      </c>
      <c r="B61" s="83">
        <v>44182</v>
      </c>
      <c r="C61" s="84" t="s">
        <v>172</v>
      </c>
      <c r="D61" s="84" t="s">
        <v>426</v>
      </c>
      <c r="E61" s="83">
        <v>44182</v>
      </c>
      <c r="F61" s="84">
        <v>9</v>
      </c>
      <c r="G61" s="53" t="s">
        <v>437</v>
      </c>
      <c r="H61" s="86" t="s">
        <v>428</v>
      </c>
      <c r="I61" s="55" t="s">
        <v>438</v>
      </c>
      <c r="J61" s="52" t="s">
        <v>439</v>
      </c>
      <c r="K61" s="52">
        <v>1</v>
      </c>
      <c r="L61" s="84" t="s">
        <v>191</v>
      </c>
      <c r="M61" s="52" t="s">
        <v>440</v>
      </c>
      <c r="N61" s="90">
        <v>1</v>
      </c>
      <c r="O61" s="83">
        <v>44348</v>
      </c>
      <c r="P61" s="83">
        <v>44561</v>
      </c>
      <c r="Q61" s="52" t="s">
        <v>29</v>
      </c>
      <c r="R61" s="88" t="s">
        <v>432</v>
      </c>
      <c r="S61" s="88" t="s">
        <v>101</v>
      </c>
      <c r="T61" s="86" t="s">
        <v>213</v>
      </c>
      <c r="U61" s="138">
        <v>44316</v>
      </c>
      <c r="V61" s="125" t="s">
        <v>694</v>
      </c>
      <c r="W61" s="121">
        <v>0</v>
      </c>
      <c r="X61" s="122" t="s">
        <v>674</v>
      </c>
      <c r="Y61" s="127"/>
      <c r="Z61" s="117" t="s">
        <v>640</v>
      </c>
      <c r="AA61" s="143">
        <v>44439</v>
      </c>
      <c r="AB61" s="125" t="s">
        <v>753</v>
      </c>
      <c r="AC61" s="131">
        <v>0</v>
      </c>
      <c r="AD61" s="116" t="s">
        <v>674</v>
      </c>
      <c r="AE61" s="19"/>
      <c r="AF61" s="117" t="s">
        <v>640</v>
      </c>
      <c r="AG61" s="137">
        <v>44561</v>
      </c>
      <c r="AH61" s="148" t="s">
        <v>858</v>
      </c>
      <c r="AI61" s="149">
        <v>1</v>
      </c>
      <c r="AJ61" s="150">
        <f t="shared" si="10"/>
        <v>1</v>
      </c>
      <c r="AK61" s="131">
        <f t="shared" si="9"/>
        <v>1</v>
      </c>
      <c r="AL61" s="131" t="b">
        <f t="shared" ref="AL61" si="43">IF(AI61="","",IF(AG61&gt;P61,IF(AK61&lt;100%,"INCUMPLIDA",IF(AK61=100%,"TERMINADA EXTEMPORANEA"))))</f>
        <v>0</v>
      </c>
      <c r="AM61" s="131" t="str">
        <f t="shared" ref="AM61" si="44">IF(AI61="","",IF(AG61&gt;=P61,IF(AK61=0%,"SIN INICIAR",IF(AK61=100%,"TERMINADA",IF(AK61&gt;0%,"EN PROCESO",IF(AK61&lt;0%,"INCUMPLIDA"))))))</f>
        <v>TERMINADA</v>
      </c>
      <c r="AN61" s="178" t="str">
        <f>IF(AI61="","",IF(AG61&lt;=P61,AM61,IF(AG61&gt;P61,AL61)))</f>
        <v>TERMINADA</v>
      </c>
      <c r="AO61" s="148" t="s">
        <v>859</v>
      </c>
      <c r="AP61" s="171" t="s">
        <v>640</v>
      </c>
      <c r="AQ61" s="152" t="str">
        <f t="shared" si="28"/>
        <v>CUMPLIDA</v>
      </c>
      <c r="AR61" s="149" t="s">
        <v>831</v>
      </c>
      <c r="AS61" s="153" t="s">
        <v>109</v>
      </c>
      <c r="AT61" s="189" t="s">
        <v>964</v>
      </c>
    </row>
    <row r="62" spans="1:46" s="22" customFormat="1" ht="163.19999999999999" hidden="1" x14ac:dyDescent="0.25">
      <c r="A62" s="97">
        <v>356</v>
      </c>
      <c r="B62" s="83">
        <v>44189</v>
      </c>
      <c r="C62" s="84" t="s">
        <v>172</v>
      </c>
      <c r="D62" s="84" t="s">
        <v>441</v>
      </c>
      <c r="E62" s="83">
        <v>44189</v>
      </c>
      <c r="F62" s="84">
        <v>1</v>
      </c>
      <c r="G62" s="53" t="s">
        <v>442</v>
      </c>
      <c r="H62" s="86" t="s">
        <v>443</v>
      </c>
      <c r="I62" s="110" t="s">
        <v>444</v>
      </c>
      <c r="J62" s="84" t="s">
        <v>786</v>
      </c>
      <c r="K62" s="84">
        <v>4</v>
      </c>
      <c r="L62" s="84" t="s">
        <v>191</v>
      </c>
      <c r="M62" s="84" t="s">
        <v>445</v>
      </c>
      <c r="N62" s="90">
        <v>1</v>
      </c>
      <c r="O62" s="83">
        <v>44200</v>
      </c>
      <c r="P62" s="83">
        <v>44377</v>
      </c>
      <c r="Q62" s="84" t="s">
        <v>70</v>
      </c>
      <c r="R62" s="88" t="s">
        <v>130</v>
      </c>
      <c r="S62" s="88" t="s">
        <v>446</v>
      </c>
      <c r="T62" s="54" t="s">
        <v>213</v>
      </c>
      <c r="U62" s="138">
        <v>44316</v>
      </c>
      <c r="V62" s="125" t="s">
        <v>695</v>
      </c>
      <c r="W62" s="121">
        <v>0.75</v>
      </c>
      <c r="X62" s="122" t="s">
        <v>642</v>
      </c>
      <c r="Y62" s="127"/>
      <c r="Z62" s="117" t="s">
        <v>661</v>
      </c>
      <c r="AA62" s="143">
        <v>44439</v>
      </c>
      <c r="AB62" s="129" t="s">
        <v>754</v>
      </c>
      <c r="AC62" s="131">
        <v>0.75</v>
      </c>
      <c r="AD62" s="116" t="s">
        <v>636</v>
      </c>
      <c r="AE62" s="19"/>
      <c r="AF62" s="117" t="s">
        <v>661</v>
      </c>
      <c r="AG62" s="137">
        <v>44561</v>
      </c>
      <c r="AH62" s="148" t="s">
        <v>824</v>
      </c>
      <c r="AI62" s="149">
        <v>3</v>
      </c>
      <c r="AJ62" s="150">
        <f t="shared" si="10"/>
        <v>0.75</v>
      </c>
      <c r="AK62" s="131">
        <f t="shared" si="9"/>
        <v>0.75</v>
      </c>
      <c r="AL62" s="131" t="str">
        <f t="shared" si="11"/>
        <v>INCUMPLIDA</v>
      </c>
      <c r="AM62" s="131" t="str">
        <f t="shared" si="12"/>
        <v>EN PROCESO</v>
      </c>
      <c r="AN62" s="158" t="str">
        <f t="shared" si="27"/>
        <v>INCUMPLIDA</v>
      </c>
      <c r="AO62" s="183" t="s">
        <v>981</v>
      </c>
      <c r="AP62" s="171" t="s">
        <v>661</v>
      </c>
      <c r="AQ62" s="152" t="str">
        <f t="shared" si="28"/>
        <v>PENDIENTE</v>
      </c>
      <c r="AR62" s="149"/>
      <c r="AS62" s="153"/>
      <c r="AT62" s="189"/>
    </row>
    <row r="63" spans="1:46" s="22" customFormat="1" ht="173.4" hidden="1" x14ac:dyDescent="0.25">
      <c r="A63" s="97">
        <v>362</v>
      </c>
      <c r="B63" s="83">
        <v>44188</v>
      </c>
      <c r="C63" s="84" t="s">
        <v>172</v>
      </c>
      <c r="D63" s="84" t="s">
        <v>447</v>
      </c>
      <c r="E63" s="83">
        <v>44188</v>
      </c>
      <c r="F63" s="84">
        <v>1</v>
      </c>
      <c r="G63" s="91" t="s">
        <v>448</v>
      </c>
      <c r="H63" s="86" t="s">
        <v>428</v>
      </c>
      <c r="I63" s="110" t="s">
        <v>449</v>
      </c>
      <c r="J63" s="101" t="s">
        <v>450</v>
      </c>
      <c r="K63" s="84">
        <v>2</v>
      </c>
      <c r="L63" s="84" t="s">
        <v>191</v>
      </c>
      <c r="M63" s="84" t="s">
        <v>451</v>
      </c>
      <c r="N63" s="90">
        <v>1</v>
      </c>
      <c r="O63" s="83">
        <v>44256</v>
      </c>
      <c r="P63" s="83">
        <v>44408</v>
      </c>
      <c r="Q63" s="84" t="s">
        <v>53</v>
      </c>
      <c r="R63" s="88" t="s">
        <v>39</v>
      </c>
      <c r="S63" s="88" t="s">
        <v>452</v>
      </c>
      <c r="T63" s="54" t="s">
        <v>213</v>
      </c>
      <c r="U63" s="138">
        <v>44316</v>
      </c>
      <c r="V63" s="125" t="s">
        <v>696</v>
      </c>
      <c r="W63" s="121">
        <v>0.25</v>
      </c>
      <c r="X63" s="122" t="s">
        <v>642</v>
      </c>
      <c r="Y63" s="127"/>
      <c r="Z63" s="117" t="s">
        <v>697</v>
      </c>
      <c r="AA63" s="143">
        <v>44439</v>
      </c>
      <c r="AB63" s="125" t="s">
        <v>755</v>
      </c>
      <c r="AC63" s="131">
        <v>0.5</v>
      </c>
      <c r="AD63" s="116" t="s">
        <v>636</v>
      </c>
      <c r="AE63" s="19"/>
      <c r="AF63" s="117" t="s">
        <v>697</v>
      </c>
      <c r="AG63" s="137">
        <v>44561</v>
      </c>
      <c r="AH63" s="148" t="s">
        <v>860</v>
      </c>
      <c r="AI63" s="149">
        <v>2</v>
      </c>
      <c r="AJ63" s="150">
        <f t="shared" si="10"/>
        <v>1</v>
      </c>
      <c r="AK63" s="131">
        <f t="shared" si="9"/>
        <v>1</v>
      </c>
      <c r="AL63" s="131" t="str">
        <f t="shared" si="11"/>
        <v>TERMINADA EXTEMPORANEA</v>
      </c>
      <c r="AM63" s="131" t="str">
        <f t="shared" si="12"/>
        <v>TERMINADA</v>
      </c>
      <c r="AN63" s="158" t="str">
        <f t="shared" si="27"/>
        <v>TERMINADA EXTEMPORANEA</v>
      </c>
      <c r="AO63" s="148" t="s">
        <v>930</v>
      </c>
      <c r="AP63" s="171" t="s">
        <v>640</v>
      </c>
      <c r="AQ63" s="152" t="str">
        <f t="shared" si="28"/>
        <v>CUMPLIDA</v>
      </c>
      <c r="AR63" s="149" t="s">
        <v>831</v>
      </c>
      <c r="AS63" s="153" t="s">
        <v>109</v>
      </c>
      <c r="AT63" s="189" t="s">
        <v>964</v>
      </c>
    </row>
    <row r="64" spans="1:46" s="22" customFormat="1" ht="132.6" hidden="1" x14ac:dyDescent="0.25">
      <c r="A64" s="97">
        <v>363</v>
      </c>
      <c r="B64" s="83">
        <v>44188</v>
      </c>
      <c r="C64" s="84" t="s">
        <v>172</v>
      </c>
      <c r="D64" s="84" t="s">
        <v>447</v>
      </c>
      <c r="E64" s="83">
        <v>44188</v>
      </c>
      <c r="F64" s="84">
        <v>2</v>
      </c>
      <c r="G64" s="89" t="s">
        <v>453</v>
      </c>
      <c r="H64" s="86" t="s">
        <v>428</v>
      </c>
      <c r="I64" s="55" t="s">
        <v>454</v>
      </c>
      <c r="J64" s="59" t="s">
        <v>455</v>
      </c>
      <c r="K64" s="52">
        <v>4</v>
      </c>
      <c r="L64" s="52" t="s">
        <v>191</v>
      </c>
      <c r="M64" s="52" t="s">
        <v>456</v>
      </c>
      <c r="N64" s="56">
        <v>1</v>
      </c>
      <c r="O64" s="51">
        <v>44256</v>
      </c>
      <c r="P64" s="51">
        <v>44592</v>
      </c>
      <c r="Q64" s="52" t="s">
        <v>29</v>
      </c>
      <c r="R64" s="57" t="s">
        <v>457</v>
      </c>
      <c r="S64" s="57" t="s">
        <v>112</v>
      </c>
      <c r="T64" s="54" t="s">
        <v>213</v>
      </c>
      <c r="U64" s="138">
        <v>44316</v>
      </c>
      <c r="V64" s="125" t="s">
        <v>698</v>
      </c>
      <c r="W64" s="121">
        <v>0.125</v>
      </c>
      <c r="X64" s="122" t="s">
        <v>642</v>
      </c>
      <c r="Y64" s="127"/>
      <c r="Z64" s="117" t="s">
        <v>640</v>
      </c>
      <c r="AA64" s="143">
        <v>44439</v>
      </c>
      <c r="AB64" s="125" t="s">
        <v>756</v>
      </c>
      <c r="AC64" s="131">
        <v>0.5</v>
      </c>
      <c r="AD64" s="116" t="s">
        <v>642</v>
      </c>
      <c r="AE64" s="19"/>
      <c r="AF64" s="117" t="s">
        <v>697</v>
      </c>
      <c r="AG64" s="137">
        <v>44561</v>
      </c>
      <c r="AH64" s="148" t="s">
        <v>861</v>
      </c>
      <c r="AI64" s="149">
        <v>4</v>
      </c>
      <c r="AJ64" s="150">
        <f t="shared" si="10"/>
        <v>1</v>
      </c>
      <c r="AK64" s="131">
        <f t="shared" si="9"/>
        <v>1</v>
      </c>
      <c r="AL64" s="131" t="b">
        <f t="shared" si="11"/>
        <v>0</v>
      </c>
      <c r="AM64" s="131" t="str">
        <f>IF(AI64="","",IF(AG64&lt;=P64,IF(AK64=0%,"SIN INICIAR",IF(AK64=100%,"TERMINADA",IF(AK64&gt;0%,"EN PROCESO",IF(AK64&lt;0%,"INCUMPLIDA"))))))</f>
        <v>TERMINADA</v>
      </c>
      <c r="AN64" s="178" t="str">
        <f>IF(AI64="","",IF(AG64&lt;=P64,AM64,IF(AG64&gt;P64,AL64)))</f>
        <v>TERMINADA</v>
      </c>
      <c r="AO64" s="148" t="s">
        <v>982</v>
      </c>
      <c r="AP64" s="171" t="s">
        <v>640</v>
      </c>
      <c r="AQ64" s="152" t="str">
        <f t="shared" si="28"/>
        <v>CUMPLIDA</v>
      </c>
      <c r="AR64" s="149" t="s">
        <v>831</v>
      </c>
      <c r="AS64" s="153" t="s">
        <v>109</v>
      </c>
      <c r="AT64" s="189" t="s">
        <v>964</v>
      </c>
    </row>
    <row r="65" spans="1:46" s="22" customFormat="1" ht="86.25" hidden="1" customHeight="1" x14ac:dyDescent="0.25">
      <c r="A65" s="37">
        <v>369</v>
      </c>
      <c r="B65" s="83">
        <v>44245</v>
      </c>
      <c r="C65" s="84" t="s">
        <v>172</v>
      </c>
      <c r="D65" s="84" t="s">
        <v>458</v>
      </c>
      <c r="E65" s="112">
        <v>44226</v>
      </c>
      <c r="F65" s="84" t="s">
        <v>459</v>
      </c>
      <c r="G65" s="91" t="s">
        <v>460</v>
      </c>
      <c r="H65" s="86" t="s">
        <v>331</v>
      </c>
      <c r="I65" s="110" t="s">
        <v>461</v>
      </c>
      <c r="J65" s="84" t="s">
        <v>462</v>
      </c>
      <c r="K65" s="84">
        <v>2</v>
      </c>
      <c r="L65" s="84" t="s">
        <v>191</v>
      </c>
      <c r="M65" s="99" t="s">
        <v>286</v>
      </c>
      <c r="N65" s="90">
        <v>1</v>
      </c>
      <c r="O65" s="83">
        <v>44287</v>
      </c>
      <c r="P65" s="83">
        <v>44560</v>
      </c>
      <c r="Q65" s="84" t="s">
        <v>30</v>
      </c>
      <c r="R65" s="88" t="s">
        <v>463</v>
      </c>
      <c r="S65" s="88" t="s">
        <v>463</v>
      </c>
      <c r="T65" s="86" t="s">
        <v>213</v>
      </c>
      <c r="U65" s="138">
        <v>44316</v>
      </c>
      <c r="V65" s="118" t="s">
        <v>699</v>
      </c>
      <c r="W65" s="121">
        <v>0.5</v>
      </c>
      <c r="X65" s="122" t="s">
        <v>642</v>
      </c>
      <c r="Y65" s="127"/>
      <c r="Z65" s="117" t="s">
        <v>640</v>
      </c>
      <c r="AA65" s="143">
        <v>44439</v>
      </c>
      <c r="AB65" s="118" t="s">
        <v>757</v>
      </c>
      <c r="AC65" s="131">
        <v>0.5</v>
      </c>
      <c r="AD65" s="21" t="s">
        <v>642</v>
      </c>
      <c r="AE65" s="19"/>
      <c r="AF65" s="117" t="s">
        <v>640</v>
      </c>
      <c r="AG65" s="137">
        <v>44561</v>
      </c>
      <c r="AH65" s="148" t="s">
        <v>983</v>
      </c>
      <c r="AI65" s="149">
        <v>2</v>
      </c>
      <c r="AJ65" s="150">
        <f t="shared" si="10"/>
        <v>1</v>
      </c>
      <c r="AK65" s="131">
        <f t="shared" si="9"/>
        <v>1</v>
      </c>
      <c r="AL65" s="131" t="b">
        <f>IF(AI65="","",IF(AG65&lt;P65,IF(AK65&lt;100%,"INCUMPLIDA",IF(AK65=100%,"TERMINADA EXTEMPORANEA"))))</f>
        <v>0</v>
      </c>
      <c r="AM65" s="131" t="str">
        <f t="shared" si="12"/>
        <v>TERMINADA</v>
      </c>
      <c r="AN65" s="178" t="str">
        <f>IF(AI65="","",IF(AG65&gt;P65,AM65,IF(AG65&lt;=P65,AL65)))</f>
        <v>TERMINADA</v>
      </c>
      <c r="AO65" s="186" t="s">
        <v>931</v>
      </c>
      <c r="AP65" s="171" t="s">
        <v>640</v>
      </c>
      <c r="AQ65" s="152" t="str">
        <f t="shared" ref="AQ65" si="45">IF(AK65="","",IF(OR(W65=100%,AC65=100%,AK65=100%),"CUMPLIDA","PENDIENTE"))</f>
        <v>CUMPLIDA</v>
      </c>
      <c r="AR65" s="149" t="s">
        <v>831</v>
      </c>
      <c r="AS65" s="153" t="s">
        <v>109</v>
      </c>
      <c r="AT65" s="189" t="s">
        <v>964</v>
      </c>
    </row>
    <row r="66" spans="1:46" s="22" customFormat="1" ht="83.4" hidden="1" customHeight="1" x14ac:dyDescent="0.25">
      <c r="A66" s="37">
        <v>370</v>
      </c>
      <c r="B66" s="83">
        <v>44245</v>
      </c>
      <c r="C66" s="84" t="s">
        <v>172</v>
      </c>
      <c r="D66" s="84" t="s">
        <v>458</v>
      </c>
      <c r="E66" s="112">
        <v>44226</v>
      </c>
      <c r="F66" s="84" t="s">
        <v>464</v>
      </c>
      <c r="G66" s="89" t="s">
        <v>465</v>
      </c>
      <c r="H66" s="86" t="s">
        <v>331</v>
      </c>
      <c r="I66" s="55" t="s">
        <v>466</v>
      </c>
      <c r="J66" s="52" t="s">
        <v>467</v>
      </c>
      <c r="K66" s="52">
        <v>1</v>
      </c>
      <c r="L66" s="84" t="s">
        <v>191</v>
      </c>
      <c r="M66" s="99" t="s">
        <v>286</v>
      </c>
      <c r="N66" s="90">
        <v>1</v>
      </c>
      <c r="O66" s="83">
        <v>44287</v>
      </c>
      <c r="P66" s="83">
        <v>44560</v>
      </c>
      <c r="Q66" s="84" t="s">
        <v>30</v>
      </c>
      <c r="R66" s="88" t="s">
        <v>463</v>
      </c>
      <c r="S66" s="88" t="s">
        <v>463</v>
      </c>
      <c r="T66" s="86" t="s">
        <v>213</v>
      </c>
      <c r="U66" s="138">
        <v>44316</v>
      </c>
      <c r="V66" s="118" t="s">
        <v>700</v>
      </c>
      <c r="W66" s="121">
        <v>0.5</v>
      </c>
      <c r="X66" s="122" t="s">
        <v>642</v>
      </c>
      <c r="Y66" s="127"/>
      <c r="Z66" s="117" t="s">
        <v>640</v>
      </c>
      <c r="AA66" s="143">
        <v>44439</v>
      </c>
      <c r="AB66" s="118" t="s">
        <v>757</v>
      </c>
      <c r="AC66" s="131">
        <v>0.5</v>
      </c>
      <c r="AD66" s="21" t="s">
        <v>642</v>
      </c>
      <c r="AE66" s="19"/>
      <c r="AF66" s="117" t="s">
        <v>640</v>
      </c>
      <c r="AG66" s="137">
        <v>44561</v>
      </c>
      <c r="AH66" s="148" t="s">
        <v>984</v>
      </c>
      <c r="AI66" s="149">
        <v>1</v>
      </c>
      <c r="AJ66" s="150">
        <f t="shared" si="10"/>
        <v>1</v>
      </c>
      <c r="AK66" s="131">
        <f t="shared" si="9"/>
        <v>1</v>
      </c>
      <c r="AL66" s="131" t="b">
        <f>IF(AI66="","",IF(AG66&lt;P66,IF(AK66&lt;100%,"INCUMPLIDA",IF(AK66=100%,"TERMINADA EXTEMPORANEA"))))</f>
        <v>0</v>
      </c>
      <c r="AM66" s="131" t="str">
        <f t="shared" ref="AM66" si="46">IF(AI66="","",IF(AG66&gt;=P66,IF(AK66=0%,"SIN INICIAR",IF(AK66=100%,"TERMINADA",IF(AK66&gt;0%,"EN PROCESO",IF(AK66&lt;0%,"INCUMPLIDA"))))))</f>
        <v>TERMINADA</v>
      </c>
      <c r="AN66" s="178" t="str">
        <f>IF(AI66="","",IF(AG66&gt;P66,AM66,IF(AG66&lt;=P66,AL66)))</f>
        <v>TERMINADA</v>
      </c>
      <c r="AO66" s="186" t="s">
        <v>932</v>
      </c>
      <c r="AP66" s="171" t="s">
        <v>640</v>
      </c>
      <c r="AQ66" s="152" t="str">
        <f t="shared" ref="AQ66" si="47">IF(AK66="","",IF(OR(W66=100%,AC66=100%,AK66=100%),"CUMPLIDA","PENDIENTE"))</f>
        <v>CUMPLIDA</v>
      </c>
      <c r="AR66" s="149" t="s">
        <v>831</v>
      </c>
      <c r="AS66" s="153" t="s">
        <v>109</v>
      </c>
      <c r="AT66" s="189" t="s">
        <v>964</v>
      </c>
    </row>
    <row r="67" spans="1:46" s="22" customFormat="1" ht="123" hidden="1" customHeight="1" x14ac:dyDescent="0.25">
      <c r="A67" s="37">
        <v>371</v>
      </c>
      <c r="B67" s="83">
        <v>44245</v>
      </c>
      <c r="C67" s="84" t="s">
        <v>172</v>
      </c>
      <c r="D67" s="84" t="s">
        <v>458</v>
      </c>
      <c r="E67" s="112">
        <v>44226</v>
      </c>
      <c r="F67" s="84" t="s">
        <v>468</v>
      </c>
      <c r="G67" s="89" t="s">
        <v>469</v>
      </c>
      <c r="H67" s="86" t="s">
        <v>428</v>
      </c>
      <c r="I67" s="55" t="s">
        <v>470</v>
      </c>
      <c r="J67" s="52" t="s">
        <v>787</v>
      </c>
      <c r="K67" s="52">
        <v>2</v>
      </c>
      <c r="L67" s="84" t="s">
        <v>18</v>
      </c>
      <c r="M67" s="52" t="s">
        <v>471</v>
      </c>
      <c r="N67" s="90">
        <v>1</v>
      </c>
      <c r="O67" s="83">
        <v>44287</v>
      </c>
      <c r="P67" s="83">
        <v>44561</v>
      </c>
      <c r="Q67" s="52" t="s">
        <v>29</v>
      </c>
      <c r="R67" s="88" t="s">
        <v>472</v>
      </c>
      <c r="S67" s="88" t="s">
        <v>473</v>
      </c>
      <c r="T67" s="86" t="s">
        <v>213</v>
      </c>
      <c r="U67" s="138">
        <v>44316</v>
      </c>
      <c r="V67" s="118" t="s">
        <v>701</v>
      </c>
      <c r="W67" s="121">
        <v>0.25</v>
      </c>
      <c r="X67" s="122" t="s">
        <v>642</v>
      </c>
      <c r="Y67" s="127"/>
      <c r="Z67" s="117" t="s">
        <v>640</v>
      </c>
      <c r="AA67" s="143">
        <v>44439</v>
      </c>
      <c r="AB67" s="118" t="s">
        <v>758</v>
      </c>
      <c r="AC67" s="131">
        <v>0.5</v>
      </c>
      <c r="AD67" s="21" t="s">
        <v>642</v>
      </c>
      <c r="AE67" s="19"/>
      <c r="AF67" s="145" t="s">
        <v>640</v>
      </c>
      <c r="AG67" s="137">
        <v>44561</v>
      </c>
      <c r="AH67" s="148" t="s">
        <v>862</v>
      </c>
      <c r="AI67" s="149">
        <v>2</v>
      </c>
      <c r="AJ67" s="150">
        <f t="shared" si="10"/>
        <v>1</v>
      </c>
      <c r="AK67" s="131">
        <f t="shared" si="9"/>
        <v>1</v>
      </c>
      <c r="AL67" s="131" t="b">
        <f>IF(AI67="","",IF(AG67&lt;P67,IF(AK67&lt;100%,"INCUMPLIDA",IF(AK67=100%,"TERMINADA EXTEMPORANEA"))))</f>
        <v>0</v>
      </c>
      <c r="AM67" s="131" t="str">
        <f t="shared" ref="AM67" si="48">IF(AI67="","",IF(AG67&gt;=P67,IF(AK67=0%,"SIN INICIAR",IF(AK67=100%,"TERMINADA",IF(AK67&gt;0%,"EN PROCESO",IF(AK67&lt;0%,"INCUMPLIDA"))))))</f>
        <v>TERMINADA</v>
      </c>
      <c r="AN67" s="178" t="str">
        <f>IF(AI67="","",IF(AG67&lt;=P67,AM67,IF(AG67&gt;P67,AL67)))</f>
        <v>TERMINADA</v>
      </c>
      <c r="AO67" s="148" t="s">
        <v>985</v>
      </c>
      <c r="AP67" s="171" t="s">
        <v>640</v>
      </c>
      <c r="AQ67" s="152" t="str">
        <f t="shared" ref="AQ67" si="49">IF(AK67="","",IF(OR(W67=100%,AC67=100%,AK67=100%),"CUMPLIDA","PENDIENTE"))</f>
        <v>CUMPLIDA</v>
      </c>
      <c r="AR67" s="149" t="s">
        <v>831</v>
      </c>
      <c r="AS67" s="153" t="s">
        <v>109</v>
      </c>
      <c r="AT67" s="189" t="s">
        <v>964</v>
      </c>
    </row>
    <row r="68" spans="1:46" s="22" customFormat="1" ht="127.5" hidden="1" customHeight="1" x14ac:dyDescent="0.25">
      <c r="A68" s="37">
        <v>372</v>
      </c>
      <c r="B68" s="83">
        <v>44245</v>
      </c>
      <c r="C68" s="84" t="s">
        <v>172</v>
      </c>
      <c r="D68" s="84" t="s">
        <v>458</v>
      </c>
      <c r="E68" s="112">
        <v>44226</v>
      </c>
      <c r="F68" s="84" t="s">
        <v>474</v>
      </c>
      <c r="G68" s="113" t="s">
        <v>475</v>
      </c>
      <c r="H68" s="86" t="s">
        <v>428</v>
      </c>
      <c r="I68" s="55" t="s">
        <v>470</v>
      </c>
      <c r="J68" s="52" t="s">
        <v>787</v>
      </c>
      <c r="K68" s="52">
        <v>2</v>
      </c>
      <c r="L68" s="84" t="s">
        <v>18</v>
      </c>
      <c r="M68" s="52" t="s">
        <v>471</v>
      </c>
      <c r="N68" s="90">
        <v>1</v>
      </c>
      <c r="O68" s="83">
        <v>44287</v>
      </c>
      <c r="P68" s="83">
        <v>44561</v>
      </c>
      <c r="Q68" s="52" t="s">
        <v>29</v>
      </c>
      <c r="R68" s="88" t="s">
        <v>472</v>
      </c>
      <c r="S68" s="88" t="s">
        <v>473</v>
      </c>
      <c r="T68" s="86" t="s">
        <v>213</v>
      </c>
      <c r="U68" s="138">
        <v>44316</v>
      </c>
      <c r="V68" s="118" t="s">
        <v>702</v>
      </c>
      <c r="W68" s="121">
        <v>0.25</v>
      </c>
      <c r="X68" s="122" t="s">
        <v>642</v>
      </c>
      <c r="Y68" s="127"/>
      <c r="Z68" s="117" t="s">
        <v>640</v>
      </c>
      <c r="AA68" s="143">
        <v>44439</v>
      </c>
      <c r="AB68" s="118" t="s">
        <v>758</v>
      </c>
      <c r="AC68" s="131">
        <v>0.5</v>
      </c>
      <c r="AD68" s="21" t="s">
        <v>642</v>
      </c>
      <c r="AE68" s="19"/>
      <c r="AF68" s="145" t="s">
        <v>640</v>
      </c>
      <c r="AG68" s="137">
        <v>44561</v>
      </c>
      <c r="AH68" s="148" t="s">
        <v>862</v>
      </c>
      <c r="AI68" s="149">
        <v>2</v>
      </c>
      <c r="AJ68" s="150">
        <f t="shared" ref="AJ68" si="50">IF(AI68="","",IF(OR(K68=0,K68="",AG68=""),"",AI68/K68))</f>
        <v>1</v>
      </c>
      <c r="AK68" s="131">
        <f t="shared" ref="AK68" si="51">IF(OR(N68="",AJ68=""),"",IF(OR(N68=0,AJ68=0),0,IF((AJ68*100%)/N68&gt;100%,100%,(AJ68*100%)/N68)))</f>
        <v>1</v>
      </c>
      <c r="AL68" s="131" t="b">
        <f>IF(AI68="","",IF(AG68&lt;P68,IF(AK68&lt;100%,"INCUMPLIDA",IF(AK68=100%,"TERMINADA EXTEMPORANEA"))))</f>
        <v>0</v>
      </c>
      <c r="AM68" s="131" t="str">
        <f t="shared" ref="AM68" si="52">IF(AI68="","",IF(AG68&gt;=P68,IF(AK68=0%,"SIN INICIAR",IF(AK68=100%,"TERMINADA",IF(AK68&gt;0%,"EN PROCESO",IF(AK68&lt;0%,"INCUMPLIDA"))))))</f>
        <v>TERMINADA</v>
      </c>
      <c r="AN68" s="178" t="str">
        <f>IF(AI68="","",IF(AG68&lt;=P68,AM68,IF(AG68&gt;P68,AL68)))</f>
        <v>TERMINADA</v>
      </c>
      <c r="AO68" s="148" t="s">
        <v>985</v>
      </c>
      <c r="AP68" s="171" t="s">
        <v>640</v>
      </c>
      <c r="AQ68" s="152" t="str">
        <f t="shared" ref="AQ68" si="53">IF(AK68="","",IF(OR(W68=100%,AC68=100%,AK68=100%),"CUMPLIDA","PENDIENTE"))</f>
        <v>CUMPLIDA</v>
      </c>
      <c r="AR68" s="149" t="s">
        <v>831</v>
      </c>
      <c r="AS68" s="153" t="s">
        <v>109</v>
      </c>
      <c r="AT68" s="189" t="s">
        <v>964</v>
      </c>
    </row>
    <row r="69" spans="1:46" s="22" customFormat="1" ht="277.2" hidden="1" customHeight="1" x14ac:dyDescent="0.25">
      <c r="A69" s="37">
        <v>374</v>
      </c>
      <c r="B69" s="83">
        <v>44343</v>
      </c>
      <c r="C69" s="84" t="s">
        <v>172</v>
      </c>
      <c r="D69" s="84" t="s">
        <v>476</v>
      </c>
      <c r="E69" s="83">
        <v>44362</v>
      </c>
      <c r="F69" s="84">
        <v>1</v>
      </c>
      <c r="G69" s="91" t="s">
        <v>477</v>
      </c>
      <c r="H69" s="86" t="s">
        <v>428</v>
      </c>
      <c r="I69" s="110" t="s">
        <v>478</v>
      </c>
      <c r="J69" s="84" t="s">
        <v>479</v>
      </c>
      <c r="K69" s="84">
        <v>10</v>
      </c>
      <c r="L69" s="84" t="s">
        <v>18</v>
      </c>
      <c r="M69" s="84" t="s">
        <v>480</v>
      </c>
      <c r="N69" s="90">
        <v>1</v>
      </c>
      <c r="O69" s="83">
        <v>44378</v>
      </c>
      <c r="P69" s="83">
        <v>44561</v>
      </c>
      <c r="Q69" s="84" t="s">
        <v>29</v>
      </c>
      <c r="R69" s="84" t="s">
        <v>432</v>
      </c>
      <c r="S69" s="88" t="s">
        <v>472</v>
      </c>
      <c r="T69" s="86" t="s">
        <v>213</v>
      </c>
      <c r="U69" s="140"/>
      <c r="V69" s="127"/>
      <c r="W69" s="127"/>
      <c r="X69" s="127"/>
      <c r="Y69" s="127"/>
      <c r="Z69" s="141"/>
      <c r="AA69" s="143">
        <v>44439</v>
      </c>
      <c r="AB69" s="118" t="s">
        <v>759</v>
      </c>
      <c r="AC69" s="131">
        <v>0.2</v>
      </c>
      <c r="AD69" s="21" t="s">
        <v>642</v>
      </c>
      <c r="AE69" s="19"/>
      <c r="AF69" s="145" t="s">
        <v>640</v>
      </c>
      <c r="AG69" s="137">
        <v>44561</v>
      </c>
      <c r="AH69" s="148" t="s">
        <v>863</v>
      </c>
      <c r="AI69" s="149">
        <v>10</v>
      </c>
      <c r="AJ69" s="150">
        <f t="shared" si="10"/>
        <v>1</v>
      </c>
      <c r="AK69" s="131">
        <f t="shared" si="9"/>
        <v>1</v>
      </c>
      <c r="AL69" s="131" t="b">
        <f t="shared" ref="AL69:AL92" si="54">IF(AI69="","",IF(AG69&lt;P69,IF(AK69&lt;100%,"INCUMPLIDA",IF(AK69=100%,"TERMINADA EXTEMPORANEA"))))</f>
        <v>0</v>
      </c>
      <c r="AM69" s="131" t="str">
        <f t="shared" ref="AM69:AM90" si="55">IF(AI69="","",IF(AG69&gt;=P69,IF(AK69=0%,"SIN INICIAR",IF(AK69=100%,"TERMINADA",IF(AK69&gt;0%,"EN PROCESO",IF(AK69&lt;0%,"INCUMPLIDA"))))))</f>
        <v>TERMINADA</v>
      </c>
      <c r="AN69" s="158" t="str">
        <f t="shared" ref="AN69:AN92" si="56">IF(AI69="","",IF(AG69&lt;=P69,AM69,IF(AG69&gt;P69,AL69)))</f>
        <v>TERMINADA</v>
      </c>
      <c r="AO69" s="148" t="s">
        <v>998</v>
      </c>
      <c r="AP69" s="171" t="s">
        <v>640</v>
      </c>
      <c r="AQ69" s="152" t="str">
        <f t="shared" si="28"/>
        <v>CUMPLIDA</v>
      </c>
      <c r="AR69" s="149" t="s">
        <v>831</v>
      </c>
      <c r="AS69" s="153" t="s">
        <v>109</v>
      </c>
      <c r="AT69" s="189" t="s">
        <v>964</v>
      </c>
    </row>
    <row r="70" spans="1:46" s="22" customFormat="1" ht="408.75" customHeight="1" x14ac:dyDescent="0.25">
      <c r="A70" s="37">
        <v>375</v>
      </c>
      <c r="B70" s="83">
        <v>44343</v>
      </c>
      <c r="C70" s="84" t="s">
        <v>172</v>
      </c>
      <c r="D70" s="84" t="s">
        <v>476</v>
      </c>
      <c r="E70" s="83">
        <v>44362</v>
      </c>
      <c r="F70" s="84">
        <v>2</v>
      </c>
      <c r="G70" s="53" t="s">
        <v>798</v>
      </c>
      <c r="H70" s="86" t="s">
        <v>428</v>
      </c>
      <c r="I70" s="55" t="s">
        <v>481</v>
      </c>
      <c r="J70" s="84" t="s">
        <v>482</v>
      </c>
      <c r="K70" s="52">
        <v>6</v>
      </c>
      <c r="L70" s="84" t="s">
        <v>18</v>
      </c>
      <c r="M70" s="84" t="s">
        <v>480</v>
      </c>
      <c r="N70" s="90">
        <v>1</v>
      </c>
      <c r="O70" s="83">
        <v>44378</v>
      </c>
      <c r="P70" s="83">
        <v>44561</v>
      </c>
      <c r="Q70" s="84" t="s">
        <v>29</v>
      </c>
      <c r="R70" s="88" t="s">
        <v>432</v>
      </c>
      <c r="S70" s="88" t="s">
        <v>472</v>
      </c>
      <c r="T70" s="86" t="s">
        <v>213</v>
      </c>
      <c r="U70" s="140"/>
      <c r="V70" s="127"/>
      <c r="W70" s="127"/>
      <c r="X70" s="127"/>
      <c r="Y70" s="127"/>
      <c r="Z70" s="141"/>
      <c r="AA70" s="143">
        <v>44439</v>
      </c>
      <c r="AB70" s="118" t="s">
        <v>760</v>
      </c>
      <c r="AC70" s="131">
        <v>0.33329999999999999</v>
      </c>
      <c r="AD70" s="21" t="s">
        <v>642</v>
      </c>
      <c r="AE70" s="19"/>
      <c r="AF70" s="145" t="s">
        <v>640</v>
      </c>
      <c r="AG70" s="137">
        <v>44561</v>
      </c>
      <c r="AH70" s="148" t="s">
        <v>864</v>
      </c>
      <c r="AI70" s="149">
        <v>5</v>
      </c>
      <c r="AJ70" s="150">
        <f t="shared" si="10"/>
        <v>0.83333333333333337</v>
      </c>
      <c r="AK70" s="131">
        <f t="shared" si="9"/>
        <v>0.83333333333333337</v>
      </c>
      <c r="AL70" s="131" t="str">
        <f>IF(AI70="","",IF(AG70&gt;=P70,IF(AK70&lt;100%,"INCUMPLIDA",IF(AK70=100%,"TERMINADA EXTEMPORANEA"))))</f>
        <v>INCUMPLIDA</v>
      </c>
      <c r="AM70" s="131" t="str">
        <f t="shared" si="55"/>
        <v>EN PROCESO</v>
      </c>
      <c r="AN70" s="158" t="str">
        <f t="shared" ref="AN70" si="57">IF(AI70="","",IF(AG70&lt;P70,AM70,IF(AG70&gt;=P70,AL70)))</f>
        <v>INCUMPLIDA</v>
      </c>
      <c r="AO70" s="148" t="s">
        <v>933</v>
      </c>
      <c r="AP70" s="171" t="s">
        <v>640</v>
      </c>
      <c r="AQ70" s="152" t="str">
        <f t="shared" si="28"/>
        <v>PENDIENTE</v>
      </c>
      <c r="AR70" s="149"/>
      <c r="AS70" s="153"/>
      <c r="AT70" s="189"/>
    </row>
    <row r="71" spans="1:46" s="22" customFormat="1" ht="204" hidden="1" x14ac:dyDescent="0.25">
      <c r="A71" s="37">
        <v>376</v>
      </c>
      <c r="B71" s="83">
        <v>44358</v>
      </c>
      <c r="C71" s="84" t="s">
        <v>172</v>
      </c>
      <c r="D71" s="84" t="s">
        <v>476</v>
      </c>
      <c r="E71" s="83">
        <v>44362</v>
      </c>
      <c r="F71" s="84">
        <v>3</v>
      </c>
      <c r="G71" s="53" t="s">
        <v>483</v>
      </c>
      <c r="H71" s="86" t="s">
        <v>428</v>
      </c>
      <c r="I71" s="55" t="s">
        <v>484</v>
      </c>
      <c r="J71" s="52" t="s">
        <v>485</v>
      </c>
      <c r="K71" s="52">
        <v>3</v>
      </c>
      <c r="L71" s="84" t="s">
        <v>18</v>
      </c>
      <c r="M71" s="52" t="s">
        <v>486</v>
      </c>
      <c r="N71" s="90">
        <v>1</v>
      </c>
      <c r="O71" s="83">
        <v>44378</v>
      </c>
      <c r="P71" s="83">
        <v>44561</v>
      </c>
      <c r="Q71" s="84" t="s">
        <v>29</v>
      </c>
      <c r="R71" s="88" t="s">
        <v>432</v>
      </c>
      <c r="S71" s="88" t="s">
        <v>472</v>
      </c>
      <c r="T71" s="86" t="s">
        <v>213</v>
      </c>
      <c r="U71" s="140"/>
      <c r="V71" s="127"/>
      <c r="W71" s="127"/>
      <c r="X71" s="127"/>
      <c r="Y71" s="127"/>
      <c r="Z71" s="141"/>
      <c r="AA71" s="143">
        <v>44439</v>
      </c>
      <c r="AB71" s="118" t="s">
        <v>761</v>
      </c>
      <c r="AC71" s="131">
        <v>0.1</v>
      </c>
      <c r="AD71" s="21" t="s">
        <v>642</v>
      </c>
      <c r="AE71" s="19"/>
      <c r="AF71" s="145" t="s">
        <v>640</v>
      </c>
      <c r="AG71" s="137">
        <v>44561</v>
      </c>
      <c r="AH71" s="148" t="s">
        <v>865</v>
      </c>
      <c r="AI71" s="149">
        <v>3</v>
      </c>
      <c r="AJ71" s="150">
        <f t="shared" si="10"/>
        <v>1</v>
      </c>
      <c r="AK71" s="131">
        <f t="shared" si="9"/>
        <v>1</v>
      </c>
      <c r="AL71" s="131" t="b">
        <f t="shared" si="54"/>
        <v>0</v>
      </c>
      <c r="AM71" s="131" t="str">
        <f t="shared" si="55"/>
        <v>TERMINADA</v>
      </c>
      <c r="AN71" s="178" t="str">
        <f t="shared" si="56"/>
        <v>TERMINADA</v>
      </c>
      <c r="AO71" s="148" t="s">
        <v>955</v>
      </c>
      <c r="AP71" s="171" t="s">
        <v>640</v>
      </c>
      <c r="AQ71" s="152" t="str">
        <f t="shared" si="28"/>
        <v>CUMPLIDA</v>
      </c>
      <c r="AR71" s="149" t="s">
        <v>831</v>
      </c>
      <c r="AS71" s="153" t="s">
        <v>109</v>
      </c>
      <c r="AT71" s="189" t="s">
        <v>964</v>
      </c>
    </row>
    <row r="72" spans="1:46" s="22" customFormat="1" ht="243" hidden="1" customHeight="1" x14ac:dyDescent="0.25">
      <c r="A72" s="37">
        <v>377</v>
      </c>
      <c r="B72" s="83">
        <v>44358</v>
      </c>
      <c r="C72" s="84" t="s">
        <v>172</v>
      </c>
      <c r="D72" s="84" t="s">
        <v>476</v>
      </c>
      <c r="E72" s="83">
        <v>44362</v>
      </c>
      <c r="F72" s="84">
        <v>4</v>
      </c>
      <c r="G72" s="53" t="s">
        <v>487</v>
      </c>
      <c r="H72" s="86" t="s">
        <v>428</v>
      </c>
      <c r="I72" s="55" t="s">
        <v>488</v>
      </c>
      <c r="J72" s="84" t="s">
        <v>489</v>
      </c>
      <c r="K72" s="52">
        <v>4</v>
      </c>
      <c r="L72" s="84" t="s">
        <v>18</v>
      </c>
      <c r="M72" s="84" t="s">
        <v>480</v>
      </c>
      <c r="N72" s="90">
        <v>1</v>
      </c>
      <c r="O72" s="83">
        <v>44378</v>
      </c>
      <c r="P72" s="83">
        <v>44561</v>
      </c>
      <c r="Q72" s="84" t="s">
        <v>29</v>
      </c>
      <c r="R72" s="88" t="s">
        <v>432</v>
      </c>
      <c r="S72" s="88" t="s">
        <v>472</v>
      </c>
      <c r="T72" s="86" t="s">
        <v>213</v>
      </c>
      <c r="U72" s="140"/>
      <c r="V72" s="127"/>
      <c r="W72" s="127"/>
      <c r="X72" s="127"/>
      <c r="Y72" s="127"/>
      <c r="Z72" s="141"/>
      <c r="AA72" s="143">
        <v>44439</v>
      </c>
      <c r="AB72" s="118" t="s">
        <v>762</v>
      </c>
      <c r="AC72" s="131">
        <v>0.25</v>
      </c>
      <c r="AD72" s="21" t="s">
        <v>642</v>
      </c>
      <c r="AE72" s="19"/>
      <c r="AF72" s="145" t="s">
        <v>640</v>
      </c>
      <c r="AG72" s="137">
        <v>44561</v>
      </c>
      <c r="AH72" s="148" t="s">
        <v>866</v>
      </c>
      <c r="AI72" s="149">
        <v>4</v>
      </c>
      <c r="AJ72" s="150">
        <f t="shared" si="10"/>
        <v>1</v>
      </c>
      <c r="AK72" s="131">
        <f t="shared" si="9"/>
        <v>1</v>
      </c>
      <c r="AL72" s="131" t="b">
        <f t="shared" si="54"/>
        <v>0</v>
      </c>
      <c r="AM72" s="131" t="str">
        <f t="shared" si="55"/>
        <v>TERMINADA</v>
      </c>
      <c r="AN72" s="178" t="str">
        <f t="shared" si="56"/>
        <v>TERMINADA</v>
      </c>
      <c r="AO72" s="148" t="s">
        <v>934</v>
      </c>
      <c r="AP72" s="171" t="s">
        <v>640</v>
      </c>
      <c r="AQ72" s="152" t="str">
        <f t="shared" ref="AQ72" si="58">IF(AK72="","",IF(OR(W72=100%,AC72=100%,AK72=100%),"CUMPLIDA","PENDIENTE"))</f>
        <v>CUMPLIDA</v>
      </c>
      <c r="AR72" s="149" t="s">
        <v>831</v>
      </c>
      <c r="AS72" s="153" t="s">
        <v>109</v>
      </c>
      <c r="AT72" s="189" t="s">
        <v>964</v>
      </c>
    </row>
    <row r="73" spans="1:46" s="22" customFormat="1" ht="124.5" customHeight="1" x14ac:dyDescent="0.25">
      <c r="A73" s="37">
        <v>378</v>
      </c>
      <c r="B73" s="83">
        <v>44343</v>
      </c>
      <c r="C73" s="84" t="s">
        <v>172</v>
      </c>
      <c r="D73" s="84" t="s">
        <v>476</v>
      </c>
      <c r="E73" s="83">
        <v>44362</v>
      </c>
      <c r="F73" s="84">
        <v>5</v>
      </c>
      <c r="G73" s="53" t="s">
        <v>490</v>
      </c>
      <c r="H73" s="86"/>
      <c r="I73" s="55" t="s">
        <v>491</v>
      </c>
      <c r="J73" s="52" t="s">
        <v>492</v>
      </c>
      <c r="K73" s="52">
        <v>1</v>
      </c>
      <c r="L73" s="84" t="s">
        <v>191</v>
      </c>
      <c r="M73" s="52" t="s">
        <v>493</v>
      </c>
      <c r="N73" s="87">
        <v>1</v>
      </c>
      <c r="O73" s="83">
        <v>44378</v>
      </c>
      <c r="P73" s="83">
        <v>44651</v>
      </c>
      <c r="Q73" s="52" t="s">
        <v>29</v>
      </c>
      <c r="R73" s="88" t="s">
        <v>48</v>
      </c>
      <c r="S73" s="88" t="s">
        <v>457</v>
      </c>
      <c r="T73" s="86" t="s">
        <v>213</v>
      </c>
      <c r="U73" s="140"/>
      <c r="V73" s="127"/>
      <c r="W73" s="127"/>
      <c r="X73" s="127"/>
      <c r="Y73" s="127"/>
      <c r="Z73" s="141"/>
      <c r="AA73" s="143">
        <v>44439</v>
      </c>
      <c r="AB73" s="118" t="s">
        <v>763</v>
      </c>
      <c r="AC73" s="131">
        <v>0</v>
      </c>
      <c r="AD73" s="116" t="s">
        <v>674</v>
      </c>
      <c r="AE73" s="19"/>
      <c r="AF73" s="145" t="s">
        <v>640</v>
      </c>
      <c r="AG73" s="137">
        <v>44561</v>
      </c>
      <c r="AH73" s="175" t="s">
        <v>867</v>
      </c>
      <c r="AI73" s="149">
        <v>0.5</v>
      </c>
      <c r="AJ73" s="150">
        <f t="shared" si="10"/>
        <v>0.5</v>
      </c>
      <c r="AK73" s="131">
        <f t="shared" si="9"/>
        <v>0.5</v>
      </c>
      <c r="AL73" s="131" t="b">
        <f>IF(AI73="","",IF(AG73&gt;P73,IF(AK73&lt;100%,"INCUMPLIDA",IF(AK73=100%,"TERMINADA EXTEMPORANEA"))))</f>
        <v>0</v>
      </c>
      <c r="AM73" s="131" t="str">
        <f>IF(AI73="","",IF(AG73&lt;=P73,IF(AK73=0%,"SIN INICIAR",IF(AK73=100%,"TERMINADA",IF(AK73&gt;0%,"EN PROCESO",IF(AK73&lt;0%,"INCUMPLIDA"))))))</f>
        <v>EN PROCESO</v>
      </c>
      <c r="AN73" s="158" t="str">
        <f t="shared" ref="AN73:AN74" si="59">IF(AI73="","",IF(AG73&lt;=P73,AM73,IF(AG73&gt;P73,AL73)))</f>
        <v>EN PROCESO</v>
      </c>
      <c r="AO73" s="148" t="s">
        <v>935</v>
      </c>
      <c r="AP73" s="171" t="s">
        <v>640</v>
      </c>
      <c r="AQ73" s="152" t="str">
        <f t="shared" ref="AQ73:AQ98" si="60">IF(AK73="","",IF(OR(W73=100%,AC73=100%,AK73=100%),"CUMPLIDA","PENDIENTE"))</f>
        <v>PENDIENTE</v>
      </c>
      <c r="AR73" s="149"/>
      <c r="AS73" s="153"/>
      <c r="AT73" s="189"/>
    </row>
    <row r="74" spans="1:46" s="22" customFormat="1" ht="192.75" hidden="1" customHeight="1" x14ac:dyDescent="0.25">
      <c r="A74" s="37">
        <v>379</v>
      </c>
      <c r="B74" s="83">
        <v>44343</v>
      </c>
      <c r="C74" s="84" t="s">
        <v>172</v>
      </c>
      <c r="D74" s="84" t="s">
        <v>476</v>
      </c>
      <c r="E74" s="83">
        <v>44362</v>
      </c>
      <c r="F74" s="84">
        <v>6</v>
      </c>
      <c r="G74" s="53" t="s">
        <v>494</v>
      </c>
      <c r="H74" s="86" t="s">
        <v>428</v>
      </c>
      <c r="I74" s="55" t="s">
        <v>495</v>
      </c>
      <c r="J74" s="52" t="s">
        <v>496</v>
      </c>
      <c r="K74" s="52">
        <v>3</v>
      </c>
      <c r="L74" s="84" t="s">
        <v>18</v>
      </c>
      <c r="M74" s="52" t="s">
        <v>497</v>
      </c>
      <c r="N74" s="87">
        <v>1</v>
      </c>
      <c r="O74" s="83">
        <v>44378</v>
      </c>
      <c r="P74" s="83">
        <v>44651</v>
      </c>
      <c r="Q74" s="52" t="s">
        <v>29</v>
      </c>
      <c r="R74" s="88" t="s">
        <v>48</v>
      </c>
      <c r="S74" s="88" t="s">
        <v>457</v>
      </c>
      <c r="T74" s="86" t="s">
        <v>213</v>
      </c>
      <c r="U74" s="140"/>
      <c r="V74" s="127"/>
      <c r="W74" s="127"/>
      <c r="X74" s="127"/>
      <c r="Y74" s="127"/>
      <c r="Z74" s="141"/>
      <c r="AA74" s="143">
        <v>44439</v>
      </c>
      <c r="AB74" s="118" t="s">
        <v>764</v>
      </c>
      <c r="AC74" s="131">
        <v>0.33329999999999999</v>
      </c>
      <c r="AD74" s="21" t="s">
        <v>642</v>
      </c>
      <c r="AE74" s="19"/>
      <c r="AF74" s="145" t="s">
        <v>640</v>
      </c>
      <c r="AG74" s="137">
        <v>44561</v>
      </c>
      <c r="AH74" s="176" t="s">
        <v>986</v>
      </c>
      <c r="AI74" s="149">
        <v>3</v>
      </c>
      <c r="AJ74" s="150">
        <f t="shared" si="10"/>
        <v>1</v>
      </c>
      <c r="AK74" s="131">
        <f t="shared" si="9"/>
        <v>1</v>
      </c>
      <c r="AL74" s="131" t="str">
        <f t="shared" ref="AL74" si="61">IF(AI74="","",IF(AG74&lt;P74,IF(AK74&lt;100%,"INCUMPLIDA",IF(AK74=100%,"TERMINADA EXTEMPORANEA"))))</f>
        <v>TERMINADA EXTEMPORANEA</v>
      </c>
      <c r="AM74" s="131" t="str">
        <f>IF(AI74="","",IF(AG74&lt;=P74,IF(AK74=0%,"SIN INICIAR",IF(AK74=100%,"TERMINADA",IF(AK74&gt;0%,"EN PROCESO",IF(AK74&lt;0%,"INCUMPLIDA"))))))</f>
        <v>TERMINADA</v>
      </c>
      <c r="AN74" s="178" t="str">
        <f t="shared" si="59"/>
        <v>TERMINADA</v>
      </c>
      <c r="AO74" s="148" t="s">
        <v>936</v>
      </c>
      <c r="AP74" s="171" t="s">
        <v>640</v>
      </c>
      <c r="AQ74" s="152" t="str">
        <f t="shared" si="60"/>
        <v>CUMPLIDA</v>
      </c>
      <c r="AR74" s="149" t="s">
        <v>831</v>
      </c>
      <c r="AS74" s="153" t="s">
        <v>109</v>
      </c>
      <c r="AT74" s="189" t="s">
        <v>964</v>
      </c>
    </row>
    <row r="75" spans="1:46" s="22" customFormat="1" ht="135" hidden="1" customHeight="1" x14ac:dyDescent="0.25">
      <c r="A75" s="37">
        <v>380</v>
      </c>
      <c r="B75" s="83">
        <v>44343</v>
      </c>
      <c r="C75" s="84" t="s">
        <v>172</v>
      </c>
      <c r="D75" s="84" t="s">
        <v>476</v>
      </c>
      <c r="E75" s="83">
        <v>44362</v>
      </c>
      <c r="F75" s="84">
        <v>7</v>
      </c>
      <c r="G75" s="53" t="s">
        <v>498</v>
      </c>
      <c r="H75" s="86" t="s">
        <v>428</v>
      </c>
      <c r="I75" s="55" t="s">
        <v>499</v>
      </c>
      <c r="J75" s="52" t="s">
        <v>500</v>
      </c>
      <c r="K75" s="52">
        <v>1</v>
      </c>
      <c r="L75" s="84" t="s">
        <v>18</v>
      </c>
      <c r="M75" s="52" t="s">
        <v>501</v>
      </c>
      <c r="N75" s="90">
        <v>1</v>
      </c>
      <c r="O75" s="83">
        <v>44378</v>
      </c>
      <c r="P75" s="83">
        <v>44561</v>
      </c>
      <c r="Q75" s="84" t="s">
        <v>29</v>
      </c>
      <c r="R75" s="88" t="s">
        <v>432</v>
      </c>
      <c r="S75" s="88" t="s">
        <v>472</v>
      </c>
      <c r="T75" s="86" t="s">
        <v>213</v>
      </c>
      <c r="U75" s="140"/>
      <c r="V75" s="127"/>
      <c r="W75" s="127"/>
      <c r="X75" s="127"/>
      <c r="Y75" s="127"/>
      <c r="Z75" s="141"/>
      <c r="AA75" s="143">
        <v>44439</v>
      </c>
      <c r="AB75" s="118" t="s">
        <v>763</v>
      </c>
      <c r="AC75" s="131">
        <v>0</v>
      </c>
      <c r="AD75" s="116" t="s">
        <v>674</v>
      </c>
      <c r="AE75" s="19"/>
      <c r="AF75" s="145" t="s">
        <v>640</v>
      </c>
      <c r="AG75" s="137">
        <v>44561</v>
      </c>
      <c r="AH75" s="148" t="s">
        <v>868</v>
      </c>
      <c r="AI75" s="149">
        <v>2</v>
      </c>
      <c r="AJ75" s="150">
        <f t="shared" si="10"/>
        <v>2</v>
      </c>
      <c r="AK75" s="131">
        <f t="shared" si="9"/>
        <v>1</v>
      </c>
      <c r="AL75" s="131" t="b">
        <f t="shared" si="54"/>
        <v>0</v>
      </c>
      <c r="AM75" s="131" t="str">
        <f t="shared" si="55"/>
        <v>TERMINADA</v>
      </c>
      <c r="AN75" s="178" t="str">
        <f t="shared" si="56"/>
        <v>TERMINADA</v>
      </c>
      <c r="AO75" s="148" t="s">
        <v>937</v>
      </c>
      <c r="AP75" s="171" t="s">
        <v>640</v>
      </c>
      <c r="AQ75" s="152" t="str">
        <f t="shared" ref="AQ75" si="62">IF(AK75="","",IF(OR(W75=100%,AC75=100%,AK75=100%),"CUMPLIDA","PENDIENTE"))</f>
        <v>CUMPLIDA</v>
      </c>
      <c r="AR75" s="149" t="s">
        <v>831</v>
      </c>
      <c r="AS75" s="153" t="s">
        <v>109</v>
      </c>
      <c r="AT75" s="189" t="s">
        <v>964</v>
      </c>
    </row>
    <row r="76" spans="1:46" s="22" customFormat="1" ht="100.5" hidden="1" customHeight="1" x14ac:dyDescent="0.25">
      <c r="A76" s="37">
        <v>381</v>
      </c>
      <c r="B76" s="83">
        <v>44343</v>
      </c>
      <c r="C76" s="84" t="s">
        <v>172</v>
      </c>
      <c r="D76" s="84" t="s">
        <v>476</v>
      </c>
      <c r="E76" s="83">
        <v>44362</v>
      </c>
      <c r="F76" s="84">
        <v>8</v>
      </c>
      <c r="G76" s="89" t="s">
        <v>502</v>
      </c>
      <c r="H76" s="86" t="s">
        <v>428</v>
      </c>
      <c r="I76" s="55" t="s">
        <v>503</v>
      </c>
      <c r="J76" s="52" t="s">
        <v>504</v>
      </c>
      <c r="K76" s="52">
        <v>2</v>
      </c>
      <c r="L76" s="84" t="s">
        <v>18</v>
      </c>
      <c r="M76" s="52" t="s">
        <v>505</v>
      </c>
      <c r="N76" s="90">
        <v>1</v>
      </c>
      <c r="O76" s="83">
        <v>44378</v>
      </c>
      <c r="P76" s="83">
        <v>44561</v>
      </c>
      <c r="Q76" s="84" t="s">
        <v>29</v>
      </c>
      <c r="R76" s="88" t="s">
        <v>432</v>
      </c>
      <c r="S76" s="88" t="s">
        <v>472</v>
      </c>
      <c r="T76" s="86" t="s">
        <v>213</v>
      </c>
      <c r="U76" s="140"/>
      <c r="V76" s="127"/>
      <c r="W76" s="127"/>
      <c r="X76" s="127"/>
      <c r="Y76" s="127"/>
      <c r="Z76" s="141"/>
      <c r="AA76" s="143">
        <v>44439</v>
      </c>
      <c r="AB76" s="118" t="s">
        <v>765</v>
      </c>
      <c r="AC76" s="131">
        <v>0</v>
      </c>
      <c r="AD76" s="116" t="s">
        <v>674</v>
      </c>
      <c r="AE76" s="19"/>
      <c r="AF76" s="145" t="s">
        <v>640</v>
      </c>
      <c r="AG76" s="137">
        <v>44561</v>
      </c>
      <c r="AH76" s="148" t="s">
        <v>869</v>
      </c>
      <c r="AI76" s="149">
        <v>2</v>
      </c>
      <c r="AJ76" s="150">
        <f t="shared" si="10"/>
        <v>1</v>
      </c>
      <c r="AK76" s="131">
        <f t="shared" ref="AK76:AK114" si="63">IF(OR(N76="",AJ76=""),"",IF(OR(N76=0,AJ76=0),0,IF((AJ76*100%)/N76&gt;100%,100%,(AJ76*100%)/N76)))</f>
        <v>1</v>
      </c>
      <c r="AL76" s="131" t="b">
        <f t="shared" si="54"/>
        <v>0</v>
      </c>
      <c r="AM76" s="131" t="str">
        <f t="shared" si="55"/>
        <v>TERMINADA</v>
      </c>
      <c r="AN76" s="178" t="str">
        <f t="shared" si="56"/>
        <v>TERMINADA</v>
      </c>
      <c r="AO76" s="148" t="s">
        <v>938</v>
      </c>
      <c r="AP76" s="171" t="s">
        <v>640</v>
      </c>
      <c r="AQ76" s="152" t="str">
        <f t="shared" ref="AQ76" si="64">IF(AK76="","",IF(OR(W76=100%,AC76=100%,AK76=100%),"CUMPLIDA","PENDIENTE"))</f>
        <v>CUMPLIDA</v>
      </c>
      <c r="AR76" s="149" t="s">
        <v>831</v>
      </c>
      <c r="AS76" s="153" t="s">
        <v>109</v>
      </c>
      <c r="AT76" s="189" t="s">
        <v>964</v>
      </c>
    </row>
    <row r="77" spans="1:46" s="22" customFormat="1" ht="91.8" hidden="1" x14ac:dyDescent="0.25">
      <c r="A77" s="37">
        <v>382</v>
      </c>
      <c r="B77" s="83">
        <v>44343</v>
      </c>
      <c r="C77" s="84" t="s">
        <v>172</v>
      </c>
      <c r="D77" s="84" t="s">
        <v>506</v>
      </c>
      <c r="E77" s="83">
        <v>44343</v>
      </c>
      <c r="F77" s="84">
        <v>1</v>
      </c>
      <c r="G77" s="53" t="s">
        <v>507</v>
      </c>
      <c r="H77" s="86" t="s">
        <v>443</v>
      </c>
      <c r="I77" s="110" t="s">
        <v>508</v>
      </c>
      <c r="J77" s="84" t="s">
        <v>788</v>
      </c>
      <c r="K77" s="84">
        <v>4</v>
      </c>
      <c r="L77" s="84" t="s">
        <v>191</v>
      </c>
      <c r="M77" s="84" t="s">
        <v>509</v>
      </c>
      <c r="N77" s="90">
        <v>0.9</v>
      </c>
      <c r="O77" s="83">
        <v>44378</v>
      </c>
      <c r="P77" s="83">
        <v>44742</v>
      </c>
      <c r="Q77" s="84" t="s">
        <v>54</v>
      </c>
      <c r="R77" s="88" t="s">
        <v>510</v>
      </c>
      <c r="S77" s="88" t="s">
        <v>511</v>
      </c>
      <c r="T77" s="86" t="s">
        <v>213</v>
      </c>
      <c r="U77" s="140"/>
      <c r="V77" s="127"/>
      <c r="W77" s="127"/>
      <c r="X77" s="127"/>
      <c r="Y77" s="127"/>
      <c r="Z77" s="141"/>
      <c r="AA77" s="143">
        <v>44439</v>
      </c>
      <c r="AB77" s="120" t="s">
        <v>766</v>
      </c>
      <c r="AC77" s="131">
        <v>0</v>
      </c>
      <c r="AD77" s="116" t="s">
        <v>674</v>
      </c>
      <c r="AE77" s="19"/>
      <c r="AF77" s="117" t="s">
        <v>661</v>
      </c>
      <c r="AG77" s="137">
        <v>44561</v>
      </c>
      <c r="AH77" s="148" t="s">
        <v>824</v>
      </c>
      <c r="AI77" s="149">
        <v>0</v>
      </c>
      <c r="AJ77" s="150">
        <f t="shared" ref="AJ77" si="65">IF(AI77="","",IF(OR(K77=0,K77="",AG77=""),"",AI77/K77))</f>
        <v>0</v>
      </c>
      <c r="AK77" s="131">
        <f t="shared" si="63"/>
        <v>0</v>
      </c>
      <c r="AL77" s="131" t="b">
        <f>IF(AI77="","",IF(AG77&gt;P77,IF(AK77&lt;100%,"INCUMPLIDA",IF(AK77=100%,"TERMINADA EXTEMPORANEA"))))</f>
        <v>0</v>
      </c>
      <c r="AM77" s="131" t="str">
        <f>IF(AI77="","",IF(AG77&lt;P77,IF(AK77=0%,"SIN INICIAR",IF(AK77=100%,"TERMINADA",IF(AK77&gt;0%,"EN PROCESO",IF(AK77&lt;0%,"INCUMPLIDA"))))))</f>
        <v>SIN INICIAR</v>
      </c>
      <c r="AN77" s="158" t="str">
        <f>IF(AI77="","",IF(AG77&lt;P77,AM77,IF(AG77&gt;P77,AL77)))</f>
        <v>SIN INICIAR</v>
      </c>
      <c r="AO77" s="183" t="s">
        <v>987</v>
      </c>
      <c r="AP77" s="171" t="s">
        <v>661</v>
      </c>
      <c r="AQ77" s="152" t="str">
        <f t="shared" si="60"/>
        <v>PENDIENTE</v>
      </c>
      <c r="AR77" s="149"/>
      <c r="AS77" s="153"/>
      <c r="AT77" s="189"/>
    </row>
    <row r="78" spans="1:46" s="22" customFormat="1" ht="51" hidden="1" x14ac:dyDescent="0.25">
      <c r="A78" s="37">
        <v>383</v>
      </c>
      <c r="B78" s="83">
        <v>44343</v>
      </c>
      <c r="C78" s="84" t="s">
        <v>172</v>
      </c>
      <c r="D78" s="84" t="s">
        <v>506</v>
      </c>
      <c r="E78" s="83">
        <v>44343</v>
      </c>
      <c r="F78" s="84">
        <v>2</v>
      </c>
      <c r="G78" s="53" t="s">
        <v>512</v>
      </c>
      <c r="H78" s="86" t="s">
        <v>443</v>
      </c>
      <c r="I78" s="55" t="s">
        <v>513</v>
      </c>
      <c r="J78" s="84" t="s">
        <v>514</v>
      </c>
      <c r="K78" s="52">
        <v>1</v>
      </c>
      <c r="L78" s="84" t="s">
        <v>191</v>
      </c>
      <c r="M78" s="52" t="s">
        <v>515</v>
      </c>
      <c r="N78" s="90">
        <v>1</v>
      </c>
      <c r="O78" s="83">
        <v>44378</v>
      </c>
      <c r="P78" s="83">
        <v>44742</v>
      </c>
      <c r="Q78" s="84" t="s">
        <v>54</v>
      </c>
      <c r="R78" s="88" t="s">
        <v>510</v>
      </c>
      <c r="S78" s="88" t="s">
        <v>511</v>
      </c>
      <c r="T78" s="86" t="s">
        <v>213</v>
      </c>
      <c r="U78" s="140"/>
      <c r="V78" s="127"/>
      <c r="W78" s="127"/>
      <c r="X78" s="127"/>
      <c r="Y78" s="127"/>
      <c r="Z78" s="141"/>
      <c r="AA78" s="143">
        <v>44439</v>
      </c>
      <c r="AB78" s="118" t="s">
        <v>767</v>
      </c>
      <c r="AC78" s="131">
        <v>0.5</v>
      </c>
      <c r="AD78" s="21" t="s">
        <v>642</v>
      </c>
      <c r="AE78" s="19"/>
      <c r="AF78" s="117" t="s">
        <v>661</v>
      </c>
      <c r="AG78" s="137">
        <v>44561</v>
      </c>
      <c r="AH78" s="148" t="s">
        <v>824</v>
      </c>
      <c r="AI78" s="149">
        <v>0.5</v>
      </c>
      <c r="AJ78" s="150">
        <f t="shared" ref="AJ78:AJ79" si="66">IF(AI78="","",IF(OR(K78=0,K78="",AG78=""),"",AI78/K78))</f>
        <v>0.5</v>
      </c>
      <c r="AK78" s="131">
        <f t="shared" ref="AK78:AK79" si="67">IF(OR(N78="",AJ78=""),"",IF(OR(N78=0,AJ78=0),0,IF((AJ78*100%)/N78&gt;100%,100%,(AJ78*100%)/N78)))</f>
        <v>0.5</v>
      </c>
      <c r="AL78" s="131" t="b">
        <f t="shared" ref="AL78:AL79" si="68">IF(AI78="","",IF(AG78&gt;P78,IF(AK78&lt;100%,"INCUMPLIDA",IF(AK78=100%,"TERMINADA EXTEMPORANEA"))))</f>
        <v>0</v>
      </c>
      <c r="AM78" s="131" t="str">
        <f t="shared" ref="AM78:AM79" si="69">IF(AI78="","",IF(AG78&lt;P78,IF(AK78=0%,"SIN INICIAR",IF(AK78=100%,"TERMINADA",IF(AK78&gt;0%,"EN PROCESO",IF(AK78&lt;0%,"INCUMPLIDA"))))))</f>
        <v>EN PROCESO</v>
      </c>
      <c r="AN78" s="158" t="str">
        <f t="shared" ref="AN78:AN79" si="70">IF(AI78="","",IF(AG78&lt;P78,AM78,IF(AG78&gt;P78,AL78)))</f>
        <v>EN PROCESO</v>
      </c>
      <c r="AO78" s="183" t="s">
        <v>996</v>
      </c>
      <c r="AP78" s="171" t="s">
        <v>661</v>
      </c>
      <c r="AQ78" s="152" t="str">
        <f t="shared" si="60"/>
        <v>PENDIENTE</v>
      </c>
      <c r="AR78" s="149"/>
      <c r="AS78" s="153"/>
      <c r="AT78" s="189"/>
    </row>
    <row r="79" spans="1:46" s="22" customFormat="1" ht="40.799999999999997" hidden="1" x14ac:dyDescent="0.25">
      <c r="A79" s="37">
        <v>384</v>
      </c>
      <c r="B79" s="83">
        <v>44343</v>
      </c>
      <c r="C79" s="84" t="s">
        <v>172</v>
      </c>
      <c r="D79" s="84" t="s">
        <v>506</v>
      </c>
      <c r="E79" s="83">
        <v>44343</v>
      </c>
      <c r="F79" s="84">
        <v>3</v>
      </c>
      <c r="G79" s="89" t="s">
        <v>516</v>
      </c>
      <c r="H79" s="86" t="s">
        <v>443</v>
      </c>
      <c r="I79" s="55" t="s">
        <v>517</v>
      </c>
      <c r="J79" s="52" t="s">
        <v>518</v>
      </c>
      <c r="K79" s="84">
        <v>3</v>
      </c>
      <c r="L79" s="84" t="s">
        <v>191</v>
      </c>
      <c r="M79" s="84" t="s">
        <v>519</v>
      </c>
      <c r="N79" s="90">
        <v>1</v>
      </c>
      <c r="O79" s="83">
        <v>44378</v>
      </c>
      <c r="P79" s="83">
        <v>44742</v>
      </c>
      <c r="Q79" s="84" t="s">
        <v>54</v>
      </c>
      <c r="R79" s="88" t="s">
        <v>510</v>
      </c>
      <c r="S79" s="88" t="s">
        <v>511</v>
      </c>
      <c r="T79" s="86" t="s">
        <v>213</v>
      </c>
      <c r="U79" s="140"/>
      <c r="V79" s="127"/>
      <c r="W79" s="127"/>
      <c r="X79" s="127"/>
      <c r="Y79" s="127"/>
      <c r="Z79" s="141"/>
      <c r="AA79" s="143">
        <v>44439</v>
      </c>
      <c r="AB79" s="120" t="s">
        <v>766</v>
      </c>
      <c r="AC79" s="131">
        <v>0</v>
      </c>
      <c r="AD79" s="116" t="s">
        <v>674</v>
      </c>
      <c r="AE79" s="19"/>
      <c r="AF79" s="117" t="s">
        <v>661</v>
      </c>
      <c r="AG79" s="137">
        <v>44561</v>
      </c>
      <c r="AH79" s="148" t="s">
        <v>824</v>
      </c>
      <c r="AI79" s="149">
        <v>0</v>
      </c>
      <c r="AJ79" s="150">
        <f t="shared" si="66"/>
        <v>0</v>
      </c>
      <c r="AK79" s="131">
        <f t="shared" si="67"/>
        <v>0</v>
      </c>
      <c r="AL79" s="131" t="b">
        <f t="shared" si="68"/>
        <v>0</v>
      </c>
      <c r="AM79" s="131" t="str">
        <f t="shared" si="69"/>
        <v>SIN INICIAR</v>
      </c>
      <c r="AN79" s="158" t="str">
        <f t="shared" si="70"/>
        <v>SIN INICIAR</v>
      </c>
      <c r="AO79" s="183" t="s">
        <v>987</v>
      </c>
      <c r="AP79" s="171" t="s">
        <v>661</v>
      </c>
      <c r="AQ79" s="152" t="str">
        <f t="shared" si="60"/>
        <v>PENDIENTE</v>
      </c>
      <c r="AR79" s="149"/>
      <c r="AS79" s="153"/>
      <c r="AT79" s="189"/>
    </row>
    <row r="80" spans="1:46" s="22" customFormat="1" ht="109.5" hidden="1" customHeight="1" x14ac:dyDescent="0.25">
      <c r="A80" s="37">
        <v>386</v>
      </c>
      <c r="B80" s="100">
        <v>44253</v>
      </c>
      <c r="C80" s="101" t="s">
        <v>172</v>
      </c>
      <c r="D80" s="101" t="s">
        <v>520</v>
      </c>
      <c r="E80" s="100">
        <v>43891</v>
      </c>
      <c r="F80" s="101">
        <v>1</v>
      </c>
      <c r="G80" s="103" t="s">
        <v>521</v>
      </c>
      <c r="H80" s="104" t="s">
        <v>251</v>
      </c>
      <c r="I80" s="105" t="s">
        <v>522</v>
      </c>
      <c r="J80" s="101" t="s">
        <v>523</v>
      </c>
      <c r="K80" s="101">
        <v>1</v>
      </c>
      <c r="L80" s="101" t="s">
        <v>524</v>
      </c>
      <c r="M80" s="101" t="s">
        <v>525</v>
      </c>
      <c r="N80" s="106">
        <v>1</v>
      </c>
      <c r="O80" s="100">
        <v>44298</v>
      </c>
      <c r="P80" s="100">
        <v>44561</v>
      </c>
      <c r="Q80" s="101" t="s">
        <v>526</v>
      </c>
      <c r="R80" s="101" t="s">
        <v>526</v>
      </c>
      <c r="S80" s="107" t="s">
        <v>127</v>
      </c>
      <c r="T80" s="86" t="s">
        <v>213</v>
      </c>
      <c r="U80" s="140"/>
      <c r="V80" s="127"/>
      <c r="W80" s="127"/>
      <c r="X80" s="127"/>
      <c r="Y80" s="127"/>
      <c r="Z80" s="141"/>
      <c r="AA80" s="143">
        <v>44439</v>
      </c>
      <c r="AB80" s="114" t="s">
        <v>768</v>
      </c>
      <c r="AC80" s="131">
        <v>0</v>
      </c>
      <c r="AD80" s="116" t="s">
        <v>674</v>
      </c>
      <c r="AE80" s="19"/>
      <c r="AF80" s="117" t="s">
        <v>782</v>
      </c>
      <c r="AG80" s="137">
        <v>44561</v>
      </c>
      <c r="AH80" s="148" t="s">
        <v>824</v>
      </c>
      <c r="AI80" s="149">
        <v>0</v>
      </c>
      <c r="AJ80" s="150">
        <f t="shared" ref="AJ80:AJ114" si="71">IF(AI80="","",IF(OR(K80=0,K80="",AG80=""),"",AI80/K80))</f>
        <v>0</v>
      </c>
      <c r="AK80" s="131">
        <f t="shared" si="63"/>
        <v>0</v>
      </c>
      <c r="AL80" s="131" t="b">
        <f t="shared" si="54"/>
        <v>0</v>
      </c>
      <c r="AM80" s="131" t="str">
        <f t="shared" si="55"/>
        <v>SIN INICIAR</v>
      </c>
      <c r="AN80" s="158" t="str">
        <f t="shared" si="56"/>
        <v>SIN INICIAR</v>
      </c>
      <c r="AO80" s="181" t="s">
        <v>905</v>
      </c>
      <c r="AP80" s="171" t="s">
        <v>637</v>
      </c>
      <c r="AQ80" s="152" t="str">
        <f t="shared" si="60"/>
        <v>PENDIENTE</v>
      </c>
      <c r="AR80" s="149"/>
      <c r="AS80" s="153"/>
      <c r="AT80" s="189"/>
    </row>
    <row r="81" spans="1:46" s="22" customFormat="1" ht="93" hidden="1" customHeight="1" x14ac:dyDescent="0.25">
      <c r="A81" s="37">
        <v>387</v>
      </c>
      <c r="B81" s="100">
        <v>44254</v>
      </c>
      <c r="C81" s="101" t="s">
        <v>172</v>
      </c>
      <c r="D81" s="101" t="s">
        <v>520</v>
      </c>
      <c r="E81" s="100">
        <v>43892</v>
      </c>
      <c r="F81" s="101">
        <v>2</v>
      </c>
      <c r="G81" s="103" t="s">
        <v>527</v>
      </c>
      <c r="H81" s="104" t="s">
        <v>251</v>
      </c>
      <c r="I81" s="105" t="s">
        <v>528</v>
      </c>
      <c r="J81" s="101" t="s">
        <v>529</v>
      </c>
      <c r="K81" s="59">
        <v>1</v>
      </c>
      <c r="L81" s="101" t="s">
        <v>224</v>
      </c>
      <c r="M81" s="101" t="s">
        <v>530</v>
      </c>
      <c r="N81" s="111">
        <v>1</v>
      </c>
      <c r="O81" s="100">
        <v>44298</v>
      </c>
      <c r="P81" s="100">
        <v>44377</v>
      </c>
      <c r="Q81" s="101" t="s">
        <v>526</v>
      </c>
      <c r="R81" s="101" t="s">
        <v>526</v>
      </c>
      <c r="S81" s="107" t="s">
        <v>127</v>
      </c>
      <c r="T81" s="86" t="s">
        <v>213</v>
      </c>
      <c r="U81" s="140"/>
      <c r="V81" s="127"/>
      <c r="W81" s="127"/>
      <c r="X81" s="127"/>
      <c r="Y81" s="127"/>
      <c r="Z81" s="141"/>
      <c r="AA81" s="143">
        <v>44439</v>
      </c>
      <c r="AB81" s="114" t="s">
        <v>769</v>
      </c>
      <c r="AC81" s="131">
        <v>1</v>
      </c>
      <c r="AD81" s="116" t="s">
        <v>639</v>
      </c>
      <c r="AE81" s="133" t="s">
        <v>103</v>
      </c>
      <c r="AF81" s="117" t="s">
        <v>782</v>
      </c>
      <c r="AG81" s="137">
        <v>44561</v>
      </c>
      <c r="AH81" s="148" t="s">
        <v>899</v>
      </c>
      <c r="AI81" s="149">
        <v>1</v>
      </c>
      <c r="AJ81" s="150">
        <f t="shared" si="71"/>
        <v>1</v>
      </c>
      <c r="AK81" s="131">
        <f t="shared" si="63"/>
        <v>1</v>
      </c>
      <c r="AL81" s="131" t="str">
        <f t="shared" ref="AL81" si="72">IF(AI81="","",IF(AG81&gt;P81,IF(AK81&lt;100%,"INCUMPLIDA",IF(AK81=100%,"TERMINADA EXTEMPORANEA"))))</f>
        <v>TERMINADA EXTEMPORANEA</v>
      </c>
      <c r="AM81" s="131" t="str">
        <f t="shared" si="55"/>
        <v>TERMINADA</v>
      </c>
      <c r="AN81" s="158" t="str">
        <f t="shared" ref="AN81" si="73">IF(AI81="","",IF(AG81&lt;P81,AM81,IF(AG81&gt;=P81,AL81)))</f>
        <v>TERMINADA EXTEMPORANEA</v>
      </c>
      <c r="AO81" s="184" t="s">
        <v>902</v>
      </c>
      <c r="AP81" s="171" t="s">
        <v>637</v>
      </c>
      <c r="AQ81" s="152" t="str">
        <f t="shared" si="60"/>
        <v>CUMPLIDA</v>
      </c>
      <c r="AR81" s="149" t="s">
        <v>831</v>
      </c>
      <c r="AS81" s="153" t="s">
        <v>109</v>
      </c>
      <c r="AT81" s="189" t="s">
        <v>964</v>
      </c>
    </row>
    <row r="82" spans="1:46" s="22" customFormat="1" ht="71.400000000000006" hidden="1" x14ac:dyDescent="0.25">
      <c r="A82" s="37">
        <v>388</v>
      </c>
      <c r="B82" s="100">
        <v>44255</v>
      </c>
      <c r="C82" s="101" t="s">
        <v>172</v>
      </c>
      <c r="D82" s="101" t="s">
        <v>520</v>
      </c>
      <c r="E82" s="100">
        <v>43893</v>
      </c>
      <c r="F82" s="101">
        <v>4</v>
      </c>
      <c r="G82" s="103" t="s">
        <v>531</v>
      </c>
      <c r="H82" s="104" t="s">
        <v>251</v>
      </c>
      <c r="I82" s="65" t="s">
        <v>532</v>
      </c>
      <c r="J82" s="59" t="s">
        <v>533</v>
      </c>
      <c r="K82" s="59">
        <v>1</v>
      </c>
      <c r="L82" s="101" t="s">
        <v>524</v>
      </c>
      <c r="M82" s="59" t="s">
        <v>534</v>
      </c>
      <c r="N82" s="111">
        <v>1</v>
      </c>
      <c r="O82" s="100">
        <v>44298</v>
      </c>
      <c r="P82" s="100">
        <v>44576</v>
      </c>
      <c r="Q82" s="101" t="s">
        <v>526</v>
      </c>
      <c r="R82" s="101" t="s">
        <v>526</v>
      </c>
      <c r="S82" s="107" t="s">
        <v>535</v>
      </c>
      <c r="T82" s="86" t="s">
        <v>213</v>
      </c>
      <c r="U82" s="140"/>
      <c r="V82" s="127"/>
      <c r="W82" s="127"/>
      <c r="X82" s="127"/>
      <c r="Y82" s="127"/>
      <c r="Z82" s="141"/>
      <c r="AA82" s="143">
        <v>44439</v>
      </c>
      <c r="AB82" s="114" t="s">
        <v>768</v>
      </c>
      <c r="AC82" s="131">
        <v>0</v>
      </c>
      <c r="AD82" s="116" t="s">
        <v>674</v>
      </c>
      <c r="AE82" s="19"/>
      <c r="AF82" s="117" t="s">
        <v>782</v>
      </c>
      <c r="AG82" s="137">
        <v>44561</v>
      </c>
      <c r="AH82" s="148" t="s">
        <v>900</v>
      </c>
      <c r="AI82" s="149">
        <v>1</v>
      </c>
      <c r="AJ82" s="150">
        <f t="shared" si="71"/>
        <v>1</v>
      </c>
      <c r="AK82" s="131">
        <f t="shared" si="63"/>
        <v>1</v>
      </c>
      <c r="AL82" s="131" t="b">
        <f>IF(AI82="","",IF(AG82&gt;P82,IF(AK82&lt;100%,"INCUMPLIDA",IF(AK82=100%,"TERMINADA EXTEMPORANEA"))))</f>
        <v>0</v>
      </c>
      <c r="AM82" s="131" t="str">
        <f>IF(AI82="","",IF(AG82&lt;=P82,IF(AK82=0%,"SIN INICIAR",IF(AK82=100%,"TERMINADA",IF(AK82&gt;0%,"EN PROCESO",IF(AK82&lt;0%,"INCUMPLIDA"))))))</f>
        <v>TERMINADA</v>
      </c>
      <c r="AN82" s="178" t="str">
        <f t="shared" ref="AN82" si="74">IF(AI82="","",IF(AG82&lt;=P82,AM82,IF(AG82&gt;P82,AL82)))</f>
        <v>TERMINADA</v>
      </c>
      <c r="AO82" s="181" t="s">
        <v>939</v>
      </c>
      <c r="AP82" s="171" t="s">
        <v>637</v>
      </c>
      <c r="AQ82" s="152" t="str">
        <f t="shared" si="60"/>
        <v>CUMPLIDA</v>
      </c>
      <c r="AR82" s="149" t="s">
        <v>831</v>
      </c>
      <c r="AS82" s="153" t="s">
        <v>109</v>
      </c>
      <c r="AT82" s="189" t="s">
        <v>964</v>
      </c>
    </row>
    <row r="83" spans="1:46" s="22" customFormat="1" ht="111" hidden="1" customHeight="1" x14ac:dyDescent="0.25">
      <c r="A83" s="37">
        <v>389</v>
      </c>
      <c r="B83" s="100">
        <v>44256</v>
      </c>
      <c r="C83" s="101" t="s">
        <v>172</v>
      </c>
      <c r="D83" s="101" t="s">
        <v>520</v>
      </c>
      <c r="E83" s="100">
        <v>43894</v>
      </c>
      <c r="F83" s="101">
        <v>6</v>
      </c>
      <c r="G83" s="103" t="s">
        <v>536</v>
      </c>
      <c r="H83" s="104" t="s">
        <v>251</v>
      </c>
      <c r="I83" s="65" t="s">
        <v>537</v>
      </c>
      <c r="J83" s="59" t="s">
        <v>538</v>
      </c>
      <c r="K83" s="59">
        <v>2</v>
      </c>
      <c r="L83" s="101" t="s">
        <v>524</v>
      </c>
      <c r="M83" s="59" t="s">
        <v>539</v>
      </c>
      <c r="N83" s="111">
        <v>1</v>
      </c>
      <c r="O83" s="100">
        <v>44298</v>
      </c>
      <c r="P83" s="100">
        <v>44576</v>
      </c>
      <c r="Q83" s="101" t="s">
        <v>526</v>
      </c>
      <c r="R83" s="101" t="s">
        <v>526</v>
      </c>
      <c r="S83" s="107" t="s">
        <v>540</v>
      </c>
      <c r="T83" s="86" t="s">
        <v>213</v>
      </c>
      <c r="U83" s="140"/>
      <c r="V83" s="127"/>
      <c r="W83" s="127"/>
      <c r="X83" s="127"/>
      <c r="Y83" s="127"/>
      <c r="Z83" s="141"/>
      <c r="AA83" s="143">
        <v>44439</v>
      </c>
      <c r="AB83" s="114" t="s">
        <v>768</v>
      </c>
      <c r="AC83" s="131">
        <v>0</v>
      </c>
      <c r="AD83" s="116" t="s">
        <v>674</v>
      </c>
      <c r="AE83" s="19"/>
      <c r="AF83" s="117" t="s">
        <v>782</v>
      </c>
      <c r="AG83" s="137">
        <v>44561</v>
      </c>
      <c r="AH83" s="148" t="s">
        <v>988</v>
      </c>
      <c r="AI83" s="149">
        <v>0</v>
      </c>
      <c r="AJ83" s="150">
        <f t="shared" si="71"/>
        <v>0</v>
      </c>
      <c r="AK83" s="131">
        <f t="shared" si="63"/>
        <v>0</v>
      </c>
      <c r="AL83" s="131" t="b">
        <f>IF(AI83="","",IF(AG83&gt;P83,IF(AK83&lt;100%,"INCUMPLIDA",IF(AK83=100%,"TERMINADA EXTEMPORANEA"))))</f>
        <v>0</v>
      </c>
      <c r="AM83" s="131" t="str">
        <f>IF(AI83="","",IF(AG83&lt;=P83,IF(AK83=0%,"SIN INICIAR",IF(AK83=100%,"TERMINADA",IF(AK83&gt;0%,"EN PROCESO",IF(AK83&lt;0%,"INCUMPLIDA"))))))</f>
        <v>SIN INICIAR</v>
      </c>
      <c r="AN83" s="158" t="str">
        <f t="shared" ref="AN83:AN84" si="75">IF(AI83="","",IF(AG83&lt;=P83,AM83,IF(AG83&gt;P83,AL83)))</f>
        <v>SIN INICIAR</v>
      </c>
      <c r="AO83" s="181" t="s">
        <v>950</v>
      </c>
      <c r="AP83" s="171" t="s">
        <v>637</v>
      </c>
      <c r="AQ83" s="152" t="str">
        <f t="shared" si="60"/>
        <v>PENDIENTE</v>
      </c>
      <c r="AR83" s="149"/>
      <c r="AS83" s="153"/>
      <c r="AT83" s="189"/>
    </row>
    <row r="84" spans="1:46" s="22" customFormat="1" ht="66.599999999999994" hidden="1" customHeight="1" x14ac:dyDescent="0.25">
      <c r="A84" s="37">
        <v>390</v>
      </c>
      <c r="B84" s="100">
        <v>44256</v>
      </c>
      <c r="C84" s="101" t="s">
        <v>172</v>
      </c>
      <c r="D84" s="101" t="s">
        <v>520</v>
      </c>
      <c r="E84" s="100">
        <v>43894</v>
      </c>
      <c r="F84" s="101">
        <v>8</v>
      </c>
      <c r="G84" s="103" t="s">
        <v>541</v>
      </c>
      <c r="H84" s="104" t="s">
        <v>251</v>
      </c>
      <c r="I84" s="65" t="s">
        <v>542</v>
      </c>
      <c r="J84" s="59" t="s">
        <v>543</v>
      </c>
      <c r="K84" s="59">
        <v>1</v>
      </c>
      <c r="L84" s="101" t="s">
        <v>524</v>
      </c>
      <c r="M84" s="59" t="s">
        <v>544</v>
      </c>
      <c r="N84" s="111">
        <v>1</v>
      </c>
      <c r="O84" s="100">
        <v>44298</v>
      </c>
      <c r="P84" s="100">
        <v>44651</v>
      </c>
      <c r="Q84" s="101" t="s">
        <v>526</v>
      </c>
      <c r="R84" s="101" t="s">
        <v>526</v>
      </c>
      <c r="S84" s="107" t="s">
        <v>127</v>
      </c>
      <c r="T84" s="86" t="s">
        <v>213</v>
      </c>
      <c r="U84" s="140"/>
      <c r="V84" s="127"/>
      <c r="W84" s="127"/>
      <c r="X84" s="127"/>
      <c r="Y84" s="127"/>
      <c r="Z84" s="141"/>
      <c r="AA84" s="143">
        <v>44439</v>
      </c>
      <c r="AB84" s="114" t="s">
        <v>770</v>
      </c>
      <c r="AC84" s="131">
        <v>0</v>
      </c>
      <c r="AD84" s="116" t="s">
        <v>674</v>
      </c>
      <c r="AE84" s="19"/>
      <c r="AF84" s="117" t="s">
        <v>782</v>
      </c>
      <c r="AG84" s="137">
        <v>44561</v>
      </c>
      <c r="AH84" s="148" t="s">
        <v>901</v>
      </c>
      <c r="AI84" s="149">
        <v>1</v>
      </c>
      <c r="AJ84" s="150">
        <f t="shared" si="71"/>
        <v>1</v>
      </c>
      <c r="AK84" s="131">
        <f t="shared" si="63"/>
        <v>1</v>
      </c>
      <c r="AL84" s="131" t="b">
        <f>IF(AI84="","",IF(AG84&gt;P84,IF(AK84&lt;100%,"INCUMPLIDA",IF(AK84=100%,"TERMINADA EXTEMPORANEA"))))</f>
        <v>0</v>
      </c>
      <c r="AM84" s="131" t="str">
        <f>IF(AI84="","",IF(AG84&lt;=P84,IF(AK84=0%,"SIN INICIAR",IF(AK84=100%,"TERMINADA",IF(AK84&gt;0%,"EN PROCESO",IF(AK84&lt;0%,"INCUMPLIDA"))))))</f>
        <v>TERMINADA</v>
      </c>
      <c r="AN84" s="178" t="str">
        <f t="shared" si="75"/>
        <v>TERMINADA</v>
      </c>
      <c r="AO84" s="181" t="s">
        <v>903</v>
      </c>
      <c r="AP84" s="171" t="s">
        <v>637</v>
      </c>
      <c r="AQ84" s="152" t="str">
        <f t="shared" si="60"/>
        <v>CUMPLIDA</v>
      </c>
      <c r="AR84" s="149" t="s">
        <v>831</v>
      </c>
      <c r="AS84" s="153" t="s">
        <v>109</v>
      </c>
      <c r="AT84" s="189" t="s">
        <v>964</v>
      </c>
    </row>
    <row r="85" spans="1:46" s="22" customFormat="1" ht="97.5" hidden="1" customHeight="1" x14ac:dyDescent="0.25">
      <c r="A85" s="37">
        <v>391</v>
      </c>
      <c r="B85" s="100">
        <v>44256</v>
      </c>
      <c r="C85" s="101" t="s">
        <v>172</v>
      </c>
      <c r="D85" s="101" t="s">
        <v>520</v>
      </c>
      <c r="E85" s="100">
        <v>43894</v>
      </c>
      <c r="F85" s="101">
        <v>9</v>
      </c>
      <c r="G85" s="103" t="s">
        <v>545</v>
      </c>
      <c r="H85" s="104" t="s">
        <v>251</v>
      </c>
      <c r="I85" s="65" t="s">
        <v>546</v>
      </c>
      <c r="J85" s="59" t="s">
        <v>547</v>
      </c>
      <c r="K85" s="59">
        <v>1</v>
      </c>
      <c r="L85" s="101" t="s">
        <v>524</v>
      </c>
      <c r="M85" s="59" t="s">
        <v>548</v>
      </c>
      <c r="N85" s="106">
        <v>1</v>
      </c>
      <c r="O85" s="100">
        <v>44298</v>
      </c>
      <c r="P85" s="100">
        <v>44651</v>
      </c>
      <c r="Q85" s="101" t="s">
        <v>526</v>
      </c>
      <c r="R85" s="101" t="s">
        <v>526</v>
      </c>
      <c r="S85" s="107" t="s">
        <v>127</v>
      </c>
      <c r="T85" s="86" t="s">
        <v>213</v>
      </c>
      <c r="U85" s="140"/>
      <c r="V85" s="127"/>
      <c r="W85" s="127"/>
      <c r="X85" s="127"/>
      <c r="Y85" s="127"/>
      <c r="Z85" s="141"/>
      <c r="AA85" s="143">
        <v>44439</v>
      </c>
      <c r="AB85" s="114" t="s">
        <v>771</v>
      </c>
      <c r="AC85" s="131">
        <v>0</v>
      </c>
      <c r="AD85" s="116" t="s">
        <v>674</v>
      </c>
      <c r="AE85" s="19"/>
      <c r="AF85" s="117" t="s">
        <v>782</v>
      </c>
      <c r="AG85" s="137">
        <v>44561</v>
      </c>
      <c r="AH85" s="148" t="s">
        <v>824</v>
      </c>
      <c r="AI85" s="149">
        <v>0</v>
      </c>
      <c r="AJ85" s="150">
        <f t="shared" si="71"/>
        <v>0</v>
      </c>
      <c r="AK85" s="131">
        <f t="shared" si="63"/>
        <v>0</v>
      </c>
      <c r="AL85" s="131" t="b">
        <f>IF(AI85="","",IF(AG85&gt;P85,IF(AK85&lt;100%,"INCUMPLIDA",IF(AK85=100%,"TERMINADA EXTEMPORANEA"))))</f>
        <v>0</v>
      </c>
      <c r="AM85" s="131" t="str">
        <f>IF(AI85="","",IF(AG85&lt;=P85,IF(AK85=0%,"SIN INICIAR",IF(AK85=100%,"TERMINADA",IF(AK85&gt;0%,"EN PROCESO",IF(AK85&lt;0%,"INCUMPLIDA"))))))</f>
        <v>SIN INICIAR</v>
      </c>
      <c r="AN85" s="158" t="str">
        <f t="shared" ref="AN85" si="76">IF(AI85="","",IF(AG85&lt;=P85,AM85,IF(AG85&gt;P85,AL85)))</f>
        <v>SIN INICIAR</v>
      </c>
      <c r="AO85" s="181" t="s">
        <v>951</v>
      </c>
      <c r="AP85" s="171" t="s">
        <v>637</v>
      </c>
      <c r="AQ85" s="152" t="str">
        <f t="shared" si="60"/>
        <v>PENDIENTE</v>
      </c>
      <c r="AR85" s="149"/>
      <c r="AS85" s="153"/>
      <c r="AT85" s="189"/>
    </row>
    <row r="86" spans="1:46" s="22" customFormat="1" ht="66" hidden="1" customHeight="1" x14ac:dyDescent="0.25">
      <c r="A86" s="37">
        <v>392</v>
      </c>
      <c r="B86" s="100">
        <v>44256</v>
      </c>
      <c r="C86" s="101" t="s">
        <v>172</v>
      </c>
      <c r="D86" s="101" t="s">
        <v>520</v>
      </c>
      <c r="E86" s="100">
        <v>43894</v>
      </c>
      <c r="F86" s="101">
        <v>14</v>
      </c>
      <c r="G86" s="103" t="s">
        <v>549</v>
      </c>
      <c r="H86" s="104" t="s">
        <v>251</v>
      </c>
      <c r="I86" s="65" t="s">
        <v>550</v>
      </c>
      <c r="J86" s="59" t="s">
        <v>551</v>
      </c>
      <c r="K86" s="59">
        <v>1</v>
      </c>
      <c r="L86" s="101" t="s">
        <v>524</v>
      </c>
      <c r="M86" s="101" t="s">
        <v>525</v>
      </c>
      <c r="N86" s="111">
        <v>1</v>
      </c>
      <c r="O86" s="100">
        <v>44298</v>
      </c>
      <c r="P86" s="100">
        <v>44592</v>
      </c>
      <c r="Q86" s="101" t="s">
        <v>526</v>
      </c>
      <c r="R86" s="101" t="s">
        <v>526</v>
      </c>
      <c r="S86" s="107" t="s">
        <v>127</v>
      </c>
      <c r="T86" s="86" t="s">
        <v>213</v>
      </c>
      <c r="U86" s="140"/>
      <c r="V86" s="127"/>
      <c r="W86" s="127"/>
      <c r="X86" s="127"/>
      <c r="Y86" s="127"/>
      <c r="Z86" s="141"/>
      <c r="AA86" s="143">
        <v>44439</v>
      </c>
      <c r="AB86" s="114" t="s">
        <v>772</v>
      </c>
      <c r="AC86" s="131">
        <v>0</v>
      </c>
      <c r="AD86" s="116" t="s">
        <v>674</v>
      </c>
      <c r="AE86" s="19"/>
      <c r="AF86" s="117" t="s">
        <v>782</v>
      </c>
      <c r="AG86" s="137">
        <v>44561</v>
      </c>
      <c r="AH86" s="148" t="s">
        <v>824</v>
      </c>
      <c r="AI86" s="149">
        <v>0</v>
      </c>
      <c r="AJ86" s="150">
        <f t="shared" si="71"/>
        <v>0</v>
      </c>
      <c r="AK86" s="131">
        <f t="shared" si="63"/>
        <v>0</v>
      </c>
      <c r="AL86" s="131" t="b">
        <f>IF(AI86="","",IF(AG86&gt;P86,IF(AK86&lt;100%,"INCUMPLIDA",IF(AK86=100%,"TERMINADA EXTEMPORANEA"))))</f>
        <v>0</v>
      </c>
      <c r="AM86" s="131" t="str">
        <f>IF(AI86="","",IF(AG86&lt;=P86,IF(AK86=0%,"SIN INICIAR",IF(AK86=100%,"TERMINADA",IF(AK86&gt;0%,"EN PROCESO",IF(AK86&lt;0%,"INCUMPLIDA"))))))</f>
        <v>SIN INICIAR</v>
      </c>
      <c r="AN86" s="158" t="str">
        <f t="shared" ref="AN86" si="77">IF(AI86="","",IF(AG86&lt;=P86,AM86,IF(AG86&gt;P86,AL86)))</f>
        <v>SIN INICIAR</v>
      </c>
      <c r="AO86" s="181" t="s">
        <v>904</v>
      </c>
      <c r="AP86" s="171" t="s">
        <v>637</v>
      </c>
      <c r="AQ86" s="152" t="str">
        <f t="shared" si="60"/>
        <v>PENDIENTE</v>
      </c>
      <c r="AR86" s="149"/>
      <c r="AS86" s="153"/>
      <c r="AT86" s="189"/>
    </row>
    <row r="87" spans="1:46" s="22" customFormat="1" ht="81.599999999999994" hidden="1" x14ac:dyDescent="0.25">
      <c r="A87" s="37">
        <v>393</v>
      </c>
      <c r="B87" s="100">
        <v>44256</v>
      </c>
      <c r="C87" s="101" t="s">
        <v>172</v>
      </c>
      <c r="D87" s="101" t="s">
        <v>520</v>
      </c>
      <c r="E87" s="100">
        <v>43894</v>
      </c>
      <c r="F87" s="101">
        <v>15</v>
      </c>
      <c r="G87" s="103" t="s">
        <v>552</v>
      </c>
      <c r="H87" s="104" t="s">
        <v>251</v>
      </c>
      <c r="I87" s="65" t="s">
        <v>553</v>
      </c>
      <c r="J87" s="59" t="s">
        <v>554</v>
      </c>
      <c r="K87" s="59">
        <v>1</v>
      </c>
      <c r="L87" s="59" t="s">
        <v>524</v>
      </c>
      <c r="M87" s="59" t="s">
        <v>555</v>
      </c>
      <c r="N87" s="96">
        <v>1</v>
      </c>
      <c r="O87" s="58">
        <v>44298</v>
      </c>
      <c r="P87" s="58">
        <v>44561</v>
      </c>
      <c r="Q87" s="59" t="s">
        <v>526</v>
      </c>
      <c r="R87" s="59" t="s">
        <v>526</v>
      </c>
      <c r="S87" s="64" t="s">
        <v>127</v>
      </c>
      <c r="T87" s="54" t="s">
        <v>213</v>
      </c>
      <c r="U87" s="140"/>
      <c r="V87" s="127"/>
      <c r="W87" s="127"/>
      <c r="X87" s="127"/>
      <c r="Y87" s="127"/>
      <c r="Z87" s="141"/>
      <c r="AA87" s="143">
        <v>44439</v>
      </c>
      <c r="AB87" s="114" t="s">
        <v>773</v>
      </c>
      <c r="AC87" s="131">
        <v>0.5</v>
      </c>
      <c r="AD87" s="21" t="s">
        <v>642</v>
      </c>
      <c r="AE87" s="19"/>
      <c r="AF87" s="117" t="s">
        <v>782</v>
      </c>
      <c r="AG87" s="137">
        <v>44561</v>
      </c>
      <c r="AH87" s="148" t="s">
        <v>880</v>
      </c>
      <c r="AI87" s="149">
        <v>0.5</v>
      </c>
      <c r="AJ87" s="150">
        <f t="shared" si="71"/>
        <v>0.5</v>
      </c>
      <c r="AK87" s="131">
        <f t="shared" si="63"/>
        <v>0.5</v>
      </c>
      <c r="AL87" s="131" t="b">
        <f t="shared" si="54"/>
        <v>0</v>
      </c>
      <c r="AM87" s="131" t="str">
        <f t="shared" si="55"/>
        <v>EN PROCESO</v>
      </c>
      <c r="AN87" s="158" t="str">
        <f t="shared" si="56"/>
        <v>EN PROCESO</v>
      </c>
      <c r="AO87" s="181" t="s">
        <v>997</v>
      </c>
      <c r="AP87" s="171" t="s">
        <v>637</v>
      </c>
      <c r="AQ87" s="152" t="str">
        <f t="shared" si="60"/>
        <v>PENDIENTE</v>
      </c>
      <c r="AR87" s="149"/>
      <c r="AS87" s="153"/>
      <c r="AT87" s="189"/>
    </row>
    <row r="88" spans="1:46" s="22" customFormat="1" ht="122.4" hidden="1" x14ac:dyDescent="0.25">
      <c r="A88" s="37">
        <v>394</v>
      </c>
      <c r="B88" s="100">
        <v>44344</v>
      </c>
      <c r="C88" s="101" t="s">
        <v>172</v>
      </c>
      <c r="D88" s="101" t="s">
        <v>556</v>
      </c>
      <c r="E88" s="100">
        <v>44347</v>
      </c>
      <c r="F88" s="101" t="s">
        <v>276</v>
      </c>
      <c r="G88" s="103" t="s">
        <v>557</v>
      </c>
      <c r="H88" s="104" t="s">
        <v>188</v>
      </c>
      <c r="I88" s="65" t="s">
        <v>558</v>
      </c>
      <c r="J88" s="59" t="s">
        <v>789</v>
      </c>
      <c r="K88" s="59">
        <v>3</v>
      </c>
      <c r="L88" s="59" t="s">
        <v>191</v>
      </c>
      <c r="M88" s="59" t="s">
        <v>559</v>
      </c>
      <c r="N88" s="96">
        <v>1</v>
      </c>
      <c r="O88" s="58">
        <v>44362</v>
      </c>
      <c r="P88" s="58">
        <v>44727</v>
      </c>
      <c r="Q88" s="59" t="s">
        <v>62</v>
      </c>
      <c r="R88" s="59" t="s">
        <v>219</v>
      </c>
      <c r="S88" s="64" t="s">
        <v>219</v>
      </c>
      <c r="T88" s="54" t="s">
        <v>213</v>
      </c>
      <c r="U88" s="140"/>
      <c r="V88" s="127"/>
      <c r="W88" s="127"/>
      <c r="X88" s="127"/>
      <c r="Y88" s="127"/>
      <c r="Z88" s="141"/>
      <c r="AA88" s="143">
        <v>44439</v>
      </c>
      <c r="AB88" s="118" t="s">
        <v>774</v>
      </c>
      <c r="AC88" s="131">
        <v>0.33329999999999999</v>
      </c>
      <c r="AD88" s="21" t="s">
        <v>642</v>
      </c>
      <c r="AE88" s="19"/>
      <c r="AF88" s="117" t="s">
        <v>643</v>
      </c>
      <c r="AG88" s="137">
        <v>44561</v>
      </c>
      <c r="AH88" s="148" t="s">
        <v>836</v>
      </c>
      <c r="AI88" s="149">
        <v>1</v>
      </c>
      <c r="AJ88" s="150">
        <f t="shared" si="71"/>
        <v>0.33333333333333331</v>
      </c>
      <c r="AK88" s="131">
        <f t="shared" si="63"/>
        <v>0.33333333333333331</v>
      </c>
      <c r="AL88" s="131" t="str">
        <f t="shared" ref="AL88" si="78">IF(AI88="","",IF(AG88&lt;P88,IF(AK88&lt;100%,"INCUMPLIDA",IF(AK88=100%,"TERMINADA EXTEMPORANEA"))))</f>
        <v>INCUMPLIDA</v>
      </c>
      <c r="AM88" s="131" t="str">
        <f>IF(AI88="","",IF(AG88&lt;=P88,IF(AK88=0%,"SIN INICIAR",IF(AK88=100%,"TERMINADA",IF(AK88&gt;0%,"EN PROCESO",IF(AK88&lt;0%,"INCUMPLIDA"))))))</f>
        <v>EN PROCESO</v>
      </c>
      <c r="AN88" s="158" t="str">
        <f t="shared" ref="AN88" si="79">IF(AI88="","",IF(AG88&lt;=P88,AM88,IF(AG88&gt;P88,AL88)))</f>
        <v>EN PROCESO</v>
      </c>
      <c r="AO88" s="183" t="s">
        <v>940</v>
      </c>
      <c r="AP88" s="171" t="s">
        <v>643</v>
      </c>
      <c r="AQ88" s="152" t="str">
        <f t="shared" si="60"/>
        <v>PENDIENTE</v>
      </c>
      <c r="AR88" s="149"/>
      <c r="AS88" s="153"/>
      <c r="AT88" s="189"/>
    </row>
    <row r="89" spans="1:46" s="22" customFormat="1" ht="61.2" hidden="1" x14ac:dyDescent="0.25">
      <c r="A89" s="37">
        <v>395</v>
      </c>
      <c r="B89" s="100">
        <v>44344</v>
      </c>
      <c r="C89" s="101" t="s">
        <v>172</v>
      </c>
      <c r="D89" s="101" t="s">
        <v>556</v>
      </c>
      <c r="E89" s="100">
        <v>44347</v>
      </c>
      <c r="F89" s="101" t="s">
        <v>281</v>
      </c>
      <c r="G89" s="103" t="s">
        <v>560</v>
      </c>
      <c r="H89" s="104" t="s">
        <v>188</v>
      </c>
      <c r="I89" s="65" t="s">
        <v>561</v>
      </c>
      <c r="J89" s="59" t="s">
        <v>790</v>
      </c>
      <c r="K89" s="59">
        <v>4</v>
      </c>
      <c r="L89" s="59" t="s">
        <v>191</v>
      </c>
      <c r="M89" s="59" t="s">
        <v>559</v>
      </c>
      <c r="N89" s="96">
        <v>1</v>
      </c>
      <c r="O89" s="58">
        <v>44362</v>
      </c>
      <c r="P89" s="58">
        <v>44727</v>
      </c>
      <c r="Q89" s="59" t="s">
        <v>62</v>
      </c>
      <c r="R89" s="59" t="s">
        <v>219</v>
      </c>
      <c r="S89" s="64" t="s">
        <v>219</v>
      </c>
      <c r="T89" s="54" t="s">
        <v>213</v>
      </c>
      <c r="U89" s="140"/>
      <c r="V89" s="127"/>
      <c r="W89" s="127"/>
      <c r="X89" s="127"/>
      <c r="Y89" s="127"/>
      <c r="Z89" s="141"/>
      <c r="AA89" s="143">
        <v>44439</v>
      </c>
      <c r="AB89" s="114" t="s">
        <v>775</v>
      </c>
      <c r="AC89" s="131">
        <v>0</v>
      </c>
      <c r="AD89" s="116" t="s">
        <v>674</v>
      </c>
      <c r="AE89" s="19"/>
      <c r="AF89" s="117" t="s">
        <v>643</v>
      </c>
      <c r="AG89" s="137">
        <v>44561</v>
      </c>
      <c r="AH89" s="148" t="s">
        <v>965</v>
      </c>
      <c r="AI89" s="149">
        <v>3</v>
      </c>
      <c r="AJ89" s="150">
        <f t="shared" si="71"/>
        <v>0.75</v>
      </c>
      <c r="AK89" s="131">
        <f t="shared" si="63"/>
        <v>0.75</v>
      </c>
      <c r="AL89" s="131" t="str">
        <f t="shared" ref="AL89" si="80">IF(AI89="","",IF(AG89&lt;P89,IF(AK89&lt;100%,"INCUMPLIDA",IF(AK89=100%,"TERMINADA EXTEMPORANEA"))))</f>
        <v>INCUMPLIDA</v>
      </c>
      <c r="AM89" s="131" t="str">
        <f>IF(AI89="","",IF(AG89&lt;=P89,IF(AK89=0%,"SIN INICIAR",IF(AK89=100%,"TERMINADA",IF(AK89&gt;0%,"EN PROCESO",IF(AK89&lt;0%,"INCUMPLIDA"))))))</f>
        <v>EN PROCESO</v>
      </c>
      <c r="AN89" s="158" t="str">
        <f t="shared" ref="AN89" si="81">IF(AI89="","",IF(AG89&lt;=P89,AM89,IF(AG89&gt;P89,AL89)))</f>
        <v>EN PROCESO</v>
      </c>
      <c r="AO89" s="183" t="s">
        <v>941</v>
      </c>
      <c r="AP89" s="171" t="s">
        <v>643</v>
      </c>
      <c r="AQ89" s="152" t="str">
        <f t="shared" si="60"/>
        <v>PENDIENTE</v>
      </c>
      <c r="AR89" s="149"/>
      <c r="AS89" s="153"/>
      <c r="AT89" s="189"/>
    </row>
    <row r="90" spans="1:46" s="22" customFormat="1" ht="111" hidden="1" customHeight="1" x14ac:dyDescent="0.25">
      <c r="A90" s="37">
        <v>396</v>
      </c>
      <c r="B90" s="100">
        <v>44344</v>
      </c>
      <c r="C90" s="101" t="s">
        <v>172</v>
      </c>
      <c r="D90" s="101" t="s">
        <v>556</v>
      </c>
      <c r="E90" s="100">
        <v>44347</v>
      </c>
      <c r="F90" s="101" t="s">
        <v>562</v>
      </c>
      <c r="G90" s="103" t="s">
        <v>563</v>
      </c>
      <c r="H90" s="104" t="s">
        <v>188</v>
      </c>
      <c r="I90" s="65" t="s">
        <v>564</v>
      </c>
      <c r="J90" s="59" t="s">
        <v>791</v>
      </c>
      <c r="K90" s="59">
        <v>2</v>
      </c>
      <c r="L90" s="59" t="s">
        <v>191</v>
      </c>
      <c r="M90" s="59" t="s">
        <v>559</v>
      </c>
      <c r="N90" s="96">
        <v>1</v>
      </c>
      <c r="O90" s="58">
        <v>44362</v>
      </c>
      <c r="P90" s="58">
        <v>44561</v>
      </c>
      <c r="Q90" s="59" t="s">
        <v>62</v>
      </c>
      <c r="R90" s="59" t="s">
        <v>219</v>
      </c>
      <c r="S90" s="64" t="s">
        <v>219</v>
      </c>
      <c r="T90" s="54" t="s">
        <v>213</v>
      </c>
      <c r="U90" s="140"/>
      <c r="V90" s="127"/>
      <c r="W90" s="127"/>
      <c r="X90" s="127"/>
      <c r="Y90" s="127"/>
      <c r="Z90" s="141"/>
      <c r="AA90" s="143">
        <v>44439</v>
      </c>
      <c r="AB90" s="114" t="s">
        <v>775</v>
      </c>
      <c r="AC90" s="131">
        <v>0</v>
      </c>
      <c r="AD90" s="116" t="s">
        <v>674</v>
      </c>
      <c r="AE90" s="19"/>
      <c r="AF90" s="117" t="s">
        <v>643</v>
      </c>
      <c r="AG90" s="137">
        <v>44561</v>
      </c>
      <c r="AH90" s="148" t="s">
        <v>841</v>
      </c>
      <c r="AI90" s="149">
        <v>0</v>
      </c>
      <c r="AJ90" s="150">
        <f t="shared" si="71"/>
        <v>0</v>
      </c>
      <c r="AK90" s="131">
        <f t="shared" si="63"/>
        <v>0</v>
      </c>
      <c r="AL90" s="131" t="b">
        <f t="shared" si="54"/>
        <v>0</v>
      </c>
      <c r="AM90" s="131" t="str">
        <f t="shared" si="55"/>
        <v>SIN INICIAR</v>
      </c>
      <c r="AN90" s="158" t="str">
        <f t="shared" si="56"/>
        <v>SIN INICIAR</v>
      </c>
      <c r="AO90" s="183" t="s">
        <v>942</v>
      </c>
      <c r="AP90" s="171" t="s">
        <v>643</v>
      </c>
      <c r="AQ90" s="152" t="str">
        <f t="shared" si="60"/>
        <v>PENDIENTE</v>
      </c>
      <c r="AR90" s="149"/>
      <c r="AS90" s="153"/>
      <c r="AT90" s="189"/>
    </row>
    <row r="91" spans="1:46" s="22" customFormat="1" ht="81.599999999999994" hidden="1" x14ac:dyDescent="0.25">
      <c r="A91" s="37">
        <v>398</v>
      </c>
      <c r="B91" s="100">
        <v>44344</v>
      </c>
      <c r="C91" s="101" t="s">
        <v>172</v>
      </c>
      <c r="D91" s="101" t="s">
        <v>556</v>
      </c>
      <c r="E91" s="100">
        <v>44347</v>
      </c>
      <c r="F91" s="101" t="s">
        <v>386</v>
      </c>
      <c r="G91" s="103" t="s">
        <v>565</v>
      </c>
      <c r="H91" s="104" t="s">
        <v>188</v>
      </c>
      <c r="I91" s="65" t="s">
        <v>566</v>
      </c>
      <c r="J91" s="59" t="s">
        <v>823</v>
      </c>
      <c r="K91" s="59">
        <v>4</v>
      </c>
      <c r="L91" s="59" t="s">
        <v>191</v>
      </c>
      <c r="M91" s="59" t="s">
        <v>559</v>
      </c>
      <c r="N91" s="96">
        <v>1</v>
      </c>
      <c r="O91" s="58">
        <v>44378</v>
      </c>
      <c r="P91" s="58">
        <v>44727</v>
      </c>
      <c r="Q91" s="59" t="s">
        <v>62</v>
      </c>
      <c r="R91" s="59" t="s">
        <v>219</v>
      </c>
      <c r="S91" s="64" t="s">
        <v>219</v>
      </c>
      <c r="T91" s="54" t="s">
        <v>213</v>
      </c>
      <c r="U91" s="140"/>
      <c r="V91" s="127"/>
      <c r="W91" s="127"/>
      <c r="X91" s="127"/>
      <c r="Y91" s="127"/>
      <c r="Z91" s="141"/>
      <c r="AA91" s="143">
        <v>44439</v>
      </c>
      <c r="AB91" s="119" t="s">
        <v>776</v>
      </c>
      <c r="AC91" s="131">
        <v>0.33329999999999999</v>
      </c>
      <c r="AD91" s="21" t="s">
        <v>642</v>
      </c>
      <c r="AE91" s="19"/>
      <c r="AF91" s="117" t="s">
        <v>643</v>
      </c>
      <c r="AG91" s="137">
        <v>44561</v>
      </c>
      <c r="AH91" s="148" t="s">
        <v>989</v>
      </c>
      <c r="AI91" s="149">
        <v>2</v>
      </c>
      <c r="AJ91" s="150">
        <f t="shared" si="71"/>
        <v>0.5</v>
      </c>
      <c r="AK91" s="131">
        <f t="shared" si="63"/>
        <v>0.5</v>
      </c>
      <c r="AL91" s="131" t="str">
        <f t="shared" si="54"/>
        <v>INCUMPLIDA</v>
      </c>
      <c r="AM91" s="131" t="str">
        <f>IF(AI91="","",IF(AG91&lt;=P91,IF(AK91=0%,"SIN INICIAR",IF(AK91=100%,"TERMINADA",IF(AK91&gt;0%,"EN PROCESO",IF(AK91&lt;0%,"INCUMPLIDA"))))))</f>
        <v>EN PROCESO</v>
      </c>
      <c r="AN91" s="158" t="str">
        <f t="shared" si="56"/>
        <v>EN PROCESO</v>
      </c>
      <c r="AO91" s="183" t="s">
        <v>943</v>
      </c>
      <c r="AP91" s="171" t="s">
        <v>643</v>
      </c>
      <c r="AQ91" s="152" t="str">
        <f t="shared" si="60"/>
        <v>PENDIENTE</v>
      </c>
      <c r="AR91" s="149"/>
      <c r="AS91" s="153"/>
      <c r="AT91" s="189"/>
    </row>
    <row r="92" spans="1:46" s="22" customFormat="1" ht="132.6" hidden="1" x14ac:dyDescent="0.25">
      <c r="A92" s="37">
        <v>399</v>
      </c>
      <c r="B92" s="100">
        <v>44344</v>
      </c>
      <c r="C92" s="101" t="s">
        <v>172</v>
      </c>
      <c r="D92" s="101" t="s">
        <v>556</v>
      </c>
      <c r="E92" s="100">
        <v>44347</v>
      </c>
      <c r="F92" s="101" t="s">
        <v>392</v>
      </c>
      <c r="G92" s="103" t="s">
        <v>567</v>
      </c>
      <c r="H92" s="104" t="s">
        <v>188</v>
      </c>
      <c r="I92" s="65" t="s">
        <v>568</v>
      </c>
      <c r="J92" s="59" t="s">
        <v>569</v>
      </c>
      <c r="K92" s="59">
        <v>5</v>
      </c>
      <c r="L92" s="59" t="s">
        <v>191</v>
      </c>
      <c r="M92" s="59" t="s">
        <v>559</v>
      </c>
      <c r="N92" s="96">
        <v>1</v>
      </c>
      <c r="O92" s="58">
        <v>44362</v>
      </c>
      <c r="P92" s="58">
        <v>44727</v>
      </c>
      <c r="Q92" s="59" t="s">
        <v>62</v>
      </c>
      <c r="R92" s="59" t="s">
        <v>219</v>
      </c>
      <c r="S92" s="64" t="s">
        <v>219</v>
      </c>
      <c r="T92" s="54" t="s">
        <v>213</v>
      </c>
      <c r="U92" s="140"/>
      <c r="V92" s="127"/>
      <c r="W92" s="127"/>
      <c r="X92" s="127"/>
      <c r="Y92" s="127"/>
      <c r="Z92" s="141"/>
      <c r="AA92" s="143">
        <v>44439</v>
      </c>
      <c r="AB92" s="114" t="s">
        <v>775</v>
      </c>
      <c r="AC92" s="131">
        <v>0</v>
      </c>
      <c r="AD92" s="116" t="s">
        <v>674</v>
      </c>
      <c r="AE92" s="19"/>
      <c r="AF92" s="117" t="s">
        <v>643</v>
      </c>
      <c r="AG92" s="137">
        <v>44561</v>
      </c>
      <c r="AH92" s="148" t="s">
        <v>824</v>
      </c>
      <c r="AI92" s="149">
        <v>0</v>
      </c>
      <c r="AJ92" s="150">
        <f t="shared" si="71"/>
        <v>0</v>
      </c>
      <c r="AK92" s="131">
        <f t="shared" si="63"/>
        <v>0</v>
      </c>
      <c r="AL92" s="131" t="str">
        <f t="shared" si="54"/>
        <v>INCUMPLIDA</v>
      </c>
      <c r="AM92" s="131" t="str">
        <f>IF(AI92="","",IF(AG92&lt;=P92,IF(AK92=0%,"SIN INICIAR",IF(AK92=100%,"TERMINADA",IF(AK92&gt;0%,"EN PROCESO",IF(AK92&lt;0%,"INCUMPLIDA"))))))</f>
        <v>SIN INICIAR</v>
      </c>
      <c r="AN92" s="158" t="str">
        <f t="shared" si="56"/>
        <v>SIN INICIAR</v>
      </c>
      <c r="AO92" s="148" t="s">
        <v>952</v>
      </c>
      <c r="AP92" s="171" t="s">
        <v>643</v>
      </c>
      <c r="AQ92" s="152" t="str">
        <f t="shared" si="60"/>
        <v>PENDIENTE</v>
      </c>
      <c r="AR92" s="149"/>
      <c r="AS92" s="153"/>
      <c r="AT92" s="189"/>
    </row>
    <row r="93" spans="1:46" s="22" customFormat="1" ht="132.6" hidden="1" x14ac:dyDescent="0.25">
      <c r="A93" s="37">
        <v>401</v>
      </c>
      <c r="B93" s="100">
        <v>44344</v>
      </c>
      <c r="C93" s="101" t="s">
        <v>172</v>
      </c>
      <c r="D93" s="101" t="s">
        <v>556</v>
      </c>
      <c r="E93" s="100">
        <v>44347</v>
      </c>
      <c r="F93" s="101" t="s">
        <v>405</v>
      </c>
      <c r="G93" s="103" t="s">
        <v>570</v>
      </c>
      <c r="H93" s="104" t="s">
        <v>188</v>
      </c>
      <c r="I93" s="65" t="s">
        <v>571</v>
      </c>
      <c r="J93" s="59" t="s">
        <v>792</v>
      </c>
      <c r="K93" s="59">
        <v>5</v>
      </c>
      <c r="L93" s="59" t="s">
        <v>191</v>
      </c>
      <c r="M93" s="59" t="s">
        <v>559</v>
      </c>
      <c r="N93" s="96">
        <v>1</v>
      </c>
      <c r="O93" s="58">
        <v>44362</v>
      </c>
      <c r="P93" s="58">
        <v>44727</v>
      </c>
      <c r="Q93" s="59" t="s">
        <v>62</v>
      </c>
      <c r="R93" s="59" t="s">
        <v>219</v>
      </c>
      <c r="S93" s="64" t="s">
        <v>219</v>
      </c>
      <c r="T93" s="54" t="s">
        <v>213</v>
      </c>
      <c r="U93" s="140"/>
      <c r="V93" s="127"/>
      <c r="W93" s="127"/>
      <c r="X93" s="127"/>
      <c r="Y93" s="127"/>
      <c r="Z93" s="141"/>
      <c r="AA93" s="143">
        <v>44439</v>
      </c>
      <c r="AB93" s="114" t="s">
        <v>775</v>
      </c>
      <c r="AC93" s="131">
        <v>0</v>
      </c>
      <c r="AD93" s="116" t="s">
        <v>674</v>
      </c>
      <c r="AE93" s="19"/>
      <c r="AF93" s="117" t="s">
        <v>643</v>
      </c>
      <c r="AG93" s="137">
        <v>44561</v>
      </c>
      <c r="AH93" s="148" t="s">
        <v>965</v>
      </c>
      <c r="AI93" s="149">
        <v>3</v>
      </c>
      <c r="AJ93" s="150">
        <f t="shared" ref="AJ93" si="82">IF(AI93="","",IF(OR(K93=0,K93="",AG93=""),"",AI93/K93))</f>
        <v>0.6</v>
      </c>
      <c r="AK93" s="131">
        <f t="shared" ref="AK93" si="83">IF(OR(N93="",AJ93=""),"",IF(OR(N93=0,AJ93=0),0,IF((AJ93*100%)/N93&gt;100%,100%,(AJ93*100%)/N93)))</f>
        <v>0.6</v>
      </c>
      <c r="AL93" s="131" t="str">
        <f t="shared" ref="AL93:AL114" si="84">IF(AI93="","",IF(AG93&lt;P93,IF(AK93&lt;100%,"INCUMPLIDA",IF(AK93=100%,"TERMINADA EXTEMPORANEA"))))</f>
        <v>INCUMPLIDA</v>
      </c>
      <c r="AM93" s="131" t="str">
        <f t="shared" ref="AM93:AM114" si="85">IF(AI93="","",IF(AG93&lt;=P93,IF(AK93=0%,"SIN INICIAR",IF(AK93=100%,"TERMINADA",IF(AK93&gt;0%,"EN PROCESO",IF(AK93&lt;0%,"INCUMPLIDA"))))))</f>
        <v>EN PROCESO</v>
      </c>
      <c r="AN93" s="158" t="str">
        <f t="shared" ref="AN93:AN114" si="86">IF(AI93="","",IF(AG93&lt;=P93,AM93,IF(AG93&gt;P93,AL93)))</f>
        <v>EN PROCESO</v>
      </c>
      <c r="AO93" s="183" t="s">
        <v>941</v>
      </c>
      <c r="AP93" s="171" t="s">
        <v>643</v>
      </c>
      <c r="AQ93" s="152" t="str">
        <f t="shared" si="60"/>
        <v>PENDIENTE</v>
      </c>
      <c r="AR93" s="149"/>
      <c r="AS93" s="153"/>
      <c r="AT93" s="189"/>
    </row>
    <row r="94" spans="1:46" s="22" customFormat="1" ht="112.2" hidden="1" x14ac:dyDescent="0.25">
      <c r="A94" s="37">
        <v>402</v>
      </c>
      <c r="B94" s="100">
        <v>44344</v>
      </c>
      <c r="C94" s="101" t="s">
        <v>172</v>
      </c>
      <c r="D94" s="101" t="s">
        <v>556</v>
      </c>
      <c r="E94" s="100">
        <v>44347</v>
      </c>
      <c r="F94" s="101" t="s">
        <v>409</v>
      </c>
      <c r="G94" s="103" t="s">
        <v>572</v>
      </c>
      <c r="H94" s="104" t="s">
        <v>188</v>
      </c>
      <c r="I94" s="65" t="s">
        <v>573</v>
      </c>
      <c r="J94" s="59" t="s">
        <v>793</v>
      </c>
      <c r="K94" s="59">
        <v>5</v>
      </c>
      <c r="L94" s="59" t="s">
        <v>191</v>
      </c>
      <c r="M94" s="59" t="s">
        <v>559</v>
      </c>
      <c r="N94" s="96">
        <v>1</v>
      </c>
      <c r="O94" s="58">
        <v>44362</v>
      </c>
      <c r="P94" s="58">
        <v>44727</v>
      </c>
      <c r="Q94" s="59" t="s">
        <v>62</v>
      </c>
      <c r="R94" s="59" t="s">
        <v>219</v>
      </c>
      <c r="S94" s="64" t="s">
        <v>219</v>
      </c>
      <c r="T94" s="54" t="s">
        <v>213</v>
      </c>
      <c r="U94" s="140"/>
      <c r="V94" s="127"/>
      <c r="W94" s="127"/>
      <c r="X94" s="127"/>
      <c r="Y94" s="127"/>
      <c r="Z94" s="141"/>
      <c r="AA94" s="143">
        <v>44439</v>
      </c>
      <c r="AB94" s="114" t="s">
        <v>775</v>
      </c>
      <c r="AC94" s="131">
        <v>0</v>
      </c>
      <c r="AD94" s="116" t="s">
        <v>674</v>
      </c>
      <c r="AE94" s="19"/>
      <c r="AF94" s="117" t="s">
        <v>643</v>
      </c>
      <c r="AG94" s="137">
        <v>44561</v>
      </c>
      <c r="AH94" s="148" t="s">
        <v>842</v>
      </c>
      <c r="AI94" s="149">
        <v>0.5</v>
      </c>
      <c r="AJ94" s="150">
        <f t="shared" si="71"/>
        <v>0.1</v>
      </c>
      <c r="AK94" s="131">
        <f t="shared" si="63"/>
        <v>0.1</v>
      </c>
      <c r="AL94" s="131" t="str">
        <f t="shared" si="84"/>
        <v>INCUMPLIDA</v>
      </c>
      <c r="AM94" s="131" t="str">
        <f t="shared" si="85"/>
        <v>EN PROCESO</v>
      </c>
      <c r="AN94" s="158" t="str">
        <f t="shared" si="86"/>
        <v>EN PROCESO</v>
      </c>
      <c r="AO94" s="183" t="s">
        <v>944</v>
      </c>
      <c r="AP94" s="171" t="s">
        <v>643</v>
      </c>
      <c r="AQ94" s="152" t="str">
        <f t="shared" si="60"/>
        <v>PENDIENTE</v>
      </c>
      <c r="AR94" s="149"/>
      <c r="AS94" s="153"/>
      <c r="AT94" s="189"/>
    </row>
    <row r="95" spans="1:46" s="22" customFormat="1" ht="66" hidden="1" customHeight="1" x14ac:dyDescent="0.25">
      <c r="A95" s="37">
        <v>403</v>
      </c>
      <c r="B95" s="100">
        <v>44344</v>
      </c>
      <c r="C95" s="101" t="s">
        <v>172</v>
      </c>
      <c r="D95" s="101" t="s">
        <v>556</v>
      </c>
      <c r="E95" s="100">
        <v>44347</v>
      </c>
      <c r="F95" s="101" t="s">
        <v>574</v>
      </c>
      <c r="G95" s="103" t="s">
        <v>575</v>
      </c>
      <c r="H95" s="104" t="s">
        <v>188</v>
      </c>
      <c r="I95" s="65" t="s">
        <v>576</v>
      </c>
      <c r="J95" s="59" t="s">
        <v>794</v>
      </c>
      <c r="K95" s="59">
        <v>5</v>
      </c>
      <c r="L95" s="59" t="s">
        <v>191</v>
      </c>
      <c r="M95" s="59" t="s">
        <v>559</v>
      </c>
      <c r="N95" s="96">
        <v>0.8</v>
      </c>
      <c r="O95" s="58">
        <v>44362</v>
      </c>
      <c r="P95" s="58">
        <v>44727</v>
      </c>
      <c r="Q95" s="59" t="s">
        <v>62</v>
      </c>
      <c r="R95" s="59" t="s">
        <v>219</v>
      </c>
      <c r="S95" s="64" t="s">
        <v>219</v>
      </c>
      <c r="T95" s="54" t="s">
        <v>213</v>
      </c>
      <c r="U95" s="140"/>
      <c r="V95" s="127"/>
      <c r="W95" s="127"/>
      <c r="X95" s="127"/>
      <c r="Y95" s="127"/>
      <c r="Z95" s="141"/>
      <c r="AA95" s="143">
        <v>44439</v>
      </c>
      <c r="AB95" s="114" t="s">
        <v>775</v>
      </c>
      <c r="AC95" s="131">
        <v>0</v>
      </c>
      <c r="AD95" s="116" t="s">
        <v>674</v>
      </c>
      <c r="AE95" s="19"/>
      <c r="AF95" s="117" t="s">
        <v>643</v>
      </c>
      <c r="AG95" s="137">
        <v>44561</v>
      </c>
      <c r="AH95" s="148" t="s">
        <v>842</v>
      </c>
      <c r="AI95" s="149">
        <v>0.5</v>
      </c>
      <c r="AJ95" s="150">
        <f t="shared" ref="AJ95" si="87">IF(AI95="","",IF(OR(K95=0,K95="",AG95=""),"",AI95/K95))</f>
        <v>0.1</v>
      </c>
      <c r="AK95" s="131">
        <f t="shared" ref="AK95" si="88">IF(OR(N95="",AJ95=""),"",IF(OR(N95=0,AJ95=0),0,IF((AJ95*100%)/N95&gt;100%,100%,(AJ95*100%)/N95)))</f>
        <v>0.125</v>
      </c>
      <c r="AL95" s="131" t="str">
        <f t="shared" si="84"/>
        <v>INCUMPLIDA</v>
      </c>
      <c r="AM95" s="131" t="str">
        <f t="shared" si="85"/>
        <v>EN PROCESO</v>
      </c>
      <c r="AN95" s="158" t="str">
        <f t="shared" si="86"/>
        <v>EN PROCESO</v>
      </c>
      <c r="AO95" s="183" t="s">
        <v>944</v>
      </c>
      <c r="AP95" s="171" t="s">
        <v>643</v>
      </c>
      <c r="AQ95" s="152" t="str">
        <f t="shared" si="60"/>
        <v>PENDIENTE</v>
      </c>
      <c r="AR95" s="149"/>
      <c r="AS95" s="153"/>
      <c r="AT95" s="189"/>
    </row>
    <row r="96" spans="1:46" s="22" customFormat="1" ht="107.25" hidden="1" customHeight="1" x14ac:dyDescent="0.25">
      <c r="A96" s="37">
        <v>404</v>
      </c>
      <c r="B96" s="100">
        <v>44344</v>
      </c>
      <c r="C96" s="101" t="s">
        <v>172</v>
      </c>
      <c r="D96" s="101" t="s">
        <v>556</v>
      </c>
      <c r="E96" s="100">
        <v>44347</v>
      </c>
      <c r="F96" s="101" t="s">
        <v>414</v>
      </c>
      <c r="G96" s="103" t="s">
        <v>577</v>
      </c>
      <c r="H96" s="104" t="s">
        <v>188</v>
      </c>
      <c r="I96" s="65" t="s">
        <v>578</v>
      </c>
      <c r="J96" s="59" t="s">
        <v>579</v>
      </c>
      <c r="K96" s="59">
        <v>2</v>
      </c>
      <c r="L96" s="59" t="s">
        <v>191</v>
      </c>
      <c r="M96" s="59" t="s">
        <v>559</v>
      </c>
      <c r="N96" s="96">
        <v>1</v>
      </c>
      <c r="O96" s="58">
        <v>44362</v>
      </c>
      <c r="P96" s="58">
        <v>44727</v>
      </c>
      <c r="Q96" s="59" t="s">
        <v>62</v>
      </c>
      <c r="R96" s="59" t="s">
        <v>219</v>
      </c>
      <c r="S96" s="64" t="s">
        <v>219</v>
      </c>
      <c r="T96" s="54" t="s">
        <v>213</v>
      </c>
      <c r="U96" s="140"/>
      <c r="V96" s="127"/>
      <c r="W96" s="127"/>
      <c r="X96" s="127"/>
      <c r="Y96" s="127"/>
      <c r="Z96" s="141"/>
      <c r="AA96" s="143">
        <v>44439</v>
      </c>
      <c r="AB96" s="118" t="s">
        <v>777</v>
      </c>
      <c r="AC96" s="131">
        <v>0.15</v>
      </c>
      <c r="AD96" s="21" t="s">
        <v>642</v>
      </c>
      <c r="AE96" s="19"/>
      <c r="AF96" s="117" t="s">
        <v>643</v>
      </c>
      <c r="AG96" s="137">
        <v>44561</v>
      </c>
      <c r="AH96" s="148" t="s">
        <v>841</v>
      </c>
      <c r="AI96" s="149">
        <v>0</v>
      </c>
      <c r="AJ96" s="150">
        <f t="shared" ref="AJ96" si="89">IF(AI96="","",IF(OR(K96=0,K96="",AG96=""),"",AI96/K96))</f>
        <v>0</v>
      </c>
      <c r="AK96" s="131">
        <f t="shared" ref="AK96" si="90">IF(OR(N96="",AJ96=""),"",IF(OR(N96=0,AJ96=0),0,IF((AJ96*100%)/N96&gt;100%,100%,(AJ96*100%)/N96)))</f>
        <v>0</v>
      </c>
      <c r="AL96" s="131" t="str">
        <f t="shared" si="84"/>
        <v>INCUMPLIDA</v>
      </c>
      <c r="AM96" s="131" t="str">
        <f t="shared" si="85"/>
        <v>SIN INICIAR</v>
      </c>
      <c r="AN96" s="158" t="str">
        <f t="shared" si="86"/>
        <v>SIN INICIAR</v>
      </c>
      <c r="AO96" s="183" t="s">
        <v>953</v>
      </c>
      <c r="AP96" s="171" t="s">
        <v>643</v>
      </c>
      <c r="AQ96" s="152" t="str">
        <f t="shared" si="60"/>
        <v>PENDIENTE</v>
      </c>
      <c r="AR96" s="149"/>
      <c r="AS96" s="153"/>
      <c r="AT96" s="189"/>
    </row>
    <row r="97" spans="1:46" s="22" customFormat="1" ht="91.8" hidden="1" x14ac:dyDescent="0.25">
      <c r="A97" s="37">
        <v>405</v>
      </c>
      <c r="B97" s="100">
        <v>44344</v>
      </c>
      <c r="C97" s="101" t="s">
        <v>172</v>
      </c>
      <c r="D97" s="101" t="s">
        <v>556</v>
      </c>
      <c r="E97" s="100">
        <v>44347</v>
      </c>
      <c r="F97" s="101" t="s">
        <v>580</v>
      </c>
      <c r="G97" s="103" t="s">
        <v>581</v>
      </c>
      <c r="H97" s="104" t="s">
        <v>188</v>
      </c>
      <c r="I97" s="65" t="s">
        <v>582</v>
      </c>
      <c r="J97" s="59" t="s">
        <v>795</v>
      </c>
      <c r="K97" s="59">
        <v>5</v>
      </c>
      <c r="L97" s="59" t="s">
        <v>191</v>
      </c>
      <c r="M97" s="59" t="s">
        <v>559</v>
      </c>
      <c r="N97" s="96">
        <v>1</v>
      </c>
      <c r="O97" s="58">
        <v>44362</v>
      </c>
      <c r="P97" s="58">
        <v>44667</v>
      </c>
      <c r="Q97" s="59" t="s">
        <v>62</v>
      </c>
      <c r="R97" s="59" t="s">
        <v>219</v>
      </c>
      <c r="S97" s="64" t="s">
        <v>219</v>
      </c>
      <c r="T97" s="54" t="s">
        <v>213</v>
      </c>
      <c r="U97" s="140"/>
      <c r="V97" s="127"/>
      <c r="W97" s="127"/>
      <c r="X97" s="127"/>
      <c r="Y97" s="127"/>
      <c r="Z97" s="141"/>
      <c r="AA97" s="143">
        <v>44439</v>
      </c>
      <c r="AB97" s="114" t="s">
        <v>775</v>
      </c>
      <c r="AC97" s="131">
        <v>0</v>
      </c>
      <c r="AD97" s="116" t="s">
        <v>674</v>
      </c>
      <c r="AE97" s="19"/>
      <c r="AF97" s="117" t="s">
        <v>643</v>
      </c>
      <c r="AG97" s="137">
        <v>44561</v>
      </c>
      <c r="AH97" s="148" t="s">
        <v>842</v>
      </c>
      <c r="AI97" s="149">
        <v>0.5</v>
      </c>
      <c r="AJ97" s="150">
        <f t="shared" ref="AJ97" si="91">IF(AI97="","",IF(OR(K97=0,K97="",AG97=""),"",AI97/K97))</f>
        <v>0.1</v>
      </c>
      <c r="AK97" s="131">
        <f t="shared" ref="AK97" si="92">IF(OR(N97="",AJ97=""),"",IF(OR(N97=0,AJ97=0),0,IF((AJ97*100%)/N97&gt;100%,100%,(AJ97*100%)/N97)))</f>
        <v>0.1</v>
      </c>
      <c r="AL97" s="131" t="str">
        <f t="shared" si="84"/>
        <v>INCUMPLIDA</v>
      </c>
      <c r="AM97" s="131" t="str">
        <f t="shared" si="85"/>
        <v>EN PROCESO</v>
      </c>
      <c r="AN97" s="158" t="str">
        <f t="shared" si="86"/>
        <v>EN PROCESO</v>
      </c>
      <c r="AO97" s="183" t="s">
        <v>944</v>
      </c>
      <c r="AP97" s="171" t="s">
        <v>643</v>
      </c>
      <c r="AQ97" s="152" t="str">
        <f t="shared" si="60"/>
        <v>PENDIENTE</v>
      </c>
      <c r="AR97" s="149"/>
      <c r="AS97" s="153"/>
      <c r="AT97" s="189"/>
    </row>
    <row r="98" spans="1:46" s="22" customFormat="1" ht="142.80000000000001" hidden="1" x14ac:dyDescent="0.25">
      <c r="A98" s="37">
        <v>406</v>
      </c>
      <c r="B98" s="100">
        <v>44344</v>
      </c>
      <c r="C98" s="101" t="s">
        <v>172</v>
      </c>
      <c r="D98" s="101" t="s">
        <v>556</v>
      </c>
      <c r="E98" s="100">
        <v>44347</v>
      </c>
      <c r="F98" s="101" t="s">
        <v>420</v>
      </c>
      <c r="G98" s="103" t="s">
        <v>583</v>
      </c>
      <c r="H98" s="104" t="s">
        <v>188</v>
      </c>
      <c r="I98" s="65" t="s">
        <v>584</v>
      </c>
      <c r="J98" s="59" t="s">
        <v>585</v>
      </c>
      <c r="K98" s="59">
        <v>5</v>
      </c>
      <c r="L98" s="59" t="s">
        <v>191</v>
      </c>
      <c r="M98" s="59" t="s">
        <v>559</v>
      </c>
      <c r="N98" s="96">
        <v>1</v>
      </c>
      <c r="O98" s="58">
        <v>44362</v>
      </c>
      <c r="P98" s="58">
        <v>44698</v>
      </c>
      <c r="Q98" s="59" t="s">
        <v>62</v>
      </c>
      <c r="R98" s="59" t="s">
        <v>219</v>
      </c>
      <c r="S98" s="64" t="s">
        <v>219</v>
      </c>
      <c r="T98" s="54" t="s">
        <v>213</v>
      </c>
      <c r="U98" s="140"/>
      <c r="V98" s="127"/>
      <c r="W98" s="127"/>
      <c r="X98" s="127"/>
      <c r="Y98" s="127"/>
      <c r="Z98" s="141"/>
      <c r="AA98" s="143">
        <v>44439</v>
      </c>
      <c r="AB98" s="114" t="s">
        <v>778</v>
      </c>
      <c r="AC98" s="131">
        <v>0</v>
      </c>
      <c r="AD98" s="116" t="s">
        <v>674</v>
      </c>
      <c r="AE98" s="19"/>
      <c r="AF98" s="117" t="s">
        <v>643</v>
      </c>
      <c r="AG98" s="137">
        <v>44561</v>
      </c>
      <c r="AH98" s="148" t="s">
        <v>990</v>
      </c>
      <c r="AI98" s="149">
        <v>0.3</v>
      </c>
      <c r="AJ98" s="150">
        <f t="shared" si="71"/>
        <v>0.06</v>
      </c>
      <c r="AK98" s="131">
        <f t="shared" si="63"/>
        <v>0.06</v>
      </c>
      <c r="AL98" s="131" t="str">
        <f t="shared" si="84"/>
        <v>INCUMPLIDA</v>
      </c>
      <c r="AM98" s="131" t="str">
        <f t="shared" si="85"/>
        <v>EN PROCESO</v>
      </c>
      <c r="AN98" s="158" t="str">
        <f t="shared" si="86"/>
        <v>EN PROCESO</v>
      </c>
      <c r="AO98" s="183" t="s">
        <v>945</v>
      </c>
      <c r="AP98" s="171" t="s">
        <v>643</v>
      </c>
      <c r="AQ98" s="152" t="str">
        <f t="shared" si="60"/>
        <v>PENDIENTE</v>
      </c>
      <c r="AR98" s="149"/>
      <c r="AS98" s="153"/>
      <c r="AT98" s="189"/>
    </row>
    <row r="99" spans="1:46" ht="105" hidden="1" customHeight="1" x14ac:dyDescent="0.25">
      <c r="A99" s="37">
        <v>407</v>
      </c>
      <c r="B99" s="100">
        <v>44344</v>
      </c>
      <c r="C99" s="101" t="s">
        <v>172</v>
      </c>
      <c r="D99" s="101" t="s">
        <v>556</v>
      </c>
      <c r="E99" s="100">
        <v>44347</v>
      </c>
      <c r="F99" s="101" t="s">
        <v>586</v>
      </c>
      <c r="G99" s="103" t="s">
        <v>587</v>
      </c>
      <c r="H99" s="104" t="s">
        <v>188</v>
      </c>
      <c r="I99" s="65" t="s">
        <v>588</v>
      </c>
      <c r="J99" s="59" t="s">
        <v>796</v>
      </c>
      <c r="K99" s="59">
        <v>5</v>
      </c>
      <c r="L99" s="59" t="s">
        <v>191</v>
      </c>
      <c r="M99" s="59" t="s">
        <v>559</v>
      </c>
      <c r="N99" s="96">
        <v>1</v>
      </c>
      <c r="O99" s="58">
        <v>44362</v>
      </c>
      <c r="P99" s="58">
        <v>44727</v>
      </c>
      <c r="Q99" s="59" t="s">
        <v>62</v>
      </c>
      <c r="R99" s="59" t="s">
        <v>219</v>
      </c>
      <c r="S99" s="64" t="s">
        <v>219</v>
      </c>
      <c r="T99" s="54" t="s">
        <v>213</v>
      </c>
      <c r="U99" s="140"/>
      <c r="V99" s="127"/>
      <c r="W99" s="127"/>
      <c r="X99" s="127"/>
      <c r="Y99" s="127"/>
      <c r="Z99" s="141"/>
      <c r="AA99" s="143">
        <v>44439</v>
      </c>
      <c r="AB99" s="114" t="s">
        <v>775</v>
      </c>
      <c r="AC99" s="131">
        <v>0</v>
      </c>
      <c r="AD99" s="116" t="s">
        <v>674</v>
      </c>
      <c r="AE99" s="19"/>
      <c r="AF99" s="117" t="s">
        <v>643</v>
      </c>
      <c r="AG99" s="137">
        <v>44561</v>
      </c>
      <c r="AH99" s="148" t="s">
        <v>843</v>
      </c>
      <c r="AI99" s="149">
        <v>2</v>
      </c>
      <c r="AJ99" s="150">
        <f t="shared" si="71"/>
        <v>0.4</v>
      </c>
      <c r="AK99" s="131">
        <f t="shared" si="63"/>
        <v>0.4</v>
      </c>
      <c r="AL99" s="131" t="str">
        <f t="shared" si="84"/>
        <v>INCUMPLIDA</v>
      </c>
      <c r="AM99" s="131" t="str">
        <f t="shared" si="85"/>
        <v>EN PROCESO</v>
      </c>
      <c r="AN99" s="158" t="str">
        <f t="shared" si="86"/>
        <v>EN PROCESO</v>
      </c>
      <c r="AO99" s="183" t="s">
        <v>946</v>
      </c>
      <c r="AP99" s="171" t="s">
        <v>643</v>
      </c>
      <c r="AQ99" s="152" t="str">
        <f t="shared" ref="AQ99:AQ109" si="93">IF(AK99="","",IF(OR(W99=100%,AC99=100%,AK99=100%),"CUMPLIDA","PENDIENTE"))</f>
        <v>PENDIENTE</v>
      </c>
      <c r="AR99" s="149"/>
      <c r="AS99" s="153"/>
      <c r="AT99" s="189"/>
    </row>
    <row r="100" spans="1:46" ht="81.599999999999994" hidden="1" x14ac:dyDescent="0.25">
      <c r="A100" s="37">
        <v>408</v>
      </c>
      <c r="B100" s="100">
        <v>44344</v>
      </c>
      <c r="C100" s="101" t="s">
        <v>172</v>
      </c>
      <c r="D100" s="101" t="s">
        <v>556</v>
      </c>
      <c r="E100" s="100">
        <v>44347</v>
      </c>
      <c r="F100" s="101" t="s">
        <v>589</v>
      </c>
      <c r="G100" s="103" t="s">
        <v>590</v>
      </c>
      <c r="H100" s="104" t="s">
        <v>188</v>
      </c>
      <c r="I100" s="65" t="s">
        <v>591</v>
      </c>
      <c r="J100" s="59" t="s">
        <v>797</v>
      </c>
      <c r="K100" s="59">
        <v>4</v>
      </c>
      <c r="L100" s="59" t="s">
        <v>191</v>
      </c>
      <c r="M100" s="59" t="s">
        <v>559</v>
      </c>
      <c r="N100" s="96">
        <v>1</v>
      </c>
      <c r="O100" s="58">
        <v>44362</v>
      </c>
      <c r="P100" s="58">
        <v>44666</v>
      </c>
      <c r="Q100" s="59" t="s">
        <v>62</v>
      </c>
      <c r="R100" s="59" t="s">
        <v>219</v>
      </c>
      <c r="S100" s="64" t="s">
        <v>219</v>
      </c>
      <c r="T100" s="54" t="s">
        <v>213</v>
      </c>
      <c r="U100" s="140"/>
      <c r="V100" s="127"/>
      <c r="W100" s="127"/>
      <c r="X100" s="127"/>
      <c r="Y100" s="127"/>
      <c r="Z100" s="141"/>
      <c r="AA100" s="143">
        <v>44439</v>
      </c>
      <c r="AB100" s="118" t="s">
        <v>779</v>
      </c>
      <c r="AC100" s="131">
        <v>7.4999999999999997E-2</v>
      </c>
      <c r="AD100" s="21" t="s">
        <v>642</v>
      </c>
      <c r="AE100" s="19"/>
      <c r="AF100" s="117" t="s">
        <v>643</v>
      </c>
      <c r="AG100" s="137">
        <v>44561</v>
      </c>
      <c r="AH100" s="148" t="s">
        <v>844</v>
      </c>
      <c r="AI100" s="149">
        <v>0.3</v>
      </c>
      <c r="AJ100" s="150">
        <f t="shared" si="71"/>
        <v>7.4999999999999997E-2</v>
      </c>
      <c r="AK100" s="131">
        <f t="shared" si="63"/>
        <v>7.4999999999999997E-2</v>
      </c>
      <c r="AL100" s="131" t="str">
        <f t="shared" si="84"/>
        <v>INCUMPLIDA</v>
      </c>
      <c r="AM100" s="131" t="str">
        <f t="shared" si="85"/>
        <v>EN PROCESO</v>
      </c>
      <c r="AN100" s="158" t="str">
        <f t="shared" si="86"/>
        <v>EN PROCESO</v>
      </c>
      <c r="AO100" s="183" t="s">
        <v>845</v>
      </c>
      <c r="AP100" s="171" t="s">
        <v>643</v>
      </c>
      <c r="AQ100" s="152" t="str">
        <f t="shared" si="93"/>
        <v>PENDIENTE</v>
      </c>
      <c r="AR100" s="149"/>
      <c r="AS100" s="153"/>
      <c r="AT100" s="189"/>
    </row>
    <row r="101" spans="1:46" ht="102" hidden="1" x14ac:dyDescent="0.25">
      <c r="A101" s="37">
        <v>409</v>
      </c>
      <c r="B101" s="100">
        <v>44344</v>
      </c>
      <c r="C101" s="101" t="s">
        <v>172</v>
      </c>
      <c r="D101" s="101" t="s">
        <v>556</v>
      </c>
      <c r="E101" s="100">
        <v>44347</v>
      </c>
      <c r="F101" s="101" t="s">
        <v>592</v>
      </c>
      <c r="G101" s="103" t="s">
        <v>593</v>
      </c>
      <c r="H101" s="104" t="s">
        <v>188</v>
      </c>
      <c r="I101" s="65" t="s">
        <v>594</v>
      </c>
      <c r="J101" s="59" t="s">
        <v>595</v>
      </c>
      <c r="K101" s="59">
        <v>4</v>
      </c>
      <c r="L101" s="59" t="s">
        <v>191</v>
      </c>
      <c r="M101" s="59" t="s">
        <v>559</v>
      </c>
      <c r="N101" s="96">
        <v>1</v>
      </c>
      <c r="O101" s="58">
        <v>44362</v>
      </c>
      <c r="P101" s="58">
        <v>44727</v>
      </c>
      <c r="Q101" s="59" t="s">
        <v>62</v>
      </c>
      <c r="R101" s="59" t="s">
        <v>219</v>
      </c>
      <c r="S101" s="64" t="s">
        <v>219</v>
      </c>
      <c r="T101" s="54" t="s">
        <v>213</v>
      </c>
      <c r="U101" s="140"/>
      <c r="V101" s="127"/>
      <c r="W101" s="127"/>
      <c r="X101" s="127"/>
      <c r="Y101" s="127"/>
      <c r="Z101" s="141"/>
      <c r="AA101" s="143">
        <v>44439</v>
      </c>
      <c r="AB101" s="118" t="s">
        <v>780</v>
      </c>
      <c r="AC101" s="131">
        <v>0.25</v>
      </c>
      <c r="AD101" s="21" t="s">
        <v>642</v>
      </c>
      <c r="AE101" s="19"/>
      <c r="AF101" s="117" t="s">
        <v>643</v>
      </c>
      <c r="AG101" s="137">
        <v>44561</v>
      </c>
      <c r="AH101" s="148" t="s">
        <v>833</v>
      </c>
      <c r="AI101" s="149">
        <v>1</v>
      </c>
      <c r="AJ101" s="150">
        <f t="shared" si="71"/>
        <v>0.25</v>
      </c>
      <c r="AK101" s="131">
        <f t="shared" si="63"/>
        <v>0.25</v>
      </c>
      <c r="AL101" s="131" t="str">
        <f t="shared" si="84"/>
        <v>INCUMPLIDA</v>
      </c>
      <c r="AM101" s="131" t="str">
        <f t="shared" si="85"/>
        <v>EN PROCESO</v>
      </c>
      <c r="AN101" s="158" t="str">
        <f t="shared" si="86"/>
        <v>EN PROCESO</v>
      </c>
      <c r="AO101" s="183" t="s">
        <v>947</v>
      </c>
      <c r="AP101" s="171" t="s">
        <v>643</v>
      </c>
      <c r="AQ101" s="152" t="str">
        <f t="shared" si="93"/>
        <v>PENDIENTE</v>
      </c>
      <c r="AR101" s="149"/>
      <c r="AS101" s="153"/>
      <c r="AT101" s="189"/>
    </row>
    <row r="102" spans="1:46" ht="102" hidden="1" x14ac:dyDescent="0.25">
      <c r="A102" s="37">
        <v>410</v>
      </c>
      <c r="B102" s="100">
        <v>44344</v>
      </c>
      <c r="C102" s="101" t="s">
        <v>172</v>
      </c>
      <c r="D102" s="101" t="s">
        <v>556</v>
      </c>
      <c r="E102" s="100">
        <v>44347</v>
      </c>
      <c r="F102" s="101" t="s">
        <v>596</v>
      </c>
      <c r="G102" s="103" t="s">
        <v>597</v>
      </c>
      <c r="H102" s="104" t="s">
        <v>188</v>
      </c>
      <c r="I102" s="65" t="s">
        <v>598</v>
      </c>
      <c r="J102" s="59" t="s">
        <v>822</v>
      </c>
      <c r="K102" s="59">
        <v>3</v>
      </c>
      <c r="L102" s="59" t="s">
        <v>191</v>
      </c>
      <c r="M102" s="59" t="s">
        <v>559</v>
      </c>
      <c r="N102" s="96">
        <v>1</v>
      </c>
      <c r="O102" s="58">
        <v>44362</v>
      </c>
      <c r="P102" s="58">
        <v>44635</v>
      </c>
      <c r="Q102" s="59" t="s">
        <v>62</v>
      </c>
      <c r="R102" s="59" t="s">
        <v>219</v>
      </c>
      <c r="S102" s="64" t="s">
        <v>219</v>
      </c>
      <c r="T102" s="54" t="s">
        <v>213</v>
      </c>
      <c r="U102" s="140"/>
      <c r="V102" s="127"/>
      <c r="W102" s="127"/>
      <c r="X102" s="127"/>
      <c r="Y102" s="127"/>
      <c r="Z102" s="141"/>
      <c r="AA102" s="143">
        <v>44439</v>
      </c>
      <c r="AB102" s="114" t="s">
        <v>781</v>
      </c>
      <c r="AC102" s="131">
        <v>0.33329999999999999</v>
      </c>
      <c r="AD102" s="21" t="s">
        <v>642</v>
      </c>
      <c r="AE102" s="19"/>
      <c r="AF102" s="117" t="s">
        <v>643</v>
      </c>
      <c r="AG102" s="137">
        <v>44561</v>
      </c>
      <c r="AH102" s="148" t="s">
        <v>837</v>
      </c>
      <c r="AI102" s="149">
        <v>3</v>
      </c>
      <c r="AJ102" s="150">
        <f t="shared" si="71"/>
        <v>1</v>
      </c>
      <c r="AK102" s="131">
        <f t="shared" si="63"/>
        <v>1</v>
      </c>
      <c r="AL102" s="131" t="str">
        <f t="shared" si="84"/>
        <v>TERMINADA EXTEMPORANEA</v>
      </c>
      <c r="AM102" s="131" t="str">
        <f t="shared" si="85"/>
        <v>TERMINADA</v>
      </c>
      <c r="AN102" s="178" t="str">
        <f t="shared" si="86"/>
        <v>TERMINADA</v>
      </c>
      <c r="AO102" s="183" t="s">
        <v>948</v>
      </c>
      <c r="AP102" s="171" t="s">
        <v>643</v>
      </c>
      <c r="AQ102" s="152" t="str">
        <f t="shared" si="93"/>
        <v>CUMPLIDA</v>
      </c>
      <c r="AR102" s="149" t="s">
        <v>831</v>
      </c>
      <c r="AS102" s="153" t="s">
        <v>109</v>
      </c>
      <c r="AT102" s="189" t="s">
        <v>964</v>
      </c>
    </row>
    <row r="103" spans="1:46" ht="82.5" hidden="1" customHeight="1" x14ac:dyDescent="0.25">
      <c r="A103" s="37">
        <v>411</v>
      </c>
      <c r="B103" s="100">
        <v>44344</v>
      </c>
      <c r="C103" s="101" t="s">
        <v>172</v>
      </c>
      <c r="D103" s="101" t="s">
        <v>556</v>
      </c>
      <c r="E103" s="100">
        <v>44347</v>
      </c>
      <c r="F103" s="101" t="s">
        <v>599</v>
      </c>
      <c r="G103" s="103" t="s">
        <v>600</v>
      </c>
      <c r="H103" s="104" t="s">
        <v>188</v>
      </c>
      <c r="I103" s="65" t="s">
        <v>601</v>
      </c>
      <c r="J103" s="59" t="s">
        <v>602</v>
      </c>
      <c r="K103" s="59">
        <v>2</v>
      </c>
      <c r="L103" s="59" t="s">
        <v>18</v>
      </c>
      <c r="M103" s="59" t="s">
        <v>559</v>
      </c>
      <c r="N103" s="96">
        <v>1</v>
      </c>
      <c r="O103" s="58">
        <v>44362</v>
      </c>
      <c r="P103" s="58">
        <v>44727</v>
      </c>
      <c r="Q103" s="59" t="s">
        <v>62</v>
      </c>
      <c r="R103" s="59" t="s">
        <v>219</v>
      </c>
      <c r="S103" s="64" t="s">
        <v>219</v>
      </c>
      <c r="T103" s="54" t="s">
        <v>213</v>
      </c>
      <c r="U103" s="140"/>
      <c r="V103" s="127"/>
      <c r="W103" s="127"/>
      <c r="X103" s="127"/>
      <c r="Y103" s="127"/>
      <c r="Z103" s="141"/>
      <c r="AA103" s="143">
        <v>44439</v>
      </c>
      <c r="AB103" s="114" t="s">
        <v>775</v>
      </c>
      <c r="AC103" s="131">
        <v>0</v>
      </c>
      <c r="AD103" s="116" t="s">
        <v>674</v>
      </c>
      <c r="AE103" s="19"/>
      <c r="AF103" s="117" t="s">
        <v>643</v>
      </c>
      <c r="AG103" s="137">
        <v>44561</v>
      </c>
      <c r="AH103" s="148" t="s">
        <v>846</v>
      </c>
      <c r="AI103" s="149">
        <v>2</v>
      </c>
      <c r="AJ103" s="150">
        <f t="shared" si="71"/>
        <v>1</v>
      </c>
      <c r="AK103" s="131">
        <f t="shared" si="63"/>
        <v>1</v>
      </c>
      <c r="AL103" s="131" t="str">
        <f t="shared" si="84"/>
        <v>TERMINADA EXTEMPORANEA</v>
      </c>
      <c r="AM103" s="131" t="str">
        <f t="shared" si="85"/>
        <v>TERMINADA</v>
      </c>
      <c r="AN103" s="178" t="str">
        <f t="shared" si="86"/>
        <v>TERMINADA</v>
      </c>
      <c r="AO103" s="183" t="s">
        <v>949</v>
      </c>
      <c r="AP103" s="171" t="s">
        <v>643</v>
      </c>
      <c r="AQ103" s="152" t="str">
        <f t="shared" si="93"/>
        <v>CUMPLIDA</v>
      </c>
      <c r="AR103" s="149" t="s">
        <v>831</v>
      </c>
      <c r="AS103" s="153" t="s">
        <v>109</v>
      </c>
      <c r="AT103" s="189" t="s">
        <v>964</v>
      </c>
    </row>
    <row r="104" spans="1:46" ht="82.5" hidden="1" customHeight="1" x14ac:dyDescent="0.25">
      <c r="A104" s="37">
        <v>412</v>
      </c>
      <c r="B104" s="100">
        <v>44344</v>
      </c>
      <c r="C104" s="101" t="s">
        <v>172</v>
      </c>
      <c r="D104" s="101" t="s">
        <v>556</v>
      </c>
      <c r="E104" s="100">
        <v>44347</v>
      </c>
      <c r="F104" s="101" t="s">
        <v>603</v>
      </c>
      <c r="G104" s="103" t="s">
        <v>604</v>
      </c>
      <c r="H104" s="104" t="s">
        <v>188</v>
      </c>
      <c r="I104" s="65" t="s">
        <v>605</v>
      </c>
      <c r="J104" s="59" t="s">
        <v>606</v>
      </c>
      <c r="K104" s="59">
        <v>3</v>
      </c>
      <c r="L104" s="59" t="s">
        <v>191</v>
      </c>
      <c r="M104" s="59" t="s">
        <v>559</v>
      </c>
      <c r="N104" s="96">
        <v>1</v>
      </c>
      <c r="O104" s="58">
        <v>44362</v>
      </c>
      <c r="P104" s="58">
        <v>44561</v>
      </c>
      <c r="Q104" s="59" t="s">
        <v>62</v>
      </c>
      <c r="R104" s="59" t="s">
        <v>219</v>
      </c>
      <c r="S104" s="64" t="s">
        <v>219</v>
      </c>
      <c r="T104" s="54" t="s">
        <v>213</v>
      </c>
      <c r="U104" s="140"/>
      <c r="V104" s="127"/>
      <c r="W104" s="127"/>
      <c r="X104" s="127"/>
      <c r="Y104" s="127"/>
      <c r="Z104" s="141"/>
      <c r="AA104" s="143">
        <v>44439</v>
      </c>
      <c r="AB104" s="114" t="s">
        <v>775</v>
      </c>
      <c r="AC104" s="131">
        <v>0</v>
      </c>
      <c r="AD104" s="116" t="s">
        <v>674</v>
      </c>
      <c r="AE104" s="19"/>
      <c r="AF104" s="117" t="s">
        <v>643</v>
      </c>
      <c r="AG104" s="137">
        <v>44561</v>
      </c>
      <c r="AH104" s="148" t="s">
        <v>847</v>
      </c>
      <c r="AI104" s="149">
        <v>1</v>
      </c>
      <c r="AJ104" s="150">
        <f t="shared" si="71"/>
        <v>0.33333333333333331</v>
      </c>
      <c r="AK104" s="131">
        <f t="shared" si="63"/>
        <v>0.33333333333333331</v>
      </c>
      <c r="AL104" s="131" t="b">
        <f t="shared" si="84"/>
        <v>0</v>
      </c>
      <c r="AM104" s="131" t="str">
        <f t="shared" si="85"/>
        <v>EN PROCESO</v>
      </c>
      <c r="AN104" s="158" t="str">
        <f t="shared" si="86"/>
        <v>EN PROCESO</v>
      </c>
      <c r="AO104" s="183" t="s">
        <v>956</v>
      </c>
      <c r="AP104" s="171" t="s">
        <v>643</v>
      </c>
      <c r="AQ104" s="152" t="str">
        <f t="shared" si="93"/>
        <v>PENDIENTE</v>
      </c>
      <c r="AR104" s="149"/>
      <c r="AS104" s="153"/>
      <c r="AT104" s="189"/>
    </row>
    <row r="105" spans="1:46" ht="74.400000000000006" hidden="1" customHeight="1" x14ac:dyDescent="0.25">
      <c r="A105" s="37">
        <v>413</v>
      </c>
      <c r="B105" s="100">
        <v>44344</v>
      </c>
      <c r="C105" s="101" t="s">
        <v>172</v>
      </c>
      <c r="D105" s="101" t="s">
        <v>556</v>
      </c>
      <c r="E105" s="100">
        <v>44347</v>
      </c>
      <c r="F105" s="101" t="s">
        <v>607</v>
      </c>
      <c r="G105" s="103" t="s">
        <v>608</v>
      </c>
      <c r="H105" s="104" t="s">
        <v>188</v>
      </c>
      <c r="I105" s="65" t="s">
        <v>609</v>
      </c>
      <c r="J105" s="59" t="s">
        <v>610</v>
      </c>
      <c r="K105" s="59">
        <v>2</v>
      </c>
      <c r="L105" s="59" t="s">
        <v>191</v>
      </c>
      <c r="M105" s="59" t="s">
        <v>559</v>
      </c>
      <c r="N105" s="96">
        <v>1</v>
      </c>
      <c r="O105" s="58">
        <v>44362</v>
      </c>
      <c r="P105" s="58">
        <v>44561</v>
      </c>
      <c r="Q105" s="59" t="s">
        <v>62</v>
      </c>
      <c r="R105" s="59" t="s">
        <v>219</v>
      </c>
      <c r="S105" s="64" t="s">
        <v>219</v>
      </c>
      <c r="T105" s="54" t="s">
        <v>213</v>
      </c>
      <c r="U105" s="140"/>
      <c r="V105" s="127"/>
      <c r="W105" s="127"/>
      <c r="X105" s="127"/>
      <c r="Y105" s="127"/>
      <c r="Z105" s="141"/>
      <c r="AA105" s="143">
        <v>44439</v>
      </c>
      <c r="AB105" s="114" t="s">
        <v>775</v>
      </c>
      <c r="AC105" s="131">
        <v>0</v>
      </c>
      <c r="AD105" s="116" t="s">
        <v>674</v>
      </c>
      <c r="AE105" s="19"/>
      <c r="AF105" s="117" t="s">
        <v>643</v>
      </c>
      <c r="AG105" s="137">
        <v>44561</v>
      </c>
      <c r="AH105" s="148" t="s">
        <v>848</v>
      </c>
      <c r="AI105" s="149">
        <v>1</v>
      </c>
      <c r="AJ105" s="150">
        <f t="shared" si="71"/>
        <v>0.5</v>
      </c>
      <c r="AK105" s="131">
        <f t="shared" si="63"/>
        <v>0.5</v>
      </c>
      <c r="AL105" s="131" t="b">
        <f t="shared" si="84"/>
        <v>0</v>
      </c>
      <c r="AM105" s="131" t="str">
        <f t="shared" si="85"/>
        <v>EN PROCESO</v>
      </c>
      <c r="AN105" s="158" t="str">
        <f t="shared" si="86"/>
        <v>EN PROCESO</v>
      </c>
      <c r="AO105" s="183" t="s">
        <v>849</v>
      </c>
      <c r="AP105" s="171" t="s">
        <v>643</v>
      </c>
      <c r="AQ105" s="152" t="str">
        <f t="shared" si="93"/>
        <v>PENDIENTE</v>
      </c>
      <c r="AR105" s="149"/>
      <c r="AS105" s="153"/>
      <c r="AT105" s="189"/>
    </row>
    <row r="106" spans="1:46" ht="214.2" hidden="1" x14ac:dyDescent="0.25">
      <c r="A106" s="37">
        <v>414</v>
      </c>
      <c r="B106" s="100">
        <v>44344</v>
      </c>
      <c r="C106" s="101" t="s">
        <v>172</v>
      </c>
      <c r="D106" s="101" t="s">
        <v>556</v>
      </c>
      <c r="E106" s="100">
        <v>44347</v>
      </c>
      <c r="F106" s="101" t="s">
        <v>611</v>
      </c>
      <c r="G106" s="103" t="s">
        <v>612</v>
      </c>
      <c r="H106" s="104" t="s">
        <v>613</v>
      </c>
      <c r="I106" s="65" t="s">
        <v>614</v>
      </c>
      <c r="J106" s="59" t="s">
        <v>615</v>
      </c>
      <c r="K106" s="59">
        <v>2</v>
      </c>
      <c r="L106" s="59" t="s">
        <v>191</v>
      </c>
      <c r="M106" s="59" t="s">
        <v>559</v>
      </c>
      <c r="N106" s="96">
        <v>1</v>
      </c>
      <c r="O106" s="58">
        <v>44362</v>
      </c>
      <c r="P106" s="58">
        <v>44561</v>
      </c>
      <c r="Q106" s="59" t="s">
        <v>62</v>
      </c>
      <c r="R106" s="59" t="s">
        <v>219</v>
      </c>
      <c r="S106" s="64" t="s">
        <v>219</v>
      </c>
      <c r="T106" s="54" t="s">
        <v>213</v>
      </c>
      <c r="U106" s="140"/>
      <c r="V106" s="127"/>
      <c r="W106" s="127"/>
      <c r="X106" s="127"/>
      <c r="Y106" s="127"/>
      <c r="Z106" s="141"/>
      <c r="AA106" s="143">
        <v>44439</v>
      </c>
      <c r="AB106" s="114" t="s">
        <v>775</v>
      </c>
      <c r="AC106" s="131">
        <v>0</v>
      </c>
      <c r="AD106" s="116" t="s">
        <v>674</v>
      </c>
      <c r="AE106" s="19"/>
      <c r="AF106" s="117" t="s">
        <v>643</v>
      </c>
      <c r="AG106" s="137">
        <v>44561</v>
      </c>
      <c r="AH106" s="148" t="s">
        <v>991</v>
      </c>
      <c r="AI106" s="149">
        <v>1</v>
      </c>
      <c r="AJ106" s="150">
        <f t="shared" ref="AJ106" si="94">IF(AI106="","",IF(OR(K106=0,K106="",AG106=""),"",AI106/K106))</f>
        <v>0.5</v>
      </c>
      <c r="AK106" s="131">
        <f t="shared" ref="AK106" si="95">IF(OR(N106="",AJ106=""),"",IF(OR(N106=0,AJ106=0),0,IF((AJ106*100%)/N106&gt;100%,100%,(AJ106*100%)/N106)))</f>
        <v>0.5</v>
      </c>
      <c r="AL106" s="131" t="b">
        <f t="shared" si="84"/>
        <v>0</v>
      </c>
      <c r="AM106" s="131" t="str">
        <f t="shared" si="85"/>
        <v>EN PROCESO</v>
      </c>
      <c r="AN106" s="158" t="str">
        <f t="shared" si="86"/>
        <v>EN PROCESO</v>
      </c>
      <c r="AO106" s="183" t="s">
        <v>957</v>
      </c>
      <c r="AP106" s="171" t="s">
        <v>643</v>
      </c>
      <c r="AQ106" s="152" t="str">
        <f t="shared" si="93"/>
        <v>PENDIENTE</v>
      </c>
      <c r="AR106" s="149"/>
      <c r="AS106" s="153"/>
      <c r="AT106" s="189"/>
    </row>
    <row r="107" spans="1:46" ht="71.400000000000006" hidden="1" x14ac:dyDescent="0.25">
      <c r="A107" s="37">
        <v>415</v>
      </c>
      <c r="B107" s="112">
        <f ca="1">TODAY()</f>
        <v>44622</v>
      </c>
      <c r="C107" s="84" t="s">
        <v>172</v>
      </c>
      <c r="D107" s="84" t="s">
        <v>616</v>
      </c>
      <c r="E107" s="112">
        <f ca="1">TODAY()</f>
        <v>44622</v>
      </c>
      <c r="F107" s="84" t="s">
        <v>617</v>
      </c>
      <c r="G107" s="53" t="s">
        <v>618</v>
      </c>
      <c r="H107" s="84" t="s">
        <v>619</v>
      </c>
      <c r="I107" s="84" t="s">
        <v>620</v>
      </c>
      <c r="J107" s="84" t="s">
        <v>621</v>
      </c>
      <c r="K107" s="84">
        <v>2</v>
      </c>
      <c r="L107" s="84" t="s">
        <v>191</v>
      </c>
      <c r="M107" s="84" t="s">
        <v>622</v>
      </c>
      <c r="N107" s="90">
        <v>1</v>
      </c>
      <c r="O107" s="83">
        <v>44501</v>
      </c>
      <c r="P107" s="83">
        <v>44712</v>
      </c>
      <c r="Q107" s="84" t="s">
        <v>71</v>
      </c>
      <c r="R107" s="88" t="s">
        <v>510</v>
      </c>
      <c r="S107" s="88" t="s">
        <v>623</v>
      </c>
      <c r="T107" s="86" t="s">
        <v>213</v>
      </c>
      <c r="U107" s="140"/>
      <c r="V107" s="127"/>
      <c r="W107" s="127"/>
      <c r="X107" s="127"/>
      <c r="Y107" s="127"/>
      <c r="Z107" s="141"/>
      <c r="AA107" s="140"/>
      <c r="AB107" s="127"/>
      <c r="AC107" s="127"/>
      <c r="AD107" s="127"/>
      <c r="AE107" s="127"/>
      <c r="AF107" s="141"/>
      <c r="AG107" s="137">
        <v>44561</v>
      </c>
      <c r="AH107" s="148" t="s">
        <v>824</v>
      </c>
      <c r="AI107" s="149">
        <v>0</v>
      </c>
      <c r="AJ107" s="150">
        <f t="shared" si="71"/>
        <v>0</v>
      </c>
      <c r="AK107" s="131">
        <f t="shared" si="63"/>
        <v>0</v>
      </c>
      <c r="AL107" s="131" t="str">
        <f t="shared" si="84"/>
        <v>INCUMPLIDA</v>
      </c>
      <c r="AM107" s="131" t="str">
        <f t="shared" si="85"/>
        <v>SIN INICIAR</v>
      </c>
      <c r="AN107" s="158" t="str">
        <f t="shared" si="86"/>
        <v>SIN INICIAR</v>
      </c>
      <c r="AO107" s="183" t="s">
        <v>906</v>
      </c>
      <c r="AP107" s="171" t="s">
        <v>643</v>
      </c>
      <c r="AQ107" s="152" t="str">
        <f t="shared" si="93"/>
        <v>PENDIENTE</v>
      </c>
      <c r="AR107" s="149"/>
      <c r="AS107" s="153"/>
      <c r="AT107" s="189"/>
    </row>
    <row r="108" spans="1:46" ht="69.75" hidden="1" customHeight="1" x14ac:dyDescent="0.25">
      <c r="A108" s="37">
        <v>416</v>
      </c>
      <c r="B108" s="112">
        <f ca="1">TODAY()</f>
        <v>44622</v>
      </c>
      <c r="C108" s="84" t="s">
        <v>172</v>
      </c>
      <c r="D108" s="84" t="s">
        <v>616</v>
      </c>
      <c r="E108" s="112">
        <f ca="1">TODAY()</f>
        <v>44622</v>
      </c>
      <c r="F108" s="84" t="s">
        <v>300</v>
      </c>
      <c r="G108" s="53" t="s">
        <v>624</v>
      </c>
      <c r="H108" s="84" t="s">
        <v>619</v>
      </c>
      <c r="I108" s="52" t="s">
        <v>625</v>
      </c>
      <c r="J108" s="52" t="s">
        <v>626</v>
      </c>
      <c r="K108" s="52">
        <v>1</v>
      </c>
      <c r="L108" s="84" t="s">
        <v>191</v>
      </c>
      <c r="M108" s="52" t="s">
        <v>627</v>
      </c>
      <c r="N108" s="90">
        <v>1</v>
      </c>
      <c r="O108" s="83">
        <v>44501</v>
      </c>
      <c r="P108" s="83">
        <v>44712</v>
      </c>
      <c r="Q108" s="52" t="s">
        <v>71</v>
      </c>
      <c r="R108" s="88" t="s">
        <v>510</v>
      </c>
      <c r="S108" s="88" t="s">
        <v>623</v>
      </c>
      <c r="T108" s="86" t="s">
        <v>213</v>
      </c>
      <c r="U108" s="140"/>
      <c r="V108" s="127"/>
      <c r="W108" s="127"/>
      <c r="X108" s="127"/>
      <c r="Y108" s="127"/>
      <c r="Z108" s="141"/>
      <c r="AA108" s="140"/>
      <c r="AB108" s="127"/>
      <c r="AC108" s="127"/>
      <c r="AD108" s="127"/>
      <c r="AE108" s="127"/>
      <c r="AF108" s="141"/>
      <c r="AG108" s="137">
        <v>44561</v>
      </c>
      <c r="AH108" s="148" t="s">
        <v>824</v>
      </c>
      <c r="AI108" s="149">
        <v>0</v>
      </c>
      <c r="AJ108" s="150">
        <f t="shared" si="71"/>
        <v>0</v>
      </c>
      <c r="AK108" s="131">
        <f t="shared" si="63"/>
        <v>0</v>
      </c>
      <c r="AL108" s="131" t="str">
        <f t="shared" si="84"/>
        <v>INCUMPLIDA</v>
      </c>
      <c r="AM108" s="131" t="str">
        <f t="shared" si="85"/>
        <v>SIN INICIAR</v>
      </c>
      <c r="AN108" s="158" t="str">
        <f t="shared" si="86"/>
        <v>SIN INICIAR</v>
      </c>
      <c r="AO108" s="183" t="s">
        <v>906</v>
      </c>
      <c r="AP108" s="171" t="s">
        <v>643</v>
      </c>
      <c r="AQ108" s="152" t="str">
        <f t="shared" si="93"/>
        <v>PENDIENTE</v>
      </c>
      <c r="AR108" s="149"/>
      <c r="AS108" s="153"/>
      <c r="AT108" s="189"/>
    </row>
    <row r="109" spans="1:46" ht="153" hidden="1" customHeight="1" x14ac:dyDescent="0.25">
      <c r="A109" s="37">
        <v>417</v>
      </c>
      <c r="B109" s="112">
        <f ca="1">TODAY()</f>
        <v>44622</v>
      </c>
      <c r="C109" s="84" t="s">
        <v>172</v>
      </c>
      <c r="D109" s="84" t="s">
        <v>616</v>
      </c>
      <c r="E109" s="112">
        <f ca="1">TODAY()</f>
        <v>44622</v>
      </c>
      <c r="F109" s="84" t="s">
        <v>392</v>
      </c>
      <c r="G109" s="53" t="s">
        <v>628</v>
      </c>
      <c r="H109" s="84" t="s">
        <v>629</v>
      </c>
      <c r="I109" s="52" t="s">
        <v>630</v>
      </c>
      <c r="J109" s="52" t="s">
        <v>631</v>
      </c>
      <c r="K109" s="52">
        <v>2</v>
      </c>
      <c r="L109" s="84" t="s">
        <v>191</v>
      </c>
      <c r="M109" s="52" t="s">
        <v>339</v>
      </c>
      <c r="N109" s="90">
        <v>1</v>
      </c>
      <c r="O109" s="83">
        <v>44501</v>
      </c>
      <c r="P109" s="83">
        <v>44712</v>
      </c>
      <c r="Q109" s="52" t="s">
        <v>56</v>
      </c>
      <c r="R109" s="88" t="s">
        <v>45</v>
      </c>
      <c r="S109" s="88" t="s">
        <v>45</v>
      </c>
      <c r="T109" s="86" t="s">
        <v>213</v>
      </c>
      <c r="U109" s="140"/>
      <c r="V109" s="127"/>
      <c r="W109" s="127"/>
      <c r="X109" s="127"/>
      <c r="Y109" s="127"/>
      <c r="Z109" s="141"/>
      <c r="AA109" s="140"/>
      <c r="AB109" s="127"/>
      <c r="AC109" s="127"/>
      <c r="AD109" s="127"/>
      <c r="AE109" s="127"/>
      <c r="AF109" s="141"/>
      <c r="AG109" s="137">
        <v>44561</v>
      </c>
      <c r="AH109" s="148" t="s">
        <v>832</v>
      </c>
      <c r="AI109" s="149">
        <v>1</v>
      </c>
      <c r="AJ109" s="150">
        <f t="shared" si="71"/>
        <v>0.5</v>
      </c>
      <c r="AK109" s="131">
        <f t="shared" si="63"/>
        <v>0.5</v>
      </c>
      <c r="AL109" s="131" t="str">
        <f t="shared" si="84"/>
        <v>INCUMPLIDA</v>
      </c>
      <c r="AM109" s="131" t="str">
        <f t="shared" si="85"/>
        <v>EN PROCESO</v>
      </c>
      <c r="AN109" s="158" t="str">
        <f t="shared" si="86"/>
        <v>EN PROCESO</v>
      </c>
      <c r="AO109" s="148" t="s">
        <v>958</v>
      </c>
      <c r="AP109" s="171" t="s">
        <v>643</v>
      </c>
      <c r="AQ109" s="152" t="str">
        <f t="shared" si="93"/>
        <v>PENDIENTE</v>
      </c>
      <c r="AR109" s="149"/>
      <c r="AS109" s="153"/>
      <c r="AT109" s="189"/>
    </row>
    <row r="110" spans="1:46" s="20" customFormat="1" ht="81.599999999999994" hidden="1" x14ac:dyDescent="0.2">
      <c r="A110" s="37">
        <v>429</v>
      </c>
      <c r="B110" s="83">
        <v>44453</v>
      </c>
      <c r="C110" s="84" t="s">
        <v>16</v>
      </c>
      <c r="D110" s="84" t="s">
        <v>799</v>
      </c>
      <c r="E110" s="83">
        <v>44453</v>
      </c>
      <c r="F110" s="84" t="s">
        <v>800</v>
      </c>
      <c r="G110" s="91" t="s">
        <v>817</v>
      </c>
      <c r="H110" s="84" t="s">
        <v>801</v>
      </c>
      <c r="I110" s="91" t="s">
        <v>802</v>
      </c>
      <c r="J110" s="91" t="s">
        <v>803</v>
      </c>
      <c r="K110" s="84">
        <v>3</v>
      </c>
      <c r="L110" s="84" t="s">
        <v>18</v>
      </c>
      <c r="M110" s="84" t="s">
        <v>804</v>
      </c>
      <c r="N110" s="90">
        <v>1</v>
      </c>
      <c r="O110" s="83">
        <v>44470</v>
      </c>
      <c r="P110" s="83">
        <v>44803</v>
      </c>
      <c r="Q110" s="84" t="s">
        <v>51</v>
      </c>
      <c r="R110" s="88" t="s">
        <v>49</v>
      </c>
      <c r="S110" s="88" t="s">
        <v>49</v>
      </c>
      <c r="T110" s="84" t="s">
        <v>213</v>
      </c>
      <c r="U110" s="159"/>
      <c r="V110" s="160"/>
      <c r="W110" s="160"/>
      <c r="X110" s="160"/>
      <c r="Y110" s="160"/>
      <c r="Z110" s="161"/>
      <c r="AA110" s="159"/>
      <c r="AB110" s="160"/>
      <c r="AC110" s="160"/>
      <c r="AD110" s="160"/>
      <c r="AE110" s="160"/>
      <c r="AF110" s="161"/>
      <c r="AG110" s="137">
        <v>44561</v>
      </c>
      <c r="AH110" s="168" t="s">
        <v>824</v>
      </c>
      <c r="AI110" s="155">
        <v>0</v>
      </c>
      <c r="AJ110" s="150">
        <f t="shared" si="71"/>
        <v>0</v>
      </c>
      <c r="AK110" s="131">
        <f t="shared" si="63"/>
        <v>0</v>
      </c>
      <c r="AL110" s="131" t="str">
        <f t="shared" si="84"/>
        <v>INCUMPLIDA</v>
      </c>
      <c r="AM110" s="131" t="str">
        <f t="shared" si="85"/>
        <v>SIN INICIAR</v>
      </c>
      <c r="AN110" s="158" t="str">
        <f t="shared" si="86"/>
        <v>SIN INICIAR</v>
      </c>
      <c r="AO110" s="187" t="s">
        <v>959</v>
      </c>
      <c r="AP110" s="169" t="s">
        <v>643</v>
      </c>
      <c r="AQ110" s="156" t="str">
        <f t="shared" ref="AQ110:AQ114" si="96">IF(AK110="","",IF(OR(W110=100%,AC110=100%,AK110=100%),"CUMPLIDA","PENDIENTE"))</f>
        <v>PENDIENTE</v>
      </c>
      <c r="AR110" s="155"/>
      <c r="AS110" s="157"/>
      <c r="AT110" s="190"/>
    </row>
    <row r="111" spans="1:46" s="20" customFormat="1" ht="81.599999999999994" hidden="1" x14ac:dyDescent="0.2">
      <c r="A111" s="37">
        <v>430</v>
      </c>
      <c r="B111" s="83">
        <v>44453</v>
      </c>
      <c r="C111" s="84" t="s">
        <v>16</v>
      </c>
      <c r="D111" s="84" t="s">
        <v>799</v>
      </c>
      <c r="E111" s="83">
        <v>44453</v>
      </c>
      <c r="F111" s="84" t="s">
        <v>805</v>
      </c>
      <c r="G111" s="53" t="s">
        <v>818</v>
      </c>
      <c r="H111" s="84" t="s">
        <v>801</v>
      </c>
      <c r="I111" s="53" t="s">
        <v>806</v>
      </c>
      <c r="J111" s="53" t="s">
        <v>807</v>
      </c>
      <c r="K111" s="52">
        <v>2</v>
      </c>
      <c r="L111" s="84" t="s">
        <v>18</v>
      </c>
      <c r="M111" s="84" t="s">
        <v>808</v>
      </c>
      <c r="N111" s="90">
        <v>1</v>
      </c>
      <c r="O111" s="83">
        <v>44470</v>
      </c>
      <c r="P111" s="83">
        <v>44803</v>
      </c>
      <c r="Q111" s="84" t="s">
        <v>51</v>
      </c>
      <c r="R111" s="88" t="s">
        <v>49</v>
      </c>
      <c r="S111" s="88" t="s">
        <v>49</v>
      </c>
      <c r="T111" s="84" t="s">
        <v>213</v>
      </c>
      <c r="U111" s="159"/>
      <c r="V111" s="160"/>
      <c r="W111" s="160"/>
      <c r="X111" s="160"/>
      <c r="Y111" s="160"/>
      <c r="Z111" s="161"/>
      <c r="AA111" s="159"/>
      <c r="AB111" s="160"/>
      <c r="AC111" s="160"/>
      <c r="AD111" s="160"/>
      <c r="AE111" s="160"/>
      <c r="AF111" s="161"/>
      <c r="AG111" s="137">
        <v>44561</v>
      </c>
      <c r="AH111" s="154" t="s">
        <v>825</v>
      </c>
      <c r="AI111" s="155">
        <v>0.3</v>
      </c>
      <c r="AJ111" s="150">
        <f t="shared" si="71"/>
        <v>0.15</v>
      </c>
      <c r="AK111" s="131">
        <f t="shared" si="63"/>
        <v>0.15</v>
      </c>
      <c r="AL111" s="131" t="str">
        <f t="shared" si="84"/>
        <v>INCUMPLIDA</v>
      </c>
      <c r="AM111" s="131" t="str">
        <f t="shared" si="85"/>
        <v>EN PROCESO</v>
      </c>
      <c r="AN111" s="158" t="str">
        <f t="shared" si="86"/>
        <v>EN PROCESO</v>
      </c>
      <c r="AO111" s="188" t="s">
        <v>826</v>
      </c>
      <c r="AP111" s="169" t="s">
        <v>643</v>
      </c>
      <c r="AQ111" s="156" t="str">
        <f t="shared" si="96"/>
        <v>PENDIENTE</v>
      </c>
      <c r="AR111" s="155"/>
      <c r="AS111" s="157"/>
      <c r="AT111" s="190"/>
    </row>
    <row r="112" spans="1:46" s="20" customFormat="1" ht="71.400000000000006" hidden="1" x14ac:dyDescent="0.2">
      <c r="A112" s="37">
        <v>431</v>
      </c>
      <c r="B112" s="83">
        <v>44453</v>
      </c>
      <c r="C112" s="84" t="s">
        <v>16</v>
      </c>
      <c r="D112" s="84" t="s">
        <v>799</v>
      </c>
      <c r="E112" s="83">
        <v>44453</v>
      </c>
      <c r="F112" s="84" t="s">
        <v>809</v>
      </c>
      <c r="G112" s="89" t="s">
        <v>819</v>
      </c>
      <c r="H112" s="84" t="s">
        <v>801</v>
      </c>
      <c r="I112" s="53" t="s">
        <v>810</v>
      </c>
      <c r="J112" s="53" t="s">
        <v>811</v>
      </c>
      <c r="K112" s="52">
        <v>2</v>
      </c>
      <c r="L112" s="84" t="s">
        <v>18</v>
      </c>
      <c r="M112" s="84" t="s">
        <v>812</v>
      </c>
      <c r="N112" s="90">
        <v>1</v>
      </c>
      <c r="O112" s="83">
        <v>44470</v>
      </c>
      <c r="P112" s="83">
        <v>44803</v>
      </c>
      <c r="Q112" s="84" t="s">
        <v>51</v>
      </c>
      <c r="R112" s="88" t="s">
        <v>49</v>
      </c>
      <c r="S112" s="88" t="s">
        <v>49</v>
      </c>
      <c r="T112" s="84" t="s">
        <v>213</v>
      </c>
      <c r="U112" s="159"/>
      <c r="V112" s="160"/>
      <c r="W112" s="160"/>
      <c r="X112" s="160"/>
      <c r="Y112" s="160"/>
      <c r="Z112" s="161"/>
      <c r="AA112" s="159"/>
      <c r="AB112" s="160"/>
      <c r="AC112" s="160"/>
      <c r="AD112" s="160"/>
      <c r="AE112" s="160"/>
      <c r="AF112" s="161"/>
      <c r="AG112" s="137">
        <v>44561</v>
      </c>
      <c r="AH112" s="154" t="s">
        <v>825</v>
      </c>
      <c r="AI112" s="155">
        <v>0.3</v>
      </c>
      <c r="AJ112" s="150">
        <f t="shared" si="71"/>
        <v>0.15</v>
      </c>
      <c r="AK112" s="131">
        <f t="shared" si="63"/>
        <v>0.15</v>
      </c>
      <c r="AL112" s="131" t="str">
        <f t="shared" si="84"/>
        <v>INCUMPLIDA</v>
      </c>
      <c r="AM112" s="131" t="str">
        <f t="shared" si="85"/>
        <v>EN PROCESO</v>
      </c>
      <c r="AN112" s="158" t="str">
        <f t="shared" si="86"/>
        <v>EN PROCESO</v>
      </c>
      <c r="AO112" s="188" t="s">
        <v>826</v>
      </c>
      <c r="AP112" s="169" t="s">
        <v>643</v>
      </c>
      <c r="AQ112" s="156" t="str">
        <f t="shared" si="96"/>
        <v>PENDIENTE</v>
      </c>
      <c r="AR112" s="155"/>
      <c r="AS112" s="157"/>
      <c r="AT112" s="190"/>
    </row>
    <row r="113" spans="1:46" s="20" customFormat="1" ht="61.2" hidden="1" x14ac:dyDescent="0.2">
      <c r="A113" s="37">
        <v>432</v>
      </c>
      <c r="B113" s="83">
        <v>44453</v>
      </c>
      <c r="C113" s="84" t="s">
        <v>16</v>
      </c>
      <c r="D113" s="84" t="s">
        <v>799</v>
      </c>
      <c r="E113" s="83">
        <v>44453</v>
      </c>
      <c r="F113" s="84" t="s">
        <v>813</v>
      </c>
      <c r="G113" s="53" t="s">
        <v>820</v>
      </c>
      <c r="H113" s="84" t="s">
        <v>801</v>
      </c>
      <c r="I113" s="53" t="s">
        <v>992</v>
      </c>
      <c r="J113" s="53" t="s">
        <v>814</v>
      </c>
      <c r="K113" s="52">
        <v>1</v>
      </c>
      <c r="L113" s="84" t="s">
        <v>18</v>
      </c>
      <c r="M113" s="84" t="s">
        <v>815</v>
      </c>
      <c r="N113" s="90">
        <v>1</v>
      </c>
      <c r="O113" s="83">
        <v>44470</v>
      </c>
      <c r="P113" s="83">
        <v>44803</v>
      </c>
      <c r="Q113" s="84" t="s">
        <v>51</v>
      </c>
      <c r="R113" s="88" t="s">
        <v>49</v>
      </c>
      <c r="S113" s="88" t="s">
        <v>49</v>
      </c>
      <c r="T113" s="84" t="s">
        <v>213</v>
      </c>
      <c r="U113" s="159"/>
      <c r="V113" s="160"/>
      <c r="W113" s="160"/>
      <c r="X113" s="160"/>
      <c r="Y113" s="160"/>
      <c r="Z113" s="161"/>
      <c r="AA113" s="159"/>
      <c r="AB113" s="160"/>
      <c r="AC113" s="160"/>
      <c r="AD113" s="160"/>
      <c r="AE113" s="160"/>
      <c r="AF113" s="161"/>
      <c r="AG113" s="137">
        <v>44561</v>
      </c>
      <c r="AH113" s="168" t="s">
        <v>824</v>
      </c>
      <c r="AI113" s="155">
        <v>0</v>
      </c>
      <c r="AJ113" s="150">
        <f t="shared" si="71"/>
        <v>0</v>
      </c>
      <c r="AK113" s="131">
        <f t="shared" si="63"/>
        <v>0</v>
      </c>
      <c r="AL113" s="131" t="str">
        <f t="shared" si="84"/>
        <v>INCUMPLIDA</v>
      </c>
      <c r="AM113" s="131" t="str">
        <f t="shared" si="85"/>
        <v>SIN INICIAR</v>
      </c>
      <c r="AN113" s="158" t="str">
        <f t="shared" si="86"/>
        <v>SIN INICIAR</v>
      </c>
      <c r="AO113" s="187" t="s">
        <v>959</v>
      </c>
      <c r="AP113" s="169" t="s">
        <v>643</v>
      </c>
      <c r="AQ113" s="156" t="str">
        <f t="shared" si="96"/>
        <v>PENDIENTE</v>
      </c>
      <c r="AR113" s="155"/>
      <c r="AS113" s="157"/>
      <c r="AT113" s="190"/>
    </row>
    <row r="114" spans="1:46" s="20" customFormat="1" ht="61.2" hidden="1" x14ac:dyDescent="0.2">
      <c r="A114" s="37">
        <v>433</v>
      </c>
      <c r="B114" s="83">
        <v>44453</v>
      </c>
      <c r="C114" s="84" t="s">
        <v>16</v>
      </c>
      <c r="D114" s="84" t="s">
        <v>799</v>
      </c>
      <c r="E114" s="83">
        <v>44453</v>
      </c>
      <c r="F114" s="84" t="s">
        <v>816</v>
      </c>
      <c r="G114" s="53" t="s">
        <v>993</v>
      </c>
      <c r="H114" s="84" t="s">
        <v>801</v>
      </c>
      <c r="I114" s="53" t="s">
        <v>992</v>
      </c>
      <c r="J114" s="53" t="s">
        <v>814</v>
      </c>
      <c r="K114" s="52">
        <v>1</v>
      </c>
      <c r="L114" s="84" t="s">
        <v>18</v>
      </c>
      <c r="M114" s="84" t="s">
        <v>815</v>
      </c>
      <c r="N114" s="90">
        <v>1</v>
      </c>
      <c r="O114" s="83">
        <v>44470</v>
      </c>
      <c r="P114" s="83">
        <v>44803</v>
      </c>
      <c r="Q114" s="84" t="s">
        <v>51</v>
      </c>
      <c r="R114" s="88" t="s">
        <v>49</v>
      </c>
      <c r="S114" s="88" t="s">
        <v>49</v>
      </c>
      <c r="T114" s="84" t="s">
        <v>213</v>
      </c>
      <c r="U114" s="159"/>
      <c r="V114" s="160"/>
      <c r="W114" s="160"/>
      <c r="X114" s="160"/>
      <c r="Y114" s="160"/>
      <c r="Z114" s="161"/>
      <c r="AA114" s="159"/>
      <c r="AB114" s="160"/>
      <c r="AC114" s="160"/>
      <c r="AD114" s="160"/>
      <c r="AE114" s="160"/>
      <c r="AF114" s="161"/>
      <c r="AG114" s="137">
        <v>44561</v>
      </c>
      <c r="AH114" s="168" t="s">
        <v>824</v>
      </c>
      <c r="AI114" s="155">
        <v>0</v>
      </c>
      <c r="AJ114" s="150">
        <f t="shared" si="71"/>
        <v>0</v>
      </c>
      <c r="AK114" s="131">
        <f t="shared" si="63"/>
        <v>0</v>
      </c>
      <c r="AL114" s="131" t="str">
        <f t="shared" si="84"/>
        <v>INCUMPLIDA</v>
      </c>
      <c r="AM114" s="131" t="str">
        <f t="shared" si="85"/>
        <v>SIN INICIAR</v>
      </c>
      <c r="AN114" s="158" t="str">
        <f t="shared" si="86"/>
        <v>SIN INICIAR</v>
      </c>
      <c r="AO114" s="187" t="s">
        <v>959</v>
      </c>
      <c r="AP114" s="169" t="s">
        <v>643</v>
      </c>
      <c r="AQ114" s="156" t="str">
        <f t="shared" si="96"/>
        <v>PENDIENTE</v>
      </c>
      <c r="AR114" s="155"/>
      <c r="AS114" s="157"/>
      <c r="AT114" s="190"/>
    </row>
  </sheetData>
  <sheetProtection formatCells="0"/>
  <autoFilter ref="A9:AT114" xr:uid="{27EC1049-9BA6-455B-B78A-99C7441E1548}">
    <filterColumn colId="16">
      <filters>
        <filter val="Planeación"/>
      </filters>
    </filterColumn>
    <filterColumn colId="39">
      <filters>
        <filter val="EN PROCESO"/>
        <filter val="INCUMPLIDA"/>
      </filters>
    </filterColumn>
  </autoFilter>
  <mergeCells count="58">
    <mergeCell ref="A1:C4"/>
    <mergeCell ref="A6:H6"/>
    <mergeCell ref="I6:T6"/>
    <mergeCell ref="W7:W8"/>
    <mergeCell ref="F7:F8"/>
    <mergeCell ref="H7:H8"/>
    <mergeCell ref="G7:G8"/>
    <mergeCell ref="Q7:Q8"/>
    <mergeCell ref="R7:R8"/>
    <mergeCell ref="S7:S8"/>
    <mergeCell ref="T7:T8"/>
    <mergeCell ref="U6:Z6"/>
    <mergeCell ref="Y7:Y8"/>
    <mergeCell ref="Z7:Z8"/>
    <mergeCell ref="AT1:AT4"/>
    <mergeCell ref="D1:AP4"/>
    <mergeCell ref="AQ1:AS1"/>
    <mergeCell ref="AQ2:AS2"/>
    <mergeCell ref="AQ3:AS3"/>
    <mergeCell ref="AQ4:AS4"/>
    <mergeCell ref="AQ6:AT6"/>
    <mergeCell ref="A7:A8"/>
    <mergeCell ref="B7:B8"/>
    <mergeCell ref="C7:C8"/>
    <mergeCell ref="D7:D8"/>
    <mergeCell ref="E7:E8"/>
    <mergeCell ref="N7:N8"/>
    <mergeCell ref="O7:O8"/>
    <mergeCell ref="P7:P8"/>
    <mergeCell ref="L7:L8"/>
    <mergeCell ref="M7:M8"/>
    <mergeCell ref="J7:K7"/>
    <mergeCell ref="I7:I8"/>
    <mergeCell ref="U7:U8"/>
    <mergeCell ref="X7:X8"/>
    <mergeCell ref="V7:V8"/>
    <mergeCell ref="AT7:AT8"/>
    <mergeCell ref="AQ7:AQ8"/>
    <mergeCell ref="AR7:AR8"/>
    <mergeCell ref="AS7:AS8"/>
    <mergeCell ref="AK7:AK8"/>
    <mergeCell ref="AN7:AN8"/>
    <mergeCell ref="AO7:AO8"/>
    <mergeCell ref="AP7:AP8"/>
    <mergeCell ref="AM7:AM9"/>
    <mergeCell ref="AL7:AL9"/>
    <mergeCell ref="AE7:AE8"/>
    <mergeCell ref="AG7:AG8"/>
    <mergeCell ref="AG6:AP6"/>
    <mergeCell ref="AA6:AF6"/>
    <mergeCell ref="AF7:AF8"/>
    <mergeCell ref="AA7:AA8"/>
    <mergeCell ref="AC7:AC8"/>
    <mergeCell ref="AD7:AD8"/>
    <mergeCell ref="AB7:AB8"/>
    <mergeCell ref="AH7:AH8"/>
    <mergeCell ref="AI7:AI8"/>
    <mergeCell ref="AJ7:AJ8"/>
  </mergeCells>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9" priority="1566" operator="containsText" text="SIN INICIAR">
      <formula>NOT(ISERROR(SEARCH("SIN INICIAR",AD10)))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8" priority="1565" operator="containsText" text="INCUMPLIDA">
      <formula>NOT(ISERROR(SEARCH("INCUMPLIDA",AD10)))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7" priority="1564" operator="containsText" text="ABIERTA">
      <formula>NOT(ISERROR(SEARCH("ABIERTA",AD10)))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6" priority="1563" operator="containsText" text="PENDIENTE">
      <formula>NOT(ISERROR(SEARCH("PENDIENTE",AD10)))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5" priority="1562" operator="containsText" text="TERMINADA">
      <formula>NOT(ISERROR(SEARCH("TERMINADA",AD10)))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4" priority="1561" operator="containsText" text="TERMINADA EXTEMPORÁNEA">
      <formula>NOT(ISERROR(SEARCH("TERMINADA EXTEMPORÁNEA",AD10)))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3" priority="1560" operator="containsText" text="CERRADA">
      <formula>NOT(ISERROR(SEARCH("CERRADA",AD10)))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2" priority="1559" operator="containsText" text="CUMPLIDA">
      <formula>NOT(ISERROR(SEARCH("CUMPLIDA",AD10)))</formula>
    </cfRule>
  </conditionalFormatting>
  <conditionalFormatting sqref="AD45:AD46 AD87:AD88 AD91 AD96 AD31 AD33:AD40 AD65:AD72 AD48:AD51 AD53:AD54 AD57:AD60 AD74 AD78 AS10:AS14 AS42:AS48 AS62 AS69:AS70 AQ69:AQ70 AQ73 AS73 AS77:AS101 AQ77:AQ101 AS33:AS35 AQ10:AQ27 AS38:AS40 AS31 AQ31:AQ35 AQ38:AQ64 AS104:AS114 AQ103:AQ114 AS50:AS59 AS16:AS26">
    <cfRule type="containsText" dxfId="1241" priority="1558" operator="containsText" text="EN PROCESO">
      <formula>NOT(ISERROR(SEARCH("EN PROCESO",AD10)))</formula>
    </cfRule>
  </conditionalFormatting>
  <conditionalFormatting sqref="Y26 X10:Y24">
    <cfRule type="containsText" dxfId="1240" priority="1553" operator="containsText" text="TERMINADA EXTEMPORÁNEA">
      <formula>NOT(ISERROR(SEARCH("TERMINADA EXTEMPORÁNEA",X10)))</formula>
    </cfRule>
    <cfRule type="containsText" dxfId="1239" priority="1554" operator="containsText" text="TERMINADA">
      <formula>NOT(ISERROR(SEARCH("TERMINADA",X10)))</formula>
    </cfRule>
    <cfRule type="containsText" dxfId="1238" priority="1555" operator="containsText" text="EN PROCESO">
      <formula>NOT(ISERROR(SEARCH("EN PROCESO",X10)))</formula>
    </cfRule>
    <cfRule type="containsText" dxfId="1237" priority="1556" operator="containsText" text="INCUMPLIDA">
      <formula>NOT(ISERROR(SEARCH("INCUMPLIDA",X10)))</formula>
    </cfRule>
    <cfRule type="containsText" dxfId="1236" priority="1557" operator="containsText" text="SIN INICIAR">
      <formula>NOT(ISERROR(SEARCH("SIN INICIAR",X10)))</formula>
    </cfRule>
  </conditionalFormatting>
  <conditionalFormatting sqref="Y26 Y10:Y24">
    <cfRule type="containsText" dxfId="1235" priority="1552" operator="containsText" text="ABIERTA">
      <formula>NOT(ISERROR(SEARCH("ABIERTA",Y10)))</formula>
    </cfRule>
  </conditionalFormatting>
  <conditionalFormatting sqref="X25">
    <cfRule type="containsText" dxfId="1234" priority="1547" operator="containsText" text="TERMINADA EXTEMPORÁNEA">
      <formula>NOT(ISERROR(SEARCH("TERMINADA EXTEMPORÁNEA",X25)))</formula>
    </cfRule>
    <cfRule type="containsText" dxfId="1233" priority="1548" operator="containsText" text="TERMINADA">
      <formula>NOT(ISERROR(SEARCH("TERMINADA",X25)))</formula>
    </cfRule>
    <cfRule type="containsText" dxfId="1232" priority="1549" operator="containsText" text="EN PROCESO">
      <formula>NOT(ISERROR(SEARCH("EN PROCESO",X25)))</formula>
    </cfRule>
    <cfRule type="containsText" dxfId="1231" priority="1550" operator="containsText" text="INCUMPLIDA">
      <formula>NOT(ISERROR(SEARCH("INCUMPLIDA",X25)))</formula>
    </cfRule>
    <cfRule type="containsText" dxfId="1230" priority="1551" operator="containsText" text="SIN INICIAR">
      <formula>NOT(ISERROR(SEARCH("SIN INICIAR",X25)))</formula>
    </cfRule>
  </conditionalFormatting>
  <conditionalFormatting sqref="X26">
    <cfRule type="containsText" dxfId="1229" priority="1542" operator="containsText" text="TERMINADA EXTEMPORÁNEA">
      <formula>NOT(ISERROR(SEARCH("TERMINADA EXTEMPORÁNEA",X26)))</formula>
    </cfRule>
    <cfRule type="containsText" dxfId="1228" priority="1543" operator="containsText" text="TERMINADA">
      <formula>NOT(ISERROR(SEARCH("TERMINADA",X26)))</formula>
    </cfRule>
    <cfRule type="containsText" dxfId="1227" priority="1544" operator="containsText" text="EN PROCESO">
      <formula>NOT(ISERROR(SEARCH("EN PROCESO",X26)))</formula>
    </cfRule>
    <cfRule type="containsText" dxfId="1226" priority="1545" operator="containsText" text="INCUMPLIDA">
      <formula>NOT(ISERROR(SEARCH("INCUMPLIDA",X26)))</formula>
    </cfRule>
    <cfRule type="containsText" dxfId="1225" priority="1546" operator="containsText" text="SIN INICIAR">
      <formula>NOT(ISERROR(SEARCH("SIN INICIAR",X26)))</formula>
    </cfRule>
  </conditionalFormatting>
  <conditionalFormatting sqref="Y27">
    <cfRule type="containsText" dxfId="1224" priority="1537" operator="containsText" text="TERMINADA EXTEMPORÁNEA">
      <formula>NOT(ISERROR(SEARCH("TERMINADA EXTEMPORÁNEA",Y27)))</formula>
    </cfRule>
    <cfRule type="containsText" dxfId="1223" priority="1538" operator="containsText" text="TERMINADA">
      <formula>NOT(ISERROR(SEARCH("TERMINADA",Y27)))</formula>
    </cfRule>
    <cfRule type="containsText" dxfId="1222" priority="1539" operator="containsText" text="EN PROCESO">
      <formula>NOT(ISERROR(SEARCH("EN PROCESO",Y27)))</formula>
    </cfRule>
    <cfRule type="containsText" dxfId="1221" priority="1540" operator="containsText" text="INCUMPLIDA">
      <formula>NOT(ISERROR(SEARCH("INCUMPLIDA",Y27)))</formula>
    </cfRule>
    <cfRule type="containsText" dxfId="1220" priority="1541" operator="containsText" text="SIN INICIAR">
      <formula>NOT(ISERROR(SEARCH("SIN INICIAR",Y27)))</formula>
    </cfRule>
  </conditionalFormatting>
  <conditionalFormatting sqref="Y27">
    <cfRule type="containsText" dxfId="1219" priority="1536" operator="containsText" text="ABIERTA">
      <formula>NOT(ISERROR(SEARCH("ABIERTA",Y27)))</formula>
    </cfRule>
  </conditionalFormatting>
  <conditionalFormatting sqref="X27">
    <cfRule type="containsText" dxfId="1218" priority="1531" operator="containsText" text="TERMINADA EXTEMPORÁNEA">
      <formula>NOT(ISERROR(SEARCH("TERMINADA EXTEMPORÁNEA",X27)))</formula>
    </cfRule>
    <cfRule type="containsText" dxfId="1217" priority="1532" operator="containsText" text="TERMINADA">
      <formula>NOT(ISERROR(SEARCH("TERMINADA",X27)))</formula>
    </cfRule>
    <cfRule type="containsText" dxfId="1216" priority="1533" operator="containsText" text="EN PROCESO">
      <formula>NOT(ISERROR(SEARCH("EN PROCESO",X27)))</formula>
    </cfRule>
    <cfRule type="containsText" dxfId="1215" priority="1534" operator="containsText" text="INCUMPLIDA">
      <formula>NOT(ISERROR(SEARCH("INCUMPLIDA",X27)))</formula>
    </cfRule>
    <cfRule type="containsText" dxfId="1214" priority="1535" operator="containsText" text="SIN INICIAR">
      <formula>NOT(ISERROR(SEARCH("SIN INICIAR",X27)))</formula>
    </cfRule>
  </conditionalFormatting>
  <conditionalFormatting sqref="Y28">
    <cfRule type="containsText" dxfId="1213" priority="1526" operator="containsText" text="TERMINADA EXTEMPORÁNEA">
      <formula>NOT(ISERROR(SEARCH("TERMINADA EXTEMPORÁNEA",Y28)))</formula>
    </cfRule>
    <cfRule type="containsText" dxfId="1212" priority="1527" operator="containsText" text="TERMINADA">
      <formula>NOT(ISERROR(SEARCH("TERMINADA",Y28)))</formula>
    </cfRule>
    <cfRule type="containsText" dxfId="1211" priority="1528" operator="containsText" text="EN PROCESO">
      <formula>NOT(ISERROR(SEARCH("EN PROCESO",Y28)))</formula>
    </cfRule>
    <cfRule type="containsText" dxfId="1210" priority="1529" operator="containsText" text="INCUMPLIDA">
      <formula>NOT(ISERROR(SEARCH("INCUMPLIDA",Y28)))</formula>
    </cfRule>
    <cfRule type="containsText" dxfId="1209" priority="1530" operator="containsText" text="SIN INICIAR">
      <formula>NOT(ISERROR(SEARCH("SIN INICIAR",Y28)))</formula>
    </cfRule>
  </conditionalFormatting>
  <conditionalFormatting sqref="Y28">
    <cfRule type="containsText" dxfId="1208" priority="1525" operator="containsText" text="ABIERTA">
      <formula>NOT(ISERROR(SEARCH("ABIERTA",Y28)))</formula>
    </cfRule>
  </conditionalFormatting>
  <conditionalFormatting sqref="X28">
    <cfRule type="containsText" dxfId="1207" priority="1520" operator="containsText" text="TERMINADA EXTEMPORÁNEA">
      <formula>NOT(ISERROR(SEARCH("TERMINADA EXTEMPORÁNEA",X28)))</formula>
    </cfRule>
    <cfRule type="containsText" dxfId="1206" priority="1521" operator="containsText" text="TERMINADA">
      <formula>NOT(ISERROR(SEARCH("TERMINADA",X28)))</formula>
    </cfRule>
    <cfRule type="containsText" dxfId="1205" priority="1522" operator="containsText" text="EN PROCESO">
      <formula>NOT(ISERROR(SEARCH("EN PROCESO",X28)))</formula>
    </cfRule>
    <cfRule type="containsText" dxfId="1204" priority="1523" operator="containsText" text="INCUMPLIDA">
      <formula>NOT(ISERROR(SEARCH("INCUMPLIDA",X28)))</formula>
    </cfRule>
    <cfRule type="containsText" dxfId="1203" priority="1524" operator="containsText" text="SIN INICIAR">
      <formula>NOT(ISERROR(SEARCH("SIN INICIAR",X28)))</formula>
    </cfRule>
  </conditionalFormatting>
  <conditionalFormatting sqref="Y29">
    <cfRule type="containsText" dxfId="1202" priority="1515" operator="containsText" text="TERMINADA EXTEMPORÁNEA">
      <formula>NOT(ISERROR(SEARCH("TERMINADA EXTEMPORÁNEA",Y29)))</formula>
    </cfRule>
    <cfRule type="containsText" dxfId="1201" priority="1516" operator="containsText" text="TERMINADA">
      <formula>NOT(ISERROR(SEARCH("TERMINADA",Y29)))</formula>
    </cfRule>
    <cfRule type="containsText" dxfId="1200" priority="1517" operator="containsText" text="EN PROCESO">
      <formula>NOT(ISERROR(SEARCH("EN PROCESO",Y29)))</formula>
    </cfRule>
    <cfRule type="containsText" dxfId="1199" priority="1518" operator="containsText" text="INCUMPLIDA">
      <formula>NOT(ISERROR(SEARCH("INCUMPLIDA",Y29)))</formula>
    </cfRule>
    <cfRule type="containsText" dxfId="1198" priority="1519" operator="containsText" text="SIN INICIAR">
      <formula>NOT(ISERROR(SEARCH("SIN INICIAR",Y29)))</formula>
    </cfRule>
  </conditionalFormatting>
  <conditionalFormatting sqref="Y29">
    <cfRule type="containsText" dxfId="1197" priority="1514" operator="containsText" text="ABIERTA">
      <formula>NOT(ISERROR(SEARCH("ABIERTA",Y29)))</formula>
    </cfRule>
  </conditionalFormatting>
  <conditionalFormatting sqref="X29">
    <cfRule type="containsText" dxfId="1196" priority="1509" operator="containsText" text="TERMINADA EXTEMPORÁNEA">
      <formula>NOT(ISERROR(SEARCH("TERMINADA EXTEMPORÁNEA",X29)))</formula>
    </cfRule>
    <cfRule type="containsText" dxfId="1195" priority="1510" operator="containsText" text="TERMINADA">
      <formula>NOT(ISERROR(SEARCH("TERMINADA",X29)))</formula>
    </cfRule>
    <cfRule type="containsText" dxfId="1194" priority="1511" operator="containsText" text="EN PROCESO">
      <formula>NOT(ISERROR(SEARCH("EN PROCESO",X29)))</formula>
    </cfRule>
    <cfRule type="containsText" dxfId="1193" priority="1512" operator="containsText" text="INCUMPLIDA">
      <formula>NOT(ISERROR(SEARCH("INCUMPLIDA",X29)))</formula>
    </cfRule>
    <cfRule type="containsText" dxfId="1192" priority="1513" operator="containsText" text="SIN INICIAR">
      <formula>NOT(ISERROR(SEARCH("SIN INICIAR",X29)))</formula>
    </cfRule>
  </conditionalFormatting>
  <conditionalFormatting sqref="Y30">
    <cfRule type="containsText" dxfId="1191" priority="1504" operator="containsText" text="TERMINADA EXTEMPORÁNEA">
      <formula>NOT(ISERROR(SEARCH("TERMINADA EXTEMPORÁNEA",Y30)))</formula>
    </cfRule>
    <cfRule type="containsText" dxfId="1190" priority="1505" operator="containsText" text="TERMINADA">
      <formula>NOT(ISERROR(SEARCH("TERMINADA",Y30)))</formula>
    </cfRule>
    <cfRule type="containsText" dxfId="1189" priority="1506" operator="containsText" text="EN PROCESO">
      <formula>NOT(ISERROR(SEARCH("EN PROCESO",Y30)))</formula>
    </cfRule>
    <cfRule type="containsText" dxfId="1188" priority="1507" operator="containsText" text="INCUMPLIDA">
      <formula>NOT(ISERROR(SEARCH("INCUMPLIDA",Y30)))</formula>
    </cfRule>
    <cfRule type="containsText" dxfId="1187" priority="1508" operator="containsText" text="SIN INICIAR">
      <formula>NOT(ISERROR(SEARCH("SIN INICIAR",Y30)))</formula>
    </cfRule>
  </conditionalFormatting>
  <conditionalFormatting sqref="Y30">
    <cfRule type="containsText" dxfId="1186" priority="1503" operator="containsText" text="ABIERTA">
      <formula>NOT(ISERROR(SEARCH("ABIERTA",Y30)))</formula>
    </cfRule>
  </conditionalFormatting>
  <conditionalFormatting sqref="X30">
    <cfRule type="containsText" dxfId="1185" priority="1498" operator="containsText" text="TERMINADA EXTEMPORÁNEA">
      <formula>NOT(ISERROR(SEARCH("TERMINADA EXTEMPORÁNEA",X30)))</formula>
    </cfRule>
    <cfRule type="containsText" dxfId="1184" priority="1499" operator="containsText" text="TERMINADA">
      <formula>NOT(ISERROR(SEARCH("TERMINADA",X30)))</formula>
    </cfRule>
    <cfRule type="containsText" dxfId="1183" priority="1500" operator="containsText" text="EN PROCESO">
      <formula>NOT(ISERROR(SEARCH("EN PROCESO",X30)))</formula>
    </cfRule>
    <cfRule type="containsText" dxfId="1182" priority="1501" operator="containsText" text="INCUMPLIDA">
      <formula>NOT(ISERROR(SEARCH("INCUMPLIDA",X30)))</formula>
    </cfRule>
    <cfRule type="containsText" dxfId="1181" priority="1502" operator="containsText" text="SIN INICIAR">
      <formula>NOT(ISERROR(SEARCH("SIN INICIAR",X30)))</formula>
    </cfRule>
  </conditionalFormatting>
  <conditionalFormatting sqref="Y31">
    <cfRule type="containsText" dxfId="1180" priority="1493" operator="containsText" text="TERMINADA EXTEMPORÁNEA">
      <formula>NOT(ISERROR(SEARCH("TERMINADA EXTEMPORÁNEA",Y31)))</formula>
    </cfRule>
    <cfRule type="containsText" dxfId="1179" priority="1494" operator="containsText" text="TERMINADA">
      <formula>NOT(ISERROR(SEARCH("TERMINADA",Y31)))</formula>
    </cfRule>
    <cfRule type="containsText" dxfId="1178" priority="1495" operator="containsText" text="EN PROCESO">
      <formula>NOT(ISERROR(SEARCH("EN PROCESO",Y31)))</formula>
    </cfRule>
    <cfRule type="containsText" dxfId="1177" priority="1496" operator="containsText" text="INCUMPLIDA">
      <formula>NOT(ISERROR(SEARCH("INCUMPLIDA",Y31)))</formula>
    </cfRule>
    <cfRule type="containsText" dxfId="1176" priority="1497" operator="containsText" text="SIN INICIAR">
      <formula>NOT(ISERROR(SEARCH("SIN INICIAR",Y31)))</formula>
    </cfRule>
  </conditionalFormatting>
  <conditionalFormatting sqref="Y31">
    <cfRule type="containsText" dxfId="1175" priority="1492" operator="containsText" text="ABIERTA">
      <formula>NOT(ISERROR(SEARCH("ABIERTA",Y31)))</formula>
    </cfRule>
  </conditionalFormatting>
  <conditionalFormatting sqref="X31">
    <cfRule type="containsText" dxfId="1174" priority="1487" operator="containsText" text="TERMINADA EXTEMPORÁNEA">
      <formula>NOT(ISERROR(SEARCH("TERMINADA EXTEMPORÁNEA",X31)))</formula>
    </cfRule>
    <cfRule type="containsText" dxfId="1173" priority="1488" operator="containsText" text="TERMINADA">
      <formula>NOT(ISERROR(SEARCH("TERMINADA",X31)))</formula>
    </cfRule>
    <cfRule type="containsText" dxfId="1172" priority="1489" operator="containsText" text="EN PROCESO">
      <formula>NOT(ISERROR(SEARCH("EN PROCESO",X31)))</formula>
    </cfRule>
    <cfRule type="containsText" dxfId="1171" priority="1490" operator="containsText" text="INCUMPLIDA">
      <formula>NOT(ISERROR(SEARCH("INCUMPLIDA",X31)))</formula>
    </cfRule>
    <cfRule type="containsText" dxfId="1170" priority="1491" operator="containsText" text="SIN INICIAR">
      <formula>NOT(ISERROR(SEARCH("SIN INICIAR",X31)))</formula>
    </cfRule>
  </conditionalFormatting>
  <conditionalFormatting sqref="Y32">
    <cfRule type="containsText" dxfId="1169" priority="1482" operator="containsText" text="TERMINADA EXTEMPORÁNEA">
      <formula>NOT(ISERROR(SEARCH("TERMINADA EXTEMPORÁNEA",Y32)))</formula>
    </cfRule>
    <cfRule type="containsText" dxfId="1168" priority="1483" operator="containsText" text="TERMINADA">
      <formula>NOT(ISERROR(SEARCH("TERMINADA",Y32)))</formula>
    </cfRule>
    <cfRule type="containsText" dxfId="1167" priority="1484" operator="containsText" text="EN PROCESO">
      <formula>NOT(ISERROR(SEARCH("EN PROCESO",Y32)))</formula>
    </cfRule>
    <cfRule type="containsText" dxfId="1166" priority="1485" operator="containsText" text="INCUMPLIDA">
      <formula>NOT(ISERROR(SEARCH("INCUMPLIDA",Y32)))</formula>
    </cfRule>
    <cfRule type="containsText" dxfId="1165" priority="1486" operator="containsText" text="SIN INICIAR">
      <formula>NOT(ISERROR(SEARCH("SIN INICIAR",Y32)))</formula>
    </cfRule>
  </conditionalFormatting>
  <conditionalFormatting sqref="Y32">
    <cfRule type="containsText" dxfId="1164" priority="1481" operator="containsText" text="ABIERTA">
      <formula>NOT(ISERROR(SEARCH("ABIERTA",Y32)))</formula>
    </cfRule>
  </conditionalFormatting>
  <conditionalFormatting sqref="X32">
    <cfRule type="containsText" dxfId="1163" priority="1476" operator="containsText" text="TERMINADA EXTEMPORÁNEA">
      <formula>NOT(ISERROR(SEARCH("TERMINADA EXTEMPORÁNEA",X32)))</formula>
    </cfRule>
    <cfRule type="containsText" dxfId="1162" priority="1477" operator="containsText" text="TERMINADA">
      <formula>NOT(ISERROR(SEARCH("TERMINADA",X32)))</formula>
    </cfRule>
    <cfRule type="containsText" dxfId="1161" priority="1478" operator="containsText" text="EN PROCESO">
      <formula>NOT(ISERROR(SEARCH("EN PROCESO",X32)))</formula>
    </cfRule>
    <cfRule type="containsText" dxfId="1160" priority="1479" operator="containsText" text="INCUMPLIDA">
      <formula>NOT(ISERROR(SEARCH("INCUMPLIDA",X32)))</formula>
    </cfRule>
    <cfRule type="containsText" dxfId="1159" priority="1480" operator="containsText" text="SIN INICIAR">
      <formula>NOT(ISERROR(SEARCH("SIN INICIAR",X32)))</formula>
    </cfRule>
  </conditionalFormatting>
  <conditionalFormatting sqref="Y33">
    <cfRule type="containsText" dxfId="1158" priority="1471" operator="containsText" text="TERMINADA EXTEMPORÁNEA">
      <formula>NOT(ISERROR(SEARCH("TERMINADA EXTEMPORÁNEA",Y33)))</formula>
    </cfRule>
    <cfRule type="containsText" dxfId="1157" priority="1472" operator="containsText" text="TERMINADA">
      <formula>NOT(ISERROR(SEARCH("TERMINADA",Y33)))</formula>
    </cfRule>
    <cfRule type="containsText" dxfId="1156" priority="1473" operator="containsText" text="EN PROCESO">
      <formula>NOT(ISERROR(SEARCH("EN PROCESO",Y33)))</formula>
    </cfRule>
    <cfRule type="containsText" dxfId="1155" priority="1474" operator="containsText" text="INCUMPLIDA">
      <formula>NOT(ISERROR(SEARCH("INCUMPLIDA",Y33)))</formula>
    </cfRule>
    <cfRule type="containsText" dxfId="1154" priority="1475" operator="containsText" text="SIN INICIAR">
      <formula>NOT(ISERROR(SEARCH("SIN INICIAR",Y33)))</formula>
    </cfRule>
  </conditionalFormatting>
  <conditionalFormatting sqref="Y33">
    <cfRule type="containsText" dxfId="1153" priority="1470" operator="containsText" text="ABIERTA">
      <formula>NOT(ISERROR(SEARCH("ABIERTA",Y33)))</formula>
    </cfRule>
  </conditionalFormatting>
  <conditionalFormatting sqref="X33">
    <cfRule type="containsText" dxfId="1152" priority="1465" operator="containsText" text="TERMINADA EXTEMPORÁNEA">
      <formula>NOT(ISERROR(SEARCH("TERMINADA EXTEMPORÁNEA",X33)))</formula>
    </cfRule>
    <cfRule type="containsText" dxfId="1151" priority="1466" operator="containsText" text="TERMINADA">
      <formula>NOT(ISERROR(SEARCH("TERMINADA",X33)))</formula>
    </cfRule>
    <cfRule type="containsText" dxfId="1150" priority="1467" operator="containsText" text="EN PROCESO">
      <formula>NOT(ISERROR(SEARCH("EN PROCESO",X33)))</formula>
    </cfRule>
    <cfRule type="containsText" dxfId="1149" priority="1468" operator="containsText" text="INCUMPLIDA">
      <formula>NOT(ISERROR(SEARCH("INCUMPLIDA",X33)))</formula>
    </cfRule>
    <cfRule type="containsText" dxfId="1148" priority="1469" operator="containsText" text="SIN INICIAR">
      <formula>NOT(ISERROR(SEARCH("SIN INICIAR",X33)))</formula>
    </cfRule>
  </conditionalFormatting>
  <conditionalFormatting sqref="Y34">
    <cfRule type="containsText" dxfId="1147" priority="1460" operator="containsText" text="TERMINADA EXTEMPORÁNEA">
      <formula>NOT(ISERROR(SEARCH("TERMINADA EXTEMPORÁNEA",Y34)))</formula>
    </cfRule>
    <cfRule type="containsText" dxfId="1146" priority="1461" operator="containsText" text="TERMINADA">
      <formula>NOT(ISERROR(SEARCH("TERMINADA",Y34)))</formula>
    </cfRule>
    <cfRule type="containsText" dxfId="1145" priority="1462" operator="containsText" text="EN PROCESO">
      <formula>NOT(ISERROR(SEARCH("EN PROCESO",Y34)))</formula>
    </cfRule>
    <cfRule type="containsText" dxfId="1144" priority="1463" operator="containsText" text="INCUMPLIDA">
      <formula>NOT(ISERROR(SEARCH("INCUMPLIDA",Y34)))</formula>
    </cfRule>
    <cfRule type="containsText" dxfId="1143" priority="1464" operator="containsText" text="SIN INICIAR">
      <formula>NOT(ISERROR(SEARCH("SIN INICIAR",Y34)))</formula>
    </cfRule>
  </conditionalFormatting>
  <conditionalFormatting sqref="Y34">
    <cfRule type="containsText" dxfId="1142" priority="1459" operator="containsText" text="ABIERTA">
      <formula>NOT(ISERROR(SEARCH("ABIERTA",Y34)))</formula>
    </cfRule>
  </conditionalFormatting>
  <conditionalFormatting sqref="X34">
    <cfRule type="containsText" dxfId="1141" priority="1454" operator="containsText" text="TERMINADA EXTEMPORÁNEA">
      <formula>NOT(ISERROR(SEARCH("TERMINADA EXTEMPORÁNEA",X34)))</formula>
    </cfRule>
    <cfRule type="containsText" dxfId="1140" priority="1455" operator="containsText" text="TERMINADA">
      <formula>NOT(ISERROR(SEARCH("TERMINADA",X34)))</formula>
    </cfRule>
    <cfRule type="containsText" dxfId="1139" priority="1456" operator="containsText" text="EN PROCESO">
      <formula>NOT(ISERROR(SEARCH("EN PROCESO",X34)))</formula>
    </cfRule>
    <cfRule type="containsText" dxfId="1138" priority="1457" operator="containsText" text="INCUMPLIDA">
      <formula>NOT(ISERROR(SEARCH("INCUMPLIDA",X34)))</formula>
    </cfRule>
    <cfRule type="containsText" dxfId="1137" priority="1458" operator="containsText" text="SIN INICIAR">
      <formula>NOT(ISERROR(SEARCH("SIN INICIAR",X34)))</formula>
    </cfRule>
  </conditionalFormatting>
  <conditionalFormatting sqref="Y35">
    <cfRule type="containsText" dxfId="1136" priority="1449" operator="containsText" text="TERMINADA EXTEMPORÁNEA">
      <formula>NOT(ISERROR(SEARCH("TERMINADA EXTEMPORÁNEA",Y35)))</formula>
    </cfRule>
    <cfRule type="containsText" dxfId="1135" priority="1450" operator="containsText" text="TERMINADA">
      <formula>NOT(ISERROR(SEARCH("TERMINADA",Y35)))</formula>
    </cfRule>
    <cfRule type="containsText" dxfId="1134" priority="1451" operator="containsText" text="EN PROCESO">
      <formula>NOT(ISERROR(SEARCH("EN PROCESO",Y35)))</formula>
    </cfRule>
    <cfRule type="containsText" dxfId="1133" priority="1452" operator="containsText" text="INCUMPLIDA">
      <formula>NOT(ISERROR(SEARCH("INCUMPLIDA",Y35)))</formula>
    </cfRule>
    <cfRule type="containsText" dxfId="1132" priority="1453" operator="containsText" text="SIN INICIAR">
      <formula>NOT(ISERROR(SEARCH("SIN INICIAR",Y35)))</formula>
    </cfRule>
  </conditionalFormatting>
  <conditionalFormatting sqref="Y35">
    <cfRule type="containsText" dxfId="1131" priority="1448" operator="containsText" text="ABIERTA">
      <formula>NOT(ISERROR(SEARCH("ABIERTA",Y35)))</formula>
    </cfRule>
  </conditionalFormatting>
  <conditionalFormatting sqref="X35">
    <cfRule type="containsText" dxfId="1130" priority="1443" operator="containsText" text="TERMINADA EXTEMPORÁNEA">
      <formula>NOT(ISERROR(SEARCH("TERMINADA EXTEMPORÁNEA",X35)))</formula>
    </cfRule>
    <cfRule type="containsText" dxfId="1129" priority="1444" operator="containsText" text="TERMINADA">
      <formula>NOT(ISERROR(SEARCH("TERMINADA",X35)))</formula>
    </cfRule>
    <cfRule type="containsText" dxfId="1128" priority="1445" operator="containsText" text="EN PROCESO">
      <formula>NOT(ISERROR(SEARCH("EN PROCESO",X35)))</formula>
    </cfRule>
    <cfRule type="containsText" dxfId="1127" priority="1446" operator="containsText" text="INCUMPLIDA">
      <formula>NOT(ISERROR(SEARCH("INCUMPLIDA",X35)))</formula>
    </cfRule>
    <cfRule type="containsText" dxfId="1126" priority="1447" operator="containsText" text="SIN INICIAR">
      <formula>NOT(ISERROR(SEARCH("SIN INICIAR",X35)))</formula>
    </cfRule>
  </conditionalFormatting>
  <conditionalFormatting sqref="Y36">
    <cfRule type="containsText" dxfId="1125" priority="1438" operator="containsText" text="TERMINADA EXTEMPORÁNEA">
      <formula>NOT(ISERROR(SEARCH("TERMINADA EXTEMPORÁNEA",Y36)))</formula>
    </cfRule>
    <cfRule type="containsText" dxfId="1124" priority="1439" operator="containsText" text="TERMINADA">
      <formula>NOT(ISERROR(SEARCH("TERMINADA",Y36)))</formula>
    </cfRule>
    <cfRule type="containsText" dxfId="1123" priority="1440" operator="containsText" text="EN PROCESO">
      <formula>NOT(ISERROR(SEARCH("EN PROCESO",Y36)))</formula>
    </cfRule>
    <cfRule type="containsText" dxfId="1122" priority="1441" operator="containsText" text="INCUMPLIDA">
      <formula>NOT(ISERROR(SEARCH("INCUMPLIDA",Y36)))</formula>
    </cfRule>
    <cfRule type="containsText" dxfId="1121" priority="1442" operator="containsText" text="SIN INICIAR">
      <formula>NOT(ISERROR(SEARCH("SIN INICIAR",Y36)))</formula>
    </cfRule>
  </conditionalFormatting>
  <conditionalFormatting sqref="Y36">
    <cfRule type="containsText" dxfId="1120" priority="1437" operator="containsText" text="ABIERTA">
      <formula>NOT(ISERROR(SEARCH("ABIERTA",Y36)))</formula>
    </cfRule>
  </conditionalFormatting>
  <conditionalFormatting sqref="X36">
    <cfRule type="containsText" dxfId="1119" priority="1432" operator="containsText" text="TERMINADA EXTEMPORÁNEA">
      <formula>NOT(ISERROR(SEARCH("TERMINADA EXTEMPORÁNEA",X36)))</formula>
    </cfRule>
    <cfRule type="containsText" dxfId="1118" priority="1433" operator="containsText" text="TERMINADA">
      <formula>NOT(ISERROR(SEARCH("TERMINADA",X36)))</formula>
    </cfRule>
    <cfRule type="containsText" dxfId="1117" priority="1434" operator="containsText" text="EN PROCESO">
      <formula>NOT(ISERROR(SEARCH("EN PROCESO",X36)))</formula>
    </cfRule>
    <cfRule type="containsText" dxfId="1116" priority="1435" operator="containsText" text="INCUMPLIDA">
      <formula>NOT(ISERROR(SEARCH("INCUMPLIDA",X36)))</formula>
    </cfRule>
    <cfRule type="containsText" dxfId="1115" priority="1436" operator="containsText" text="SIN INICIAR">
      <formula>NOT(ISERROR(SEARCH("SIN INICIAR",X36)))</formula>
    </cfRule>
  </conditionalFormatting>
  <conditionalFormatting sqref="Y37">
    <cfRule type="containsText" dxfId="1114" priority="1427" operator="containsText" text="TERMINADA EXTEMPORÁNEA">
      <formula>NOT(ISERROR(SEARCH("TERMINADA EXTEMPORÁNEA",Y37)))</formula>
    </cfRule>
    <cfRule type="containsText" dxfId="1113" priority="1428" operator="containsText" text="TERMINADA">
      <formula>NOT(ISERROR(SEARCH("TERMINADA",Y37)))</formula>
    </cfRule>
    <cfRule type="containsText" dxfId="1112" priority="1429" operator="containsText" text="EN PROCESO">
      <formula>NOT(ISERROR(SEARCH("EN PROCESO",Y37)))</formula>
    </cfRule>
    <cfRule type="containsText" dxfId="1111" priority="1430" operator="containsText" text="INCUMPLIDA">
      <formula>NOT(ISERROR(SEARCH("INCUMPLIDA",Y37)))</formula>
    </cfRule>
    <cfRule type="containsText" dxfId="1110" priority="1431" operator="containsText" text="SIN INICIAR">
      <formula>NOT(ISERROR(SEARCH("SIN INICIAR",Y37)))</formula>
    </cfRule>
  </conditionalFormatting>
  <conditionalFormatting sqref="Y37">
    <cfRule type="containsText" dxfId="1109" priority="1426" operator="containsText" text="ABIERTA">
      <formula>NOT(ISERROR(SEARCH("ABIERTA",Y37)))</formula>
    </cfRule>
  </conditionalFormatting>
  <conditionalFormatting sqref="X37">
    <cfRule type="containsText" dxfId="1108" priority="1421" operator="containsText" text="TERMINADA EXTEMPORÁNEA">
      <formula>NOT(ISERROR(SEARCH("TERMINADA EXTEMPORÁNEA",X37)))</formula>
    </cfRule>
    <cfRule type="containsText" dxfId="1107" priority="1422" operator="containsText" text="TERMINADA">
      <formula>NOT(ISERROR(SEARCH("TERMINADA",X37)))</formula>
    </cfRule>
    <cfRule type="containsText" dxfId="1106" priority="1423" operator="containsText" text="EN PROCESO">
      <formula>NOT(ISERROR(SEARCH("EN PROCESO",X37)))</formula>
    </cfRule>
    <cfRule type="containsText" dxfId="1105" priority="1424" operator="containsText" text="INCUMPLIDA">
      <formula>NOT(ISERROR(SEARCH("INCUMPLIDA",X37)))</formula>
    </cfRule>
    <cfRule type="containsText" dxfId="1104" priority="1425" operator="containsText" text="SIN INICIAR">
      <formula>NOT(ISERROR(SEARCH("SIN INICIAR",X37)))</formula>
    </cfRule>
  </conditionalFormatting>
  <conditionalFormatting sqref="Y38">
    <cfRule type="containsText" dxfId="1103" priority="1416" operator="containsText" text="TERMINADA EXTEMPORÁNEA">
      <formula>NOT(ISERROR(SEARCH("TERMINADA EXTEMPORÁNEA",Y38)))</formula>
    </cfRule>
    <cfRule type="containsText" dxfId="1102" priority="1417" operator="containsText" text="TERMINADA">
      <formula>NOT(ISERROR(SEARCH("TERMINADA",Y38)))</formula>
    </cfRule>
    <cfRule type="containsText" dxfId="1101" priority="1418" operator="containsText" text="EN PROCESO">
      <formula>NOT(ISERROR(SEARCH("EN PROCESO",Y38)))</formula>
    </cfRule>
    <cfRule type="containsText" dxfId="1100" priority="1419" operator="containsText" text="INCUMPLIDA">
      <formula>NOT(ISERROR(SEARCH("INCUMPLIDA",Y38)))</formula>
    </cfRule>
    <cfRule type="containsText" dxfId="1099" priority="1420" operator="containsText" text="SIN INICIAR">
      <formula>NOT(ISERROR(SEARCH("SIN INICIAR",Y38)))</formula>
    </cfRule>
  </conditionalFormatting>
  <conditionalFormatting sqref="Y38">
    <cfRule type="containsText" dxfId="1098" priority="1415" operator="containsText" text="ABIERTA">
      <formula>NOT(ISERROR(SEARCH("ABIERTA",Y38)))</formula>
    </cfRule>
  </conditionalFormatting>
  <conditionalFormatting sqref="X38">
    <cfRule type="containsText" dxfId="1097" priority="1410" operator="containsText" text="TERMINADA EXTEMPORÁNEA">
      <formula>NOT(ISERROR(SEARCH("TERMINADA EXTEMPORÁNEA",X38)))</formula>
    </cfRule>
    <cfRule type="containsText" dxfId="1096" priority="1411" operator="containsText" text="TERMINADA">
      <formula>NOT(ISERROR(SEARCH("TERMINADA",X38)))</formula>
    </cfRule>
    <cfRule type="containsText" dxfId="1095" priority="1412" operator="containsText" text="EN PROCESO">
      <formula>NOT(ISERROR(SEARCH("EN PROCESO",X38)))</formula>
    </cfRule>
    <cfRule type="containsText" dxfId="1094" priority="1413" operator="containsText" text="INCUMPLIDA">
      <formula>NOT(ISERROR(SEARCH("INCUMPLIDA",X38)))</formula>
    </cfRule>
    <cfRule type="containsText" dxfId="1093" priority="1414" operator="containsText" text="SIN INICIAR">
      <formula>NOT(ISERROR(SEARCH("SIN INICIAR",X38)))</formula>
    </cfRule>
  </conditionalFormatting>
  <conditionalFormatting sqref="Y39">
    <cfRule type="containsText" dxfId="1092" priority="1405" operator="containsText" text="TERMINADA EXTEMPORÁNEA">
      <formula>NOT(ISERROR(SEARCH("TERMINADA EXTEMPORÁNEA",Y39)))</formula>
    </cfRule>
    <cfRule type="containsText" dxfId="1091" priority="1406" operator="containsText" text="TERMINADA">
      <formula>NOT(ISERROR(SEARCH("TERMINADA",Y39)))</formula>
    </cfRule>
    <cfRule type="containsText" dxfId="1090" priority="1407" operator="containsText" text="EN PROCESO">
      <formula>NOT(ISERROR(SEARCH("EN PROCESO",Y39)))</formula>
    </cfRule>
    <cfRule type="containsText" dxfId="1089" priority="1408" operator="containsText" text="INCUMPLIDA">
      <formula>NOT(ISERROR(SEARCH("INCUMPLIDA",Y39)))</formula>
    </cfRule>
    <cfRule type="containsText" dxfId="1088" priority="1409" operator="containsText" text="SIN INICIAR">
      <formula>NOT(ISERROR(SEARCH("SIN INICIAR",Y39)))</formula>
    </cfRule>
  </conditionalFormatting>
  <conditionalFormatting sqref="Y39">
    <cfRule type="containsText" dxfId="1087" priority="1404" operator="containsText" text="ABIERTA">
      <formula>NOT(ISERROR(SEARCH("ABIERTA",Y39)))</formula>
    </cfRule>
  </conditionalFormatting>
  <conditionalFormatting sqref="X39">
    <cfRule type="containsText" dxfId="1086" priority="1399" operator="containsText" text="TERMINADA EXTEMPORÁNEA">
      <formula>NOT(ISERROR(SEARCH("TERMINADA EXTEMPORÁNEA",X39)))</formula>
    </cfRule>
    <cfRule type="containsText" dxfId="1085" priority="1400" operator="containsText" text="TERMINADA">
      <formula>NOT(ISERROR(SEARCH("TERMINADA",X39)))</formula>
    </cfRule>
    <cfRule type="containsText" dxfId="1084" priority="1401" operator="containsText" text="EN PROCESO">
      <formula>NOT(ISERROR(SEARCH("EN PROCESO",X39)))</formula>
    </cfRule>
    <cfRule type="containsText" dxfId="1083" priority="1402" operator="containsText" text="INCUMPLIDA">
      <formula>NOT(ISERROR(SEARCH("INCUMPLIDA",X39)))</formula>
    </cfRule>
    <cfRule type="containsText" dxfId="1082" priority="1403" operator="containsText" text="SIN INICIAR">
      <formula>NOT(ISERROR(SEARCH("SIN INICIAR",X39)))</formula>
    </cfRule>
  </conditionalFormatting>
  <conditionalFormatting sqref="X40:Y40">
    <cfRule type="containsText" dxfId="1081" priority="1394" operator="containsText" text="TERMINADA EXTEMPORÁNEA">
      <formula>NOT(ISERROR(SEARCH("TERMINADA EXTEMPORÁNEA",X40)))</formula>
    </cfRule>
    <cfRule type="containsText" dxfId="1080" priority="1395" operator="containsText" text="TERMINADA">
      <formula>NOT(ISERROR(SEARCH("TERMINADA",X40)))</formula>
    </cfRule>
    <cfRule type="containsText" dxfId="1079" priority="1396" operator="containsText" text="EN PROCESO">
      <formula>NOT(ISERROR(SEARCH("EN PROCESO",X40)))</formula>
    </cfRule>
    <cfRule type="containsText" dxfId="1078" priority="1397" operator="containsText" text="INCUMPLIDA">
      <formula>NOT(ISERROR(SEARCH("INCUMPLIDA",X40)))</formula>
    </cfRule>
    <cfRule type="containsText" dxfId="1077" priority="1398" operator="containsText" text="SIN INICIAR">
      <formula>NOT(ISERROR(SEARCH("SIN INICIAR",X40)))</formula>
    </cfRule>
  </conditionalFormatting>
  <conditionalFormatting sqref="Y40">
    <cfRule type="containsText" dxfId="1076" priority="1393" operator="containsText" text="ABIERTA">
      <formula>NOT(ISERROR(SEARCH("ABIERTA",Y40)))</formula>
    </cfRule>
  </conditionalFormatting>
  <conditionalFormatting sqref="Y40">
    <cfRule type="containsText" dxfId="1075" priority="1388" operator="containsText" text="TERMINADA EXTEMPORÁNEA">
      <formula>NOT(ISERROR(SEARCH("TERMINADA EXTEMPORÁNEA",Y40)))</formula>
    </cfRule>
    <cfRule type="containsText" dxfId="1074" priority="1389" operator="containsText" text="TERMINADA">
      <formula>NOT(ISERROR(SEARCH("TERMINADA",Y40)))</formula>
    </cfRule>
    <cfRule type="containsText" dxfId="1073" priority="1390" operator="containsText" text="EN PROCESO">
      <formula>NOT(ISERROR(SEARCH("EN PROCESO",Y40)))</formula>
    </cfRule>
    <cfRule type="containsText" dxfId="1072" priority="1391" operator="containsText" text="INCUMPLIDA">
      <formula>NOT(ISERROR(SEARCH("INCUMPLIDA",Y40)))</formula>
    </cfRule>
    <cfRule type="containsText" dxfId="1071" priority="1392" operator="containsText" text="SIN INICIAR">
      <formula>NOT(ISERROR(SEARCH("SIN INICIAR",Y40)))</formula>
    </cfRule>
  </conditionalFormatting>
  <conditionalFormatting sqref="Y40">
    <cfRule type="containsText" dxfId="1070" priority="1387" operator="containsText" text="ABIERTA">
      <formula>NOT(ISERROR(SEARCH("ABIERTA",Y40)))</formula>
    </cfRule>
  </conditionalFormatting>
  <conditionalFormatting sqref="X40">
    <cfRule type="containsText" dxfId="1069" priority="1382" operator="containsText" text="TERMINADA EXTEMPORÁNEA">
      <formula>NOT(ISERROR(SEARCH("TERMINADA EXTEMPORÁNEA",X40)))</formula>
    </cfRule>
    <cfRule type="containsText" dxfId="1068" priority="1383" operator="containsText" text="TERMINADA">
      <formula>NOT(ISERROR(SEARCH("TERMINADA",X40)))</formula>
    </cfRule>
    <cfRule type="containsText" dxfId="1067" priority="1384" operator="containsText" text="EN PROCESO">
      <formula>NOT(ISERROR(SEARCH("EN PROCESO",X40)))</formula>
    </cfRule>
    <cfRule type="containsText" dxfId="1066" priority="1385" operator="containsText" text="INCUMPLIDA">
      <formula>NOT(ISERROR(SEARCH("INCUMPLIDA",X40)))</formula>
    </cfRule>
    <cfRule type="containsText" dxfId="1065" priority="1386" operator="containsText" text="SIN INICIAR">
      <formula>NOT(ISERROR(SEARCH("SIN INICIAR",X40)))</formula>
    </cfRule>
  </conditionalFormatting>
  <conditionalFormatting sqref="X41:Y41">
    <cfRule type="containsText" dxfId="1064" priority="1377" operator="containsText" text="TERMINADA EXTEMPORÁNEA">
      <formula>NOT(ISERROR(SEARCH("TERMINADA EXTEMPORÁNEA",X41)))</formula>
    </cfRule>
    <cfRule type="containsText" dxfId="1063" priority="1378" operator="containsText" text="TERMINADA">
      <formula>NOT(ISERROR(SEARCH("TERMINADA",X41)))</formula>
    </cfRule>
    <cfRule type="containsText" dxfId="1062" priority="1379" operator="containsText" text="EN PROCESO">
      <formula>NOT(ISERROR(SEARCH("EN PROCESO",X41)))</formula>
    </cfRule>
    <cfRule type="containsText" dxfId="1061" priority="1380" operator="containsText" text="INCUMPLIDA">
      <formula>NOT(ISERROR(SEARCH("INCUMPLIDA",X41)))</formula>
    </cfRule>
    <cfRule type="containsText" dxfId="1060" priority="1381" operator="containsText" text="SIN INICIAR">
      <formula>NOT(ISERROR(SEARCH("SIN INICIAR",X41)))</formula>
    </cfRule>
  </conditionalFormatting>
  <conditionalFormatting sqref="Y41">
    <cfRule type="containsText" dxfId="1059" priority="1376" operator="containsText" text="ABIERTA">
      <formula>NOT(ISERROR(SEARCH("ABIERTA",Y41)))</formula>
    </cfRule>
  </conditionalFormatting>
  <conditionalFormatting sqref="Y41">
    <cfRule type="containsText" dxfId="1058" priority="1371" operator="containsText" text="TERMINADA EXTEMPORÁNEA">
      <formula>NOT(ISERROR(SEARCH("TERMINADA EXTEMPORÁNEA",Y41)))</formula>
    </cfRule>
    <cfRule type="containsText" dxfId="1057" priority="1372" operator="containsText" text="TERMINADA">
      <formula>NOT(ISERROR(SEARCH("TERMINADA",Y41)))</formula>
    </cfRule>
    <cfRule type="containsText" dxfId="1056" priority="1373" operator="containsText" text="EN PROCESO">
      <formula>NOT(ISERROR(SEARCH("EN PROCESO",Y41)))</formula>
    </cfRule>
    <cfRule type="containsText" dxfId="1055" priority="1374" operator="containsText" text="INCUMPLIDA">
      <formula>NOT(ISERROR(SEARCH("INCUMPLIDA",Y41)))</formula>
    </cfRule>
    <cfRule type="containsText" dxfId="1054" priority="1375" operator="containsText" text="SIN INICIAR">
      <formula>NOT(ISERROR(SEARCH("SIN INICIAR",Y41)))</formula>
    </cfRule>
  </conditionalFormatting>
  <conditionalFormatting sqref="Y41">
    <cfRule type="containsText" dxfId="1053" priority="1370" operator="containsText" text="ABIERTA">
      <formula>NOT(ISERROR(SEARCH("ABIERTA",Y41)))</formula>
    </cfRule>
  </conditionalFormatting>
  <conditionalFormatting sqref="X41">
    <cfRule type="containsText" dxfId="1052" priority="1365" operator="containsText" text="TERMINADA EXTEMPORÁNEA">
      <formula>NOT(ISERROR(SEARCH("TERMINADA EXTEMPORÁNEA",X41)))</formula>
    </cfRule>
    <cfRule type="containsText" dxfId="1051" priority="1366" operator="containsText" text="TERMINADA">
      <formula>NOT(ISERROR(SEARCH("TERMINADA",X41)))</formula>
    </cfRule>
    <cfRule type="containsText" dxfId="1050" priority="1367" operator="containsText" text="EN PROCESO">
      <formula>NOT(ISERROR(SEARCH("EN PROCESO",X41)))</formula>
    </cfRule>
    <cfRule type="containsText" dxfId="1049" priority="1368" operator="containsText" text="INCUMPLIDA">
      <formula>NOT(ISERROR(SEARCH("INCUMPLIDA",X41)))</formula>
    </cfRule>
    <cfRule type="containsText" dxfId="1048" priority="1369" operator="containsText" text="SIN INICIAR">
      <formula>NOT(ISERROR(SEARCH("SIN INICIAR",X41)))</formula>
    </cfRule>
  </conditionalFormatting>
  <conditionalFormatting sqref="X42:Y42">
    <cfRule type="containsText" dxfId="1047" priority="1360" operator="containsText" text="TERMINADA EXTEMPORÁNEA">
      <formula>NOT(ISERROR(SEARCH("TERMINADA EXTEMPORÁNEA",X42)))</formula>
    </cfRule>
    <cfRule type="containsText" dxfId="1046" priority="1361" operator="containsText" text="TERMINADA">
      <formula>NOT(ISERROR(SEARCH("TERMINADA",X42)))</formula>
    </cfRule>
    <cfRule type="containsText" dxfId="1045" priority="1362" operator="containsText" text="EN PROCESO">
      <formula>NOT(ISERROR(SEARCH("EN PROCESO",X42)))</formula>
    </cfRule>
    <cfRule type="containsText" dxfId="1044" priority="1363" operator="containsText" text="INCUMPLIDA">
      <formula>NOT(ISERROR(SEARCH("INCUMPLIDA",X42)))</formula>
    </cfRule>
    <cfRule type="containsText" dxfId="1043" priority="1364" operator="containsText" text="SIN INICIAR">
      <formula>NOT(ISERROR(SEARCH("SIN INICIAR",X42)))</formula>
    </cfRule>
  </conditionalFormatting>
  <conditionalFormatting sqref="Y42">
    <cfRule type="containsText" dxfId="1042" priority="1359" operator="containsText" text="ABIERTA">
      <formula>NOT(ISERROR(SEARCH("ABIERTA",Y42)))</formula>
    </cfRule>
  </conditionalFormatting>
  <conditionalFormatting sqref="Y42">
    <cfRule type="containsText" dxfId="1041" priority="1354" operator="containsText" text="TERMINADA EXTEMPORÁNEA">
      <formula>NOT(ISERROR(SEARCH("TERMINADA EXTEMPORÁNEA",Y42)))</formula>
    </cfRule>
    <cfRule type="containsText" dxfId="1040" priority="1355" operator="containsText" text="TERMINADA">
      <formula>NOT(ISERROR(SEARCH("TERMINADA",Y42)))</formula>
    </cfRule>
    <cfRule type="containsText" dxfId="1039" priority="1356" operator="containsText" text="EN PROCESO">
      <formula>NOT(ISERROR(SEARCH("EN PROCESO",Y42)))</formula>
    </cfRule>
    <cfRule type="containsText" dxfId="1038" priority="1357" operator="containsText" text="INCUMPLIDA">
      <formula>NOT(ISERROR(SEARCH("INCUMPLIDA",Y42)))</formula>
    </cfRule>
    <cfRule type="containsText" dxfId="1037" priority="1358" operator="containsText" text="SIN INICIAR">
      <formula>NOT(ISERROR(SEARCH("SIN INICIAR",Y42)))</formula>
    </cfRule>
  </conditionalFormatting>
  <conditionalFormatting sqref="Y42">
    <cfRule type="containsText" dxfId="1036" priority="1353" operator="containsText" text="ABIERTA">
      <formula>NOT(ISERROR(SEARCH("ABIERTA",Y42)))</formula>
    </cfRule>
  </conditionalFormatting>
  <conditionalFormatting sqref="X42">
    <cfRule type="containsText" dxfId="1035" priority="1348" operator="containsText" text="TERMINADA EXTEMPORÁNEA">
      <formula>NOT(ISERROR(SEARCH("TERMINADA EXTEMPORÁNEA",X42)))</formula>
    </cfRule>
    <cfRule type="containsText" dxfId="1034" priority="1349" operator="containsText" text="TERMINADA">
      <formula>NOT(ISERROR(SEARCH("TERMINADA",X42)))</formula>
    </cfRule>
    <cfRule type="containsText" dxfId="1033" priority="1350" operator="containsText" text="EN PROCESO">
      <formula>NOT(ISERROR(SEARCH("EN PROCESO",X42)))</formula>
    </cfRule>
    <cfRule type="containsText" dxfId="1032" priority="1351" operator="containsText" text="INCUMPLIDA">
      <formula>NOT(ISERROR(SEARCH("INCUMPLIDA",X42)))</formula>
    </cfRule>
    <cfRule type="containsText" dxfId="1031" priority="1352" operator="containsText" text="SIN INICIAR">
      <formula>NOT(ISERROR(SEARCH("SIN INICIAR",X42)))</formula>
    </cfRule>
  </conditionalFormatting>
  <conditionalFormatting sqref="X43:Y43">
    <cfRule type="containsText" dxfId="1030" priority="1343" operator="containsText" text="TERMINADA EXTEMPORÁNEA">
      <formula>NOT(ISERROR(SEARCH("TERMINADA EXTEMPORÁNEA",X43)))</formula>
    </cfRule>
    <cfRule type="containsText" dxfId="1029" priority="1344" operator="containsText" text="TERMINADA">
      <formula>NOT(ISERROR(SEARCH("TERMINADA",X43)))</formula>
    </cfRule>
    <cfRule type="containsText" dxfId="1028" priority="1345" operator="containsText" text="EN PROCESO">
      <formula>NOT(ISERROR(SEARCH("EN PROCESO",X43)))</formula>
    </cfRule>
    <cfRule type="containsText" dxfId="1027" priority="1346" operator="containsText" text="INCUMPLIDA">
      <formula>NOT(ISERROR(SEARCH("INCUMPLIDA",X43)))</formula>
    </cfRule>
    <cfRule type="containsText" dxfId="1026" priority="1347" operator="containsText" text="SIN INICIAR">
      <formula>NOT(ISERROR(SEARCH("SIN INICIAR",X43)))</formula>
    </cfRule>
  </conditionalFormatting>
  <conditionalFormatting sqref="Y43">
    <cfRule type="containsText" dxfId="1025" priority="1342" operator="containsText" text="ABIERTA">
      <formula>NOT(ISERROR(SEARCH("ABIERTA",Y43)))</formula>
    </cfRule>
  </conditionalFormatting>
  <conditionalFormatting sqref="Y43">
    <cfRule type="containsText" dxfId="1024" priority="1337" operator="containsText" text="TERMINADA EXTEMPORÁNEA">
      <formula>NOT(ISERROR(SEARCH("TERMINADA EXTEMPORÁNEA",Y43)))</formula>
    </cfRule>
    <cfRule type="containsText" dxfId="1023" priority="1338" operator="containsText" text="TERMINADA">
      <formula>NOT(ISERROR(SEARCH("TERMINADA",Y43)))</formula>
    </cfRule>
    <cfRule type="containsText" dxfId="1022" priority="1339" operator="containsText" text="EN PROCESO">
      <formula>NOT(ISERROR(SEARCH("EN PROCESO",Y43)))</formula>
    </cfRule>
    <cfRule type="containsText" dxfId="1021" priority="1340" operator="containsText" text="INCUMPLIDA">
      <formula>NOT(ISERROR(SEARCH("INCUMPLIDA",Y43)))</formula>
    </cfRule>
    <cfRule type="containsText" dxfId="1020" priority="1341" operator="containsText" text="SIN INICIAR">
      <formula>NOT(ISERROR(SEARCH("SIN INICIAR",Y43)))</formula>
    </cfRule>
  </conditionalFormatting>
  <conditionalFormatting sqref="Y43">
    <cfRule type="containsText" dxfId="1019" priority="1336" operator="containsText" text="ABIERTA">
      <formula>NOT(ISERROR(SEARCH("ABIERTA",Y43)))</formula>
    </cfRule>
  </conditionalFormatting>
  <conditionalFormatting sqref="X43">
    <cfRule type="containsText" dxfId="1018" priority="1331" operator="containsText" text="TERMINADA EXTEMPORÁNEA">
      <formula>NOT(ISERROR(SEARCH("TERMINADA EXTEMPORÁNEA",X43)))</formula>
    </cfRule>
    <cfRule type="containsText" dxfId="1017" priority="1332" operator="containsText" text="TERMINADA">
      <formula>NOT(ISERROR(SEARCH("TERMINADA",X43)))</formula>
    </cfRule>
    <cfRule type="containsText" dxfId="1016" priority="1333" operator="containsText" text="EN PROCESO">
      <formula>NOT(ISERROR(SEARCH("EN PROCESO",X43)))</formula>
    </cfRule>
    <cfRule type="containsText" dxfId="1015" priority="1334" operator="containsText" text="INCUMPLIDA">
      <formula>NOT(ISERROR(SEARCH("INCUMPLIDA",X43)))</formula>
    </cfRule>
    <cfRule type="containsText" dxfId="1014" priority="1335" operator="containsText" text="SIN INICIAR">
      <formula>NOT(ISERROR(SEARCH("SIN INICIAR",X43)))</formula>
    </cfRule>
  </conditionalFormatting>
  <conditionalFormatting sqref="X44:Y44">
    <cfRule type="containsText" dxfId="1013" priority="1326" operator="containsText" text="TERMINADA EXTEMPORÁNEA">
      <formula>NOT(ISERROR(SEARCH("TERMINADA EXTEMPORÁNEA",X44)))</formula>
    </cfRule>
    <cfRule type="containsText" dxfId="1012" priority="1327" operator="containsText" text="TERMINADA">
      <formula>NOT(ISERROR(SEARCH("TERMINADA",X44)))</formula>
    </cfRule>
    <cfRule type="containsText" dxfId="1011" priority="1328" operator="containsText" text="EN PROCESO">
      <formula>NOT(ISERROR(SEARCH("EN PROCESO",X44)))</formula>
    </cfRule>
    <cfRule type="containsText" dxfId="1010" priority="1329" operator="containsText" text="INCUMPLIDA">
      <formula>NOT(ISERROR(SEARCH("INCUMPLIDA",X44)))</formula>
    </cfRule>
    <cfRule type="containsText" dxfId="1009" priority="1330" operator="containsText" text="SIN INICIAR">
      <formula>NOT(ISERROR(SEARCH("SIN INICIAR",X44)))</formula>
    </cfRule>
  </conditionalFormatting>
  <conditionalFormatting sqref="Y44">
    <cfRule type="containsText" dxfId="1008" priority="1325" operator="containsText" text="ABIERTA">
      <formula>NOT(ISERROR(SEARCH("ABIERTA",Y44)))</formula>
    </cfRule>
  </conditionalFormatting>
  <conditionalFormatting sqref="Y44">
    <cfRule type="containsText" dxfId="1007" priority="1320" operator="containsText" text="TERMINADA EXTEMPORÁNEA">
      <formula>NOT(ISERROR(SEARCH("TERMINADA EXTEMPORÁNEA",Y44)))</formula>
    </cfRule>
    <cfRule type="containsText" dxfId="1006" priority="1321" operator="containsText" text="TERMINADA">
      <formula>NOT(ISERROR(SEARCH("TERMINADA",Y44)))</formula>
    </cfRule>
    <cfRule type="containsText" dxfId="1005" priority="1322" operator="containsText" text="EN PROCESO">
      <formula>NOT(ISERROR(SEARCH("EN PROCESO",Y44)))</formula>
    </cfRule>
    <cfRule type="containsText" dxfId="1004" priority="1323" operator="containsText" text="INCUMPLIDA">
      <formula>NOT(ISERROR(SEARCH("INCUMPLIDA",Y44)))</formula>
    </cfRule>
    <cfRule type="containsText" dxfId="1003" priority="1324" operator="containsText" text="SIN INICIAR">
      <formula>NOT(ISERROR(SEARCH("SIN INICIAR",Y44)))</formula>
    </cfRule>
  </conditionalFormatting>
  <conditionalFormatting sqref="Y44">
    <cfRule type="containsText" dxfId="1002" priority="1319" operator="containsText" text="ABIERTA">
      <formula>NOT(ISERROR(SEARCH("ABIERTA",Y44)))</formula>
    </cfRule>
  </conditionalFormatting>
  <conditionalFormatting sqref="X44">
    <cfRule type="containsText" dxfId="1001" priority="1314" operator="containsText" text="TERMINADA EXTEMPORÁNEA">
      <formula>NOT(ISERROR(SEARCH("TERMINADA EXTEMPORÁNEA",X44)))</formula>
    </cfRule>
    <cfRule type="containsText" dxfId="1000" priority="1315" operator="containsText" text="TERMINADA">
      <formula>NOT(ISERROR(SEARCH("TERMINADA",X44)))</formula>
    </cfRule>
    <cfRule type="containsText" dxfId="999" priority="1316" operator="containsText" text="EN PROCESO">
      <formula>NOT(ISERROR(SEARCH("EN PROCESO",X44)))</formula>
    </cfRule>
    <cfRule type="containsText" dxfId="998" priority="1317" operator="containsText" text="INCUMPLIDA">
      <formula>NOT(ISERROR(SEARCH("INCUMPLIDA",X44)))</formula>
    </cfRule>
    <cfRule type="containsText" dxfId="997" priority="1318" operator="containsText" text="SIN INICIAR">
      <formula>NOT(ISERROR(SEARCH("SIN INICIAR",X44)))</formula>
    </cfRule>
  </conditionalFormatting>
  <conditionalFormatting sqref="X45:Y45">
    <cfRule type="containsText" dxfId="996" priority="1309" operator="containsText" text="TERMINADA EXTEMPORÁNEA">
      <formula>NOT(ISERROR(SEARCH("TERMINADA EXTEMPORÁNEA",X45)))</formula>
    </cfRule>
    <cfRule type="containsText" dxfId="995" priority="1310" operator="containsText" text="TERMINADA">
      <formula>NOT(ISERROR(SEARCH("TERMINADA",X45)))</formula>
    </cfRule>
    <cfRule type="containsText" dxfId="994" priority="1311" operator="containsText" text="EN PROCESO">
      <formula>NOT(ISERROR(SEARCH("EN PROCESO",X45)))</formula>
    </cfRule>
    <cfRule type="containsText" dxfId="993" priority="1312" operator="containsText" text="INCUMPLIDA">
      <formula>NOT(ISERROR(SEARCH("INCUMPLIDA",X45)))</formula>
    </cfRule>
    <cfRule type="containsText" dxfId="992" priority="1313" operator="containsText" text="SIN INICIAR">
      <formula>NOT(ISERROR(SEARCH("SIN INICIAR",X45)))</formula>
    </cfRule>
  </conditionalFormatting>
  <conditionalFormatting sqref="Y45">
    <cfRule type="containsText" dxfId="991" priority="1308" operator="containsText" text="ABIERTA">
      <formula>NOT(ISERROR(SEARCH("ABIERTA",Y45)))</formula>
    </cfRule>
  </conditionalFormatting>
  <conditionalFormatting sqref="Y45">
    <cfRule type="containsText" dxfId="990" priority="1303" operator="containsText" text="TERMINADA EXTEMPORÁNEA">
      <formula>NOT(ISERROR(SEARCH("TERMINADA EXTEMPORÁNEA",Y45)))</formula>
    </cfRule>
    <cfRule type="containsText" dxfId="989" priority="1304" operator="containsText" text="TERMINADA">
      <formula>NOT(ISERROR(SEARCH("TERMINADA",Y45)))</formula>
    </cfRule>
    <cfRule type="containsText" dxfId="988" priority="1305" operator="containsText" text="EN PROCESO">
      <formula>NOT(ISERROR(SEARCH("EN PROCESO",Y45)))</formula>
    </cfRule>
    <cfRule type="containsText" dxfId="987" priority="1306" operator="containsText" text="INCUMPLIDA">
      <formula>NOT(ISERROR(SEARCH("INCUMPLIDA",Y45)))</formula>
    </cfRule>
    <cfRule type="containsText" dxfId="986" priority="1307" operator="containsText" text="SIN INICIAR">
      <formula>NOT(ISERROR(SEARCH("SIN INICIAR",Y45)))</formula>
    </cfRule>
  </conditionalFormatting>
  <conditionalFormatting sqref="Y45">
    <cfRule type="containsText" dxfId="985" priority="1302" operator="containsText" text="ABIERTA">
      <formula>NOT(ISERROR(SEARCH("ABIERTA",Y45)))</formula>
    </cfRule>
  </conditionalFormatting>
  <conditionalFormatting sqref="X45">
    <cfRule type="containsText" dxfId="984" priority="1297" operator="containsText" text="TERMINADA EXTEMPORÁNEA">
      <formula>NOT(ISERROR(SEARCH("TERMINADA EXTEMPORÁNEA",X45)))</formula>
    </cfRule>
    <cfRule type="containsText" dxfId="983" priority="1298" operator="containsText" text="TERMINADA">
      <formula>NOT(ISERROR(SEARCH("TERMINADA",X45)))</formula>
    </cfRule>
    <cfRule type="containsText" dxfId="982" priority="1299" operator="containsText" text="EN PROCESO">
      <formula>NOT(ISERROR(SEARCH("EN PROCESO",X45)))</formula>
    </cfRule>
    <cfRule type="containsText" dxfId="981" priority="1300" operator="containsText" text="INCUMPLIDA">
      <formula>NOT(ISERROR(SEARCH("INCUMPLIDA",X45)))</formula>
    </cfRule>
    <cfRule type="containsText" dxfId="980" priority="1301" operator="containsText" text="SIN INICIAR">
      <formula>NOT(ISERROR(SEARCH("SIN INICIAR",X45)))</formula>
    </cfRule>
  </conditionalFormatting>
  <conditionalFormatting sqref="X46:Y46">
    <cfRule type="containsText" dxfId="979" priority="1292" operator="containsText" text="TERMINADA EXTEMPORÁNEA">
      <formula>NOT(ISERROR(SEARCH("TERMINADA EXTEMPORÁNEA",X46)))</formula>
    </cfRule>
    <cfRule type="containsText" dxfId="978" priority="1293" operator="containsText" text="TERMINADA">
      <formula>NOT(ISERROR(SEARCH("TERMINADA",X46)))</formula>
    </cfRule>
    <cfRule type="containsText" dxfId="977" priority="1294" operator="containsText" text="EN PROCESO">
      <formula>NOT(ISERROR(SEARCH("EN PROCESO",X46)))</formula>
    </cfRule>
    <cfRule type="containsText" dxfId="976" priority="1295" operator="containsText" text="INCUMPLIDA">
      <formula>NOT(ISERROR(SEARCH("INCUMPLIDA",X46)))</formula>
    </cfRule>
    <cfRule type="containsText" dxfId="975" priority="1296" operator="containsText" text="SIN INICIAR">
      <formula>NOT(ISERROR(SEARCH("SIN INICIAR",X46)))</formula>
    </cfRule>
  </conditionalFormatting>
  <conditionalFormatting sqref="Y46">
    <cfRule type="containsText" dxfId="974" priority="1291" operator="containsText" text="ABIERTA">
      <formula>NOT(ISERROR(SEARCH("ABIERTA",Y46)))</formula>
    </cfRule>
  </conditionalFormatting>
  <conditionalFormatting sqref="Y46">
    <cfRule type="containsText" dxfId="973" priority="1286" operator="containsText" text="TERMINADA EXTEMPORÁNEA">
      <formula>NOT(ISERROR(SEARCH("TERMINADA EXTEMPORÁNEA",Y46)))</formula>
    </cfRule>
    <cfRule type="containsText" dxfId="972" priority="1287" operator="containsText" text="TERMINADA">
      <formula>NOT(ISERROR(SEARCH("TERMINADA",Y46)))</formula>
    </cfRule>
    <cfRule type="containsText" dxfId="971" priority="1288" operator="containsText" text="EN PROCESO">
      <formula>NOT(ISERROR(SEARCH("EN PROCESO",Y46)))</formula>
    </cfRule>
    <cfRule type="containsText" dxfId="970" priority="1289" operator="containsText" text="INCUMPLIDA">
      <formula>NOT(ISERROR(SEARCH("INCUMPLIDA",Y46)))</formula>
    </cfRule>
    <cfRule type="containsText" dxfId="969" priority="1290" operator="containsText" text="SIN INICIAR">
      <formula>NOT(ISERROR(SEARCH("SIN INICIAR",Y46)))</formula>
    </cfRule>
  </conditionalFormatting>
  <conditionalFormatting sqref="Y46">
    <cfRule type="containsText" dxfId="968" priority="1285" operator="containsText" text="ABIERTA">
      <formula>NOT(ISERROR(SEARCH("ABIERTA",Y46)))</formula>
    </cfRule>
  </conditionalFormatting>
  <conditionalFormatting sqref="X46">
    <cfRule type="containsText" dxfId="967" priority="1280" operator="containsText" text="TERMINADA EXTEMPORÁNEA">
      <formula>NOT(ISERROR(SEARCH("TERMINADA EXTEMPORÁNEA",X46)))</formula>
    </cfRule>
    <cfRule type="containsText" dxfId="966" priority="1281" operator="containsText" text="TERMINADA">
      <formula>NOT(ISERROR(SEARCH("TERMINADA",X46)))</formula>
    </cfRule>
    <cfRule type="containsText" dxfId="965" priority="1282" operator="containsText" text="EN PROCESO">
      <formula>NOT(ISERROR(SEARCH("EN PROCESO",X46)))</formula>
    </cfRule>
    <cfRule type="containsText" dxfId="964" priority="1283" operator="containsText" text="INCUMPLIDA">
      <formula>NOT(ISERROR(SEARCH("INCUMPLIDA",X46)))</formula>
    </cfRule>
    <cfRule type="containsText" dxfId="963" priority="1284" operator="containsText" text="SIN INICIAR">
      <formula>NOT(ISERROR(SEARCH("SIN INICIAR",X46)))</formula>
    </cfRule>
  </conditionalFormatting>
  <conditionalFormatting sqref="X47:Y47">
    <cfRule type="containsText" dxfId="962" priority="1275" operator="containsText" text="TERMINADA EXTEMPORÁNEA">
      <formula>NOT(ISERROR(SEARCH("TERMINADA EXTEMPORÁNEA",X47)))</formula>
    </cfRule>
    <cfRule type="containsText" dxfId="961" priority="1276" operator="containsText" text="TERMINADA">
      <formula>NOT(ISERROR(SEARCH("TERMINADA",X47)))</formula>
    </cfRule>
    <cfRule type="containsText" dxfId="960" priority="1277" operator="containsText" text="EN PROCESO">
      <formula>NOT(ISERROR(SEARCH("EN PROCESO",X47)))</formula>
    </cfRule>
    <cfRule type="containsText" dxfId="959" priority="1278" operator="containsText" text="INCUMPLIDA">
      <formula>NOT(ISERROR(SEARCH("INCUMPLIDA",X47)))</formula>
    </cfRule>
    <cfRule type="containsText" dxfId="958" priority="1279" operator="containsText" text="SIN INICIAR">
      <formula>NOT(ISERROR(SEARCH("SIN INICIAR",X47)))</formula>
    </cfRule>
  </conditionalFormatting>
  <conditionalFormatting sqref="Y47">
    <cfRule type="containsText" dxfId="957" priority="1274" operator="containsText" text="ABIERTA">
      <formula>NOT(ISERROR(SEARCH("ABIERTA",Y47)))</formula>
    </cfRule>
  </conditionalFormatting>
  <conditionalFormatting sqref="Y47">
    <cfRule type="containsText" dxfId="956" priority="1269" operator="containsText" text="TERMINADA EXTEMPORÁNEA">
      <formula>NOT(ISERROR(SEARCH("TERMINADA EXTEMPORÁNEA",Y47)))</formula>
    </cfRule>
    <cfRule type="containsText" dxfId="955" priority="1270" operator="containsText" text="TERMINADA">
      <formula>NOT(ISERROR(SEARCH("TERMINADA",Y47)))</formula>
    </cfRule>
    <cfRule type="containsText" dxfId="954" priority="1271" operator="containsText" text="EN PROCESO">
      <formula>NOT(ISERROR(SEARCH("EN PROCESO",Y47)))</formula>
    </cfRule>
    <cfRule type="containsText" dxfId="953" priority="1272" operator="containsText" text="INCUMPLIDA">
      <formula>NOT(ISERROR(SEARCH("INCUMPLIDA",Y47)))</formula>
    </cfRule>
    <cfRule type="containsText" dxfId="952" priority="1273" operator="containsText" text="SIN INICIAR">
      <formula>NOT(ISERROR(SEARCH("SIN INICIAR",Y47)))</formula>
    </cfRule>
  </conditionalFormatting>
  <conditionalFormatting sqref="Y47">
    <cfRule type="containsText" dxfId="951" priority="1268" operator="containsText" text="ABIERTA">
      <formula>NOT(ISERROR(SEARCH("ABIERTA",Y47)))</formula>
    </cfRule>
  </conditionalFormatting>
  <conditionalFormatting sqref="X47">
    <cfRule type="containsText" dxfId="950" priority="1263" operator="containsText" text="TERMINADA EXTEMPORÁNEA">
      <formula>NOT(ISERROR(SEARCH("TERMINADA EXTEMPORÁNEA",X47)))</formula>
    </cfRule>
    <cfRule type="containsText" dxfId="949" priority="1264" operator="containsText" text="TERMINADA">
      <formula>NOT(ISERROR(SEARCH("TERMINADA",X47)))</formula>
    </cfRule>
    <cfRule type="containsText" dxfId="948" priority="1265" operator="containsText" text="EN PROCESO">
      <formula>NOT(ISERROR(SEARCH("EN PROCESO",X47)))</formula>
    </cfRule>
    <cfRule type="containsText" dxfId="947" priority="1266" operator="containsText" text="INCUMPLIDA">
      <formula>NOT(ISERROR(SEARCH("INCUMPLIDA",X47)))</formula>
    </cfRule>
    <cfRule type="containsText" dxfId="946" priority="1267" operator="containsText" text="SIN INICIAR">
      <formula>NOT(ISERROR(SEARCH("SIN INICIAR",X47)))</formula>
    </cfRule>
  </conditionalFormatting>
  <conditionalFormatting sqref="X48:Y48">
    <cfRule type="containsText" dxfId="945" priority="1258" operator="containsText" text="TERMINADA EXTEMPORÁNEA">
      <formula>NOT(ISERROR(SEARCH("TERMINADA EXTEMPORÁNEA",X48)))</formula>
    </cfRule>
    <cfRule type="containsText" dxfId="944" priority="1259" operator="containsText" text="TERMINADA">
      <formula>NOT(ISERROR(SEARCH("TERMINADA",X48)))</formula>
    </cfRule>
    <cfRule type="containsText" dxfId="943" priority="1260" operator="containsText" text="EN PROCESO">
      <formula>NOT(ISERROR(SEARCH("EN PROCESO",X48)))</formula>
    </cfRule>
    <cfRule type="containsText" dxfId="942" priority="1261" operator="containsText" text="INCUMPLIDA">
      <formula>NOT(ISERROR(SEARCH("INCUMPLIDA",X48)))</formula>
    </cfRule>
    <cfRule type="containsText" dxfId="941" priority="1262" operator="containsText" text="SIN INICIAR">
      <formula>NOT(ISERROR(SEARCH("SIN INICIAR",X48)))</formula>
    </cfRule>
  </conditionalFormatting>
  <conditionalFormatting sqref="Y48">
    <cfRule type="containsText" dxfId="940" priority="1257" operator="containsText" text="ABIERTA">
      <formula>NOT(ISERROR(SEARCH("ABIERTA",Y48)))</formula>
    </cfRule>
  </conditionalFormatting>
  <conditionalFormatting sqref="Y48">
    <cfRule type="containsText" dxfId="939" priority="1252" operator="containsText" text="TERMINADA EXTEMPORÁNEA">
      <formula>NOT(ISERROR(SEARCH("TERMINADA EXTEMPORÁNEA",Y48)))</formula>
    </cfRule>
    <cfRule type="containsText" dxfId="938" priority="1253" operator="containsText" text="TERMINADA">
      <formula>NOT(ISERROR(SEARCH("TERMINADA",Y48)))</formula>
    </cfRule>
    <cfRule type="containsText" dxfId="937" priority="1254" operator="containsText" text="EN PROCESO">
      <formula>NOT(ISERROR(SEARCH("EN PROCESO",Y48)))</formula>
    </cfRule>
    <cfRule type="containsText" dxfId="936" priority="1255" operator="containsText" text="INCUMPLIDA">
      <formula>NOT(ISERROR(SEARCH("INCUMPLIDA",Y48)))</formula>
    </cfRule>
    <cfRule type="containsText" dxfId="935" priority="1256" operator="containsText" text="SIN INICIAR">
      <formula>NOT(ISERROR(SEARCH("SIN INICIAR",Y48)))</formula>
    </cfRule>
  </conditionalFormatting>
  <conditionalFormatting sqref="Y48">
    <cfRule type="containsText" dxfId="934" priority="1251" operator="containsText" text="ABIERTA">
      <formula>NOT(ISERROR(SEARCH("ABIERTA",Y48)))</formula>
    </cfRule>
  </conditionalFormatting>
  <conditionalFormatting sqref="X48">
    <cfRule type="containsText" dxfId="933" priority="1246" operator="containsText" text="TERMINADA EXTEMPORÁNEA">
      <formula>NOT(ISERROR(SEARCH("TERMINADA EXTEMPORÁNEA",X48)))</formula>
    </cfRule>
    <cfRule type="containsText" dxfId="932" priority="1247" operator="containsText" text="TERMINADA">
      <formula>NOT(ISERROR(SEARCH("TERMINADA",X48)))</formula>
    </cfRule>
    <cfRule type="containsText" dxfId="931" priority="1248" operator="containsText" text="EN PROCESO">
      <formula>NOT(ISERROR(SEARCH("EN PROCESO",X48)))</formula>
    </cfRule>
    <cfRule type="containsText" dxfId="930" priority="1249" operator="containsText" text="INCUMPLIDA">
      <formula>NOT(ISERROR(SEARCH("INCUMPLIDA",X48)))</formula>
    </cfRule>
    <cfRule type="containsText" dxfId="929" priority="1250" operator="containsText" text="SIN INICIAR">
      <formula>NOT(ISERROR(SEARCH("SIN INICIAR",X48)))</formula>
    </cfRule>
  </conditionalFormatting>
  <conditionalFormatting sqref="X49:Y49">
    <cfRule type="containsText" dxfId="928" priority="1241" operator="containsText" text="TERMINADA EXTEMPORÁNEA">
      <formula>NOT(ISERROR(SEARCH("TERMINADA EXTEMPORÁNEA",X49)))</formula>
    </cfRule>
    <cfRule type="containsText" dxfId="927" priority="1242" operator="containsText" text="TERMINADA">
      <formula>NOT(ISERROR(SEARCH("TERMINADA",X49)))</formula>
    </cfRule>
    <cfRule type="containsText" dxfId="926" priority="1243" operator="containsText" text="EN PROCESO">
      <formula>NOT(ISERROR(SEARCH("EN PROCESO",X49)))</formula>
    </cfRule>
    <cfRule type="containsText" dxfId="925" priority="1244" operator="containsText" text="INCUMPLIDA">
      <formula>NOT(ISERROR(SEARCH("INCUMPLIDA",X49)))</formula>
    </cfRule>
    <cfRule type="containsText" dxfId="924" priority="1245" operator="containsText" text="SIN INICIAR">
      <formula>NOT(ISERROR(SEARCH("SIN INICIAR",X49)))</formula>
    </cfRule>
  </conditionalFormatting>
  <conditionalFormatting sqref="Y49">
    <cfRule type="containsText" dxfId="923" priority="1240" operator="containsText" text="ABIERTA">
      <formula>NOT(ISERROR(SEARCH("ABIERTA",Y49)))</formula>
    </cfRule>
  </conditionalFormatting>
  <conditionalFormatting sqref="Y49">
    <cfRule type="containsText" dxfId="922" priority="1235" operator="containsText" text="TERMINADA EXTEMPORÁNEA">
      <formula>NOT(ISERROR(SEARCH("TERMINADA EXTEMPORÁNEA",Y49)))</formula>
    </cfRule>
    <cfRule type="containsText" dxfId="921" priority="1236" operator="containsText" text="TERMINADA">
      <formula>NOT(ISERROR(SEARCH("TERMINADA",Y49)))</formula>
    </cfRule>
    <cfRule type="containsText" dxfId="920" priority="1237" operator="containsText" text="EN PROCESO">
      <formula>NOT(ISERROR(SEARCH("EN PROCESO",Y49)))</formula>
    </cfRule>
    <cfRule type="containsText" dxfId="919" priority="1238" operator="containsText" text="INCUMPLIDA">
      <formula>NOT(ISERROR(SEARCH("INCUMPLIDA",Y49)))</formula>
    </cfRule>
    <cfRule type="containsText" dxfId="918" priority="1239" operator="containsText" text="SIN INICIAR">
      <formula>NOT(ISERROR(SEARCH("SIN INICIAR",Y49)))</formula>
    </cfRule>
  </conditionalFormatting>
  <conditionalFormatting sqref="Y49">
    <cfRule type="containsText" dxfId="917" priority="1234" operator="containsText" text="ABIERTA">
      <formula>NOT(ISERROR(SEARCH("ABIERTA",Y49)))</formula>
    </cfRule>
  </conditionalFormatting>
  <conditionalFormatting sqref="X49">
    <cfRule type="containsText" dxfId="916" priority="1229" operator="containsText" text="TERMINADA EXTEMPORÁNEA">
      <formula>NOT(ISERROR(SEARCH("TERMINADA EXTEMPORÁNEA",X49)))</formula>
    </cfRule>
    <cfRule type="containsText" dxfId="915" priority="1230" operator="containsText" text="TERMINADA">
      <formula>NOT(ISERROR(SEARCH("TERMINADA",X49)))</formula>
    </cfRule>
    <cfRule type="containsText" dxfId="914" priority="1231" operator="containsText" text="EN PROCESO">
      <formula>NOT(ISERROR(SEARCH("EN PROCESO",X49)))</formula>
    </cfRule>
    <cfRule type="containsText" dxfId="913" priority="1232" operator="containsText" text="INCUMPLIDA">
      <formula>NOT(ISERROR(SEARCH("INCUMPLIDA",X49)))</formula>
    </cfRule>
    <cfRule type="containsText" dxfId="912" priority="1233" operator="containsText" text="SIN INICIAR">
      <formula>NOT(ISERROR(SEARCH("SIN INICIAR",X49)))</formula>
    </cfRule>
  </conditionalFormatting>
  <conditionalFormatting sqref="X50:Y50">
    <cfRule type="containsText" dxfId="911" priority="1224" operator="containsText" text="TERMINADA EXTEMPORÁNEA">
      <formula>NOT(ISERROR(SEARCH("TERMINADA EXTEMPORÁNEA",X50)))</formula>
    </cfRule>
    <cfRule type="containsText" dxfId="910" priority="1225" operator="containsText" text="TERMINADA">
      <formula>NOT(ISERROR(SEARCH("TERMINADA",X50)))</formula>
    </cfRule>
    <cfRule type="containsText" dxfId="909" priority="1226" operator="containsText" text="EN PROCESO">
      <formula>NOT(ISERROR(SEARCH("EN PROCESO",X50)))</formula>
    </cfRule>
    <cfRule type="containsText" dxfId="908" priority="1227" operator="containsText" text="INCUMPLIDA">
      <formula>NOT(ISERROR(SEARCH("INCUMPLIDA",X50)))</formula>
    </cfRule>
    <cfRule type="containsText" dxfId="907" priority="1228" operator="containsText" text="SIN INICIAR">
      <formula>NOT(ISERROR(SEARCH("SIN INICIAR",X50)))</formula>
    </cfRule>
  </conditionalFormatting>
  <conditionalFormatting sqref="Y50">
    <cfRule type="containsText" dxfId="906" priority="1223" operator="containsText" text="ABIERTA">
      <formula>NOT(ISERROR(SEARCH("ABIERTA",Y50)))</formula>
    </cfRule>
  </conditionalFormatting>
  <conditionalFormatting sqref="Y50">
    <cfRule type="containsText" dxfId="905" priority="1218" operator="containsText" text="TERMINADA EXTEMPORÁNEA">
      <formula>NOT(ISERROR(SEARCH("TERMINADA EXTEMPORÁNEA",Y50)))</formula>
    </cfRule>
    <cfRule type="containsText" dxfId="904" priority="1219" operator="containsText" text="TERMINADA">
      <formula>NOT(ISERROR(SEARCH("TERMINADA",Y50)))</formula>
    </cfRule>
    <cfRule type="containsText" dxfId="903" priority="1220" operator="containsText" text="EN PROCESO">
      <formula>NOT(ISERROR(SEARCH("EN PROCESO",Y50)))</formula>
    </cfRule>
    <cfRule type="containsText" dxfId="902" priority="1221" operator="containsText" text="INCUMPLIDA">
      <formula>NOT(ISERROR(SEARCH("INCUMPLIDA",Y50)))</formula>
    </cfRule>
    <cfRule type="containsText" dxfId="901" priority="1222" operator="containsText" text="SIN INICIAR">
      <formula>NOT(ISERROR(SEARCH("SIN INICIAR",Y50)))</formula>
    </cfRule>
  </conditionalFormatting>
  <conditionalFormatting sqref="Y50">
    <cfRule type="containsText" dxfId="900" priority="1217" operator="containsText" text="ABIERTA">
      <formula>NOT(ISERROR(SEARCH("ABIERTA",Y50)))</formula>
    </cfRule>
  </conditionalFormatting>
  <conditionalFormatting sqref="X50">
    <cfRule type="containsText" dxfId="899" priority="1212" operator="containsText" text="TERMINADA EXTEMPORÁNEA">
      <formula>NOT(ISERROR(SEARCH("TERMINADA EXTEMPORÁNEA",X50)))</formula>
    </cfRule>
    <cfRule type="containsText" dxfId="898" priority="1213" operator="containsText" text="TERMINADA">
      <formula>NOT(ISERROR(SEARCH("TERMINADA",X50)))</formula>
    </cfRule>
    <cfRule type="containsText" dxfId="897" priority="1214" operator="containsText" text="EN PROCESO">
      <formula>NOT(ISERROR(SEARCH("EN PROCESO",X50)))</formula>
    </cfRule>
    <cfRule type="containsText" dxfId="896" priority="1215" operator="containsText" text="INCUMPLIDA">
      <formula>NOT(ISERROR(SEARCH("INCUMPLIDA",X50)))</formula>
    </cfRule>
    <cfRule type="containsText" dxfId="895" priority="1216" operator="containsText" text="SIN INICIAR">
      <formula>NOT(ISERROR(SEARCH("SIN INICIAR",X50)))</formula>
    </cfRule>
  </conditionalFormatting>
  <conditionalFormatting sqref="X51:Y51">
    <cfRule type="containsText" dxfId="894" priority="1207" operator="containsText" text="TERMINADA EXTEMPORÁNEA">
      <formula>NOT(ISERROR(SEARCH("TERMINADA EXTEMPORÁNEA",X51)))</formula>
    </cfRule>
    <cfRule type="containsText" dxfId="893" priority="1208" operator="containsText" text="TERMINADA">
      <formula>NOT(ISERROR(SEARCH("TERMINADA",X51)))</formula>
    </cfRule>
    <cfRule type="containsText" dxfId="892" priority="1209" operator="containsText" text="EN PROCESO">
      <formula>NOT(ISERROR(SEARCH("EN PROCESO",X51)))</formula>
    </cfRule>
    <cfRule type="containsText" dxfId="891" priority="1210" operator="containsText" text="INCUMPLIDA">
      <formula>NOT(ISERROR(SEARCH("INCUMPLIDA",X51)))</formula>
    </cfRule>
    <cfRule type="containsText" dxfId="890" priority="1211" operator="containsText" text="SIN INICIAR">
      <formula>NOT(ISERROR(SEARCH("SIN INICIAR",X51)))</formula>
    </cfRule>
  </conditionalFormatting>
  <conditionalFormatting sqref="Y51">
    <cfRule type="containsText" dxfId="889" priority="1206" operator="containsText" text="ABIERTA">
      <formula>NOT(ISERROR(SEARCH("ABIERTA",Y51)))</formula>
    </cfRule>
  </conditionalFormatting>
  <conditionalFormatting sqref="Y51">
    <cfRule type="containsText" dxfId="888" priority="1201" operator="containsText" text="TERMINADA EXTEMPORÁNEA">
      <formula>NOT(ISERROR(SEARCH("TERMINADA EXTEMPORÁNEA",Y51)))</formula>
    </cfRule>
    <cfRule type="containsText" dxfId="887" priority="1202" operator="containsText" text="TERMINADA">
      <formula>NOT(ISERROR(SEARCH("TERMINADA",Y51)))</formula>
    </cfRule>
    <cfRule type="containsText" dxfId="886" priority="1203" operator="containsText" text="EN PROCESO">
      <formula>NOT(ISERROR(SEARCH("EN PROCESO",Y51)))</formula>
    </cfRule>
    <cfRule type="containsText" dxfId="885" priority="1204" operator="containsText" text="INCUMPLIDA">
      <formula>NOT(ISERROR(SEARCH("INCUMPLIDA",Y51)))</formula>
    </cfRule>
    <cfRule type="containsText" dxfId="884" priority="1205" operator="containsText" text="SIN INICIAR">
      <formula>NOT(ISERROR(SEARCH("SIN INICIAR",Y51)))</formula>
    </cfRule>
  </conditionalFormatting>
  <conditionalFormatting sqref="Y51">
    <cfRule type="containsText" dxfId="883" priority="1200" operator="containsText" text="ABIERTA">
      <formula>NOT(ISERROR(SEARCH("ABIERTA",Y51)))</formula>
    </cfRule>
  </conditionalFormatting>
  <conditionalFormatting sqref="X51">
    <cfRule type="containsText" dxfId="882" priority="1195" operator="containsText" text="TERMINADA EXTEMPORÁNEA">
      <formula>NOT(ISERROR(SEARCH("TERMINADA EXTEMPORÁNEA",X51)))</formula>
    </cfRule>
    <cfRule type="containsText" dxfId="881" priority="1196" operator="containsText" text="TERMINADA">
      <formula>NOT(ISERROR(SEARCH("TERMINADA",X51)))</formula>
    </cfRule>
    <cfRule type="containsText" dxfId="880" priority="1197" operator="containsText" text="EN PROCESO">
      <formula>NOT(ISERROR(SEARCH("EN PROCESO",X51)))</formula>
    </cfRule>
    <cfRule type="containsText" dxfId="879" priority="1198" operator="containsText" text="INCUMPLIDA">
      <formula>NOT(ISERROR(SEARCH("INCUMPLIDA",X51)))</formula>
    </cfRule>
    <cfRule type="containsText" dxfId="878" priority="1199" operator="containsText" text="SIN INICIAR">
      <formula>NOT(ISERROR(SEARCH("SIN INICIAR",X51)))</formula>
    </cfRule>
  </conditionalFormatting>
  <conditionalFormatting sqref="X52">
    <cfRule type="containsText" dxfId="877" priority="1190" operator="containsText" text="TERMINADA EXTEMPORÁNEA">
      <formula>NOT(ISERROR(SEARCH("TERMINADA EXTEMPORÁNEA",X52)))</formula>
    </cfRule>
    <cfRule type="containsText" dxfId="876" priority="1191" operator="containsText" text="TERMINADA">
      <formula>NOT(ISERROR(SEARCH("TERMINADA",X52)))</formula>
    </cfRule>
    <cfRule type="containsText" dxfId="875" priority="1192" operator="containsText" text="EN PROCESO">
      <formula>NOT(ISERROR(SEARCH("EN PROCESO",X52)))</formula>
    </cfRule>
    <cfRule type="containsText" dxfId="874" priority="1193" operator="containsText" text="INCUMPLIDA">
      <formula>NOT(ISERROR(SEARCH("INCUMPLIDA",X52)))</formula>
    </cfRule>
    <cfRule type="containsText" dxfId="873" priority="1194" operator="containsText" text="SIN INICIAR">
      <formula>NOT(ISERROR(SEARCH("SIN INICIAR",X52)))</formula>
    </cfRule>
  </conditionalFormatting>
  <conditionalFormatting sqref="X52">
    <cfRule type="containsText" dxfId="872" priority="1185" operator="containsText" text="TERMINADA EXTEMPORÁNEA">
      <formula>NOT(ISERROR(SEARCH("TERMINADA EXTEMPORÁNEA",X52)))</formula>
    </cfRule>
    <cfRule type="containsText" dxfId="871" priority="1186" operator="containsText" text="TERMINADA">
      <formula>NOT(ISERROR(SEARCH("TERMINADA",X52)))</formula>
    </cfRule>
    <cfRule type="containsText" dxfId="870" priority="1187" operator="containsText" text="EN PROCESO">
      <formula>NOT(ISERROR(SEARCH("EN PROCESO",X52)))</formula>
    </cfRule>
    <cfRule type="containsText" dxfId="869" priority="1188" operator="containsText" text="INCUMPLIDA">
      <formula>NOT(ISERROR(SEARCH("INCUMPLIDA",X52)))</formula>
    </cfRule>
    <cfRule type="containsText" dxfId="868" priority="1189" operator="containsText" text="SIN INICIAR">
      <formula>NOT(ISERROR(SEARCH("SIN INICIAR",X52)))</formula>
    </cfRule>
  </conditionalFormatting>
  <conditionalFormatting sqref="X54">
    <cfRule type="containsText" dxfId="867" priority="1180" operator="containsText" text="TERMINADA EXTEMPORÁNEA">
      <formula>NOT(ISERROR(SEARCH("TERMINADA EXTEMPORÁNEA",X54)))</formula>
    </cfRule>
    <cfRule type="containsText" dxfId="866" priority="1181" operator="containsText" text="TERMINADA">
      <formula>NOT(ISERROR(SEARCH("TERMINADA",X54)))</formula>
    </cfRule>
    <cfRule type="containsText" dxfId="865" priority="1182" operator="containsText" text="EN PROCESO">
      <formula>NOT(ISERROR(SEARCH("EN PROCESO",X54)))</formula>
    </cfRule>
    <cfRule type="containsText" dxfId="864" priority="1183" operator="containsText" text="INCUMPLIDA">
      <formula>NOT(ISERROR(SEARCH("INCUMPLIDA",X54)))</formula>
    </cfRule>
    <cfRule type="containsText" dxfId="863" priority="1184" operator="containsText" text="SIN INICIAR">
      <formula>NOT(ISERROR(SEARCH("SIN INICIAR",X54)))</formula>
    </cfRule>
  </conditionalFormatting>
  <conditionalFormatting sqref="X54">
    <cfRule type="containsText" dxfId="862" priority="1175" operator="containsText" text="TERMINADA EXTEMPORÁNEA">
      <formula>NOT(ISERROR(SEARCH("TERMINADA EXTEMPORÁNEA",X54)))</formula>
    </cfRule>
    <cfRule type="containsText" dxfId="861" priority="1176" operator="containsText" text="TERMINADA">
      <formula>NOT(ISERROR(SEARCH("TERMINADA",X54)))</formula>
    </cfRule>
    <cfRule type="containsText" dxfId="860" priority="1177" operator="containsText" text="EN PROCESO">
      <formula>NOT(ISERROR(SEARCH("EN PROCESO",X54)))</formula>
    </cfRule>
    <cfRule type="containsText" dxfId="859" priority="1178" operator="containsText" text="INCUMPLIDA">
      <formula>NOT(ISERROR(SEARCH("INCUMPLIDA",X54)))</formula>
    </cfRule>
    <cfRule type="containsText" dxfId="858" priority="1179" operator="containsText" text="SIN INICIAR">
      <formula>NOT(ISERROR(SEARCH("SIN INICIAR",X54)))</formula>
    </cfRule>
  </conditionalFormatting>
  <conditionalFormatting sqref="X55">
    <cfRule type="containsText" dxfId="857" priority="1170" operator="containsText" text="TERMINADA EXTEMPORÁNEA">
      <formula>NOT(ISERROR(SEARCH("TERMINADA EXTEMPORÁNEA",X55)))</formula>
    </cfRule>
    <cfRule type="containsText" dxfId="856" priority="1171" operator="containsText" text="TERMINADA">
      <formula>NOT(ISERROR(SEARCH("TERMINADA",X55)))</formula>
    </cfRule>
    <cfRule type="containsText" dxfId="855" priority="1172" operator="containsText" text="EN PROCESO">
      <formula>NOT(ISERROR(SEARCH("EN PROCESO",X55)))</formula>
    </cfRule>
    <cfRule type="containsText" dxfId="854" priority="1173" operator="containsText" text="INCUMPLIDA">
      <formula>NOT(ISERROR(SEARCH("INCUMPLIDA",X55)))</formula>
    </cfRule>
    <cfRule type="containsText" dxfId="853" priority="1174" operator="containsText" text="SIN INICIAR">
      <formula>NOT(ISERROR(SEARCH("SIN INICIAR",X55)))</formula>
    </cfRule>
  </conditionalFormatting>
  <conditionalFormatting sqref="X55">
    <cfRule type="containsText" dxfId="852" priority="1165" operator="containsText" text="TERMINADA EXTEMPORÁNEA">
      <formula>NOT(ISERROR(SEARCH("TERMINADA EXTEMPORÁNEA",X55)))</formula>
    </cfRule>
    <cfRule type="containsText" dxfId="851" priority="1166" operator="containsText" text="TERMINADA">
      <formula>NOT(ISERROR(SEARCH("TERMINADA",X55)))</formula>
    </cfRule>
    <cfRule type="containsText" dxfId="850" priority="1167" operator="containsText" text="EN PROCESO">
      <formula>NOT(ISERROR(SEARCH("EN PROCESO",X55)))</formula>
    </cfRule>
    <cfRule type="containsText" dxfId="849" priority="1168" operator="containsText" text="INCUMPLIDA">
      <formula>NOT(ISERROR(SEARCH("INCUMPLIDA",X55)))</formula>
    </cfRule>
    <cfRule type="containsText" dxfId="848" priority="1169" operator="containsText" text="SIN INICIAR">
      <formula>NOT(ISERROR(SEARCH("SIN INICIAR",X55)))</formula>
    </cfRule>
  </conditionalFormatting>
  <conditionalFormatting sqref="X56">
    <cfRule type="containsText" dxfId="847" priority="1160" operator="containsText" text="TERMINADA EXTEMPORÁNEA">
      <formula>NOT(ISERROR(SEARCH("TERMINADA EXTEMPORÁNEA",X56)))</formula>
    </cfRule>
    <cfRule type="containsText" dxfId="846" priority="1161" operator="containsText" text="TERMINADA">
      <formula>NOT(ISERROR(SEARCH("TERMINADA",X56)))</formula>
    </cfRule>
    <cfRule type="containsText" dxfId="845" priority="1162" operator="containsText" text="EN PROCESO">
      <formula>NOT(ISERROR(SEARCH("EN PROCESO",X56)))</formula>
    </cfRule>
    <cfRule type="containsText" dxfId="844" priority="1163" operator="containsText" text="INCUMPLIDA">
      <formula>NOT(ISERROR(SEARCH("INCUMPLIDA",X56)))</formula>
    </cfRule>
    <cfRule type="containsText" dxfId="843" priority="1164" operator="containsText" text="SIN INICIAR">
      <formula>NOT(ISERROR(SEARCH("SIN INICIAR",X56)))</formula>
    </cfRule>
  </conditionalFormatting>
  <conditionalFormatting sqref="X56">
    <cfRule type="containsText" dxfId="842" priority="1155" operator="containsText" text="TERMINADA EXTEMPORÁNEA">
      <formula>NOT(ISERROR(SEARCH("TERMINADA EXTEMPORÁNEA",X56)))</formula>
    </cfRule>
    <cfRule type="containsText" dxfId="841" priority="1156" operator="containsText" text="TERMINADA">
      <formula>NOT(ISERROR(SEARCH("TERMINADA",X56)))</formula>
    </cfRule>
    <cfRule type="containsText" dxfId="840" priority="1157" operator="containsText" text="EN PROCESO">
      <formula>NOT(ISERROR(SEARCH("EN PROCESO",X56)))</formula>
    </cfRule>
    <cfRule type="containsText" dxfId="839" priority="1158" operator="containsText" text="INCUMPLIDA">
      <formula>NOT(ISERROR(SEARCH("INCUMPLIDA",X56)))</formula>
    </cfRule>
    <cfRule type="containsText" dxfId="838" priority="1159" operator="containsText" text="SIN INICIAR">
      <formula>NOT(ISERROR(SEARCH("SIN INICIAR",X56)))</formula>
    </cfRule>
  </conditionalFormatting>
  <conditionalFormatting sqref="X57">
    <cfRule type="containsText" dxfId="837" priority="1150" operator="containsText" text="TERMINADA EXTEMPORÁNEA">
      <formula>NOT(ISERROR(SEARCH("TERMINADA EXTEMPORÁNEA",X57)))</formula>
    </cfRule>
    <cfRule type="containsText" dxfId="836" priority="1151" operator="containsText" text="TERMINADA">
      <formula>NOT(ISERROR(SEARCH("TERMINADA",X57)))</formula>
    </cfRule>
    <cfRule type="containsText" dxfId="835" priority="1152" operator="containsText" text="EN PROCESO">
      <formula>NOT(ISERROR(SEARCH("EN PROCESO",X57)))</formula>
    </cfRule>
    <cfRule type="containsText" dxfId="834" priority="1153" operator="containsText" text="INCUMPLIDA">
      <formula>NOT(ISERROR(SEARCH("INCUMPLIDA",X57)))</formula>
    </cfRule>
    <cfRule type="containsText" dxfId="833" priority="1154" operator="containsText" text="SIN INICIAR">
      <formula>NOT(ISERROR(SEARCH("SIN INICIAR",X57)))</formula>
    </cfRule>
  </conditionalFormatting>
  <conditionalFormatting sqref="X57">
    <cfRule type="containsText" dxfId="832" priority="1145" operator="containsText" text="TERMINADA EXTEMPORÁNEA">
      <formula>NOT(ISERROR(SEARCH("TERMINADA EXTEMPORÁNEA",X57)))</formula>
    </cfRule>
    <cfRule type="containsText" dxfId="831" priority="1146" operator="containsText" text="TERMINADA">
      <formula>NOT(ISERROR(SEARCH("TERMINADA",X57)))</formula>
    </cfRule>
    <cfRule type="containsText" dxfId="830" priority="1147" operator="containsText" text="EN PROCESO">
      <formula>NOT(ISERROR(SEARCH("EN PROCESO",X57)))</formula>
    </cfRule>
    <cfRule type="containsText" dxfId="829" priority="1148" operator="containsText" text="INCUMPLIDA">
      <formula>NOT(ISERROR(SEARCH("INCUMPLIDA",X57)))</formula>
    </cfRule>
    <cfRule type="containsText" dxfId="828" priority="1149" operator="containsText" text="SIN INICIAR">
      <formula>NOT(ISERROR(SEARCH("SIN INICIAR",X57)))</formula>
    </cfRule>
  </conditionalFormatting>
  <conditionalFormatting sqref="X59">
    <cfRule type="containsText" dxfId="827" priority="1140" operator="containsText" text="TERMINADA EXTEMPORÁNEA">
      <formula>NOT(ISERROR(SEARCH("TERMINADA EXTEMPORÁNEA",X59)))</formula>
    </cfRule>
    <cfRule type="containsText" dxfId="826" priority="1141" operator="containsText" text="TERMINADA">
      <formula>NOT(ISERROR(SEARCH("TERMINADA",X59)))</formula>
    </cfRule>
    <cfRule type="containsText" dxfId="825" priority="1142" operator="containsText" text="EN PROCESO">
      <formula>NOT(ISERROR(SEARCH("EN PROCESO",X59)))</formula>
    </cfRule>
    <cfRule type="containsText" dxfId="824" priority="1143" operator="containsText" text="INCUMPLIDA">
      <formula>NOT(ISERROR(SEARCH("INCUMPLIDA",X59)))</formula>
    </cfRule>
    <cfRule type="containsText" dxfId="823" priority="1144" operator="containsText" text="SIN INICIAR">
      <formula>NOT(ISERROR(SEARCH("SIN INICIAR",X59)))</formula>
    </cfRule>
  </conditionalFormatting>
  <conditionalFormatting sqref="X59">
    <cfRule type="containsText" dxfId="822" priority="1135" operator="containsText" text="TERMINADA EXTEMPORÁNEA">
      <formula>NOT(ISERROR(SEARCH("TERMINADA EXTEMPORÁNEA",X59)))</formula>
    </cfRule>
    <cfRule type="containsText" dxfId="821" priority="1136" operator="containsText" text="TERMINADA">
      <formula>NOT(ISERROR(SEARCH("TERMINADA",X59)))</formula>
    </cfRule>
    <cfRule type="containsText" dxfId="820" priority="1137" operator="containsText" text="EN PROCESO">
      <formula>NOT(ISERROR(SEARCH("EN PROCESO",X59)))</formula>
    </cfRule>
    <cfRule type="containsText" dxfId="819" priority="1138" operator="containsText" text="INCUMPLIDA">
      <formula>NOT(ISERROR(SEARCH("INCUMPLIDA",X59)))</formula>
    </cfRule>
    <cfRule type="containsText" dxfId="818" priority="1139" operator="containsText" text="SIN INICIAR">
      <formula>NOT(ISERROR(SEARCH("SIN INICIAR",X59)))</formula>
    </cfRule>
  </conditionalFormatting>
  <conditionalFormatting sqref="X60">
    <cfRule type="containsText" dxfId="817" priority="1130" operator="containsText" text="TERMINADA EXTEMPORÁNEA">
      <formula>NOT(ISERROR(SEARCH("TERMINADA EXTEMPORÁNEA",X60)))</formula>
    </cfRule>
    <cfRule type="containsText" dxfId="816" priority="1131" operator="containsText" text="TERMINADA">
      <formula>NOT(ISERROR(SEARCH("TERMINADA",X60)))</formula>
    </cfRule>
    <cfRule type="containsText" dxfId="815" priority="1132" operator="containsText" text="EN PROCESO">
      <formula>NOT(ISERROR(SEARCH("EN PROCESO",X60)))</formula>
    </cfRule>
    <cfRule type="containsText" dxfId="814" priority="1133" operator="containsText" text="INCUMPLIDA">
      <formula>NOT(ISERROR(SEARCH("INCUMPLIDA",X60)))</formula>
    </cfRule>
    <cfRule type="containsText" dxfId="813" priority="1134" operator="containsText" text="SIN INICIAR">
      <formula>NOT(ISERROR(SEARCH("SIN INICIAR",X60)))</formula>
    </cfRule>
  </conditionalFormatting>
  <conditionalFormatting sqref="X60">
    <cfRule type="containsText" dxfId="812" priority="1125" operator="containsText" text="TERMINADA EXTEMPORÁNEA">
      <formula>NOT(ISERROR(SEARCH("TERMINADA EXTEMPORÁNEA",X60)))</formula>
    </cfRule>
    <cfRule type="containsText" dxfId="811" priority="1126" operator="containsText" text="TERMINADA">
      <formula>NOT(ISERROR(SEARCH("TERMINADA",X60)))</formula>
    </cfRule>
    <cfRule type="containsText" dxfId="810" priority="1127" operator="containsText" text="EN PROCESO">
      <formula>NOT(ISERROR(SEARCH("EN PROCESO",X60)))</formula>
    </cfRule>
    <cfRule type="containsText" dxfId="809" priority="1128" operator="containsText" text="INCUMPLIDA">
      <formula>NOT(ISERROR(SEARCH("INCUMPLIDA",X60)))</formula>
    </cfRule>
    <cfRule type="containsText" dxfId="808" priority="1129" operator="containsText" text="SIN INICIAR">
      <formula>NOT(ISERROR(SEARCH("SIN INICIAR",X60)))</formula>
    </cfRule>
  </conditionalFormatting>
  <conditionalFormatting sqref="X61">
    <cfRule type="containsText" dxfId="807" priority="1120" operator="containsText" text="TERMINADA EXTEMPORÁNEA">
      <formula>NOT(ISERROR(SEARCH("TERMINADA EXTEMPORÁNEA",X61)))</formula>
    </cfRule>
    <cfRule type="containsText" dxfId="806" priority="1121" operator="containsText" text="TERMINADA">
      <formula>NOT(ISERROR(SEARCH("TERMINADA",X61)))</formula>
    </cfRule>
    <cfRule type="containsText" dxfId="805" priority="1122" operator="containsText" text="EN PROCESO">
      <formula>NOT(ISERROR(SEARCH("EN PROCESO",X61)))</formula>
    </cfRule>
    <cfRule type="containsText" dxfId="804" priority="1123" operator="containsText" text="INCUMPLIDA">
      <formula>NOT(ISERROR(SEARCH("INCUMPLIDA",X61)))</formula>
    </cfRule>
    <cfRule type="containsText" dxfId="803" priority="1124" operator="containsText" text="SIN INICIAR">
      <formula>NOT(ISERROR(SEARCH("SIN INICIAR",X61)))</formula>
    </cfRule>
  </conditionalFormatting>
  <conditionalFormatting sqref="X61">
    <cfRule type="containsText" dxfId="802" priority="1115" operator="containsText" text="TERMINADA EXTEMPORÁNEA">
      <formula>NOT(ISERROR(SEARCH("TERMINADA EXTEMPORÁNEA",X61)))</formula>
    </cfRule>
    <cfRule type="containsText" dxfId="801" priority="1116" operator="containsText" text="TERMINADA">
      <formula>NOT(ISERROR(SEARCH("TERMINADA",X61)))</formula>
    </cfRule>
    <cfRule type="containsText" dxfId="800" priority="1117" operator="containsText" text="EN PROCESO">
      <formula>NOT(ISERROR(SEARCH("EN PROCESO",X61)))</formula>
    </cfRule>
    <cfRule type="containsText" dxfId="799" priority="1118" operator="containsText" text="INCUMPLIDA">
      <formula>NOT(ISERROR(SEARCH("INCUMPLIDA",X61)))</formula>
    </cfRule>
    <cfRule type="containsText" dxfId="798" priority="1119" operator="containsText" text="SIN INICIAR">
      <formula>NOT(ISERROR(SEARCH("SIN INICIAR",X61)))</formula>
    </cfRule>
  </conditionalFormatting>
  <conditionalFormatting sqref="X53">
    <cfRule type="containsText" dxfId="797" priority="1110" operator="containsText" text="TERMINADA EXTEMPORÁNEA">
      <formula>NOT(ISERROR(SEARCH("TERMINADA EXTEMPORÁNEA",X53)))</formula>
    </cfRule>
    <cfRule type="containsText" dxfId="796" priority="1111" operator="containsText" text="TERMINADA">
      <formula>NOT(ISERROR(SEARCH("TERMINADA",X53)))</formula>
    </cfRule>
    <cfRule type="containsText" dxfId="795" priority="1112" operator="containsText" text="EN PROCESO">
      <formula>NOT(ISERROR(SEARCH("EN PROCESO",X53)))</formula>
    </cfRule>
    <cfRule type="containsText" dxfId="794" priority="1113" operator="containsText" text="INCUMPLIDA">
      <formula>NOT(ISERROR(SEARCH("INCUMPLIDA",X53)))</formula>
    </cfRule>
    <cfRule type="containsText" dxfId="793" priority="1114" operator="containsText" text="SIN INICIAR">
      <formula>NOT(ISERROR(SEARCH("SIN INICIAR",X53)))</formula>
    </cfRule>
  </conditionalFormatting>
  <conditionalFormatting sqref="X53">
    <cfRule type="containsText" dxfId="792" priority="1105" operator="containsText" text="TERMINADA EXTEMPORÁNEA">
      <formula>NOT(ISERROR(SEARCH("TERMINADA EXTEMPORÁNEA",X53)))</formula>
    </cfRule>
    <cfRule type="containsText" dxfId="791" priority="1106" operator="containsText" text="TERMINADA">
      <formula>NOT(ISERROR(SEARCH("TERMINADA",X53)))</formula>
    </cfRule>
    <cfRule type="containsText" dxfId="790" priority="1107" operator="containsText" text="EN PROCESO">
      <formula>NOT(ISERROR(SEARCH("EN PROCESO",X53)))</formula>
    </cfRule>
    <cfRule type="containsText" dxfId="789" priority="1108" operator="containsText" text="INCUMPLIDA">
      <formula>NOT(ISERROR(SEARCH("INCUMPLIDA",X53)))</formula>
    </cfRule>
    <cfRule type="containsText" dxfId="788" priority="1109" operator="containsText" text="SIN INICIAR">
      <formula>NOT(ISERROR(SEARCH("SIN INICIAR",X53)))</formula>
    </cfRule>
  </conditionalFormatting>
  <conditionalFormatting sqref="X58">
    <cfRule type="containsText" dxfId="787" priority="1100" operator="containsText" text="TERMINADA EXTEMPORÁNEA">
      <formula>NOT(ISERROR(SEARCH("TERMINADA EXTEMPORÁNEA",X58)))</formula>
    </cfRule>
    <cfRule type="containsText" dxfId="786" priority="1101" operator="containsText" text="TERMINADA">
      <formula>NOT(ISERROR(SEARCH("TERMINADA",X58)))</formula>
    </cfRule>
    <cfRule type="containsText" dxfId="785" priority="1102" operator="containsText" text="EN PROCESO">
      <formula>NOT(ISERROR(SEARCH("EN PROCESO",X58)))</formula>
    </cfRule>
    <cfRule type="containsText" dxfId="784" priority="1103" operator="containsText" text="INCUMPLIDA">
      <formula>NOT(ISERROR(SEARCH("INCUMPLIDA",X58)))</formula>
    </cfRule>
    <cfRule type="containsText" dxfId="783" priority="1104" operator="containsText" text="SIN INICIAR">
      <formula>NOT(ISERROR(SEARCH("SIN INICIAR",X58)))</formula>
    </cfRule>
  </conditionalFormatting>
  <conditionalFormatting sqref="X58">
    <cfRule type="containsText" dxfId="782" priority="1095" operator="containsText" text="TERMINADA EXTEMPORÁNEA">
      <formula>NOT(ISERROR(SEARCH("TERMINADA EXTEMPORÁNEA",X58)))</formula>
    </cfRule>
    <cfRule type="containsText" dxfId="781" priority="1096" operator="containsText" text="TERMINADA">
      <formula>NOT(ISERROR(SEARCH("TERMINADA",X58)))</formula>
    </cfRule>
    <cfRule type="containsText" dxfId="780" priority="1097" operator="containsText" text="EN PROCESO">
      <formula>NOT(ISERROR(SEARCH("EN PROCESO",X58)))</formula>
    </cfRule>
    <cfRule type="containsText" dxfId="779" priority="1098" operator="containsText" text="INCUMPLIDA">
      <formula>NOT(ISERROR(SEARCH("INCUMPLIDA",X58)))</formula>
    </cfRule>
    <cfRule type="containsText" dxfId="778" priority="1099" operator="containsText" text="SIN INICIAR">
      <formula>NOT(ISERROR(SEARCH("SIN INICIAR",X58)))</formula>
    </cfRule>
  </conditionalFormatting>
  <conditionalFormatting sqref="X62">
    <cfRule type="containsText" dxfId="777" priority="1070" operator="containsText" text="TERMINADA EXTEMPORÁNEA">
      <formula>NOT(ISERROR(SEARCH("TERMINADA EXTEMPORÁNEA",X62)))</formula>
    </cfRule>
    <cfRule type="containsText" dxfId="776" priority="1071" operator="containsText" text="TERMINADA">
      <formula>NOT(ISERROR(SEARCH("TERMINADA",X62)))</formula>
    </cfRule>
    <cfRule type="containsText" dxfId="775" priority="1072" operator="containsText" text="EN PROCESO">
      <formula>NOT(ISERROR(SEARCH("EN PROCESO",X62)))</formula>
    </cfRule>
    <cfRule type="containsText" dxfId="774" priority="1073" operator="containsText" text="INCUMPLIDA">
      <formula>NOT(ISERROR(SEARCH("INCUMPLIDA",X62)))</formula>
    </cfRule>
    <cfRule type="containsText" dxfId="773" priority="1074" operator="containsText" text="SIN INICIAR">
      <formula>NOT(ISERROR(SEARCH("SIN INICIAR",X62)))</formula>
    </cfRule>
  </conditionalFormatting>
  <conditionalFormatting sqref="X62">
    <cfRule type="containsText" dxfId="772" priority="1065" operator="containsText" text="TERMINADA EXTEMPORÁNEA">
      <formula>NOT(ISERROR(SEARCH("TERMINADA EXTEMPORÁNEA",X62)))</formula>
    </cfRule>
    <cfRule type="containsText" dxfId="771" priority="1066" operator="containsText" text="TERMINADA">
      <formula>NOT(ISERROR(SEARCH("TERMINADA",X62)))</formula>
    </cfRule>
    <cfRule type="containsText" dxfId="770" priority="1067" operator="containsText" text="EN PROCESO">
      <formula>NOT(ISERROR(SEARCH("EN PROCESO",X62)))</formula>
    </cfRule>
    <cfRule type="containsText" dxfId="769" priority="1068" operator="containsText" text="INCUMPLIDA">
      <formula>NOT(ISERROR(SEARCH("INCUMPLIDA",X62)))</formula>
    </cfRule>
    <cfRule type="containsText" dxfId="768" priority="1069" operator="containsText" text="SIN INICIAR">
      <formula>NOT(ISERROR(SEARCH("SIN INICIAR",X62)))</formula>
    </cfRule>
  </conditionalFormatting>
  <conditionalFormatting sqref="X63">
    <cfRule type="containsText" dxfId="767" priority="1060" operator="containsText" text="TERMINADA EXTEMPORÁNEA">
      <formula>NOT(ISERROR(SEARCH("TERMINADA EXTEMPORÁNEA",X63)))</formula>
    </cfRule>
    <cfRule type="containsText" dxfId="766" priority="1061" operator="containsText" text="TERMINADA">
      <formula>NOT(ISERROR(SEARCH("TERMINADA",X63)))</formula>
    </cfRule>
    <cfRule type="containsText" dxfId="765" priority="1062" operator="containsText" text="EN PROCESO">
      <formula>NOT(ISERROR(SEARCH("EN PROCESO",X63)))</formula>
    </cfRule>
    <cfRule type="containsText" dxfId="764" priority="1063" operator="containsText" text="INCUMPLIDA">
      <formula>NOT(ISERROR(SEARCH("INCUMPLIDA",X63)))</formula>
    </cfRule>
    <cfRule type="containsText" dxfId="763" priority="1064" operator="containsText" text="SIN INICIAR">
      <formula>NOT(ISERROR(SEARCH("SIN INICIAR",X63)))</formula>
    </cfRule>
  </conditionalFormatting>
  <conditionalFormatting sqref="X63">
    <cfRule type="containsText" dxfId="762" priority="1055" operator="containsText" text="TERMINADA EXTEMPORÁNEA">
      <formula>NOT(ISERROR(SEARCH("TERMINADA EXTEMPORÁNEA",X63)))</formula>
    </cfRule>
    <cfRule type="containsText" dxfId="761" priority="1056" operator="containsText" text="TERMINADA">
      <formula>NOT(ISERROR(SEARCH("TERMINADA",X63)))</formula>
    </cfRule>
    <cfRule type="containsText" dxfId="760" priority="1057" operator="containsText" text="EN PROCESO">
      <formula>NOT(ISERROR(SEARCH("EN PROCESO",X63)))</formula>
    </cfRule>
    <cfRule type="containsText" dxfId="759" priority="1058" operator="containsText" text="INCUMPLIDA">
      <formula>NOT(ISERROR(SEARCH("INCUMPLIDA",X63)))</formula>
    </cfRule>
    <cfRule type="containsText" dxfId="758" priority="1059" operator="containsText" text="SIN INICIAR">
      <formula>NOT(ISERROR(SEARCH("SIN INICIAR",X63)))</formula>
    </cfRule>
  </conditionalFormatting>
  <conditionalFormatting sqref="X64">
    <cfRule type="containsText" dxfId="757" priority="1050" operator="containsText" text="TERMINADA EXTEMPORÁNEA">
      <formula>NOT(ISERROR(SEARCH("TERMINADA EXTEMPORÁNEA",X64)))</formula>
    </cfRule>
    <cfRule type="containsText" dxfId="756" priority="1051" operator="containsText" text="TERMINADA">
      <formula>NOT(ISERROR(SEARCH("TERMINADA",X64)))</formula>
    </cfRule>
    <cfRule type="containsText" dxfId="755" priority="1052" operator="containsText" text="EN PROCESO">
      <formula>NOT(ISERROR(SEARCH("EN PROCESO",X64)))</formula>
    </cfRule>
    <cfRule type="containsText" dxfId="754" priority="1053" operator="containsText" text="INCUMPLIDA">
      <formula>NOT(ISERROR(SEARCH("INCUMPLIDA",X64)))</formula>
    </cfRule>
    <cfRule type="containsText" dxfId="753" priority="1054" operator="containsText" text="SIN INICIAR">
      <formula>NOT(ISERROR(SEARCH("SIN INICIAR",X64)))</formula>
    </cfRule>
  </conditionalFormatting>
  <conditionalFormatting sqref="X64">
    <cfRule type="containsText" dxfId="752" priority="1045" operator="containsText" text="TERMINADA EXTEMPORÁNEA">
      <formula>NOT(ISERROR(SEARCH("TERMINADA EXTEMPORÁNEA",X64)))</formula>
    </cfRule>
    <cfRule type="containsText" dxfId="751" priority="1046" operator="containsText" text="TERMINADA">
      <formula>NOT(ISERROR(SEARCH("TERMINADA",X64)))</formula>
    </cfRule>
    <cfRule type="containsText" dxfId="750" priority="1047" operator="containsText" text="EN PROCESO">
      <formula>NOT(ISERROR(SEARCH("EN PROCESO",X64)))</formula>
    </cfRule>
    <cfRule type="containsText" dxfId="749" priority="1048" operator="containsText" text="INCUMPLIDA">
      <formula>NOT(ISERROR(SEARCH("INCUMPLIDA",X64)))</formula>
    </cfRule>
    <cfRule type="containsText" dxfId="748" priority="1049" operator="containsText" text="SIN INICIAR">
      <formula>NOT(ISERROR(SEARCH("SIN INICIAR",X64)))</formula>
    </cfRule>
  </conditionalFormatting>
  <conditionalFormatting sqref="X65">
    <cfRule type="containsText" dxfId="747" priority="1040" operator="containsText" text="TERMINADA EXTEMPORÁNEA">
      <formula>NOT(ISERROR(SEARCH("TERMINADA EXTEMPORÁNEA",X65)))</formula>
    </cfRule>
    <cfRule type="containsText" dxfId="746" priority="1041" operator="containsText" text="TERMINADA">
      <formula>NOT(ISERROR(SEARCH("TERMINADA",X65)))</formula>
    </cfRule>
    <cfRule type="containsText" dxfId="745" priority="1042" operator="containsText" text="EN PROCESO">
      <formula>NOT(ISERROR(SEARCH("EN PROCESO",X65)))</formula>
    </cfRule>
    <cfRule type="containsText" dxfId="744" priority="1043" operator="containsText" text="INCUMPLIDA">
      <formula>NOT(ISERROR(SEARCH("INCUMPLIDA",X65)))</formula>
    </cfRule>
    <cfRule type="containsText" dxfId="743" priority="1044" operator="containsText" text="SIN INICIAR">
      <formula>NOT(ISERROR(SEARCH("SIN INICIAR",X65)))</formula>
    </cfRule>
  </conditionalFormatting>
  <conditionalFormatting sqref="X65">
    <cfRule type="containsText" dxfId="742" priority="1035" operator="containsText" text="TERMINADA EXTEMPORÁNEA">
      <formula>NOT(ISERROR(SEARCH("TERMINADA EXTEMPORÁNEA",X65)))</formula>
    </cfRule>
    <cfRule type="containsText" dxfId="741" priority="1036" operator="containsText" text="TERMINADA">
      <formula>NOT(ISERROR(SEARCH("TERMINADA",X65)))</formula>
    </cfRule>
    <cfRule type="containsText" dxfId="740" priority="1037" operator="containsText" text="EN PROCESO">
      <formula>NOT(ISERROR(SEARCH("EN PROCESO",X65)))</formula>
    </cfRule>
    <cfRule type="containsText" dxfId="739" priority="1038" operator="containsText" text="INCUMPLIDA">
      <formula>NOT(ISERROR(SEARCH("INCUMPLIDA",X65)))</formula>
    </cfRule>
    <cfRule type="containsText" dxfId="738" priority="1039" operator="containsText" text="SIN INICIAR">
      <formula>NOT(ISERROR(SEARCH("SIN INICIAR",X65)))</formula>
    </cfRule>
  </conditionalFormatting>
  <conditionalFormatting sqref="X66">
    <cfRule type="containsText" dxfId="737" priority="1030" operator="containsText" text="TERMINADA EXTEMPORÁNEA">
      <formula>NOT(ISERROR(SEARCH("TERMINADA EXTEMPORÁNEA",X66)))</formula>
    </cfRule>
    <cfRule type="containsText" dxfId="736" priority="1031" operator="containsText" text="TERMINADA">
      <formula>NOT(ISERROR(SEARCH("TERMINADA",X66)))</formula>
    </cfRule>
    <cfRule type="containsText" dxfId="735" priority="1032" operator="containsText" text="EN PROCESO">
      <formula>NOT(ISERROR(SEARCH("EN PROCESO",X66)))</formula>
    </cfRule>
    <cfRule type="containsText" dxfId="734" priority="1033" operator="containsText" text="INCUMPLIDA">
      <formula>NOT(ISERROR(SEARCH("INCUMPLIDA",X66)))</formula>
    </cfRule>
    <cfRule type="containsText" dxfId="733" priority="1034" operator="containsText" text="SIN INICIAR">
      <formula>NOT(ISERROR(SEARCH("SIN INICIAR",X66)))</formula>
    </cfRule>
  </conditionalFormatting>
  <conditionalFormatting sqref="X66">
    <cfRule type="containsText" dxfId="732" priority="1025" operator="containsText" text="TERMINADA EXTEMPORÁNEA">
      <formula>NOT(ISERROR(SEARCH("TERMINADA EXTEMPORÁNEA",X66)))</formula>
    </cfRule>
    <cfRule type="containsText" dxfId="731" priority="1026" operator="containsText" text="TERMINADA">
      <formula>NOT(ISERROR(SEARCH("TERMINADA",X66)))</formula>
    </cfRule>
    <cfRule type="containsText" dxfId="730" priority="1027" operator="containsText" text="EN PROCESO">
      <formula>NOT(ISERROR(SEARCH("EN PROCESO",X66)))</formula>
    </cfRule>
    <cfRule type="containsText" dxfId="729" priority="1028" operator="containsText" text="INCUMPLIDA">
      <formula>NOT(ISERROR(SEARCH("INCUMPLIDA",X66)))</formula>
    </cfRule>
    <cfRule type="containsText" dxfId="728" priority="1029" operator="containsText" text="SIN INICIAR">
      <formula>NOT(ISERROR(SEARCH("SIN INICIAR",X66)))</formula>
    </cfRule>
  </conditionalFormatting>
  <conditionalFormatting sqref="X67">
    <cfRule type="containsText" dxfId="727" priority="1020" operator="containsText" text="TERMINADA EXTEMPORÁNEA">
      <formula>NOT(ISERROR(SEARCH("TERMINADA EXTEMPORÁNEA",X67)))</formula>
    </cfRule>
    <cfRule type="containsText" dxfId="726" priority="1021" operator="containsText" text="TERMINADA">
      <formula>NOT(ISERROR(SEARCH("TERMINADA",X67)))</formula>
    </cfRule>
    <cfRule type="containsText" dxfId="725" priority="1022" operator="containsText" text="EN PROCESO">
      <formula>NOT(ISERROR(SEARCH("EN PROCESO",X67)))</formula>
    </cfRule>
    <cfRule type="containsText" dxfId="724" priority="1023" operator="containsText" text="INCUMPLIDA">
      <formula>NOT(ISERROR(SEARCH("INCUMPLIDA",X67)))</formula>
    </cfRule>
    <cfRule type="containsText" dxfId="723" priority="1024" operator="containsText" text="SIN INICIAR">
      <formula>NOT(ISERROR(SEARCH("SIN INICIAR",X67)))</formula>
    </cfRule>
  </conditionalFormatting>
  <conditionalFormatting sqref="X67">
    <cfRule type="containsText" dxfId="722" priority="1015" operator="containsText" text="TERMINADA EXTEMPORÁNEA">
      <formula>NOT(ISERROR(SEARCH("TERMINADA EXTEMPORÁNEA",X67)))</formula>
    </cfRule>
    <cfRule type="containsText" dxfId="721" priority="1016" operator="containsText" text="TERMINADA">
      <formula>NOT(ISERROR(SEARCH("TERMINADA",X67)))</formula>
    </cfRule>
    <cfRule type="containsText" dxfId="720" priority="1017" operator="containsText" text="EN PROCESO">
      <formula>NOT(ISERROR(SEARCH("EN PROCESO",X67)))</formula>
    </cfRule>
    <cfRule type="containsText" dxfId="719" priority="1018" operator="containsText" text="INCUMPLIDA">
      <formula>NOT(ISERROR(SEARCH("INCUMPLIDA",X67)))</formula>
    </cfRule>
    <cfRule type="containsText" dxfId="718" priority="1019" operator="containsText" text="SIN INICIAR">
      <formula>NOT(ISERROR(SEARCH("SIN INICIAR",X67)))</formula>
    </cfRule>
  </conditionalFormatting>
  <conditionalFormatting sqref="X68">
    <cfRule type="containsText" dxfId="717" priority="1010" operator="containsText" text="TERMINADA EXTEMPORÁNEA">
      <formula>NOT(ISERROR(SEARCH("TERMINADA EXTEMPORÁNEA",X68)))</formula>
    </cfRule>
    <cfRule type="containsText" dxfId="716" priority="1011" operator="containsText" text="TERMINADA">
      <formula>NOT(ISERROR(SEARCH("TERMINADA",X68)))</formula>
    </cfRule>
    <cfRule type="containsText" dxfId="715" priority="1012" operator="containsText" text="EN PROCESO">
      <formula>NOT(ISERROR(SEARCH("EN PROCESO",X68)))</formula>
    </cfRule>
    <cfRule type="containsText" dxfId="714" priority="1013" operator="containsText" text="INCUMPLIDA">
      <formula>NOT(ISERROR(SEARCH("INCUMPLIDA",X68)))</formula>
    </cfRule>
    <cfRule type="containsText" dxfId="713" priority="1014" operator="containsText" text="SIN INICIAR">
      <formula>NOT(ISERROR(SEARCH("SIN INICIAR",X68)))</formula>
    </cfRule>
  </conditionalFormatting>
  <conditionalFormatting sqref="X68">
    <cfRule type="containsText" dxfId="712" priority="1005" operator="containsText" text="TERMINADA EXTEMPORÁNEA">
      <formula>NOT(ISERROR(SEARCH("TERMINADA EXTEMPORÁNEA",X68)))</formula>
    </cfRule>
    <cfRule type="containsText" dxfId="711" priority="1006" operator="containsText" text="TERMINADA">
      <formula>NOT(ISERROR(SEARCH("TERMINADA",X68)))</formula>
    </cfRule>
    <cfRule type="containsText" dxfId="710" priority="1007" operator="containsText" text="EN PROCESO">
      <formula>NOT(ISERROR(SEARCH("EN PROCESO",X68)))</formula>
    </cfRule>
    <cfRule type="containsText" dxfId="709" priority="1008" operator="containsText" text="INCUMPLIDA">
      <formula>NOT(ISERROR(SEARCH("INCUMPLIDA",X68)))</formula>
    </cfRule>
    <cfRule type="containsText" dxfId="708" priority="1009" operator="containsText" text="SIN INICIAR">
      <formula>NOT(ISERROR(SEARCH("SIN INICIAR",X68)))</formula>
    </cfRule>
  </conditionalFormatting>
  <conditionalFormatting sqref="Y25">
    <cfRule type="containsText" dxfId="707" priority="1000" operator="containsText" text="TERMINADA EXTEMPORÁNEA">
      <formula>NOT(ISERROR(SEARCH("TERMINADA EXTEMPORÁNEA",Y25)))</formula>
    </cfRule>
    <cfRule type="containsText" dxfId="706" priority="1001" operator="containsText" text="TERMINADA">
      <formula>NOT(ISERROR(SEARCH("TERMINADA",Y25)))</formula>
    </cfRule>
    <cfRule type="containsText" dxfId="705" priority="1002" operator="containsText" text="EN PROCESO">
      <formula>NOT(ISERROR(SEARCH("EN PROCESO",Y25)))</formula>
    </cfRule>
    <cfRule type="containsText" dxfId="704" priority="1003" operator="containsText" text="INCUMPLIDA">
      <formula>NOT(ISERROR(SEARCH("INCUMPLIDA",Y25)))</formula>
    </cfRule>
    <cfRule type="containsText" dxfId="703" priority="1004" operator="containsText" text="SIN INICIAR">
      <formula>NOT(ISERROR(SEARCH("SIN INICIAR",Y25)))</formula>
    </cfRule>
  </conditionalFormatting>
  <conditionalFormatting sqref="Y25">
    <cfRule type="containsText" dxfId="702" priority="999" operator="containsText" text="ABIERTA">
      <formula>NOT(ISERROR(SEARCH("ABIERTA",Y25)))</formula>
    </cfRule>
  </conditionalFormatting>
  <conditionalFormatting sqref="AD10">
    <cfRule type="containsText" dxfId="701" priority="994" operator="containsText" text="TERMINADA EXTEMPORÁNEA">
      <formula>NOT(ISERROR(SEARCH("TERMINADA EXTEMPORÁNEA",AD10)))</formula>
    </cfRule>
    <cfRule type="containsText" dxfId="700" priority="995" operator="containsText" text="TERMINADA">
      <formula>NOT(ISERROR(SEARCH("TERMINADA",AD10)))</formula>
    </cfRule>
    <cfRule type="containsText" dxfId="699" priority="996" operator="containsText" text="EN PROCESO">
      <formula>NOT(ISERROR(SEARCH("EN PROCESO",AD10)))</formula>
    </cfRule>
    <cfRule type="containsText" dxfId="698" priority="997" operator="containsText" text="INCUMPLIDA">
      <formula>NOT(ISERROR(SEARCH("INCUMPLIDA",AD10)))</formula>
    </cfRule>
    <cfRule type="containsText" dxfId="697" priority="998" operator="containsText" text="SIN INICIAR">
      <formula>NOT(ISERROR(SEARCH("SIN INICIAR",AD10)))</formula>
    </cfRule>
  </conditionalFormatting>
  <conditionalFormatting sqref="AD12">
    <cfRule type="containsText" dxfId="696" priority="989" operator="containsText" text="TERMINADA EXTEMPORÁNEA">
      <formula>NOT(ISERROR(SEARCH("TERMINADA EXTEMPORÁNEA",AD12)))</formula>
    </cfRule>
    <cfRule type="containsText" dxfId="695" priority="990" operator="containsText" text="TERMINADA">
      <formula>NOT(ISERROR(SEARCH("TERMINADA",AD12)))</formula>
    </cfRule>
    <cfRule type="containsText" dxfId="694" priority="991" operator="containsText" text="EN PROCESO">
      <formula>NOT(ISERROR(SEARCH("EN PROCESO",AD12)))</formula>
    </cfRule>
    <cfRule type="containsText" dxfId="693" priority="992" operator="containsText" text="INCUMPLIDA">
      <formula>NOT(ISERROR(SEARCH("INCUMPLIDA",AD12)))</formula>
    </cfRule>
    <cfRule type="containsText" dxfId="692" priority="993" operator="containsText" text="SIN INICIAR">
      <formula>NOT(ISERROR(SEARCH("SIN INICIAR",AD12)))</formula>
    </cfRule>
  </conditionalFormatting>
  <conditionalFormatting sqref="AD11">
    <cfRule type="containsText" dxfId="691" priority="984" operator="containsText" text="TERMINADA EXTEMPORÁNEA">
      <formula>NOT(ISERROR(SEARCH("TERMINADA EXTEMPORÁNEA",AD11)))</formula>
    </cfRule>
    <cfRule type="containsText" dxfId="690" priority="985" operator="containsText" text="TERMINADA">
      <formula>NOT(ISERROR(SEARCH("TERMINADA",AD11)))</formula>
    </cfRule>
    <cfRule type="containsText" dxfId="689" priority="986" operator="containsText" text="EN PROCESO">
      <formula>NOT(ISERROR(SEARCH("EN PROCESO",AD11)))</formula>
    </cfRule>
    <cfRule type="containsText" dxfId="688" priority="987" operator="containsText" text="INCUMPLIDA">
      <formula>NOT(ISERROR(SEARCH("INCUMPLIDA",AD11)))</formula>
    </cfRule>
    <cfRule type="containsText" dxfId="687" priority="988" operator="containsText" text="SIN INICIAR">
      <formula>NOT(ISERROR(SEARCH("SIN INICIAR",AD11)))</formula>
    </cfRule>
  </conditionalFormatting>
  <conditionalFormatting sqref="AD13">
    <cfRule type="containsText" dxfId="686" priority="979" operator="containsText" text="TERMINADA EXTEMPORÁNEA">
      <formula>NOT(ISERROR(SEARCH("TERMINADA EXTEMPORÁNEA",AD13)))</formula>
    </cfRule>
    <cfRule type="containsText" dxfId="685" priority="980" operator="containsText" text="TERMINADA">
      <formula>NOT(ISERROR(SEARCH("TERMINADA",AD13)))</formula>
    </cfRule>
    <cfRule type="containsText" dxfId="684" priority="981" operator="containsText" text="EN PROCESO">
      <formula>NOT(ISERROR(SEARCH("EN PROCESO",AD13)))</formula>
    </cfRule>
    <cfRule type="containsText" dxfId="683" priority="982" operator="containsText" text="INCUMPLIDA">
      <formula>NOT(ISERROR(SEARCH("INCUMPLIDA",AD13)))</formula>
    </cfRule>
    <cfRule type="containsText" dxfId="682" priority="983" operator="containsText" text="SIN INICIAR">
      <formula>NOT(ISERROR(SEARCH("SIN INICIAR",AD13)))</formula>
    </cfRule>
  </conditionalFormatting>
  <conditionalFormatting sqref="AD41">
    <cfRule type="containsText" dxfId="681" priority="965" operator="containsText" text="TERMINADA EXTEMPORÁNEA">
      <formula>NOT(ISERROR(SEARCH("TERMINADA EXTEMPORÁNEA",AD41)))</formula>
    </cfRule>
    <cfRule type="containsText" dxfId="680" priority="966" operator="containsText" text="TERMINADA">
      <formula>NOT(ISERROR(SEARCH("TERMINADA",AD41)))</formula>
    </cfRule>
    <cfRule type="containsText" dxfId="679" priority="967" operator="containsText" text="EN PROCESO">
      <formula>NOT(ISERROR(SEARCH("EN PROCESO",AD41)))</formula>
    </cfRule>
    <cfRule type="containsText" dxfId="678" priority="968" operator="containsText" text="INCUMPLIDA">
      <formula>NOT(ISERROR(SEARCH("INCUMPLIDA",AD41)))</formula>
    </cfRule>
    <cfRule type="containsText" dxfId="677" priority="969" operator="containsText" text="SIN INICIAR">
      <formula>NOT(ISERROR(SEARCH("SIN INICIAR",AD41)))</formula>
    </cfRule>
  </conditionalFormatting>
  <conditionalFormatting sqref="AD100">
    <cfRule type="containsText" dxfId="676" priority="901" operator="containsText" text="SIN INICIAR">
      <formula>NOT(ISERROR(SEARCH("SIN INICIAR",AD100)))</formula>
    </cfRule>
  </conditionalFormatting>
  <conditionalFormatting sqref="AD100">
    <cfRule type="containsText" dxfId="675" priority="900" operator="containsText" text="INCUMPLIDA">
      <formula>NOT(ISERROR(SEARCH("INCUMPLIDA",AD100)))</formula>
    </cfRule>
  </conditionalFormatting>
  <conditionalFormatting sqref="AD100">
    <cfRule type="containsText" dxfId="674" priority="899" operator="containsText" text="ABIERTA">
      <formula>NOT(ISERROR(SEARCH("ABIERTA",AD100)))</formula>
    </cfRule>
  </conditionalFormatting>
  <conditionalFormatting sqref="AD100">
    <cfRule type="containsText" dxfId="673" priority="898" operator="containsText" text="PENDIENTE">
      <formula>NOT(ISERROR(SEARCH("PENDIENTE",AD100)))</formula>
    </cfRule>
  </conditionalFormatting>
  <conditionalFormatting sqref="AD100">
    <cfRule type="containsText" dxfId="672" priority="897" operator="containsText" text="TERMINADA">
      <formula>NOT(ISERROR(SEARCH("TERMINADA",AD100)))</formula>
    </cfRule>
  </conditionalFormatting>
  <conditionalFormatting sqref="AD100">
    <cfRule type="containsText" dxfId="671" priority="896" operator="containsText" text="TERMINADA EXTEMPORÁNEA">
      <formula>NOT(ISERROR(SEARCH("TERMINADA EXTEMPORÁNEA",AD100)))</formula>
    </cfRule>
  </conditionalFormatting>
  <conditionalFormatting sqref="AD100">
    <cfRule type="containsText" dxfId="670" priority="895" operator="containsText" text="CERRADA">
      <formula>NOT(ISERROR(SEARCH("CERRADA",AD100)))</formula>
    </cfRule>
  </conditionalFormatting>
  <conditionalFormatting sqref="AD100">
    <cfRule type="containsText" dxfId="669" priority="894" operator="containsText" text="CUMPLIDA">
      <formula>NOT(ISERROR(SEARCH("CUMPLIDA",AD100)))</formula>
    </cfRule>
  </conditionalFormatting>
  <conditionalFormatting sqref="AD100">
    <cfRule type="containsText" dxfId="668" priority="893" operator="containsText" text="EN PROCESO">
      <formula>NOT(ISERROR(SEARCH("EN PROCESO",AD100)))</formula>
    </cfRule>
  </conditionalFormatting>
  <conditionalFormatting sqref="AD101:AD102">
    <cfRule type="containsText" dxfId="667" priority="892" operator="containsText" text="SIN INICIAR">
      <formula>NOT(ISERROR(SEARCH("SIN INICIAR",AD101)))</formula>
    </cfRule>
  </conditionalFormatting>
  <conditionalFormatting sqref="AD101:AD102">
    <cfRule type="containsText" dxfId="666" priority="891" operator="containsText" text="INCUMPLIDA">
      <formula>NOT(ISERROR(SEARCH("INCUMPLIDA",AD101)))</formula>
    </cfRule>
  </conditionalFormatting>
  <conditionalFormatting sqref="AD101:AD102">
    <cfRule type="containsText" dxfId="665" priority="890" operator="containsText" text="ABIERTA">
      <formula>NOT(ISERROR(SEARCH("ABIERTA",AD101)))</formula>
    </cfRule>
  </conditionalFormatting>
  <conditionalFormatting sqref="AD101:AD102">
    <cfRule type="containsText" dxfId="664" priority="889" operator="containsText" text="PENDIENTE">
      <formula>NOT(ISERROR(SEARCH("PENDIENTE",AD101)))</formula>
    </cfRule>
  </conditionalFormatting>
  <conditionalFormatting sqref="AD101:AD102">
    <cfRule type="containsText" dxfId="663" priority="888" operator="containsText" text="TERMINADA">
      <formula>NOT(ISERROR(SEARCH("TERMINADA",AD101)))</formula>
    </cfRule>
  </conditionalFormatting>
  <conditionalFormatting sqref="AD101:AD102">
    <cfRule type="containsText" dxfId="662" priority="887" operator="containsText" text="TERMINADA EXTEMPORÁNEA">
      <formula>NOT(ISERROR(SEARCH("TERMINADA EXTEMPORÁNEA",AD101)))</formula>
    </cfRule>
  </conditionalFormatting>
  <conditionalFormatting sqref="AD101:AD102">
    <cfRule type="containsText" dxfId="661" priority="886" operator="containsText" text="CERRADA">
      <formula>NOT(ISERROR(SEARCH("CERRADA",AD101)))</formula>
    </cfRule>
  </conditionalFormatting>
  <conditionalFormatting sqref="AD101:AD102">
    <cfRule type="containsText" dxfId="660" priority="885" operator="containsText" text="CUMPLIDA">
      <formula>NOT(ISERROR(SEARCH("CUMPLIDA",AD101)))</formula>
    </cfRule>
  </conditionalFormatting>
  <conditionalFormatting sqref="AD101:AD102">
    <cfRule type="containsText" dxfId="659" priority="884" operator="containsText" text="EN PROCESO">
      <formula>NOT(ISERROR(SEARCH("EN PROCESO",AD101)))</formula>
    </cfRule>
  </conditionalFormatting>
  <conditionalFormatting sqref="AD14">
    <cfRule type="containsText" dxfId="658" priority="879" operator="containsText" text="TERMINADA EXTEMPORÁNEA">
      <formula>NOT(ISERROR(SEARCH("TERMINADA EXTEMPORÁNEA",AD14)))</formula>
    </cfRule>
    <cfRule type="containsText" dxfId="657" priority="880" operator="containsText" text="TERMINADA">
      <formula>NOT(ISERROR(SEARCH("TERMINADA",AD14)))</formula>
    </cfRule>
    <cfRule type="containsText" dxfId="656" priority="881" operator="containsText" text="EN PROCESO">
      <formula>NOT(ISERROR(SEARCH("EN PROCESO",AD14)))</formula>
    </cfRule>
    <cfRule type="containsText" dxfId="655" priority="882" operator="containsText" text="INCUMPLIDA">
      <formula>NOT(ISERROR(SEARCH("INCUMPLIDA",AD14)))</formula>
    </cfRule>
    <cfRule type="containsText" dxfId="654" priority="883" operator="containsText" text="SIN INICIAR">
      <formula>NOT(ISERROR(SEARCH("SIN INICIAR",AD14)))</formula>
    </cfRule>
  </conditionalFormatting>
  <conditionalFormatting sqref="AD16">
    <cfRule type="containsText" dxfId="653" priority="874" operator="containsText" text="TERMINADA EXTEMPORÁNEA">
      <formula>NOT(ISERROR(SEARCH("TERMINADA EXTEMPORÁNEA",AD16)))</formula>
    </cfRule>
    <cfRule type="containsText" dxfId="652" priority="875" operator="containsText" text="TERMINADA">
      <formula>NOT(ISERROR(SEARCH("TERMINADA",AD16)))</formula>
    </cfRule>
    <cfRule type="containsText" dxfId="651" priority="876" operator="containsText" text="EN PROCESO">
      <formula>NOT(ISERROR(SEARCH("EN PROCESO",AD16)))</formula>
    </cfRule>
    <cfRule type="containsText" dxfId="650" priority="877" operator="containsText" text="INCUMPLIDA">
      <formula>NOT(ISERROR(SEARCH("INCUMPLIDA",AD16)))</formula>
    </cfRule>
    <cfRule type="containsText" dxfId="649" priority="878" operator="containsText" text="SIN INICIAR">
      <formula>NOT(ISERROR(SEARCH("SIN INICIAR",AD16)))</formula>
    </cfRule>
  </conditionalFormatting>
  <conditionalFormatting sqref="AD17">
    <cfRule type="containsText" dxfId="648" priority="869" operator="containsText" text="TERMINADA EXTEMPORÁNEA">
      <formula>NOT(ISERROR(SEARCH("TERMINADA EXTEMPORÁNEA",AD17)))</formula>
    </cfRule>
    <cfRule type="containsText" dxfId="647" priority="870" operator="containsText" text="TERMINADA">
      <formula>NOT(ISERROR(SEARCH("TERMINADA",AD17)))</formula>
    </cfRule>
    <cfRule type="containsText" dxfId="646" priority="871" operator="containsText" text="EN PROCESO">
      <formula>NOT(ISERROR(SEARCH("EN PROCESO",AD17)))</formula>
    </cfRule>
    <cfRule type="containsText" dxfId="645" priority="872" operator="containsText" text="INCUMPLIDA">
      <formula>NOT(ISERROR(SEARCH("INCUMPLIDA",AD17)))</formula>
    </cfRule>
    <cfRule type="containsText" dxfId="644" priority="873" operator="containsText" text="SIN INICIAR">
      <formula>NOT(ISERROR(SEARCH("SIN INICIAR",AD17)))</formula>
    </cfRule>
  </conditionalFormatting>
  <conditionalFormatting sqref="AD19">
    <cfRule type="containsText" dxfId="643" priority="864" operator="containsText" text="TERMINADA EXTEMPORÁNEA">
      <formula>NOT(ISERROR(SEARCH("TERMINADA EXTEMPORÁNEA",AD19)))</formula>
    </cfRule>
    <cfRule type="containsText" dxfId="642" priority="865" operator="containsText" text="TERMINADA">
      <formula>NOT(ISERROR(SEARCH("TERMINADA",AD19)))</formula>
    </cfRule>
    <cfRule type="containsText" dxfId="641" priority="866" operator="containsText" text="EN PROCESO">
      <formula>NOT(ISERROR(SEARCH("EN PROCESO",AD19)))</formula>
    </cfRule>
    <cfRule type="containsText" dxfId="640" priority="867" operator="containsText" text="INCUMPLIDA">
      <formula>NOT(ISERROR(SEARCH("INCUMPLIDA",AD19)))</formula>
    </cfRule>
    <cfRule type="containsText" dxfId="639" priority="868" operator="containsText" text="SIN INICIAR">
      <formula>NOT(ISERROR(SEARCH("SIN INICIAR",AD19)))</formula>
    </cfRule>
  </conditionalFormatting>
  <conditionalFormatting sqref="AD20">
    <cfRule type="containsText" dxfId="638" priority="859" operator="containsText" text="TERMINADA EXTEMPORÁNEA">
      <formula>NOT(ISERROR(SEARCH("TERMINADA EXTEMPORÁNEA",AD20)))</formula>
    </cfRule>
    <cfRule type="containsText" dxfId="637" priority="860" operator="containsText" text="TERMINADA">
      <formula>NOT(ISERROR(SEARCH("TERMINADA",AD20)))</formula>
    </cfRule>
    <cfRule type="containsText" dxfId="636" priority="861" operator="containsText" text="EN PROCESO">
      <formula>NOT(ISERROR(SEARCH("EN PROCESO",AD20)))</formula>
    </cfRule>
    <cfRule type="containsText" dxfId="635" priority="862" operator="containsText" text="INCUMPLIDA">
      <formula>NOT(ISERROR(SEARCH("INCUMPLIDA",AD20)))</formula>
    </cfRule>
    <cfRule type="containsText" dxfId="634" priority="863" operator="containsText" text="SIN INICIAR">
      <formula>NOT(ISERROR(SEARCH("SIN INICIAR",AD20)))</formula>
    </cfRule>
  </conditionalFormatting>
  <conditionalFormatting sqref="AD21:AD24">
    <cfRule type="containsText" dxfId="633" priority="854" operator="containsText" text="TERMINADA EXTEMPORÁNEA">
      <formula>NOT(ISERROR(SEARCH("TERMINADA EXTEMPORÁNEA",AD21)))</formula>
    </cfRule>
    <cfRule type="containsText" dxfId="632" priority="855" operator="containsText" text="TERMINADA">
      <formula>NOT(ISERROR(SEARCH("TERMINADA",AD21)))</formula>
    </cfRule>
    <cfRule type="containsText" dxfId="631" priority="856" operator="containsText" text="EN PROCESO">
      <formula>NOT(ISERROR(SEARCH("EN PROCESO",AD21)))</formula>
    </cfRule>
    <cfRule type="containsText" dxfId="630" priority="857" operator="containsText" text="INCUMPLIDA">
      <formula>NOT(ISERROR(SEARCH("INCUMPLIDA",AD21)))</formula>
    </cfRule>
    <cfRule type="containsText" dxfId="629" priority="858" operator="containsText" text="SIN INICIAR">
      <formula>NOT(ISERROR(SEARCH("SIN INICIAR",AD21)))</formula>
    </cfRule>
  </conditionalFormatting>
  <conditionalFormatting sqref="AD26:AD29">
    <cfRule type="containsText" dxfId="628" priority="849" operator="containsText" text="TERMINADA EXTEMPORÁNEA">
      <formula>NOT(ISERROR(SEARCH("TERMINADA EXTEMPORÁNEA",AD26)))</formula>
    </cfRule>
    <cfRule type="containsText" dxfId="627" priority="850" operator="containsText" text="TERMINADA">
      <formula>NOT(ISERROR(SEARCH("TERMINADA",AD26)))</formula>
    </cfRule>
    <cfRule type="containsText" dxfId="626" priority="851" operator="containsText" text="EN PROCESO">
      <formula>NOT(ISERROR(SEARCH("EN PROCESO",AD26)))</formula>
    </cfRule>
    <cfRule type="containsText" dxfId="625" priority="852" operator="containsText" text="INCUMPLIDA">
      <formula>NOT(ISERROR(SEARCH("INCUMPLIDA",AD26)))</formula>
    </cfRule>
    <cfRule type="containsText" dxfId="624" priority="853" operator="containsText" text="SIN INICIAR">
      <formula>NOT(ISERROR(SEARCH("SIN INICIAR",AD26)))</formula>
    </cfRule>
  </conditionalFormatting>
  <conditionalFormatting sqref="AD30">
    <cfRule type="containsText" dxfId="623" priority="844" operator="containsText" text="TERMINADA EXTEMPORÁNEA">
      <formula>NOT(ISERROR(SEARCH("TERMINADA EXTEMPORÁNEA",AD30)))</formula>
    </cfRule>
    <cfRule type="containsText" dxfId="622" priority="845" operator="containsText" text="TERMINADA">
      <formula>NOT(ISERROR(SEARCH("TERMINADA",AD30)))</formula>
    </cfRule>
    <cfRule type="containsText" dxfId="621" priority="846" operator="containsText" text="EN PROCESO">
      <formula>NOT(ISERROR(SEARCH("EN PROCESO",AD30)))</formula>
    </cfRule>
    <cfRule type="containsText" dxfId="620" priority="847" operator="containsText" text="INCUMPLIDA">
      <formula>NOT(ISERROR(SEARCH("INCUMPLIDA",AD30)))</formula>
    </cfRule>
    <cfRule type="containsText" dxfId="619" priority="848" operator="containsText" text="SIN INICIAR">
      <formula>NOT(ISERROR(SEARCH("SIN INICIAR",AD30)))</formula>
    </cfRule>
  </conditionalFormatting>
  <conditionalFormatting sqref="AD32">
    <cfRule type="containsText" dxfId="618" priority="839" operator="containsText" text="TERMINADA EXTEMPORÁNEA">
      <formula>NOT(ISERROR(SEARCH("TERMINADA EXTEMPORÁNEA",AD32)))</formula>
    </cfRule>
    <cfRule type="containsText" dxfId="617" priority="840" operator="containsText" text="TERMINADA">
      <formula>NOT(ISERROR(SEARCH("TERMINADA",AD32)))</formula>
    </cfRule>
    <cfRule type="containsText" dxfId="616" priority="841" operator="containsText" text="EN PROCESO">
      <formula>NOT(ISERROR(SEARCH("EN PROCESO",AD32)))</formula>
    </cfRule>
    <cfRule type="containsText" dxfId="615" priority="842" operator="containsText" text="INCUMPLIDA">
      <formula>NOT(ISERROR(SEARCH("INCUMPLIDA",AD32)))</formula>
    </cfRule>
    <cfRule type="containsText" dxfId="614" priority="843" operator="containsText" text="SIN INICIAR">
      <formula>NOT(ISERROR(SEARCH("SIN INICIAR",AD32)))</formula>
    </cfRule>
  </conditionalFormatting>
  <conditionalFormatting sqref="AD42:AD44">
    <cfRule type="containsText" dxfId="613" priority="834" operator="containsText" text="TERMINADA EXTEMPORÁNEA">
      <formula>NOT(ISERROR(SEARCH("TERMINADA EXTEMPORÁNEA",AD42)))</formula>
    </cfRule>
    <cfRule type="containsText" dxfId="612" priority="835" operator="containsText" text="TERMINADA">
      <formula>NOT(ISERROR(SEARCH("TERMINADA",AD42)))</formula>
    </cfRule>
    <cfRule type="containsText" dxfId="611" priority="836" operator="containsText" text="EN PROCESO">
      <formula>NOT(ISERROR(SEARCH("EN PROCESO",AD42)))</formula>
    </cfRule>
    <cfRule type="containsText" dxfId="610" priority="837" operator="containsText" text="INCUMPLIDA">
      <formula>NOT(ISERROR(SEARCH("INCUMPLIDA",AD42)))</formula>
    </cfRule>
    <cfRule type="containsText" dxfId="609" priority="838" operator="containsText" text="SIN INICIAR">
      <formula>NOT(ISERROR(SEARCH("SIN INICIAR",AD42)))</formula>
    </cfRule>
  </conditionalFormatting>
  <conditionalFormatting sqref="AD62:AD64">
    <cfRule type="containsText" dxfId="608" priority="829" operator="containsText" text="TERMINADA EXTEMPORÁNEA">
      <formula>NOT(ISERROR(SEARCH("TERMINADA EXTEMPORÁNEA",AD62)))</formula>
    </cfRule>
    <cfRule type="containsText" dxfId="607" priority="830" operator="containsText" text="TERMINADA">
      <formula>NOT(ISERROR(SEARCH("TERMINADA",AD62)))</formula>
    </cfRule>
    <cfRule type="containsText" dxfId="606" priority="831" operator="containsText" text="EN PROCESO">
      <formula>NOT(ISERROR(SEARCH("EN PROCESO",AD62)))</formula>
    </cfRule>
    <cfRule type="containsText" dxfId="605" priority="832" operator="containsText" text="INCUMPLIDA">
      <formula>NOT(ISERROR(SEARCH("INCUMPLIDA",AD62)))</formula>
    </cfRule>
    <cfRule type="containsText" dxfId="604" priority="833" operator="containsText" text="SIN INICIAR">
      <formula>NOT(ISERROR(SEARCH("SIN INICIAR",AD62)))</formula>
    </cfRule>
  </conditionalFormatting>
  <conditionalFormatting sqref="AD15">
    <cfRule type="containsText" dxfId="603" priority="824" operator="containsText" text="TERMINADA EXTEMPORÁNEA">
      <formula>NOT(ISERROR(SEARCH("TERMINADA EXTEMPORÁNEA",AD15)))</formula>
    </cfRule>
    <cfRule type="containsText" dxfId="602" priority="825" operator="containsText" text="TERMINADA">
      <formula>NOT(ISERROR(SEARCH("TERMINADA",AD15)))</formula>
    </cfRule>
    <cfRule type="containsText" dxfId="601" priority="826" operator="containsText" text="EN PROCESO">
      <formula>NOT(ISERROR(SEARCH("EN PROCESO",AD15)))</formula>
    </cfRule>
    <cfRule type="containsText" dxfId="600" priority="827" operator="containsText" text="INCUMPLIDA">
      <formula>NOT(ISERROR(SEARCH("INCUMPLIDA",AD15)))</formula>
    </cfRule>
    <cfRule type="containsText" dxfId="599" priority="828" operator="containsText" text="SIN INICIAR">
      <formula>NOT(ISERROR(SEARCH("SIN INICIAR",AD15)))</formula>
    </cfRule>
  </conditionalFormatting>
  <conditionalFormatting sqref="AD18">
    <cfRule type="containsText" dxfId="598" priority="819" operator="containsText" text="TERMINADA EXTEMPORÁNEA">
      <formula>NOT(ISERROR(SEARCH("TERMINADA EXTEMPORÁNEA",AD18)))</formula>
    </cfRule>
    <cfRule type="containsText" dxfId="597" priority="820" operator="containsText" text="TERMINADA">
      <formula>NOT(ISERROR(SEARCH("TERMINADA",AD18)))</formula>
    </cfRule>
    <cfRule type="containsText" dxfId="596" priority="821" operator="containsText" text="EN PROCESO">
      <formula>NOT(ISERROR(SEARCH("EN PROCESO",AD18)))</formula>
    </cfRule>
    <cfRule type="containsText" dxfId="595" priority="822" operator="containsText" text="INCUMPLIDA">
      <formula>NOT(ISERROR(SEARCH("INCUMPLIDA",AD18)))</formula>
    </cfRule>
    <cfRule type="containsText" dxfId="594" priority="823" operator="containsText" text="SIN INICIAR">
      <formula>NOT(ISERROR(SEARCH("SIN INICIAR",AD18)))</formula>
    </cfRule>
  </conditionalFormatting>
  <conditionalFormatting sqref="AD25">
    <cfRule type="containsText" dxfId="593" priority="814" operator="containsText" text="TERMINADA EXTEMPORÁNEA">
      <formula>NOT(ISERROR(SEARCH("TERMINADA EXTEMPORÁNEA",AD25)))</formula>
    </cfRule>
    <cfRule type="containsText" dxfId="592" priority="815" operator="containsText" text="TERMINADA">
      <formula>NOT(ISERROR(SEARCH("TERMINADA",AD25)))</formula>
    </cfRule>
    <cfRule type="containsText" dxfId="591" priority="816" operator="containsText" text="EN PROCESO">
      <formula>NOT(ISERROR(SEARCH("EN PROCESO",AD25)))</formula>
    </cfRule>
    <cfRule type="containsText" dxfId="590" priority="817" operator="containsText" text="INCUMPLIDA">
      <formula>NOT(ISERROR(SEARCH("INCUMPLIDA",AD25)))</formula>
    </cfRule>
    <cfRule type="containsText" dxfId="589" priority="818" operator="containsText" text="SIN INICIAR">
      <formula>NOT(ISERROR(SEARCH("SIN INICIAR",AD25)))</formula>
    </cfRule>
  </conditionalFormatting>
  <conditionalFormatting sqref="AD81">
    <cfRule type="containsText" dxfId="588" priority="799" operator="containsText" text="TERMINADA EXTEMPORÁNEA">
      <formula>NOT(ISERROR(SEARCH("TERMINADA EXTEMPORÁNEA",AD81)))</formula>
    </cfRule>
    <cfRule type="containsText" dxfId="587" priority="800" operator="containsText" text="TERMINADA">
      <formula>NOT(ISERROR(SEARCH("TERMINADA",AD81)))</formula>
    </cfRule>
    <cfRule type="containsText" dxfId="586" priority="801" operator="containsText" text="EN PROCESO">
      <formula>NOT(ISERROR(SEARCH("EN PROCESO",AD81)))</formula>
    </cfRule>
    <cfRule type="containsText" dxfId="585" priority="802" operator="containsText" text="INCUMPLIDA">
      <formula>NOT(ISERROR(SEARCH("INCUMPLIDA",AD81)))</formula>
    </cfRule>
    <cfRule type="containsText" dxfId="584" priority="803" operator="containsText" text="SIN INICIAR">
      <formula>NOT(ISERROR(SEARCH("SIN INICIAR",AD81)))</formula>
    </cfRule>
  </conditionalFormatting>
  <conditionalFormatting sqref="AD47">
    <cfRule type="containsText" dxfId="583" priority="794" operator="containsText" text="TERMINADA EXTEMPORÁNEA">
      <formula>NOT(ISERROR(SEARCH("TERMINADA EXTEMPORÁNEA",AD47)))</formula>
    </cfRule>
    <cfRule type="containsText" dxfId="582" priority="795" operator="containsText" text="TERMINADA">
      <formula>NOT(ISERROR(SEARCH("TERMINADA",AD47)))</formula>
    </cfRule>
    <cfRule type="containsText" dxfId="581" priority="796" operator="containsText" text="EN PROCESO">
      <formula>NOT(ISERROR(SEARCH("EN PROCESO",AD47)))</formula>
    </cfRule>
    <cfRule type="containsText" dxfId="580" priority="797" operator="containsText" text="INCUMPLIDA">
      <formula>NOT(ISERROR(SEARCH("INCUMPLIDA",AD47)))</formula>
    </cfRule>
    <cfRule type="containsText" dxfId="579" priority="798" operator="containsText" text="SIN INICIAR">
      <formula>NOT(ISERROR(SEARCH("SIN INICIAR",AD47)))</formula>
    </cfRule>
  </conditionalFormatting>
  <conditionalFormatting sqref="AD52">
    <cfRule type="containsText" dxfId="578" priority="789" operator="containsText" text="TERMINADA EXTEMPORÁNEA">
      <formula>NOT(ISERROR(SEARCH("TERMINADA EXTEMPORÁNEA",AD52)))</formula>
    </cfRule>
    <cfRule type="containsText" dxfId="577" priority="790" operator="containsText" text="TERMINADA">
      <formula>NOT(ISERROR(SEARCH("TERMINADA",AD52)))</formula>
    </cfRule>
    <cfRule type="containsText" dxfId="576" priority="791" operator="containsText" text="EN PROCESO">
      <formula>NOT(ISERROR(SEARCH("EN PROCESO",AD52)))</formula>
    </cfRule>
    <cfRule type="containsText" dxfId="575" priority="792" operator="containsText" text="INCUMPLIDA">
      <formula>NOT(ISERROR(SEARCH("INCUMPLIDA",AD52)))</formula>
    </cfRule>
    <cfRule type="containsText" dxfId="574" priority="793" operator="containsText" text="SIN INICIAR">
      <formula>NOT(ISERROR(SEARCH("SIN INICIAR",AD52)))</formula>
    </cfRule>
  </conditionalFormatting>
  <conditionalFormatting sqref="AD55:AD56">
    <cfRule type="containsText" dxfId="573" priority="784" operator="containsText" text="TERMINADA EXTEMPORÁNEA">
      <formula>NOT(ISERROR(SEARCH("TERMINADA EXTEMPORÁNEA",AD55)))</formula>
    </cfRule>
    <cfRule type="containsText" dxfId="572" priority="785" operator="containsText" text="TERMINADA">
      <formula>NOT(ISERROR(SEARCH("TERMINADA",AD55)))</formula>
    </cfRule>
    <cfRule type="containsText" dxfId="571" priority="786" operator="containsText" text="EN PROCESO">
      <formula>NOT(ISERROR(SEARCH("EN PROCESO",AD55)))</formula>
    </cfRule>
    <cfRule type="containsText" dxfId="570" priority="787" operator="containsText" text="INCUMPLIDA">
      <formula>NOT(ISERROR(SEARCH("INCUMPLIDA",AD55)))</formula>
    </cfRule>
    <cfRule type="containsText" dxfId="569" priority="788" operator="containsText" text="SIN INICIAR">
      <formula>NOT(ISERROR(SEARCH("SIN INICIAR",AD55)))</formula>
    </cfRule>
  </conditionalFormatting>
  <conditionalFormatting sqref="AD61">
    <cfRule type="containsText" dxfId="568" priority="779" operator="containsText" text="TERMINADA EXTEMPORÁNEA">
      <formula>NOT(ISERROR(SEARCH("TERMINADA EXTEMPORÁNEA",AD61)))</formula>
    </cfRule>
    <cfRule type="containsText" dxfId="567" priority="780" operator="containsText" text="TERMINADA">
      <formula>NOT(ISERROR(SEARCH("TERMINADA",AD61)))</formula>
    </cfRule>
    <cfRule type="containsText" dxfId="566" priority="781" operator="containsText" text="EN PROCESO">
      <formula>NOT(ISERROR(SEARCH("EN PROCESO",AD61)))</formula>
    </cfRule>
    <cfRule type="containsText" dxfId="565" priority="782" operator="containsText" text="INCUMPLIDA">
      <formula>NOT(ISERROR(SEARCH("INCUMPLIDA",AD61)))</formula>
    </cfRule>
    <cfRule type="containsText" dxfId="564" priority="783" operator="containsText" text="SIN INICIAR">
      <formula>NOT(ISERROR(SEARCH("SIN INICIAR",AD61)))</formula>
    </cfRule>
  </conditionalFormatting>
  <conditionalFormatting sqref="AD73">
    <cfRule type="containsText" dxfId="563" priority="774" operator="containsText" text="TERMINADA EXTEMPORÁNEA">
      <formula>NOT(ISERROR(SEARCH("TERMINADA EXTEMPORÁNEA",AD73)))</formula>
    </cfRule>
    <cfRule type="containsText" dxfId="562" priority="775" operator="containsText" text="TERMINADA">
      <formula>NOT(ISERROR(SEARCH("TERMINADA",AD73)))</formula>
    </cfRule>
    <cfRule type="containsText" dxfId="561" priority="776" operator="containsText" text="EN PROCESO">
      <formula>NOT(ISERROR(SEARCH("EN PROCESO",AD73)))</formula>
    </cfRule>
    <cfRule type="containsText" dxfId="560" priority="777" operator="containsText" text="INCUMPLIDA">
      <formula>NOT(ISERROR(SEARCH("INCUMPLIDA",AD73)))</formula>
    </cfRule>
    <cfRule type="containsText" dxfId="559" priority="778" operator="containsText" text="SIN INICIAR">
      <formula>NOT(ISERROR(SEARCH("SIN INICIAR",AD73)))</formula>
    </cfRule>
  </conditionalFormatting>
  <conditionalFormatting sqref="AD75">
    <cfRule type="containsText" dxfId="558" priority="769" operator="containsText" text="TERMINADA EXTEMPORÁNEA">
      <formula>NOT(ISERROR(SEARCH("TERMINADA EXTEMPORÁNEA",AD75)))</formula>
    </cfRule>
    <cfRule type="containsText" dxfId="557" priority="770" operator="containsText" text="TERMINADA">
      <formula>NOT(ISERROR(SEARCH("TERMINADA",AD75)))</formula>
    </cfRule>
    <cfRule type="containsText" dxfId="556" priority="771" operator="containsText" text="EN PROCESO">
      <formula>NOT(ISERROR(SEARCH("EN PROCESO",AD75)))</formula>
    </cfRule>
    <cfRule type="containsText" dxfId="555" priority="772" operator="containsText" text="INCUMPLIDA">
      <formula>NOT(ISERROR(SEARCH("INCUMPLIDA",AD75)))</formula>
    </cfRule>
    <cfRule type="containsText" dxfId="554" priority="773" operator="containsText" text="SIN INICIAR">
      <formula>NOT(ISERROR(SEARCH("SIN INICIAR",AD75)))</formula>
    </cfRule>
  </conditionalFormatting>
  <conditionalFormatting sqref="AD76:AD77">
    <cfRule type="containsText" dxfId="553" priority="764" operator="containsText" text="TERMINADA EXTEMPORÁNEA">
      <formula>NOT(ISERROR(SEARCH("TERMINADA EXTEMPORÁNEA",AD76)))</formula>
    </cfRule>
    <cfRule type="containsText" dxfId="552" priority="765" operator="containsText" text="TERMINADA">
      <formula>NOT(ISERROR(SEARCH("TERMINADA",AD76)))</formula>
    </cfRule>
    <cfRule type="containsText" dxfId="551" priority="766" operator="containsText" text="EN PROCESO">
      <formula>NOT(ISERROR(SEARCH("EN PROCESO",AD76)))</formula>
    </cfRule>
    <cfRule type="containsText" dxfId="550" priority="767" operator="containsText" text="INCUMPLIDA">
      <formula>NOT(ISERROR(SEARCH("INCUMPLIDA",AD76)))</formula>
    </cfRule>
    <cfRule type="containsText" dxfId="549" priority="768" operator="containsText" text="SIN INICIAR">
      <formula>NOT(ISERROR(SEARCH("SIN INICIAR",AD76)))</formula>
    </cfRule>
  </conditionalFormatting>
  <conditionalFormatting sqref="AD79:AD80">
    <cfRule type="containsText" dxfId="548" priority="759" operator="containsText" text="TERMINADA EXTEMPORÁNEA">
      <formula>NOT(ISERROR(SEARCH("TERMINADA EXTEMPORÁNEA",AD79)))</formula>
    </cfRule>
    <cfRule type="containsText" dxfId="547" priority="760" operator="containsText" text="TERMINADA">
      <formula>NOT(ISERROR(SEARCH("TERMINADA",AD79)))</formula>
    </cfRule>
    <cfRule type="containsText" dxfId="546" priority="761" operator="containsText" text="EN PROCESO">
      <formula>NOT(ISERROR(SEARCH("EN PROCESO",AD79)))</formula>
    </cfRule>
    <cfRule type="containsText" dxfId="545" priority="762" operator="containsText" text="INCUMPLIDA">
      <formula>NOT(ISERROR(SEARCH("INCUMPLIDA",AD79)))</formula>
    </cfRule>
    <cfRule type="containsText" dxfId="544" priority="763" operator="containsText" text="SIN INICIAR">
      <formula>NOT(ISERROR(SEARCH("SIN INICIAR",AD79)))</formula>
    </cfRule>
  </conditionalFormatting>
  <conditionalFormatting sqref="AD82:AD83">
    <cfRule type="containsText" dxfId="543" priority="754" operator="containsText" text="TERMINADA EXTEMPORÁNEA">
      <formula>NOT(ISERROR(SEARCH("TERMINADA EXTEMPORÁNEA",AD82)))</formula>
    </cfRule>
    <cfRule type="containsText" dxfId="542" priority="755" operator="containsText" text="TERMINADA">
      <formula>NOT(ISERROR(SEARCH("TERMINADA",AD82)))</formula>
    </cfRule>
    <cfRule type="containsText" dxfId="541" priority="756" operator="containsText" text="EN PROCESO">
      <formula>NOT(ISERROR(SEARCH("EN PROCESO",AD82)))</formula>
    </cfRule>
    <cfRule type="containsText" dxfId="540" priority="757" operator="containsText" text="INCUMPLIDA">
      <formula>NOT(ISERROR(SEARCH("INCUMPLIDA",AD82)))</formula>
    </cfRule>
    <cfRule type="containsText" dxfId="539" priority="758" operator="containsText" text="SIN INICIAR">
      <formula>NOT(ISERROR(SEARCH("SIN INICIAR",AD82)))</formula>
    </cfRule>
  </conditionalFormatting>
  <conditionalFormatting sqref="AD84:AD86">
    <cfRule type="containsText" dxfId="538" priority="749" operator="containsText" text="TERMINADA EXTEMPORÁNEA">
      <formula>NOT(ISERROR(SEARCH("TERMINADA EXTEMPORÁNEA",AD84)))</formula>
    </cfRule>
    <cfRule type="containsText" dxfId="537" priority="750" operator="containsText" text="TERMINADA">
      <formula>NOT(ISERROR(SEARCH("TERMINADA",AD84)))</formula>
    </cfRule>
    <cfRule type="containsText" dxfId="536" priority="751" operator="containsText" text="EN PROCESO">
      <formula>NOT(ISERROR(SEARCH("EN PROCESO",AD84)))</formula>
    </cfRule>
    <cfRule type="containsText" dxfId="535" priority="752" operator="containsText" text="INCUMPLIDA">
      <formula>NOT(ISERROR(SEARCH("INCUMPLIDA",AD84)))</formula>
    </cfRule>
    <cfRule type="containsText" dxfId="534" priority="753" operator="containsText" text="SIN INICIAR">
      <formula>NOT(ISERROR(SEARCH("SIN INICIAR",AD84)))</formula>
    </cfRule>
  </conditionalFormatting>
  <conditionalFormatting sqref="AD89">
    <cfRule type="containsText" dxfId="533" priority="744" operator="containsText" text="TERMINADA EXTEMPORÁNEA">
      <formula>NOT(ISERROR(SEARCH("TERMINADA EXTEMPORÁNEA",AD89)))</formula>
    </cfRule>
    <cfRule type="containsText" dxfId="532" priority="745" operator="containsText" text="TERMINADA">
      <formula>NOT(ISERROR(SEARCH("TERMINADA",AD89)))</formula>
    </cfRule>
    <cfRule type="containsText" dxfId="531" priority="746" operator="containsText" text="EN PROCESO">
      <formula>NOT(ISERROR(SEARCH("EN PROCESO",AD89)))</formula>
    </cfRule>
    <cfRule type="containsText" dxfId="530" priority="747" operator="containsText" text="INCUMPLIDA">
      <formula>NOT(ISERROR(SEARCH("INCUMPLIDA",AD89)))</formula>
    </cfRule>
    <cfRule type="containsText" dxfId="529" priority="748" operator="containsText" text="SIN INICIAR">
      <formula>NOT(ISERROR(SEARCH("SIN INICIAR",AD89)))</formula>
    </cfRule>
  </conditionalFormatting>
  <conditionalFormatting sqref="AD90">
    <cfRule type="containsText" dxfId="528" priority="739" operator="containsText" text="TERMINADA EXTEMPORÁNEA">
      <formula>NOT(ISERROR(SEARCH("TERMINADA EXTEMPORÁNEA",AD90)))</formula>
    </cfRule>
    <cfRule type="containsText" dxfId="527" priority="740" operator="containsText" text="TERMINADA">
      <formula>NOT(ISERROR(SEARCH("TERMINADA",AD90)))</formula>
    </cfRule>
    <cfRule type="containsText" dxfId="526" priority="741" operator="containsText" text="EN PROCESO">
      <formula>NOT(ISERROR(SEARCH("EN PROCESO",AD90)))</formula>
    </cfRule>
    <cfRule type="containsText" dxfId="525" priority="742" operator="containsText" text="INCUMPLIDA">
      <formula>NOT(ISERROR(SEARCH("INCUMPLIDA",AD90)))</formula>
    </cfRule>
    <cfRule type="containsText" dxfId="524" priority="743" operator="containsText" text="SIN INICIAR">
      <formula>NOT(ISERROR(SEARCH("SIN INICIAR",AD90)))</formula>
    </cfRule>
  </conditionalFormatting>
  <conditionalFormatting sqref="AD92">
    <cfRule type="containsText" dxfId="523" priority="734" operator="containsText" text="TERMINADA EXTEMPORÁNEA">
      <formula>NOT(ISERROR(SEARCH("TERMINADA EXTEMPORÁNEA",AD92)))</formula>
    </cfRule>
    <cfRule type="containsText" dxfId="522" priority="735" operator="containsText" text="TERMINADA">
      <formula>NOT(ISERROR(SEARCH("TERMINADA",AD92)))</formula>
    </cfRule>
    <cfRule type="containsText" dxfId="521" priority="736" operator="containsText" text="EN PROCESO">
      <formula>NOT(ISERROR(SEARCH("EN PROCESO",AD92)))</formula>
    </cfRule>
    <cfRule type="containsText" dxfId="520" priority="737" operator="containsText" text="INCUMPLIDA">
      <formula>NOT(ISERROR(SEARCH("INCUMPLIDA",AD92)))</formula>
    </cfRule>
    <cfRule type="containsText" dxfId="519" priority="738" operator="containsText" text="SIN INICIAR">
      <formula>NOT(ISERROR(SEARCH("SIN INICIAR",AD92)))</formula>
    </cfRule>
  </conditionalFormatting>
  <conditionalFormatting sqref="AD93">
    <cfRule type="containsText" dxfId="518" priority="729" operator="containsText" text="TERMINADA EXTEMPORÁNEA">
      <formula>NOT(ISERROR(SEARCH("TERMINADA EXTEMPORÁNEA",AD93)))</formula>
    </cfRule>
    <cfRule type="containsText" dxfId="517" priority="730" operator="containsText" text="TERMINADA">
      <formula>NOT(ISERROR(SEARCH("TERMINADA",AD93)))</formula>
    </cfRule>
    <cfRule type="containsText" dxfId="516" priority="731" operator="containsText" text="EN PROCESO">
      <formula>NOT(ISERROR(SEARCH("EN PROCESO",AD93)))</formula>
    </cfRule>
    <cfRule type="containsText" dxfId="515" priority="732" operator="containsText" text="INCUMPLIDA">
      <formula>NOT(ISERROR(SEARCH("INCUMPLIDA",AD93)))</formula>
    </cfRule>
    <cfRule type="containsText" dxfId="514" priority="733" operator="containsText" text="SIN INICIAR">
      <formula>NOT(ISERROR(SEARCH("SIN INICIAR",AD93)))</formula>
    </cfRule>
  </conditionalFormatting>
  <conditionalFormatting sqref="AD94">
    <cfRule type="containsText" dxfId="513" priority="724" operator="containsText" text="TERMINADA EXTEMPORÁNEA">
      <formula>NOT(ISERROR(SEARCH("TERMINADA EXTEMPORÁNEA",AD94)))</formula>
    </cfRule>
    <cfRule type="containsText" dxfId="512" priority="725" operator="containsText" text="TERMINADA">
      <formula>NOT(ISERROR(SEARCH("TERMINADA",AD94)))</formula>
    </cfRule>
    <cfRule type="containsText" dxfId="511" priority="726" operator="containsText" text="EN PROCESO">
      <formula>NOT(ISERROR(SEARCH("EN PROCESO",AD94)))</formula>
    </cfRule>
    <cfRule type="containsText" dxfId="510" priority="727" operator="containsText" text="INCUMPLIDA">
      <formula>NOT(ISERROR(SEARCH("INCUMPLIDA",AD94)))</formula>
    </cfRule>
    <cfRule type="containsText" dxfId="509" priority="728" operator="containsText" text="SIN INICIAR">
      <formula>NOT(ISERROR(SEARCH("SIN INICIAR",AD94)))</formula>
    </cfRule>
  </conditionalFormatting>
  <conditionalFormatting sqref="AD95">
    <cfRule type="containsText" dxfId="508" priority="719" operator="containsText" text="TERMINADA EXTEMPORÁNEA">
      <formula>NOT(ISERROR(SEARCH("TERMINADA EXTEMPORÁNEA",AD95)))</formula>
    </cfRule>
    <cfRule type="containsText" dxfId="507" priority="720" operator="containsText" text="TERMINADA">
      <formula>NOT(ISERROR(SEARCH("TERMINADA",AD95)))</formula>
    </cfRule>
    <cfRule type="containsText" dxfId="506" priority="721" operator="containsText" text="EN PROCESO">
      <formula>NOT(ISERROR(SEARCH("EN PROCESO",AD95)))</formula>
    </cfRule>
    <cfRule type="containsText" dxfId="505" priority="722" operator="containsText" text="INCUMPLIDA">
      <formula>NOT(ISERROR(SEARCH("INCUMPLIDA",AD95)))</formula>
    </cfRule>
    <cfRule type="containsText" dxfId="504" priority="723" operator="containsText" text="SIN INICIAR">
      <formula>NOT(ISERROR(SEARCH("SIN INICIAR",AD95)))</formula>
    </cfRule>
  </conditionalFormatting>
  <conditionalFormatting sqref="AD97:AD99">
    <cfRule type="containsText" dxfId="503" priority="714" operator="containsText" text="TERMINADA EXTEMPORÁNEA">
      <formula>NOT(ISERROR(SEARCH("TERMINADA EXTEMPORÁNEA",AD97)))</formula>
    </cfRule>
    <cfRule type="containsText" dxfId="502" priority="715" operator="containsText" text="TERMINADA">
      <formula>NOT(ISERROR(SEARCH("TERMINADA",AD97)))</formula>
    </cfRule>
    <cfRule type="containsText" dxfId="501" priority="716" operator="containsText" text="EN PROCESO">
      <formula>NOT(ISERROR(SEARCH("EN PROCESO",AD97)))</formula>
    </cfRule>
    <cfRule type="containsText" dxfId="500" priority="717" operator="containsText" text="INCUMPLIDA">
      <formula>NOT(ISERROR(SEARCH("INCUMPLIDA",AD97)))</formula>
    </cfRule>
    <cfRule type="containsText" dxfId="499" priority="718" operator="containsText" text="SIN INICIAR">
      <formula>NOT(ISERROR(SEARCH("SIN INICIAR",AD97)))</formula>
    </cfRule>
  </conditionalFormatting>
  <conditionalFormatting sqref="AD103:AD106">
    <cfRule type="containsText" dxfId="498" priority="709" operator="containsText" text="TERMINADA EXTEMPORÁNEA">
      <formula>NOT(ISERROR(SEARCH("TERMINADA EXTEMPORÁNEA",AD103)))</formula>
    </cfRule>
    <cfRule type="containsText" dxfId="497" priority="710" operator="containsText" text="TERMINADA">
      <formula>NOT(ISERROR(SEARCH("TERMINADA",AD103)))</formula>
    </cfRule>
    <cfRule type="containsText" dxfId="496" priority="711" operator="containsText" text="EN PROCESO">
      <formula>NOT(ISERROR(SEARCH("EN PROCESO",AD103)))</formula>
    </cfRule>
    <cfRule type="containsText" dxfId="495" priority="712" operator="containsText" text="INCUMPLIDA">
      <formula>NOT(ISERROR(SEARCH("INCUMPLIDA",AD103)))</formula>
    </cfRule>
    <cfRule type="containsText" dxfId="494" priority="713" operator="containsText" text="SIN INICIAR">
      <formula>NOT(ISERROR(SEARCH("SIN INICIAR",AD103)))</formula>
    </cfRule>
  </conditionalFormatting>
  <conditionalFormatting sqref="AE11">
    <cfRule type="containsText" dxfId="493" priority="704" operator="containsText" text="TERMINADA EXTEMPORÁNEA">
      <formula>NOT(ISERROR(SEARCH("TERMINADA EXTEMPORÁNEA",AE11)))</formula>
    </cfRule>
    <cfRule type="containsText" dxfId="492" priority="705" operator="containsText" text="TERMINADA">
      <formula>NOT(ISERROR(SEARCH("TERMINADA",AE11)))</formula>
    </cfRule>
    <cfRule type="containsText" dxfId="491" priority="706" operator="containsText" text="EN PROCESO">
      <formula>NOT(ISERROR(SEARCH("EN PROCESO",AE11)))</formula>
    </cfRule>
    <cfRule type="containsText" dxfId="490" priority="707" operator="containsText" text="INCUMPLIDA">
      <formula>NOT(ISERROR(SEARCH("INCUMPLIDA",AE11)))</formula>
    </cfRule>
    <cfRule type="containsText" dxfId="489" priority="708" operator="containsText" text="SIN INICIAR">
      <formula>NOT(ISERROR(SEARCH("SIN INICIAR",AE11)))</formula>
    </cfRule>
  </conditionalFormatting>
  <conditionalFormatting sqref="AE15">
    <cfRule type="containsText" dxfId="488" priority="699" operator="containsText" text="TERMINADA EXTEMPORÁNEA">
      <formula>NOT(ISERROR(SEARCH("TERMINADA EXTEMPORÁNEA",AE15)))</formula>
    </cfRule>
    <cfRule type="containsText" dxfId="487" priority="700" operator="containsText" text="TERMINADA">
      <formula>NOT(ISERROR(SEARCH("TERMINADA",AE15)))</formula>
    </cfRule>
    <cfRule type="containsText" dxfId="486" priority="701" operator="containsText" text="EN PROCESO">
      <formula>NOT(ISERROR(SEARCH("EN PROCESO",AE15)))</formula>
    </cfRule>
    <cfRule type="containsText" dxfId="485" priority="702" operator="containsText" text="INCUMPLIDA">
      <formula>NOT(ISERROR(SEARCH("INCUMPLIDA",AE15)))</formula>
    </cfRule>
    <cfRule type="containsText" dxfId="484" priority="703" operator="containsText" text="SIN INICIAR">
      <formula>NOT(ISERROR(SEARCH("SIN INICIAR",AE15)))</formula>
    </cfRule>
  </conditionalFormatting>
  <conditionalFormatting sqref="AE18">
    <cfRule type="containsText" dxfId="483" priority="694" operator="containsText" text="TERMINADA EXTEMPORÁNEA">
      <formula>NOT(ISERROR(SEARCH("TERMINADA EXTEMPORÁNEA",AE18)))</formula>
    </cfRule>
    <cfRule type="containsText" dxfId="482" priority="695" operator="containsText" text="TERMINADA">
      <formula>NOT(ISERROR(SEARCH("TERMINADA",AE18)))</formula>
    </cfRule>
    <cfRule type="containsText" dxfId="481" priority="696" operator="containsText" text="EN PROCESO">
      <formula>NOT(ISERROR(SEARCH("EN PROCESO",AE18)))</formula>
    </cfRule>
    <cfRule type="containsText" dxfId="480" priority="697" operator="containsText" text="INCUMPLIDA">
      <formula>NOT(ISERROR(SEARCH("INCUMPLIDA",AE18)))</formula>
    </cfRule>
    <cfRule type="containsText" dxfId="479" priority="698" operator="containsText" text="SIN INICIAR">
      <formula>NOT(ISERROR(SEARCH("SIN INICIAR",AE18)))</formula>
    </cfRule>
  </conditionalFormatting>
  <conditionalFormatting sqref="AE25">
    <cfRule type="containsText" dxfId="478" priority="689" operator="containsText" text="TERMINADA EXTEMPORÁNEA">
      <formula>NOT(ISERROR(SEARCH("TERMINADA EXTEMPORÁNEA",AE25)))</formula>
    </cfRule>
    <cfRule type="containsText" dxfId="477" priority="690" operator="containsText" text="TERMINADA">
      <formula>NOT(ISERROR(SEARCH("TERMINADA",AE25)))</formula>
    </cfRule>
    <cfRule type="containsText" dxfId="476" priority="691" operator="containsText" text="EN PROCESO">
      <formula>NOT(ISERROR(SEARCH("EN PROCESO",AE25)))</formula>
    </cfRule>
    <cfRule type="containsText" dxfId="475" priority="692" operator="containsText" text="INCUMPLIDA">
      <formula>NOT(ISERROR(SEARCH("INCUMPLIDA",AE25)))</formula>
    </cfRule>
    <cfRule type="containsText" dxfId="474" priority="693" operator="containsText" text="SIN INICIAR">
      <formula>NOT(ISERROR(SEARCH("SIN INICIAR",AE25)))</formula>
    </cfRule>
  </conditionalFormatting>
  <conditionalFormatting sqref="AE34">
    <cfRule type="containsText" dxfId="473" priority="684" operator="containsText" text="TERMINADA EXTEMPORÁNEA">
      <formula>NOT(ISERROR(SEARCH("TERMINADA EXTEMPORÁNEA",AE34)))</formula>
    </cfRule>
    <cfRule type="containsText" dxfId="472" priority="685" operator="containsText" text="TERMINADA">
      <formula>NOT(ISERROR(SEARCH("TERMINADA",AE34)))</formula>
    </cfRule>
    <cfRule type="containsText" dxfId="471" priority="686" operator="containsText" text="EN PROCESO">
      <formula>NOT(ISERROR(SEARCH("EN PROCESO",AE34)))</formula>
    </cfRule>
    <cfRule type="containsText" dxfId="470" priority="687" operator="containsText" text="INCUMPLIDA">
      <formula>NOT(ISERROR(SEARCH("INCUMPLIDA",AE34)))</formula>
    </cfRule>
    <cfRule type="containsText" dxfId="469" priority="688" operator="containsText" text="SIN INICIAR">
      <formula>NOT(ISERROR(SEARCH("SIN INICIAR",AE34)))</formula>
    </cfRule>
  </conditionalFormatting>
  <conditionalFormatting sqref="AE54">
    <cfRule type="containsText" dxfId="468" priority="679" operator="containsText" text="TERMINADA EXTEMPORÁNEA">
      <formula>NOT(ISERROR(SEARCH("TERMINADA EXTEMPORÁNEA",AE54)))</formula>
    </cfRule>
    <cfRule type="containsText" dxfId="467" priority="680" operator="containsText" text="TERMINADA">
      <formula>NOT(ISERROR(SEARCH("TERMINADA",AE54)))</formula>
    </cfRule>
    <cfRule type="containsText" dxfId="466" priority="681" operator="containsText" text="EN PROCESO">
      <formula>NOT(ISERROR(SEARCH("EN PROCESO",AE54)))</formula>
    </cfRule>
    <cfRule type="containsText" dxfId="465" priority="682" operator="containsText" text="INCUMPLIDA">
      <formula>NOT(ISERROR(SEARCH("INCUMPLIDA",AE54)))</formula>
    </cfRule>
    <cfRule type="containsText" dxfId="464" priority="683" operator="containsText" text="SIN INICIAR">
      <formula>NOT(ISERROR(SEARCH("SIN INICIAR",AE54)))</formula>
    </cfRule>
  </conditionalFormatting>
  <conditionalFormatting sqref="AE81">
    <cfRule type="containsText" dxfId="463" priority="664" operator="containsText" text="TERMINADA EXTEMPORÁNEA">
      <formula>NOT(ISERROR(SEARCH("TERMINADA EXTEMPORÁNEA",AE81)))</formula>
    </cfRule>
    <cfRule type="containsText" dxfId="462" priority="665" operator="containsText" text="TERMINADA">
      <formula>NOT(ISERROR(SEARCH("TERMINADA",AE81)))</formula>
    </cfRule>
    <cfRule type="containsText" dxfId="461" priority="666" operator="containsText" text="EN PROCESO">
      <formula>NOT(ISERROR(SEARCH("EN PROCESO",AE81)))</formula>
    </cfRule>
    <cfRule type="containsText" dxfId="460" priority="667" operator="containsText" text="INCUMPLIDA">
      <formula>NOT(ISERROR(SEARCH("INCUMPLIDA",AE81)))</formula>
    </cfRule>
    <cfRule type="containsText" dxfId="459" priority="668" operator="containsText" text="SIN INICIAR">
      <formula>NOT(ISERROR(SEARCH("SIN INICIAR",AE81)))</formula>
    </cfRule>
  </conditionalFormatting>
  <conditionalFormatting sqref="AN10:AN19 AN21:AN30 AN32 AN39:AN44 AN59 AN104:AN114 AN62:AN63">
    <cfRule type="containsText" dxfId="458" priority="658" operator="containsText" text="INCUMPLIDA">
      <formula>NOT(ISERROR(SEARCH("INCUMPLIDA",AN10)))</formula>
    </cfRule>
    <cfRule type="containsText" dxfId="457" priority="659" operator="containsText" text="TERMINADA EXTEMPORÁNEA">
      <formula>NOT(ISERROR(SEARCH("TERMINADA EXTEMPORÁNEA",AN10)))</formula>
    </cfRule>
    <cfRule type="containsText" dxfId="456" priority="660" operator="containsText" text="TERMINADA">
      <formula>NOT(ISERROR(SEARCH("TERMINADA",AN10)))</formula>
    </cfRule>
    <cfRule type="containsText" dxfId="455" priority="661" operator="containsText" text="EN PROCESO">
      <formula>NOT(ISERROR(SEARCH("EN PROCESO",AN10)))</formula>
    </cfRule>
    <cfRule type="containsText" dxfId="454" priority="662" operator="containsText" text="SIN INICIAR">
      <formula>NOT(ISERROR(SEARCH("SIN INICIAR",AN10)))</formula>
    </cfRule>
    <cfRule type="containsText" dxfId="453" priority="663" operator="containsText" text="INCUMPLIDA">
      <formula>NOT(ISERROR(SEARCH("INCUMPLIDA",AN10)))</formula>
    </cfRule>
  </conditionalFormatting>
  <conditionalFormatting sqref="AN20">
    <cfRule type="containsText" dxfId="452" priority="652" operator="containsText" text="INCUMPLIDA">
      <formula>NOT(ISERROR(SEARCH("INCUMPLIDA",AN20)))</formula>
    </cfRule>
    <cfRule type="containsText" dxfId="451" priority="653" operator="containsText" text="TERMINADA EXTEMPORÁNEA">
      <formula>NOT(ISERROR(SEARCH("TERMINADA EXTEMPORÁNEA",AN20)))</formula>
    </cfRule>
    <cfRule type="containsText" dxfId="450" priority="654" operator="containsText" text="TERMINADA">
      <formula>NOT(ISERROR(SEARCH("TERMINADA",AN20)))</formula>
    </cfRule>
    <cfRule type="containsText" dxfId="449" priority="655" operator="containsText" text="EN PROCESO">
      <formula>NOT(ISERROR(SEARCH("EN PROCESO",AN20)))</formula>
    </cfRule>
    <cfRule type="containsText" dxfId="448" priority="656" operator="containsText" text="SIN INICIAR">
      <formula>NOT(ISERROR(SEARCH("SIN INICIAR",AN20)))</formula>
    </cfRule>
    <cfRule type="containsText" dxfId="447" priority="657" operator="containsText" text="INCUMPLIDA">
      <formula>NOT(ISERROR(SEARCH("INCUMPLIDA",AN20)))</formula>
    </cfRule>
  </conditionalFormatting>
  <conditionalFormatting sqref="AQ102 AS102">
    <cfRule type="containsText" dxfId="446" priority="603" operator="containsText" text="SIN INICIAR">
      <formula>NOT(ISERROR(SEARCH("SIN INICIAR",AQ102)))</formula>
    </cfRule>
  </conditionalFormatting>
  <conditionalFormatting sqref="AQ102 AS102">
    <cfRule type="containsText" dxfId="445" priority="602" operator="containsText" text="INCUMPLIDA">
      <formula>NOT(ISERROR(SEARCH("INCUMPLIDA",AQ102)))</formula>
    </cfRule>
  </conditionalFormatting>
  <conditionalFormatting sqref="AQ102 AS102">
    <cfRule type="containsText" dxfId="444" priority="601" operator="containsText" text="ABIERTA">
      <formula>NOT(ISERROR(SEARCH("ABIERTA",AQ102)))</formula>
    </cfRule>
  </conditionalFormatting>
  <conditionalFormatting sqref="AQ102 AS102">
    <cfRule type="containsText" dxfId="443" priority="600" operator="containsText" text="PENDIENTE">
      <formula>NOT(ISERROR(SEARCH("PENDIENTE",AQ102)))</formula>
    </cfRule>
  </conditionalFormatting>
  <conditionalFormatting sqref="AQ102 AS102">
    <cfRule type="containsText" dxfId="442" priority="599" operator="containsText" text="TERMINADA">
      <formula>NOT(ISERROR(SEARCH("TERMINADA",AQ102)))</formula>
    </cfRule>
  </conditionalFormatting>
  <conditionalFormatting sqref="AQ102 AS102">
    <cfRule type="containsText" dxfId="441" priority="598" operator="containsText" text="TERMINADA EXTEMPORÁNEA">
      <formula>NOT(ISERROR(SEARCH("TERMINADA EXTEMPORÁNEA",AQ102)))</formula>
    </cfRule>
  </conditionalFormatting>
  <conditionalFormatting sqref="AQ102 AS102">
    <cfRule type="containsText" dxfId="440" priority="597" operator="containsText" text="CERRADA">
      <formula>NOT(ISERROR(SEARCH("CERRADA",AQ102)))</formula>
    </cfRule>
  </conditionalFormatting>
  <conditionalFormatting sqref="AQ102 AS102">
    <cfRule type="containsText" dxfId="439" priority="596" operator="containsText" text="CUMPLIDA">
      <formula>NOT(ISERROR(SEARCH("CUMPLIDA",AQ102)))</formula>
    </cfRule>
  </conditionalFormatting>
  <conditionalFormatting sqref="AQ102 AS102">
    <cfRule type="containsText" dxfId="438" priority="595" operator="containsText" text="EN PROCESO">
      <formula>NOT(ISERROR(SEARCH("EN PROCESO",AQ102)))</formula>
    </cfRule>
  </conditionalFormatting>
  <conditionalFormatting sqref="AS103">
    <cfRule type="containsText" dxfId="437" priority="588" operator="containsText" text="SIN INICIAR">
      <formula>NOT(ISERROR(SEARCH("SIN INICIAR",AS103)))</formula>
    </cfRule>
  </conditionalFormatting>
  <conditionalFormatting sqref="AS103">
    <cfRule type="containsText" dxfId="436" priority="587" operator="containsText" text="INCUMPLIDA">
      <formula>NOT(ISERROR(SEARCH("INCUMPLIDA",AS103)))</formula>
    </cfRule>
  </conditionalFormatting>
  <conditionalFormatting sqref="AS103">
    <cfRule type="containsText" dxfId="435" priority="586" operator="containsText" text="ABIERTA">
      <formula>NOT(ISERROR(SEARCH("ABIERTA",AS103)))</formula>
    </cfRule>
  </conditionalFormatting>
  <conditionalFormatting sqref="AS103">
    <cfRule type="containsText" dxfId="434" priority="585" operator="containsText" text="PENDIENTE">
      <formula>NOT(ISERROR(SEARCH("PENDIENTE",AS103)))</formula>
    </cfRule>
  </conditionalFormatting>
  <conditionalFormatting sqref="AS103">
    <cfRule type="containsText" dxfId="433" priority="584" operator="containsText" text="TERMINADA">
      <formula>NOT(ISERROR(SEARCH("TERMINADA",AS103)))</formula>
    </cfRule>
  </conditionalFormatting>
  <conditionalFormatting sqref="AS103">
    <cfRule type="containsText" dxfId="432" priority="583" operator="containsText" text="TERMINADA EXTEMPORÁNEA">
      <formula>NOT(ISERROR(SEARCH("TERMINADA EXTEMPORÁNEA",AS103)))</formula>
    </cfRule>
  </conditionalFormatting>
  <conditionalFormatting sqref="AS103">
    <cfRule type="containsText" dxfId="431" priority="582" operator="containsText" text="CERRADA">
      <formula>NOT(ISERROR(SEARCH("CERRADA",AS103)))</formula>
    </cfRule>
  </conditionalFormatting>
  <conditionalFormatting sqref="AS103">
    <cfRule type="containsText" dxfId="430" priority="581" operator="containsText" text="CUMPLIDA">
      <formula>NOT(ISERROR(SEARCH("CUMPLIDA",AS103)))</formula>
    </cfRule>
  </conditionalFormatting>
  <conditionalFormatting sqref="AS103">
    <cfRule type="containsText" dxfId="429" priority="580" operator="containsText" text="EN PROCESO">
      <formula>NOT(ISERROR(SEARCH("EN PROCESO",AS103)))</formula>
    </cfRule>
  </conditionalFormatting>
  <conditionalFormatting sqref="AS41">
    <cfRule type="containsText" dxfId="428" priority="579" operator="containsText" text="SIN INICIAR">
      <formula>NOT(ISERROR(SEARCH("SIN INICIAR",AS41)))</formula>
    </cfRule>
  </conditionalFormatting>
  <conditionalFormatting sqref="AS41">
    <cfRule type="containsText" dxfId="427" priority="578" operator="containsText" text="INCUMPLIDA">
      <formula>NOT(ISERROR(SEARCH("INCUMPLIDA",AS41)))</formula>
    </cfRule>
  </conditionalFormatting>
  <conditionalFormatting sqref="AS41">
    <cfRule type="containsText" dxfId="426" priority="577" operator="containsText" text="ABIERTA">
      <formula>NOT(ISERROR(SEARCH("ABIERTA",AS41)))</formula>
    </cfRule>
  </conditionalFormatting>
  <conditionalFormatting sqref="AS41">
    <cfRule type="containsText" dxfId="425" priority="576" operator="containsText" text="PENDIENTE">
      <formula>NOT(ISERROR(SEARCH("PENDIENTE",AS41)))</formula>
    </cfRule>
  </conditionalFormatting>
  <conditionalFormatting sqref="AS41">
    <cfRule type="containsText" dxfId="424" priority="575" operator="containsText" text="TERMINADA">
      <formula>NOT(ISERROR(SEARCH("TERMINADA",AS41)))</formula>
    </cfRule>
  </conditionalFormatting>
  <conditionalFormatting sqref="AS41">
    <cfRule type="containsText" dxfId="423" priority="574" operator="containsText" text="TERMINADA EXTEMPORÁNEA">
      <formula>NOT(ISERROR(SEARCH("TERMINADA EXTEMPORÁNEA",AS41)))</formula>
    </cfRule>
  </conditionalFormatting>
  <conditionalFormatting sqref="AS41">
    <cfRule type="containsText" dxfId="422" priority="573" operator="containsText" text="CERRADA">
      <formula>NOT(ISERROR(SEARCH("CERRADA",AS41)))</formula>
    </cfRule>
  </conditionalFormatting>
  <conditionalFormatting sqref="AS41">
    <cfRule type="containsText" dxfId="421" priority="572" operator="containsText" text="CUMPLIDA">
      <formula>NOT(ISERROR(SEARCH("CUMPLIDA",AS41)))</formula>
    </cfRule>
  </conditionalFormatting>
  <conditionalFormatting sqref="AS41">
    <cfRule type="containsText" dxfId="420" priority="571" operator="containsText" text="EN PROCESO">
      <formula>NOT(ISERROR(SEARCH("EN PROCESO",AS41)))</formula>
    </cfRule>
  </conditionalFormatting>
  <conditionalFormatting sqref="AS60">
    <cfRule type="containsText" dxfId="419" priority="570" operator="containsText" text="SIN INICIAR">
      <formula>NOT(ISERROR(SEARCH("SIN INICIAR",AS60)))</formula>
    </cfRule>
  </conditionalFormatting>
  <conditionalFormatting sqref="AS60">
    <cfRule type="containsText" dxfId="418" priority="569" operator="containsText" text="INCUMPLIDA">
      <formula>NOT(ISERROR(SEARCH("INCUMPLIDA",AS60)))</formula>
    </cfRule>
  </conditionalFormatting>
  <conditionalFormatting sqref="AS60">
    <cfRule type="containsText" dxfId="417" priority="568" operator="containsText" text="ABIERTA">
      <formula>NOT(ISERROR(SEARCH("ABIERTA",AS60)))</formula>
    </cfRule>
  </conditionalFormatting>
  <conditionalFormatting sqref="AS60">
    <cfRule type="containsText" dxfId="416" priority="567" operator="containsText" text="PENDIENTE">
      <formula>NOT(ISERROR(SEARCH("PENDIENTE",AS60)))</formula>
    </cfRule>
  </conditionalFormatting>
  <conditionalFormatting sqref="AS60">
    <cfRule type="containsText" dxfId="415" priority="566" operator="containsText" text="TERMINADA">
      <formula>NOT(ISERROR(SEARCH("TERMINADA",AS60)))</formula>
    </cfRule>
  </conditionalFormatting>
  <conditionalFormatting sqref="AS60">
    <cfRule type="containsText" dxfId="414" priority="565" operator="containsText" text="TERMINADA EXTEMPORÁNEA">
      <formula>NOT(ISERROR(SEARCH("TERMINADA EXTEMPORÁNEA",AS60)))</formula>
    </cfRule>
  </conditionalFormatting>
  <conditionalFormatting sqref="AS60">
    <cfRule type="containsText" dxfId="413" priority="564" operator="containsText" text="CERRADA">
      <formula>NOT(ISERROR(SEARCH("CERRADA",AS60)))</formula>
    </cfRule>
  </conditionalFormatting>
  <conditionalFormatting sqref="AS60">
    <cfRule type="containsText" dxfId="412" priority="563" operator="containsText" text="CUMPLIDA">
      <formula>NOT(ISERROR(SEARCH("CUMPLIDA",AS60)))</formula>
    </cfRule>
  </conditionalFormatting>
  <conditionalFormatting sqref="AS60">
    <cfRule type="containsText" dxfId="411" priority="562" operator="containsText" text="EN PROCESO">
      <formula>NOT(ISERROR(SEARCH("EN PROCESO",AS60)))</formula>
    </cfRule>
  </conditionalFormatting>
  <conditionalFormatting sqref="AS61">
    <cfRule type="containsText" dxfId="410" priority="561" operator="containsText" text="SIN INICIAR">
      <formula>NOT(ISERROR(SEARCH("SIN INICIAR",AS61)))</formula>
    </cfRule>
  </conditionalFormatting>
  <conditionalFormatting sqref="AS61">
    <cfRule type="containsText" dxfId="409" priority="560" operator="containsText" text="INCUMPLIDA">
      <formula>NOT(ISERROR(SEARCH("INCUMPLIDA",AS61)))</formula>
    </cfRule>
  </conditionalFormatting>
  <conditionalFormatting sqref="AS61">
    <cfRule type="containsText" dxfId="408" priority="559" operator="containsText" text="ABIERTA">
      <formula>NOT(ISERROR(SEARCH("ABIERTA",AS61)))</formula>
    </cfRule>
  </conditionalFormatting>
  <conditionalFormatting sqref="AS61">
    <cfRule type="containsText" dxfId="407" priority="558" operator="containsText" text="PENDIENTE">
      <formula>NOT(ISERROR(SEARCH("PENDIENTE",AS61)))</formula>
    </cfRule>
  </conditionalFormatting>
  <conditionalFormatting sqref="AS61">
    <cfRule type="containsText" dxfId="406" priority="557" operator="containsText" text="TERMINADA">
      <formula>NOT(ISERROR(SEARCH("TERMINADA",AS61)))</formula>
    </cfRule>
  </conditionalFormatting>
  <conditionalFormatting sqref="AS61">
    <cfRule type="containsText" dxfId="405" priority="556" operator="containsText" text="TERMINADA EXTEMPORÁNEA">
      <formula>NOT(ISERROR(SEARCH("TERMINADA EXTEMPORÁNEA",AS61)))</formula>
    </cfRule>
  </conditionalFormatting>
  <conditionalFormatting sqref="AS61">
    <cfRule type="containsText" dxfId="404" priority="555" operator="containsText" text="CERRADA">
      <formula>NOT(ISERROR(SEARCH("CERRADA",AS61)))</formula>
    </cfRule>
  </conditionalFormatting>
  <conditionalFormatting sqref="AS61">
    <cfRule type="containsText" dxfId="403" priority="554" operator="containsText" text="CUMPLIDA">
      <formula>NOT(ISERROR(SEARCH("CUMPLIDA",AS61)))</formula>
    </cfRule>
  </conditionalFormatting>
  <conditionalFormatting sqref="AS61">
    <cfRule type="containsText" dxfId="402" priority="553" operator="containsText" text="EN PROCESO">
      <formula>NOT(ISERROR(SEARCH("EN PROCESO",AS61)))</formula>
    </cfRule>
  </conditionalFormatting>
  <conditionalFormatting sqref="AS63">
    <cfRule type="containsText" dxfId="401" priority="552" operator="containsText" text="SIN INICIAR">
      <formula>NOT(ISERROR(SEARCH("SIN INICIAR",AS63)))</formula>
    </cfRule>
  </conditionalFormatting>
  <conditionalFormatting sqref="AS63">
    <cfRule type="containsText" dxfId="400" priority="551" operator="containsText" text="INCUMPLIDA">
      <formula>NOT(ISERROR(SEARCH("INCUMPLIDA",AS63)))</formula>
    </cfRule>
  </conditionalFormatting>
  <conditionalFormatting sqref="AS63">
    <cfRule type="containsText" dxfId="399" priority="550" operator="containsText" text="ABIERTA">
      <formula>NOT(ISERROR(SEARCH("ABIERTA",AS63)))</formula>
    </cfRule>
  </conditionalFormatting>
  <conditionalFormatting sqref="AS63">
    <cfRule type="containsText" dxfId="398" priority="549" operator="containsText" text="PENDIENTE">
      <formula>NOT(ISERROR(SEARCH("PENDIENTE",AS63)))</formula>
    </cfRule>
  </conditionalFormatting>
  <conditionalFormatting sqref="AS63">
    <cfRule type="containsText" dxfId="397" priority="548" operator="containsText" text="TERMINADA">
      <formula>NOT(ISERROR(SEARCH("TERMINADA",AS63)))</formula>
    </cfRule>
  </conditionalFormatting>
  <conditionalFormatting sqref="AS63">
    <cfRule type="containsText" dxfId="396" priority="547" operator="containsText" text="TERMINADA EXTEMPORÁNEA">
      <formula>NOT(ISERROR(SEARCH("TERMINADA EXTEMPORÁNEA",AS63)))</formula>
    </cfRule>
  </conditionalFormatting>
  <conditionalFormatting sqref="AS63">
    <cfRule type="containsText" dxfId="395" priority="546" operator="containsText" text="CERRADA">
      <formula>NOT(ISERROR(SEARCH("CERRADA",AS63)))</formula>
    </cfRule>
  </conditionalFormatting>
  <conditionalFormatting sqref="AS63">
    <cfRule type="containsText" dxfId="394" priority="545" operator="containsText" text="CUMPLIDA">
      <formula>NOT(ISERROR(SEARCH("CUMPLIDA",AS63)))</formula>
    </cfRule>
  </conditionalFormatting>
  <conditionalFormatting sqref="AS63">
    <cfRule type="containsText" dxfId="393" priority="544" operator="containsText" text="EN PROCESO">
      <formula>NOT(ISERROR(SEARCH("EN PROCESO",AS63)))</formula>
    </cfRule>
  </conditionalFormatting>
  <conditionalFormatting sqref="AS64">
    <cfRule type="containsText" dxfId="392" priority="537" operator="containsText" text="SIN INICIAR">
      <formula>NOT(ISERROR(SEARCH("SIN INICIAR",AS64)))</formula>
    </cfRule>
  </conditionalFormatting>
  <conditionalFormatting sqref="AS64">
    <cfRule type="containsText" dxfId="391" priority="536" operator="containsText" text="INCUMPLIDA">
      <formula>NOT(ISERROR(SEARCH("INCUMPLIDA",AS64)))</formula>
    </cfRule>
  </conditionalFormatting>
  <conditionalFormatting sqref="AS64">
    <cfRule type="containsText" dxfId="390" priority="535" operator="containsText" text="ABIERTA">
      <formula>NOT(ISERROR(SEARCH("ABIERTA",AS64)))</formula>
    </cfRule>
  </conditionalFormatting>
  <conditionalFormatting sqref="AS64">
    <cfRule type="containsText" dxfId="389" priority="534" operator="containsText" text="PENDIENTE">
      <formula>NOT(ISERROR(SEARCH("PENDIENTE",AS64)))</formula>
    </cfRule>
  </conditionalFormatting>
  <conditionalFormatting sqref="AS64">
    <cfRule type="containsText" dxfId="388" priority="533" operator="containsText" text="TERMINADA">
      <formula>NOT(ISERROR(SEARCH("TERMINADA",AS64)))</formula>
    </cfRule>
  </conditionalFormatting>
  <conditionalFormatting sqref="AS64">
    <cfRule type="containsText" dxfId="387" priority="532" operator="containsText" text="TERMINADA EXTEMPORÁNEA">
      <formula>NOT(ISERROR(SEARCH("TERMINADA EXTEMPORÁNEA",AS64)))</formula>
    </cfRule>
  </conditionalFormatting>
  <conditionalFormatting sqref="AS64">
    <cfRule type="containsText" dxfId="386" priority="531" operator="containsText" text="CERRADA">
      <formula>NOT(ISERROR(SEARCH("CERRADA",AS64)))</formula>
    </cfRule>
  </conditionalFormatting>
  <conditionalFormatting sqref="AS64">
    <cfRule type="containsText" dxfId="385" priority="530" operator="containsText" text="CUMPLIDA">
      <formula>NOT(ISERROR(SEARCH("CUMPLIDA",AS64)))</formula>
    </cfRule>
  </conditionalFormatting>
  <conditionalFormatting sqref="AS64">
    <cfRule type="containsText" dxfId="384" priority="529" operator="containsText" text="EN PROCESO">
      <formula>NOT(ISERROR(SEARCH("EN PROCESO",AS64)))</formula>
    </cfRule>
  </conditionalFormatting>
  <conditionalFormatting sqref="AQ65">
    <cfRule type="containsText" dxfId="383" priority="528" operator="containsText" text="SIN INICIAR">
      <formula>NOT(ISERROR(SEARCH("SIN INICIAR",AQ65)))</formula>
    </cfRule>
  </conditionalFormatting>
  <conditionalFormatting sqref="AQ65">
    <cfRule type="containsText" dxfId="382" priority="527" operator="containsText" text="INCUMPLIDA">
      <formula>NOT(ISERROR(SEARCH("INCUMPLIDA",AQ65)))</formula>
    </cfRule>
  </conditionalFormatting>
  <conditionalFormatting sqref="AQ65">
    <cfRule type="containsText" dxfId="381" priority="526" operator="containsText" text="ABIERTA">
      <formula>NOT(ISERROR(SEARCH("ABIERTA",AQ65)))</formula>
    </cfRule>
  </conditionalFormatting>
  <conditionalFormatting sqref="AQ65">
    <cfRule type="containsText" dxfId="380" priority="525" operator="containsText" text="PENDIENTE">
      <formula>NOT(ISERROR(SEARCH("PENDIENTE",AQ65)))</formula>
    </cfRule>
  </conditionalFormatting>
  <conditionalFormatting sqref="AQ65">
    <cfRule type="containsText" dxfId="379" priority="524" operator="containsText" text="TERMINADA">
      <formula>NOT(ISERROR(SEARCH("TERMINADA",AQ65)))</formula>
    </cfRule>
  </conditionalFormatting>
  <conditionalFormatting sqref="AQ65">
    <cfRule type="containsText" dxfId="378" priority="523" operator="containsText" text="TERMINADA EXTEMPORÁNEA">
      <formula>NOT(ISERROR(SEARCH("TERMINADA EXTEMPORÁNEA",AQ65)))</formula>
    </cfRule>
  </conditionalFormatting>
  <conditionalFormatting sqref="AQ65">
    <cfRule type="containsText" dxfId="377" priority="522" operator="containsText" text="CERRADA">
      <formula>NOT(ISERROR(SEARCH("CERRADA",AQ65)))</formula>
    </cfRule>
  </conditionalFormatting>
  <conditionalFormatting sqref="AQ65">
    <cfRule type="containsText" dxfId="376" priority="521" operator="containsText" text="CUMPLIDA">
      <formula>NOT(ISERROR(SEARCH("CUMPLIDA",AQ65)))</formula>
    </cfRule>
  </conditionalFormatting>
  <conditionalFormatting sqref="AQ65">
    <cfRule type="containsText" dxfId="375" priority="520" operator="containsText" text="EN PROCESO">
      <formula>NOT(ISERROR(SEARCH("EN PROCESO",AQ65)))</formula>
    </cfRule>
  </conditionalFormatting>
  <conditionalFormatting sqref="AS65">
    <cfRule type="containsText" dxfId="374" priority="519" operator="containsText" text="SIN INICIAR">
      <formula>NOT(ISERROR(SEARCH("SIN INICIAR",AS65)))</formula>
    </cfRule>
  </conditionalFormatting>
  <conditionalFormatting sqref="AS65">
    <cfRule type="containsText" dxfId="373" priority="518" operator="containsText" text="INCUMPLIDA">
      <formula>NOT(ISERROR(SEARCH("INCUMPLIDA",AS65)))</formula>
    </cfRule>
  </conditionalFormatting>
  <conditionalFormatting sqref="AS65">
    <cfRule type="containsText" dxfId="372" priority="517" operator="containsText" text="ABIERTA">
      <formula>NOT(ISERROR(SEARCH("ABIERTA",AS65)))</formula>
    </cfRule>
  </conditionalFormatting>
  <conditionalFormatting sqref="AS65">
    <cfRule type="containsText" dxfId="371" priority="516" operator="containsText" text="PENDIENTE">
      <formula>NOT(ISERROR(SEARCH("PENDIENTE",AS65)))</formula>
    </cfRule>
  </conditionalFormatting>
  <conditionalFormatting sqref="AS65">
    <cfRule type="containsText" dxfId="370" priority="515" operator="containsText" text="TERMINADA">
      <formula>NOT(ISERROR(SEARCH("TERMINADA",AS65)))</formula>
    </cfRule>
  </conditionalFormatting>
  <conditionalFormatting sqref="AS65">
    <cfRule type="containsText" dxfId="369" priority="514" operator="containsText" text="TERMINADA EXTEMPORÁNEA">
      <formula>NOT(ISERROR(SEARCH("TERMINADA EXTEMPORÁNEA",AS65)))</formula>
    </cfRule>
  </conditionalFormatting>
  <conditionalFormatting sqref="AS65">
    <cfRule type="containsText" dxfId="368" priority="513" operator="containsText" text="CERRADA">
      <formula>NOT(ISERROR(SEARCH("CERRADA",AS65)))</formula>
    </cfRule>
  </conditionalFormatting>
  <conditionalFormatting sqref="AS65">
    <cfRule type="containsText" dxfId="367" priority="512" operator="containsText" text="CUMPLIDA">
      <formula>NOT(ISERROR(SEARCH("CUMPLIDA",AS65)))</formula>
    </cfRule>
  </conditionalFormatting>
  <conditionalFormatting sqref="AS65">
    <cfRule type="containsText" dxfId="366" priority="511" operator="containsText" text="EN PROCESO">
      <formula>NOT(ISERROR(SEARCH("EN PROCESO",AS65)))</formula>
    </cfRule>
  </conditionalFormatting>
  <conditionalFormatting sqref="AQ66">
    <cfRule type="containsText" dxfId="365" priority="510" operator="containsText" text="SIN INICIAR">
      <formula>NOT(ISERROR(SEARCH("SIN INICIAR",AQ66)))</formula>
    </cfRule>
  </conditionalFormatting>
  <conditionalFormatting sqref="AQ66">
    <cfRule type="containsText" dxfId="364" priority="509" operator="containsText" text="INCUMPLIDA">
      <formula>NOT(ISERROR(SEARCH("INCUMPLIDA",AQ66)))</formula>
    </cfRule>
  </conditionalFormatting>
  <conditionalFormatting sqref="AQ66">
    <cfRule type="containsText" dxfId="363" priority="508" operator="containsText" text="ABIERTA">
      <formula>NOT(ISERROR(SEARCH("ABIERTA",AQ66)))</formula>
    </cfRule>
  </conditionalFormatting>
  <conditionalFormatting sqref="AQ66">
    <cfRule type="containsText" dxfId="362" priority="507" operator="containsText" text="PENDIENTE">
      <formula>NOT(ISERROR(SEARCH("PENDIENTE",AQ66)))</formula>
    </cfRule>
  </conditionalFormatting>
  <conditionalFormatting sqref="AQ66">
    <cfRule type="containsText" dxfId="361" priority="506" operator="containsText" text="TERMINADA">
      <formula>NOT(ISERROR(SEARCH("TERMINADA",AQ66)))</formula>
    </cfRule>
  </conditionalFormatting>
  <conditionalFormatting sqref="AQ66">
    <cfRule type="containsText" dxfId="360" priority="505" operator="containsText" text="TERMINADA EXTEMPORÁNEA">
      <formula>NOT(ISERROR(SEARCH("TERMINADA EXTEMPORÁNEA",AQ66)))</formula>
    </cfRule>
  </conditionalFormatting>
  <conditionalFormatting sqref="AQ66">
    <cfRule type="containsText" dxfId="359" priority="504" operator="containsText" text="CERRADA">
      <formula>NOT(ISERROR(SEARCH("CERRADA",AQ66)))</formula>
    </cfRule>
  </conditionalFormatting>
  <conditionalFormatting sqref="AQ66">
    <cfRule type="containsText" dxfId="358" priority="503" operator="containsText" text="CUMPLIDA">
      <formula>NOT(ISERROR(SEARCH("CUMPLIDA",AQ66)))</formula>
    </cfRule>
  </conditionalFormatting>
  <conditionalFormatting sqref="AQ66">
    <cfRule type="containsText" dxfId="357" priority="502" operator="containsText" text="EN PROCESO">
      <formula>NOT(ISERROR(SEARCH("EN PROCESO",AQ66)))</formula>
    </cfRule>
  </conditionalFormatting>
  <conditionalFormatting sqref="AS66">
    <cfRule type="containsText" dxfId="356" priority="501" operator="containsText" text="SIN INICIAR">
      <formula>NOT(ISERROR(SEARCH("SIN INICIAR",AS66)))</formula>
    </cfRule>
  </conditionalFormatting>
  <conditionalFormatting sqref="AS66">
    <cfRule type="containsText" dxfId="355" priority="500" operator="containsText" text="INCUMPLIDA">
      <formula>NOT(ISERROR(SEARCH("INCUMPLIDA",AS66)))</formula>
    </cfRule>
  </conditionalFormatting>
  <conditionalFormatting sqref="AS66">
    <cfRule type="containsText" dxfId="354" priority="499" operator="containsText" text="ABIERTA">
      <formula>NOT(ISERROR(SEARCH("ABIERTA",AS66)))</formula>
    </cfRule>
  </conditionalFormatting>
  <conditionalFormatting sqref="AS66">
    <cfRule type="containsText" dxfId="353" priority="498" operator="containsText" text="PENDIENTE">
      <formula>NOT(ISERROR(SEARCH("PENDIENTE",AS66)))</formula>
    </cfRule>
  </conditionalFormatting>
  <conditionalFormatting sqref="AS66">
    <cfRule type="containsText" dxfId="352" priority="497" operator="containsText" text="TERMINADA">
      <formula>NOT(ISERROR(SEARCH("TERMINADA",AS66)))</formula>
    </cfRule>
  </conditionalFormatting>
  <conditionalFormatting sqref="AS66">
    <cfRule type="containsText" dxfId="351" priority="496" operator="containsText" text="TERMINADA EXTEMPORÁNEA">
      <formula>NOT(ISERROR(SEARCH("TERMINADA EXTEMPORÁNEA",AS66)))</formula>
    </cfRule>
  </conditionalFormatting>
  <conditionalFormatting sqref="AS66">
    <cfRule type="containsText" dxfId="350" priority="495" operator="containsText" text="CERRADA">
      <formula>NOT(ISERROR(SEARCH("CERRADA",AS66)))</formula>
    </cfRule>
  </conditionalFormatting>
  <conditionalFormatting sqref="AS66">
    <cfRule type="containsText" dxfId="349" priority="494" operator="containsText" text="CUMPLIDA">
      <formula>NOT(ISERROR(SEARCH("CUMPLIDA",AS66)))</formula>
    </cfRule>
  </conditionalFormatting>
  <conditionalFormatting sqref="AS66">
    <cfRule type="containsText" dxfId="348" priority="493" operator="containsText" text="EN PROCESO">
      <formula>NOT(ISERROR(SEARCH("EN PROCESO",AS66)))</formula>
    </cfRule>
  </conditionalFormatting>
  <conditionalFormatting sqref="AQ67">
    <cfRule type="containsText" dxfId="347" priority="492" operator="containsText" text="SIN INICIAR">
      <formula>NOT(ISERROR(SEARCH("SIN INICIAR",AQ67)))</formula>
    </cfRule>
  </conditionalFormatting>
  <conditionalFormatting sqref="AQ67">
    <cfRule type="containsText" dxfId="346" priority="491" operator="containsText" text="INCUMPLIDA">
      <formula>NOT(ISERROR(SEARCH("INCUMPLIDA",AQ67)))</formula>
    </cfRule>
  </conditionalFormatting>
  <conditionalFormatting sqref="AQ67">
    <cfRule type="containsText" dxfId="345" priority="490" operator="containsText" text="ABIERTA">
      <formula>NOT(ISERROR(SEARCH("ABIERTA",AQ67)))</formula>
    </cfRule>
  </conditionalFormatting>
  <conditionalFormatting sqref="AQ67">
    <cfRule type="containsText" dxfId="344" priority="489" operator="containsText" text="PENDIENTE">
      <formula>NOT(ISERROR(SEARCH("PENDIENTE",AQ67)))</formula>
    </cfRule>
  </conditionalFormatting>
  <conditionalFormatting sqref="AQ67">
    <cfRule type="containsText" dxfId="343" priority="488" operator="containsText" text="TERMINADA">
      <formula>NOT(ISERROR(SEARCH("TERMINADA",AQ67)))</formula>
    </cfRule>
  </conditionalFormatting>
  <conditionalFormatting sqref="AQ67">
    <cfRule type="containsText" dxfId="342" priority="487" operator="containsText" text="TERMINADA EXTEMPORÁNEA">
      <formula>NOT(ISERROR(SEARCH("TERMINADA EXTEMPORÁNEA",AQ67)))</formula>
    </cfRule>
  </conditionalFormatting>
  <conditionalFormatting sqref="AQ67">
    <cfRule type="containsText" dxfId="341" priority="486" operator="containsText" text="CERRADA">
      <formula>NOT(ISERROR(SEARCH("CERRADA",AQ67)))</formula>
    </cfRule>
  </conditionalFormatting>
  <conditionalFormatting sqref="AQ67">
    <cfRule type="containsText" dxfId="340" priority="485" operator="containsText" text="CUMPLIDA">
      <formula>NOT(ISERROR(SEARCH("CUMPLIDA",AQ67)))</formula>
    </cfRule>
  </conditionalFormatting>
  <conditionalFormatting sqref="AQ67">
    <cfRule type="containsText" dxfId="339" priority="484" operator="containsText" text="EN PROCESO">
      <formula>NOT(ISERROR(SEARCH("EN PROCESO",AQ67)))</formula>
    </cfRule>
  </conditionalFormatting>
  <conditionalFormatting sqref="AS67">
    <cfRule type="containsText" dxfId="338" priority="483" operator="containsText" text="SIN INICIAR">
      <formula>NOT(ISERROR(SEARCH("SIN INICIAR",AS67)))</formula>
    </cfRule>
  </conditionalFormatting>
  <conditionalFormatting sqref="AS67">
    <cfRule type="containsText" dxfId="337" priority="482" operator="containsText" text="INCUMPLIDA">
      <formula>NOT(ISERROR(SEARCH("INCUMPLIDA",AS67)))</formula>
    </cfRule>
  </conditionalFormatting>
  <conditionalFormatting sqref="AS67">
    <cfRule type="containsText" dxfId="336" priority="481" operator="containsText" text="ABIERTA">
      <formula>NOT(ISERROR(SEARCH("ABIERTA",AS67)))</formula>
    </cfRule>
  </conditionalFormatting>
  <conditionalFormatting sqref="AS67">
    <cfRule type="containsText" dxfId="335" priority="480" operator="containsText" text="PENDIENTE">
      <formula>NOT(ISERROR(SEARCH("PENDIENTE",AS67)))</formula>
    </cfRule>
  </conditionalFormatting>
  <conditionalFormatting sqref="AS67">
    <cfRule type="containsText" dxfId="334" priority="479" operator="containsText" text="TERMINADA">
      <formula>NOT(ISERROR(SEARCH("TERMINADA",AS67)))</formula>
    </cfRule>
  </conditionalFormatting>
  <conditionalFormatting sqref="AS67">
    <cfRule type="containsText" dxfId="333" priority="478" operator="containsText" text="TERMINADA EXTEMPORÁNEA">
      <formula>NOT(ISERROR(SEARCH("TERMINADA EXTEMPORÁNEA",AS67)))</formula>
    </cfRule>
  </conditionalFormatting>
  <conditionalFormatting sqref="AS67">
    <cfRule type="containsText" dxfId="332" priority="477" operator="containsText" text="CERRADA">
      <formula>NOT(ISERROR(SEARCH("CERRADA",AS67)))</formula>
    </cfRule>
  </conditionalFormatting>
  <conditionalFormatting sqref="AS67">
    <cfRule type="containsText" dxfId="331" priority="476" operator="containsText" text="CUMPLIDA">
      <formula>NOT(ISERROR(SEARCH("CUMPLIDA",AS67)))</formula>
    </cfRule>
  </conditionalFormatting>
  <conditionalFormatting sqref="AS67">
    <cfRule type="containsText" dxfId="330" priority="475" operator="containsText" text="EN PROCESO">
      <formula>NOT(ISERROR(SEARCH("EN PROCESO",AS67)))</formula>
    </cfRule>
  </conditionalFormatting>
  <conditionalFormatting sqref="AN69 AN87 AN90 AN77:AN80">
    <cfRule type="containsText" dxfId="329" priority="469" operator="containsText" text="INCUMPLIDA">
      <formula>NOT(ISERROR(SEARCH("INCUMPLIDA",AN69)))</formula>
    </cfRule>
    <cfRule type="containsText" dxfId="328" priority="470" operator="containsText" text="TERMINADA EXTEMPORÁNEA">
      <formula>NOT(ISERROR(SEARCH("TERMINADA EXTEMPORÁNEA",AN69)))</formula>
    </cfRule>
    <cfRule type="containsText" dxfId="327" priority="471" operator="containsText" text="TERMINADA">
      <formula>NOT(ISERROR(SEARCH("TERMINADA",AN69)))</formula>
    </cfRule>
    <cfRule type="containsText" dxfId="326" priority="472" operator="containsText" text="EN PROCESO">
      <formula>NOT(ISERROR(SEARCH("EN PROCESO",AN69)))</formula>
    </cfRule>
    <cfRule type="containsText" dxfId="325" priority="473" operator="containsText" text="SIN INICIAR">
      <formula>NOT(ISERROR(SEARCH("SIN INICIAR",AN69)))</formula>
    </cfRule>
    <cfRule type="containsText" dxfId="324" priority="474" operator="containsText" text="INCUMPLIDA">
      <formula>NOT(ISERROR(SEARCH("INCUMPLIDA",AN69)))</formula>
    </cfRule>
  </conditionalFormatting>
  <conditionalFormatting sqref="AQ68">
    <cfRule type="containsText" dxfId="323" priority="468" operator="containsText" text="SIN INICIAR">
      <formula>NOT(ISERROR(SEARCH("SIN INICIAR",AQ68)))</formula>
    </cfRule>
  </conditionalFormatting>
  <conditionalFormatting sqref="AQ68">
    <cfRule type="containsText" dxfId="322" priority="467" operator="containsText" text="INCUMPLIDA">
      <formula>NOT(ISERROR(SEARCH("INCUMPLIDA",AQ68)))</formula>
    </cfRule>
  </conditionalFormatting>
  <conditionalFormatting sqref="AQ68">
    <cfRule type="containsText" dxfId="321" priority="466" operator="containsText" text="ABIERTA">
      <formula>NOT(ISERROR(SEARCH("ABIERTA",AQ68)))</formula>
    </cfRule>
  </conditionalFormatting>
  <conditionalFormatting sqref="AQ68">
    <cfRule type="containsText" dxfId="320" priority="465" operator="containsText" text="PENDIENTE">
      <formula>NOT(ISERROR(SEARCH("PENDIENTE",AQ68)))</formula>
    </cfRule>
  </conditionalFormatting>
  <conditionalFormatting sqref="AQ68">
    <cfRule type="containsText" dxfId="319" priority="464" operator="containsText" text="TERMINADA">
      <formula>NOT(ISERROR(SEARCH("TERMINADA",AQ68)))</formula>
    </cfRule>
  </conditionalFormatting>
  <conditionalFormatting sqref="AQ68">
    <cfRule type="containsText" dxfId="318" priority="463" operator="containsText" text="TERMINADA EXTEMPORÁNEA">
      <formula>NOT(ISERROR(SEARCH("TERMINADA EXTEMPORÁNEA",AQ68)))</formula>
    </cfRule>
  </conditionalFormatting>
  <conditionalFormatting sqref="AQ68">
    <cfRule type="containsText" dxfId="317" priority="462" operator="containsText" text="CERRADA">
      <formula>NOT(ISERROR(SEARCH("CERRADA",AQ68)))</formula>
    </cfRule>
  </conditionalFormatting>
  <conditionalFormatting sqref="AQ68">
    <cfRule type="containsText" dxfId="316" priority="461" operator="containsText" text="CUMPLIDA">
      <formula>NOT(ISERROR(SEARCH("CUMPLIDA",AQ68)))</formula>
    </cfRule>
  </conditionalFormatting>
  <conditionalFormatting sqref="AQ68">
    <cfRule type="containsText" dxfId="315" priority="460" operator="containsText" text="EN PROCESO">
      <formula>NOT(ISERROR(SEARCH("EN PROCESO",AQ68)))</formula>
    </cfRule>
  </conditionalFormatting>
  <conditionalFormatting sqref="AS68">
    <cfRule type="containsText" dxfId="314" priority="459" operator="containsText" text="SIN INICIAR">
      <formula>NOT(ISERROR(SEARCH("SIN INICIAR",AS68)))</formula>
    </cfRule>
  </conditionalFormatting>
  <conditionalFormatting sqref="AS68">
    <cfRule type="containsText" dxfId="313" priority="458" operator="containsText" text="INCUMPLIDA">
      <formula>NOT(ISERROR(SEARCH("INCUMPLIDA",AS68)))</formula>
    </cfRule>
  </conditionalFormatting>
  <conditionalFormatting sqref="AS68">
    <cfRule type="containsText" dxfId="312" priority="457" operator="containsText" text="ABIERTA">
      <formula>NOT(ISERROR(SEARCH("ABIERTA",AS68)))</formula>
    </cfRule>
  </conditionalFormatting>
  <conditionalFormatting sqref="AS68">
    <cfRule type="containsText" dxfId="311" priority="456" operator="containsText" text="PENDIENTE">
      <formula>NOT(ISERROR(SEARCH("PENDIENTE",AS68)))</formula>
    </cfRule>
  </conditionalFormatting>
  <conditionalFormatting sqref="AS68">
    <cfRule type="containsText" dxfId="310" priority="455" operator="containsText" text="TERMINADA">
      <formula>NOT(ISERROR(SEARCH("TERMINADA",AS68)))</formula>
    </cfRule>
  </conditionalFormatting>
  <conditionalFormatting sqref="AS68">
    <cfRule type="containsText" dxfId="309" priority="454" operator="containsText" text="TERMINADA EXTEMPORÁNEA">
      <formula>NOT(ISERROR(SEARCH("TERMINADA EXTEMPORÁNEA",AS68)))</formula>
    </cfRule>
  </conditionalFormatting>
  <conditionalFormatting sqref="AS68">
    <cfRule type="containsText" dxfId="308" priority="453" operator="containsText" text="CERRADA">
      <formula>NOT(ISERROR(SEARCH("CERRADA",AS68)))</formula>
    </cfRule>
  </conditionalFormatting>
  <conditionalFormatting sqref="AS68">
    <cfRule type="containsText" dxfId="307" priority="452" operator="containsText" text="CUMPLIDA">
      <formula>NOT(ISERROR(SEARCH("CUMPLIDA",AS68)))</formula>
    </cfRule>
  </conditionalFormatting>
  <conditionalFormatting sqref="AS68">
    <cfRule type="containsText" dxfId="306" priority="451" operator="containsText" text="EN PROCESO">
      <formula>NOT(ISERROR(SEARCH("EN PROCESO",AS68)))</formula>
    </cfRule>
  </conditionalFormatting>
  <conditionalFormatting sqref="AN70">
    <cfRule type="containsText" dxfId="305" priority="445" operator="containsText" text="INCUMPLIDA">
      <formula>NOT(ISERROR(SEARCH("INCUMPLIDA",AN70)))</formula>
    </cfRule>
    <cfRule type="containsText" dxfId="304" priority="446" operator="containsText" text="TERMINADA EXTEMPORÁNEA">
      <formula>NOT(ISERROR(SEARCH("TERMINADA EXTEMPORÁNEA",AN70)))</formula>
    </cfRule>
    <cfRule type="containsText" dxfId="303" priority="447" operator="containsText" text="TERMINADA">
      <formula>NOT(ISERROR(SEARCH("TERMINADA",AN70)))</formula>
    </cfRule>
    <cfRule type="containsText" dxfId="302" priority="448" operator="containsText" text="EN PROCESO">
      <formula>NOT(ISERROR(SEARCH("EN PROCESO",AN70)))</formula>
    </cfRule>
    <cfRule type="containsText" dxfId="301" priority="449" operator="containsText" text="SIN INICIAR">
      <formula>NOT(ISERROR(SEARCH("SIN INICIAR",AN70)))</formula>
    </cfRule>
    <cfRule type="containsText" dxfId="300" priority="450" operator="containsText" text="INCUMPLIDA">
      <formula>NOT(ISERROR(SEARCH("INCUMPLIDA",AN70)))</formula>
    </cfRule>
  </conditionalFormatting>
  <conditionalFormatting sqref="AQ71">
    <cfRule type="containsText" dxfId="299" priority="444" operator="containsText" text="SIN INICIAR">
      <formula>NOT(ISERROR(SEARCH("SIN INICIAR",AQ71)))</formula>
    </cfRule>
  </conditionalFormatting>
  <conditionalFormatting sqref="AQ71">
    <cfRule type="containsText" dxfId="298" priority="443" operator="containsText" text="INCUMPLIDA">
      <formula>NOT(ISERROR(SEARCH("INCUMPLIDA",AQ71)))</formula>
    </cfRule>
  </conditionalFormatting>
  <conditionalFormatting sqref="AQ71">
    <cfRule type="containsText" dxfId="297" priority="442" operator="containsText" text="ABIERTA">
      <formula>NOT(ISERROR(SEARCH("ABIERTA",AQ71)))</formula>
    </cfRule>
  </conditionalFormatting>
  <conditionalFormatting sqref="AQ71">
    <cfRule type="containsText" dxfId="296" priority="441" operator="containsText" text="PENDIENTE">
      <formula>NOT(ISERROR(SEARCH("PENDIENTE",AQ71)))</formula>
    </cfRule>
  </conditionalFormatting>
  <conditionalFormatting sqref="AQ71">
    <cfRule type="containsText" dxfId="295" priority="440" operator="containsText" text="TERMINADA">
      <formula>NOT(ISERROR(SEARCH("TERMINADA",AQ71)))</formula>
    </cfRule>
  </conditionalFormatting>
  <conditionalFormatting sqref="AQ71">
    <cfRule type="containsText" dxfId="294" priority="439" operator="containsText" text="TERMINADA EXTEMPORÁNEA">
      <formula>NOT(ISERROR(SEARCH("TERMINADA EXTEMPORÁNEA",AQ71)))</formula>
    </cfRule>
  </conditionalFormatting>
  <conditionalFormatting sqref="AQ71">
    <cfRule type="containsText" dxfId="293" priority="438" operator="containsText" text="CERRADA">
      <formula>NOT(ISERROR(SEARCH("CERRADA",AQ71)))</formula>
    </cfRule>
  </conditionalFormatting>
  <conditionalFormatting sqref="AQ71">
    <cfRule type="containsText" dxfId="292" priority="437" operator="containsText" text="CUMPLIDA">
      <formula>NOT(ISERROR(SEARCH("CUMPLIDA",AQ71)))</formula>
    </cfRule>
  </conditionalFormatting>
  <conditionalFormatting sqref="AQ71">
    <cfRule type="containsText" dxfId="291" priority="436" operator="containsText" text="EN PROCESO">
      <formula>NOT(ISERROR(SEARCH("EN PROCESO",AQ71)))</formula>
    </cfRule>
  </conditionalFormatting>
  <conditionalFormatting sqref="AS71">
    <cfRule type="containsText" dxfId="290" priority="435" operator="containsText" text="SIN INICIAR">
      <formula>NOT(ISERROR(SEARCH("SIN INICIAR",AS71)))</formula>
    </cfRule>
  </conditionalFormatting>
  <conditionalFormatting sqref="AS71">
    <cfRule type="containsText" dxfId="289" priority="434" operator="containsText" text="INCUMPLIDA">
      <formula>NOT(ISERROR(SEARCH("INCUMPLIDA",AS71)))</formula>
    </cfRule>
  </conditionalFormatting>
  <conditionalFormatting sqref="AS71">
    <cfRule type="containsText" dxfId="288" priority="433" operator="containsText" text="ABIERTA">
      <formula>NOT(ISERROR(SEARCH("ABIERTA",AS71)))</formula>
    </cfRule>
  </conditionalFormatting>
  <conditionalFormatting sqref="AS71">
    <cfRule type="containsText" dxfId="287" priority="432" operator="containsText" text="PENDIENTE">
      <formula>NOT(ISERROR(SEARCH("PENDIENTE",AS71)))</formula>
    </cfRule>
  </conditionalFormatting>
  <conditionalFormatting sqref="AS71">
    <cfRule type="containsText" dxfId="286" priority="431" operator="containsText" text="TERMINADA">
      <formula>NOT(ISERROR(SEARCH("TERMINADA",AS71)))</formula>
    </cfRule>
  </conditionalFormatting>
  <conditionalFormatting sqref="AS71">
    <cfRule type="containsText" dxfId="285" priority="430" operator="containsText" text="TERMINADA EXTEMPORÁNEA">
      <formula>NOT(ISERROR(SEARCH("TERMINADA EXTEMPORÁNEA",AS71)))</formula>
    </cfRule>
  </conditionalFormatting>
  <conditionalFormatting sqref="AS71">
    <cfRule type="containsText" dxfId="284" priority="429" operator="containsText" text="CERRADA">
      <formula>NOT(ISERROR(SEARCH("CERRADA",AS71)))</formula>
    </cfRule>
  </conditionalFormatting>
  <conditionalFormatting sqref="AS71">
    <cfRule type="containsText" dxfId="283" priority="428" operator="containsText" text="CUMPLIDA">
      <formula>NOT(ISERROR(SEARCH("CUMPLIDA",AS71)))</formula>
    </cfRule>
  </conditionalFormatting>
  <conditionalFormatting sqref="AS71">
    <cfRule type="containsText" dxfId="282" priority="427" operator="containsText" text="EN PROCESO">
      <formula>NOT(ISERROR(SEARCH("EN PROCESO",AS71)))</formula>
    </cfRule>
  </conditionalFormatting>
  <conditionalFormatting sqref="AQ72">
    <cfRule type="containsText" dxfId="281" priority="426" operator="containsText" text="SIN INICIAR">
      <formula>NOT(ISERROR(SEARCH("SIN INICIAR",AQ72)))</formula>
    </cfRule>
  </conditionalFormatting>
  <conditionalFormatting sqref="AQ72">
    <cfRule type="containsText" dxfId="280" priority="425" operator="containsText" text="INCUMPLIDA">
      <formula>NOT(ISERROR(SEARCH("INCUMPLIDA",AQ72)))</formula>
    </cfRule>
  </conditionalFormatting>
  <conditionalFormatting sqref="AQ72">
    <cfRule type="containsText" dxfId="279" priority="424" operator="containsText" text="ABIERTA">
      <formula>NOT(ISERROR(SEARCH("ABIERTA",AQ72)))</formula>
    </cfRule>
  </conditionalFormatting>
  <conditionalFormatting sqref="AQ72">
    <cfRule type="containsText" dxfId="278" priority="423" operator="containsText" text="PENDIENTE">
      <formula>NOT(ISERROR(SEARCH("PENDIENTE",AQ72)))</formula>
    </cfRule>
  </conditionalFormatting>
  <conditionalFormatting sqref="AQ72">
    <cfRule type="containsText" dxfId="277" priority="422" operator="containsText" text="TERMINADA">
      <formula>NOT(ISERROR(SEARCH("TERMINADA",AQ72)))</formula>
    </cfRule>
  </conditionalFormatting>
  <conditionalFormatting sqref="AQ72">
    <cfRule type="containsText" dxfId="276" priority="421" operator="containsText" text="TERMINADA EXTEMPORÁNEA">
      <formula>NOT(ISERROR(SEARCH("TERMINADA EXTEMPORÁNEA",AQ72)))</formula>
    </cfRule>
  </conditionalFormatting>
  <conditionalFormatting sqref="AQ72">
    <cfRule type="containsText" dxfId="275" priority="420" operator="containsText" text="CERRADA">
      <formula>NOT(ISERROR(SEARCH("CERRADA",AQ72)))</formula>
    </cfRule>
  </conditionalFormatting>
  <conditionalFormatting sqref="AQ72">
    <cfRule type="containsText" dxfId="274" priority="419" operator="containsText" text="CUMPLIDA">
      <formula>NOT(ISERROR(SEARCH("CUMPLIDA",AQ72)))</formula>
    </cfRule>
  </conditionalFormatting>
  <conditionalFormatting sqref="AQ72">
    <cfRule type="containsText" dxfId="273" priority="418" operator="containsText" text="EN PROCESO">
      <formula>NOT(ISERROR(SEARCH("EN PROCESO",AQ72)))</formula>
    </cfRule>
  </conditionalFormatting>
  <conditionalFormatting sqref="AS72">
    <cfRule type="containsText" dxfId="272" priority="417" operator="containsText" text="SIN INICIAR">
      <formula>NOT(ISERROR(SEARCH("SIN INICIAR",AS72)))</formula>
    </cfRule>
  </conditionalFormatting>
  <conditionalFormatting sqref="AS72">
    <cfRule type="containsText" dxfId="271" priority="416" operator="containsText" text="INCUMPLIDA">
      <formula>NOT(ISERROR(SEARCH("INCUMPLIDA",AS72)))</formula>
    </cfRule>
  </conditionalFormatting>
  <conditionalFormatting sqref="AS72">
    <cfRule type="containsText" dxfId="270" priority="415" operator="containsText" text="ABIERTA">
      <formula>NOT(ISERROR(SEARCH("ABIERTA",AS72)))</formula>
    </cfRule>
  </conditionalFormatting>
  <conditionalFormatting sqref="AS72">
    <cfRule type="containsText" dxfId="269" priority="414" operator="containsText" text="PENDIENTE">
      <formula>NOT(ISERROR(SEARCH("PENDIENTE",AS72)))</formula>
    </cfRule>
  </conditionalFormatting>
  <conditionalFormatting sqref="AS72">
    <cfRule type="containsText" dxfId="268" priority="413" operator="containsText" text="TERMINADA">
      <formula>NOT(ISERROR(SEARCH("TERMINADA",AS72)))</formula>
    </cfRule>
  </conditionalFormatting>
  <conditionalFormatting sqref="AS72">
    <cfRule type="containsText" dxfId="267" priority="412" operator="containsText" text="TERMINADA EXTEMPORÁNEA">
      <formula>NOT(ISERROR(SEARCH("TERMINADA EXTEMPORÁNEA",AS72)))</formula>
    </cfRule>
  </conditionalFormatting>
  <conditionalFormatting sqref="AS72">
    <cfRule type="containsText" dxfId="266" priority="411" operator="containsText" text="CERRADA">
      <formula>NOT(ISERROR(SEARCH("CERRADA",AS72)))</formula>
    </cfRule>
  </conditionalFormatting>
  <conditionalFormatting sqref="AS72">
    <cfRule type="containsText" dxfId="265" priority="410" operator="containsText" text="CUMPLIDA">
      <formula>NOT(ISERROR(SEARCH("CUMPLIDA",AS72)))</formula>
    </cfRule>
  </conditionalFormatting>
  <conditionalFormatting sqref="AS72">
    <cfRule type="containsText" dxfId="264" priority="409" operator="containsText" text="EN PROCESO">
      <formula>NOT(ISERROR(SEARCH("EN PROCESO",AS72)))</formula>
    </cfRule>
  </conditionalFormatting>
  <conditionalFormatting sqref="AN73">
    <cfRule type="containsText" dxfId="263" priority="403" operator="containsText" text="INCUMPLIDA">
      <formula>NOT(ISERROR(SEARCH("INCUMPLIDA",AN73)))</formula>
    </cfRule>
    <cfRule type="containsText" dxfId="262" priority="404" operator="containsText" text="TERMINADA EXTEMPORÁNEA">
      <formula>NOT(ISERROR(SEARCH("TERMINADA EXTEMPORÁNEA",AN73)))</formula>
    </cfRule>
    <cfRule type="containsText" dxfId="261" priority="405" operator="containsText" text="TERMINADA">
      <formula>NOT(ISERROR(SEARCH("TERMINADA",AN73)))</formula>
    </cfRule>
    <cfRule type="containsText" dxfId="260" priority="406" operator="containsText" text="EN PROCESO">
      <formula>NOT(ISERROR(SEARCH("EN PROCESO",AN73)))</formula>
    </cfRule>
    <cfRule type="containsText" dxfId="259" priority="407" operator="containsText" text="SIN INICIAR">
      <formula>NOT(ISERROR(SEARCH("SIN INICIAR",AN73)))</formula>
    </cfRule>
    <cfRule type="containsText" dxfId="258" priority="408" operator="containsText" text="INCUMPLIDA">
      <formula>NOT(ISERROR(SEARCH("INCUMPLIDA",AN73)))</formula>
    </cfRule>
  </conditionalFormatting>
  <conditionalFormatting sqref="AQ74">
    <cfRule type="containsText" dxfId="257" priority="396" operator="containsText" text="SIN INICIAR">
      <formula>NOT(ISERROR(SEARCH("SIN INICIAR",AQ74)))</formula>
    </cfRule>
  </conditionalFormatting>
  <conditionalFormatting sqref="AQ74">
    <cfRule type="containsText" dxfId="256" priority="395" operator="containsText" text="INCUMPLIDA">
      <formula>NOT(ISERROR(SEARCH("INCUMPLIDA",AQ74)))</formula>
    </cfRule>
  </conditionalFormatting>
  <conditionalFormatting sqref="AQ74">
    <cfRule type="containsText" dxfId="255" priority="394" operator="containsText" text="ABIERTA">
      <formula>NOT(ISERROR(SEARCH("ABIERTA",AQ74)))</formula>
    </cfRule>
  </conditionalFormatting>
  <conditionalFormatting sqref="AQ74">
    <cfRule type="containsText" dxfId="254" priority="393" operator="containsText" text="PENDIENTE">
      <formula>NOT(ISERROR(SEARCH("PENDIENTE",AQ74)))</formula>
    </cfRule>
  </conditionalFormatting>
  <conditionalFormatting sqref="AQ74">
    <cfRule type="containsText" dxfId="253" priority="392" operator="containsText" text="TERMINADA">
      <formula>NOT(ISERROR(SEARCH("TERMINADA",AQ74)))</formula>
    </cfRule>
  </conditionalFormatting>
  <conditionalFormatting sqref="AQ74">
    <cfRule type="containsText" dxfId="252" priority="391" operator="containsText" text="TERMINADA EXTEMPORÁNEA">
      <formula>NOT(ISERROR(SEARCH("TERMINADA EXTEMPORÁNEA",AQ74)))</formula>
    </cfRule>
  </conditionalFormatting>
  <conditionalFormatting sqref="AQ74">
    <cfRule type="containsText" dxfId="251" priority="390" operator="containsText" text="CERRADA">
      <formula>NOT(ISERROR(SEARCH("CERRADA",AQ74)))</formula>
    </cfRule>
  </conditionalFormatting>
  <conditionalFormatting sqref="AQ74">
    <cfRule type="containsText" dxfId="250" priority="389" operator="containsText" text="CUMPLIDA">
      <formula>NOT(ISERROR(SEARCH("CUMPLIDA",AQ74)))</formula>
    </cfRule>
  </conditionalFormatting>
  <conditionalFormatting sqref="AQ74">
    <cfRule type="containsText" dxfId="249" priority="388" operator="containsText" text="EN PROCESO">
      <formula>NOT(ISERROR(SEARCH("EN PROCESO",AQ74)))</formula>
    </cfRule>
  </conditionalFormatting>
  <conditionalFormatting sqref="AS74">
    <cfRule type="containsText" dxfId="248" priority="387" operator="containsText" text="SIN INICIAR">
      <formula>NOT(ISERROR(SEARCH("SIN INICIAR",AS74)))</formula>
    </cfRule>
  </conditionalFormatting>
  <conditionalFormatting sqref="AS74">
    <cfRule type="containsText" dxfId="247" priority="386" operator="containsText" text="INCUMPLIDA">
      <formula>NOT(ISERROR(SEARCH("INCUMPLIDA",AS74)))</formula>
    </cfRule>
  </conditionalFormatting>
  <conditionalFormatting sqref="AS74">
    <cfRule type="containsText" dxfId="246" priority="385" operator="containsText" text="ABIERTA">
      <formula>NOT(ISERROR(SEARCH("ABIERTA",AS74)))</formula>
    </cfRule>
  </conditionalFormatting>
  <conditionalFormatting sqref="AS74">
    <cfRule type="containsText" dxfId="245" priority="384" operator="containsText" text="PENDIENTE">
      <formula>NOT(ISERROR(SEARCH("PENDIENTE",AS74)))</formula>
    </cfRule>
  </conditionalFormatting>
  <conditionalFormatting sqref="AS74">
    <cfRule type="containsText" dxfId="244" priority="383" operator="containsText" text="TERMINADA">
      <formula>NOT(ISERROR(SEARCH("TERMINADA",AS74)))</formula>
    </cfRule>
  </conditionalFormatting>
  <conditionalFormatting sqref="AS74">
    <cfRule type="containsText" dxfId="243" priority="382" operator="containsText" text="TERMINADA EXTEMPORÁNEA">
      <formula>NOT(ISERROR(SEARCH("TERMINADA EXTEMPORÁNEA",AS74)))</formula>
    </cfRule>
  </conditionalFormatting>
  <conditionalFormatting sqref="AS74">
    <cfRule type="containsText" dxfId="242" priority="381" operator="containsText" text="CERRADA">
      <formula>NOT(ISERROR(SEARCH("CERRADA",AS74)))</formula>
    </cfRule>
  </conditionalFormatting>
  <conditionalFormatting sqref="AS74">
    <cfRule type="containsText" dxfId="241" priority="380" operator="containsText" text="CUMPLIDA">
      <formula>NOT(ISERROR(SEARCH("CUMPLIDA",AS74)))</formula>
    </cfRule>
  </conditionalFormatting>
  <conditionalFormatting sqref="AS74">
    <cfRule type="containsText" dxfId="240" priority="379" operator="containsText" text="EN PROCESO">
      <formula>NOT(ISERROR(SEARCH("EN PROCESO",AS74)))</formula>
    </cfRule>
  </conditionalFormatting>
  <conditionalFormatting sqref="AQ75">
    <cfRule type="containsText" dxfId="239" priority="378" operator="containsText" text="SIN INICIAR">
      <formula>NOT(ISERROR(SEARCH("SIN INICIAR",AQ75)))</formula>
    </cfRule>
  </conditionalFormatting>
  <conditionalFormatting sqref="AQ75">
    <cfRule type="containsText" dxfId="238" priority="377" operator="containsText" text="INCUMPLIDA">
      <formula>NOT(ISERROR(SEARCH("INCUMPLIDA",AQ75)))</formula>
    </cfRule>
  </conditionalFormatting>
  <conditionalFormatting sqref="AQ75">
    <cfRule type="containsText" dxfId="237" priority="376" operator="containsText" text="ABIERTA">
      <formula>NOT(ISERROR(SEARCH("ABIERTA",AQ75)))</formula>
    </cfRule>
  </conditionalFormatting>
  <conditionalFormatting sqref="AQ75">
    <cfRule type="containsText" dxfId="236" priority="375" operator="containsText" text="PENDIENTE">
      <formula>NOT(ISERROR(SEARCH("PENDIENTE",AQ75)))</formula>
    </cfRule>
  </conditionalFormatting>
  <conditionalFormatting sqref="AQ75">
    <cfRule type="containsText" dxfId="235" priority="374" operator="containsText" text="TERMINADA">
      <formula>NOT(ISERROR(SEARCH("TERMINADA",AQ75)))</formula>
    </cfRule>
  </conditionalFormatting>
  <conditionalFormatting sqref="AQ75">
    <cfRule type="containsText" dxfId="234" priority="373" operator="containsText" text="TERMINADA EXTEMPORÁNEA">
      <formula>NOT(ISERROR(SEARCH("TERMINADA EXTEMPORÁNEA",AQ75)))</formula>
    </cfRule>
  </conditionalFormatting>
  <conditionalFormatting sqref="AQ75">
    <cfRule type="containsText" dxfId="233" priority="372" operator="containsText" text="CERRADA">
      <formula>NOT(ISERROR(SEARCH("CERRADA",AQ75)))</formula>
    </cfRule>
  </conditionalFormatting>
  <conditionalFormatting sqref="AQ75">
    <cfRule type="containsText" dxfId="232" priority="371" operator="containsText" text="CUMPLIDA">
      <formula>NOT(ISERROR(SEARCH("CUMPLIDA",AQ75)))</formula>
    </cfRule>
  </conditionalFormatting>
  <conditionalFormatting sqref="AQ75">
    <cfRule type="containsText" dxfId="231" priority="370" operator="containsText" text="EN PROCESO">
      <formula>NOT(ISERROR(SEARCH("EN PROCESO",AQ75)))</formula>
    </cfRule>
  </conditionalFormatting>
  <conditionalFormatting sqref="AS75">
    <cfRule type="containsText" dxfId="230" priority="369" operator="containsText" text="SIN INICIAR">
      <formula>NOT(ISERROR(SEARCH("SIN INICIAR",AS75)))</formula>
    </cfRule>
  </conditionalFormatting>
  <conditionalFormatting sqref="AS75">
    <cfRule type="containsText" dxfId="229" priority="368" operator="containsText" text="INCUMPLIDA">
      <formula>NOT(ISERROR(SEARCH("INCUMPLIDA",AS75)))</formula>
    </cfRule>
  </conditionalFormatting>
  <conditionalFormatting sqref="AS75">
    <cfRule type="containsText" dxfId="228" priority="367" operator="containsText" text="ABIERTA">
      <formula>NOT(ISERROR(SEARCH("ABIERTA",AS75)))</formula>
    </cfRule>
  </conditionalFormatting>
  <conditionalFormatting sqref="AS75">
    <cfRule type="containsText" dxfId="227" priority="366" operator="containsText" text="PENDIENTE">
      <formula>NOT(ISERROR(SEARCH("PENDIENTE",AS75)))</formula>
    </cfRule>
  </conditionalFormatting>
  <conditionalFormatting sqref="AS75">
    <cfRule type="containsText" dxfId="226" priority="365" operator="containsText" text="TERMINADA">
      <formula>NOT(ISERROR(SEARCH("TERMINADA",AS75)))</formula>
    </cfRule>
  </conditionalFormatting>
  <conditionalFormatting sqref="AS75">
    <cfRule type="containsText" dxfId="225" priority="364" operator="containsText" text="TERMINADA EXTEMPORÁNEA">
      <formula>NOT(ISERROR(SEARCH("TERMINADA EXTEMPORÁNEA",AS75)))</formula>
    </cfRule>
  </conditionalFormatting>
  <conditionalFormatting sqref="AS75">
    <cfRule type="containsText" dxfId="224" priority="363" operator="containsText" text="CERRADA">
      <formula>NOT(ISERROR(SEARCH("CERRADA",AS75)))</formula>
    </cfRule>
  </conditionalFormatting>
  <conditionalFormatting sqref="AS75">
    <cfRule type="containsText" dxfId="223" priority="362" operator="containsText" text="CUMPLIDA">
      <formula>NOT(ISERROR(SEARCH("CUMPLIDA",AS75)))</formula>
    </cfRule>
  </conditionalFormatting>
  <conditionalFormatting sqref="AS75">
    <cfRule type="containsText" dxfId="222" priority="361" operator="containsText" text="EN PROCESO">
      <formula>NOT(ISERROR(SEARCH("EN PROCESO",AS75)))</formula>
    </cfRule>
  </conditionalFormatting>
  <conditionalFormatting sqref="AQ76">
    <cfRule type="containsText" dxfId="221" priority="360" operator="containsText" text="SIN INICIAR">
      <formula>NOT(ISERROR(SEARCH("SIN INICIAR",AQ76)))</formula>
    </cfRule>
  </conditionalFormatting>
  <conditionalFormatting sqref="AQ76">
    <cfRule type="containsText" dxfId="220" priority="359" operator="containsText" text="INCUMPLIDA">
      <formula>NOT(ISERROR(SEARCH("INCUMPLIDA",AQ76)))</formula>
    </cfRule>
  </conditionalFormatting>
  <conditionalFormatting sqref="AQ76">
    <cfRule type="containsText" dxfId="219" priority="358" operator="containsText" text="ABIERTA">
      <formula>NOT(ISERROR(SEARCH("ABIERTA",AQ76)))</formula>
    </cfRule>
  </conditionalFormatting>
  <conditionalFormatting sqref="AQ76">
    <cfRule type="containsText" dxfId="218" priority="357" operator="containsText" text="PENDIENTE">
      <formula>NOT(ISERROR(SEARCH("PENDIENTE",AQ76)))</formula>
    </cfRule>
  </conditionalFormatting>
  <conditionalFormatting sqref="AQ76">
    <cfRule type="containsText" dxfId="217" priority="356" operator="containsText" text="TERMINADA">
      <formula>NOT(ISERROR(SEARCH("TERMINADA",AQ76)))</formula>
    </cfRule>
  </conditionalFormatting>
  <conditionalFormatting sqref="AQ76">
    <cfRule type="containsText" dxfId="216" priority="355" operator="containsText" text="TERMINADA EXTEMPORÁNEA">
      <formula>NOT(ISERROR(SEARCH("TERMINADA EXTEMPORÁNEA",AQ76)))</formula>
    </cfRule>
  </conditionalFormatting>
  <conditionalFormatting sqref="AQ76">
    <cfRule type="containsText" dxfId="215" priority="354" operator="containsText" text="CERRADA">
      <formula>NOT(ISERROR(SEARCH("CERRADA",AQ76)))</formula>
    </cfRule>
  </conditionalFormatting>
  <conditionalFormatting sqref="AQ76">
    <cfRule type="containsText" dxfId="214" priority="353" operator="containsText" text="CUMPLIDA">
      <formula>NOT(ISERROR(SEARCH("CUMPLIDA",AQ76)))</formula>
    </cfRule>
  </conditionalFormatting>
  <conditionalFormatting sqref="AQ76">
    <cfRule type="containsText" dxfId="213" priority="352" operator="containsText" text="EN PROCESO">
      <formula>NOT(ISERROR(SEARCH("EN PROCESO",AQ76)))</formula>
    </cfRule>
  </conditionalFormatting>
  <conditionalFormatting sqref="AS76">
    <cfRule type="containsText" dxfId="212" priority="351" operator="containsText" text="SIN INICIAR">
      <formula>NOT(ISERROR(SEARCH("SIN INICIAR",AS76)))</formula>
    </cfRule>
  </conditionalFormatting>
  <conditionalFormatting sqref="AS76">
    <cfRule type="containsText" dxfId="211" priority="350" operator="containsText" text="INCUMPLIDA">
      <formula>NOT(ISERROR(SEARCH("INCUMPLIDA",AS76)))</formula>
    </cfRule>
  </conditionalFormatting>
  <conditionalFormatting sqref="AS76">
    <cfRule type="containsText" dxfId="210" priority="349" operator="containsText" text="ABIERTA">
      <formula>NOT(ISERROR(SEARCH("ABIERTA",AS76)))</formula>
    </cfRule>
  </conditionalFormatting>
  <conditionalFormatting sqref="AS76">
    <cfRule type="containsText" dxfId="209" priority="348" operator="containsText" text="PENDIENTE">
      <formula>NOT(ISERROR(SEARCH("PENDIENTE",AS76)))</formula>
    </cfRule>
  </conditionalFormatting>
  <conditionalFormatting sqref="AS76">
    <cfRule type="containsText" dxfId="208" priority="347" operator="containsText" text="TERMINADA">
      <formula>NOT(ISERROR(SEARCH("TERMINADA",AS76)))</formula>
    </cfRule>
  </conditionalFormatting>
  <conditionalFormatting sqref="AS76">
    <cfRule type="containsText" dxfId="207" priority="346" operator="containsText" text="TERMINADA EXTEMPORÁNEA">
      <formula>NOT(ISERROR(SEARCH("TERMINADA EXTEMPORÁNEA",AS76)))</formula>
    </cfRule>
  </conditionalFormatting>
  <conditionalFormatting sqref="AS76">
    <cfRule type="containsText" dxfId="206" priority="345" operator="containsText" text="CERRADA">
      <formula>NOT(ISERROR(SEARCH("CERRADA",AS76)))</formula>
    </cfRule>
  </conditionalFormatting>
  <conditionalFormatting sqref="AS76">
    <cfRule type="containsText" dxfId="205" priority="344" operator="containsText" text="CUMPLIDA">
      <formula>NOT(ISERROR(SEARCH("CUMPLIDA",AS76)))</formula>
    </cfRule>
  </conditionalFormatting>
  <conditionalFormatting sqref="AS76">
    <cfRule type="containsText" dxfId="204" priority="343" operator="containsText" text="EN PROCESO">
      <formula>NOT(ISERROR(SEARCH("EN PROCESO",AS76)))</formula>
    </cfRule>
  </conditionalFormatting>
  <conditionalFormatting sqref="AS32">
    <cfRule type="containsText" dxfId="203" priority="336" operator="containsText" text="SIN INICIAR">
      <formula>NOT(ISERROR(SEARCH("SIN INICIAR",AS32)))</formula>
    </cfRule>
  </conditionalFormatting>
  <conditionalFormatting sqref="AS32">
    <cfRule type="containsText" dxfId="202" priority="335" operator="containsText" text="INCUMPLIDA">
      <formula>NOT(ISERROR(SEARCH("INCUMPLIDA",AS32)))</formula>
    </cfRule>
  </conditionalFormatting>
  <conditionalFormatting sqref="AS32">
    <cfRule type="containsText" dxfId="201" priority="334" operator="containsText" text="ABIERTA">
      <formula>NOT(ISERROR(SEARCH("ABIERTA",AS32)))</formula>
    </cfRule>
  </conditionalFormatting>
  <conditionalFormatting sqref="AS32">
    <cfRule type="containsText" dxfId="200" priority="333" operator="containsText" text="PENDIENTE">
      <formula>NOT(ISERROR(SEARCH("PENDIENTE",AS32)))</formula>
    </cfRule>
  </conditionalFormatting>
  <conditionalFormatting sqref="AS32">
    <cfRule type="containsText" dxfId="199" priority="332" operator="containsText" text="TERMINADA">
      <formula>NOT(ISERROR(SEARCH("TERMINADA",AS32)))</formula>
    </cfRule>
  </conditionalFormatting>
  <conditionalFormatting sqref="AS32">
    <cfRule type="containsText" dxfId="198" priority="331" operator="containsText" text="TERMINADA EXTEMPORÁNEA">
      <formula>NOT(ISERROR(SEARCH("TERMINADA EXTEMPORÁNEA",AS32)))</formula>
    </cfRule>
  </conditionalFormatting>
  <conditionalFormatting sqref="AS32">
    <cfRule type="containsText" dxfId="197" priority="330" operator="containsText" text="CERRADA">
      <formula>NOT(ISERROR(SEARCH("CERRADA",AS32)))</formula>
    </cfRule>
  </conditionalFormatting>
  <conditionalFormatting sqref="AS32">
    <cfRule type="containsText" dxfId="196" priority="329" operator="containsText" text="CUMPLIDA">
      <formula>NOT(ISERROR(SEARCH("CUMPLIDA",AS32)))</formula>
    </cfRule>
  </conditionalFormatting>
  <conditionalFormatting sqref="AS32">
    <cfRule type="containsText" dxfId="195" priority="328" operator="containsText" text="EN PROCESO">
      <formula>NOT(ISERROR(SEARCH("EN PROCESO",AS32)))</formula>
    </cfRule>
  </conditionalFormatting>
  <conditionalFormatting sqref="AN33">
    <cfRule type="containsText" dxfId="194" priority="316" operator="containsText" text="INCUMPLIDA">
      <formula>NOT(ISERROR(SEARCH("INCUMPLIDA",AN33)))</formula>
    </cfRule>
    <cfRule type="containsText" dxfId="193" priority="317" operator="containsText" text="TERMINADA EXTEMPORÁNEA">
      <formula>NOT(ISERROR(SEARCH("TERMINADA EXTEMPORÁNEA",AN33)))</formula>
    </cfRule>
    <cfRule type="containsText" dxfId="192" priority="318" operator="containsText" text="TERMINADA">
      <formula>NOT(ISERROR(SEARCH("TERMINADA",AN33)))</formula>
    </cfRule>
    <cfRule type="containsText" dxfId="191" priority="319" operator="containsText" text="EN PROCESO">
      <formula>NOT(ISERROR(SEARCH("EN PROCESO",AN33)))</formula>
    </cfRule>
    <cfRule type="containsText" dxfId="190" priority="320" operator="containsText" text="SIN INICIAR">
      <formula>NOT(ISERROR(SEARCH("SIN INICIAR",AN33)))</formula>
    </cfRule>
    <cfRule type="containsText" dxfId="189" priority="321" operator="containsText" text="INCUMPLIDA">
      <formula>NOT(ISERROR(SEARCH("INCUMPLIDA",AN33)))</formula>
    </cfRule>
  </conditionalFormatting>
  <conditionalFormatting sqref="AS36 AQ36">
    <cfRule type="containsText" dxfId="188" priority="303" operator="containsText" text="SIN INICIAR">
      <formula>NOT(ISERROR(SEARCH("SIN INICIAR",AQ36)))</formula>
    </cfRule>
  </conditionalFormatting>
  <conditionalFormatting sqref="AS36 AQ36">
    <cfRule type="containsText" dxfId="187" priority="302" operator="containsText" text="INCUMPLIDA">
      <formula>NOT(ISERROR(SEARCH("INCUMPLIDA",AQ36)))</formula>
    </cfRule>
  </conditionalFormatting>
  <conditionalFormatting sqref="AS36 AQ36">
    <cfRule type="containsText" dxfId="186" priority="301" operator="containsText" text="ABIERTA">
      <formula>NOT(ISERROR(SEARCH("ABIERTA",AQ36)))</formula>
    </cfRule>
  </conditionalFormatting>
  <conditionalFormatting sqref="AS36 AQ36">
    <cfRule type="containsText" dxfId="185" priority="300" operator="containsText" text="PENDIENTE">
      <formula>NOT(ISERROR(SEARCH("PENDIENTE",AQ36)))</formula>
    </cfRule>
  </conditionalFormatting>
  <conditionalFormatting sqref="AS36 AQ36">
    <cfRule type="containsText" dxfId="184" priority="299" operator="containsText" text="TERMINADA">
      <formula>NOT(ISERROR(SEARCH("TERMINADA",AQ36)))</formula>
    </cfRule>
  </conditionalFormatting>
  <conditionalFormatting sqref="AS36 AQ36">
    <cfRule type="containsText" dxfId="183" priority="298" operator="containsText" text="TERMINADA EXTEMPORÁNEA">
      <formula>NOT(ISERROR(SEARCH("TERMINADA EXTEMPORÁNEA",AQ36)))</formula>
    </cfRule>
  </conditionalFormatting>
  <conditionalFormatting sqref="AS36 AQ36">
    <cfRule type="containsText" dxfId="182" priority="297" operator="containsText" text="CERRADA">
      <formula>NOT(ISERROR(SEARCH("CERRADA",AQ36)))</formula>
    </cfRule>
  </conditionalFormatting>
  <conditionalFormatting sqref="AS36 AQ36">
    <cfRule type="containsText" dxfId="181" priority="296" operator="containsText" text="CUMPLIDA">
      <formula>NOT(ISERROR(SEARCH("CUMPLIDA",AQ36)))</formula>
    </cfRule>
  </conditionalFormatting>
  <conditionalFormatting sqref="AS36 AQ36">
    <cfRule type="containsText" dxfId="180" priority="295" operator="containsText" text="EN PROCESO">
      <formula>NOT(ISERROR(SEARCH("EN PROCESO",AQ36)))</formula>
    </cfRule>
  </conditionalFormatting>
  <conditionalFormatting sqref="AS37 AQ37">
    <cfRule type="containsText" dxfId="179" priority="288" operator="containsText" text="SIN INICIAR">
      <formula>NOT(ISERROR(SEARCH("SIN INICIAR",AQ37)))</formula>
    </cfRule>
  </conditionalFormatting>
  <conditionalFormatting sqref="AS37 AQ37">
    <cfRule type="containsText" dxfId="178" priority="287" operator="containsText" text="INCUMPLIDA">
      <formula>NOT(ISERROR(SEARCH("INCUMPLIDA",AQ37)))</formula>
    </cfRule>
  </conditionalFormatting>
  <conditionalFormatting sqref="AS37 AQ37">
    <cfRule type="containsText" dxfId="177" priority="286" operator="containsText" text="ABIERTA">
      <formula>NOT(ISERROR(SEARCH("ABIERTA",AQ37)))</formula>
    </cfRule>
  </conditionalFormatting>
  <conditionalFormatting sqref="AS37 AQ37">
    <cfRule type="containsText" dxfId="176" priority="285" operator="containsText" text="PENDIENTE">
      <formula>NOT(ISERROR(SEARCH("PENDIENTE",AQ37)))</formula>
    </cfRule>
  </conditionalFormatting>
  <conditionalFormatting sqref="AS37 AQ37">
    <cfRule type="containsText" dxfId="175" priority="284" operator="containsText" text="TERMINADA">
      <formula>NOT(ISERROR(SEARCH("TERMINADA",AQ37)))</formula>
    </cfRule>
  </conditionalFormatting>
  <conditionalFormatting sqref="AS37 AQ37">
    <cfRule type="containsText" dxfId="174" priority="283" operator="containsText" text="TERMINADA EXTEMPORÁNEA">
      <formula>NOT(ISERROR(SEARCH("TERMINADA EXTEMPORÁNEA",AQ37)))</formula>
    </cfRule>
  </conditionalFormatting>
  <conditionalFormatting sqref="AS37 AQ37">
    <cfRule type="containsText" dxfId="173" priority="282" operator="containsText" text="CERRADA">
      <formula>NOT(ISERROR(SEARCH("CERRADA",AQ37)))</formula>
    </cfRule>
  </conditionalFormatting>
  <conditionalFormatting sqref="AS37 AQ37">
    <cfRule type="containsText" dxfId="172" priority="281" operator="containsText" text="CUMPLIDA">
      <formula>NOT(ISERROR(SEARCH("CUMPLIDA",AQ37)))</formula>
    </cfRule>
  </conditionalFormatting>
  <conditionalFormatting sqref="AS37 AQ37">
    <cfRule type="containsText" dxfId="171" priority="280" operator="containsText" text="EN PROCESO">
      <formula>NOT(ISERROR(SEARCH("EN PROCESO",AQ37)))</formula>
    </cfRule>
  </conditionalFormatting>
  <conditionalFormatting sqref="AS27">
    <cfRule type="containsText" dxfId="170" priority="261" operator="containsText" text="SIN INICIAR">
      <formula>NOT(ISERROR(SEARCH("SIN INICIAR",AS27)))</formula>
    </cfRule>
  </conditionalFormatting>
  <conditionalFormatting sqref="AS27">
    <cfRule type="containsText" dxfId="169" priority="260" operator="containsText" text="INCUMPLIDA">
      <formula>NOT(ISERROR(SEARCH("INCUMPLIDA",AS27)))</formula>
    </cfRule>
  </conditionalFormatting>
  <conditionalFormatting sqref="AS27">
    <cfRule type="containsText" dxfId="168" priority="259" operator="containsText" text="ABIERTA">
      <formula>NOT(ISERROR(SEARCH("ABIERTA",AS27)))</formula>
    </cfRule>
  </conditionalFormatting>
  <conditionalFormatting sqref="AS27">
    <cfRule type="containsText" dxfId="167" priority="258" operator="containsText" text="PENDIENTE">
      <formula>NOT(ISERROR(SEARCH("PENDIENTE",AS27)))</formula>
    </cfRule>
  </conditionalFormatting>
  <conditionalFormatting sqref="AS27">
    <cfRule type="containsText" dxfId="166" priority="257" operator="containsText" text="TERMINADA">
      <formula>NOT(ISERROR(SEARCH("TERMINADA",AS27)))</formula>
    </cfRule>
  </conditionalFormatting>
  <conditionalFormatting sqref="AS27">
    <cfRule type="containsText" dxfId="165" priority="256" operator="containsText" text="TERMINADA EXTEMPORÁNEA">
      <formula>NOT(ISERROR(SEARCH("TERMINADA EXTEMPORÁNEA",AS27)))</formula>
    </cfRule>
  </conditionalFormatting>
  <conditionalFormatting sqref="AS27">
    <cfRule type="containsText" dxfId="164" priority="255" operator="containsText" text="CERRADA">
      <formula>NOT(ISERROR(SEARCH("CERRADA",AS27)))</formula>
    </cfRule>
  </conditionalFormatting>
  <conditionalFormatting sqref="AS27">
    <cfRule type="containsText" dxfId="163" priority="254" operator="containsText" text="CUMPLIDA">
      <formula>NOT(ISERROR(SEARCH("CUMPLIDA",AS27)))</formula>
    </cfRule>
  </conditionalFormatting>
  <conditionalFormatting sqref="AS27">
    <cfRule type="containsText" dxfId="162" priority="253" operator="containsText" text="EN PROCESO">
      <formula>NOT(ISERROR(SEARCH("EN PROCESO",AS27)))</formula>
    </cfRule>
  </conditionalFormatting>
  <conditionalFormatting sqref="AQ28">
    <cfRule type="containsText" dxfId="161" priority="252" operator="containsText" text="SIN INICIAR">
      <formula>NOT(ISERROR(SEARCH("SIN INICIAR",AQ28)))</formula>
    </cfRule>
  </conditionalFormatting>
  <conditionalFormatting sqref="AQ28">
    <cfRule type="containsText" dxfId="160" priority="251" operator="containsText" text="INCUMPLIDA">
      <formula>NOT(ISERROR(SEARCH("INCUMPLIDA",AQ28)))</formula>
    </cfRule>
  </conditionalFormatting>
  <conditionalFormatting sqref="AQ28">
    <cfRule type="containsText" dxfId="159" priority="250" operator="containsText" text="ABIERTA">
      <formula>NOT(ISERROR(SEARCH("ABIERTA",AQ28)))</formula>
    </cfRule>
  </conditionalFormatting>
  <conditionalFormatting sqref="AQ28">
    <cfRule type="containsText" dxfId="158" priority="249" operator="containsText" text="PENDIENTE">
      <formula>NOT(ISERROR(SEARCH("PENDIENTE",AQ28)))</formula>
    </cfRule>
  </conditionalFormatting>
  <conditionalFormatting sqref="AQ28">
    <cfRule type="containsText" dxfId="157" priority="248" operator="containsText" text="TERMINADA">
      <formula>NOT(ISERROR(SEARCH("TERMINADA",AQ28)))</formula>
    </cfRule>
  </conditionalFormatting>
  <conditionalFormatting sqref="AQ28">
    <cfRule type="containsText" dxfId="156" priority="247" operator="containsText" text="TERMINADA EXTEMPORÁNEA">
      <formula>NOT(ISERROR(SEARCH("TERMINADA EXTEMPORÁNEA",AQ28)))</formula>
    </cfRule>
  </conditionalFormatting>
  <conditionalFormatting sqref="AQ28">
    <cfRule type="containsText" dxfId="155" priority="246" operator="containsText" text="CERRADA">
      <formula>NOT(ISERROR(SEARCH("CERRADA",AQ28)))</formula>
    </cfRule>
  </conditionalFormatting>
  <conditionalFormatting sqref="AQ28">
    <cfRule type="containsText" dxfId="154" priority="245" operator="containsText" text="CUMPLIDA">
      <formula>NOT(ISERROR(SEARCH("CUMPLIDA",AQ28)))</formula>
    </cfRule>
  </conditionalFormatting>
  <conditionalFormatting sqref="AQ28">
    <cfRule type="containsText" dxfId="153" priority="244" operator="containsText" text="EN PROCESO">
      <formula>NOT(ISERROR(SEARCH("EN PROCESO",AQ28)))</formula>
    </cfRule>
  </conditionalFormatting>
  <conditionalFormatting sqref="AS28">
    <cfRule type="containsText" dxfId="152" priority="243" operator="containsText" text="SIN INICIAR">
      <formula>NOT(ISERROR(SEARCH("SIN INICIAR",AS28)))</formula>
    </cfRule>
  </conditionalFormatting>
  <conditionalFormatting sqref="AS28">
    <cfRule type="containsText" dxfId="151" priority="242" operator="containsText" text="INCUMPLIDA">
      <formula>NOT(ISERROR(SEARCH("INCUMPLIDA",AS28)))</formula>
    </cfRule>
  </conditionalFormatting>
  <conditionalFormatting sqref="AS28">
    <cfRule type="containsText" dxfId="150" priority="241" operator="containsText" text="ABIERTA">
      <formula>NOT(ISERROR(SEARCH("ABIERTA",AS28)))</formula>
    </cfRule>
  </conditionalFormatting>
  <conditionalFormatting sqref="AS28">
    <cfRule type="containsText" dxfId="149" priority="240" operator="containsText" text="PENDIENTE">
      <formula>NOT(ISERROR(SEARCH("PENDIENTE",AS28)))</formula>
    </cfRule>
  </conditionalFormatting>
  <conditionalFormatting sqref="AS28">
    <cfRule type="containsText" dxfId="148" priority="239" operator="containsText" text="TERMINADA">
      <formula>NOT(ISERROR(SEARCH("TERMINADA",AS28)))</formula>
    </cfRule>
  </conditionalFormatting>
  <conditionalFormatting sqref="AS28">
    <cfRule type="containsText" dxfId="147" priority="238" operator="containsText" text="TERMINADA EXTEMPORÁNEA">
      <formula>NOT(ISERROR(SEARCH("TERMINADA EXTEMPORÁNEA",AS28)))</formula>
    </cfRule>
  </conditionalFormatting>
  <conditionalFormatting sqref="AS28">
    <cfRule type="containsText" dxfId="146" priority="237" operator="containsText" text="CERRADA">
      <formula>NOT(ISERROR(SEARCH("CERRADA",AS28)))</formula>
    </cfRule>
  </conditionalFormatting>
  <conditionalFormatting sqref="AS28">
    <cfRule type="containsText" dxfId="145" priority="236" operator="containsText" text="CUMPLIDA">
      <formula>NOT(ISERROR(SEARCH("CUMPLIDA",AS28)))</formula>
    </cfRule>
  </conditionalFormatting>
  <conditionalFormatting sqref="AS28">
    <cfRule type="containsText" dxfId="144" priority="235" operator="containsText" text="EN PROCESO">
      <formula>NOT(ISERROR(SEARCH("EN PROCESO",AS28)))</formula>
    </cfRule>
  </conditionalFormatting>
  <conditionalFormatting sqref="AQ29">
    <cfRule type="containsText" dxfId="143" priority="234" operator="containsText" text="SIN INICIAR">
      <formula>NOT(ISERROR(SEARCH("SIN INICIAR",AQ29)))</formula>
    </cfRule>
  </conditionalFormatting>
  <conditionalFormatting sqref="AQ29">
    <cfRule type="containsText" dxfId="142" priority="233" operator="containsText" text="INCUMPLIDA">
      <formula>NOT(ISERROR(SEARCH("INCUMPLIDA",AQ29)))</formula>
    </cfRule>
  </conditionalFormatting>
  <conditionalFormatting sqref="AQ29">
    <cfRule type="containsText" dxfId="141" priority="232" operator="containsText" text="ABIERTA">
      <formula>NOT(ISERROR(SEARCH("ABIERTA",AQ29)))</formula>
    </cfRule>
  </conditionalFormatting>
  <conditionalFormatting sqref="AQ29">
    <cfRule type="containsText" dxfId="140" priority="231" operator="containsText" text="PENDIENTE">
      <formula>NOT(ISERROR(SEARCH("PENDIENTE",AQ29)))</formula>
    </cfRule>
  </conditionalFormatting>
  <conditionalFormatting sqref="AQ29">
    <cfRule type="containsText" dxfId="139" priority="230" operator="containsText" text="TERMINADA">
      <formula>NOT(ISERROR(SEARCH("TERMINADA",AQ29)))</formula>
    </cfRule>
  </conditionalFormatting>
  <conditionalFormatting sqref="AQ29">
    <cfRule type="containsText" dxfId="138" priority="229" operator="containsText" text="TERMINADA EXTEMPORÁNEA">
      <formula>NOT(ISERROR(SEARCH("TERMINADA EXTEMPORÁNEA",AQ29)))</formula>
    </cfRule>
  </conditionalFormatting>
  <conditionalFormatting sqref="AQ29">
    <cfRule type="containsText" dxfId="137" priority="228" operator="containsText" text="CERRADA">
      <formula>NOT(ISERROR(SEARCH("CERRADA",AQ29)))</formula>
    </cfRule>
  </conditionalFormatting>
  <conditionalFormatting sqref="AQ29">
    <cfRule type="containsText" dxfId="136" priority="227" operator="containsText" text="CUMPLIDA">
      <formula>NOT(ISERROR(SEARCH("CUMPLIDA",AQ29)))</formula>
    </cfRule>
  </conditionalFormatting>
  <conditionalFormatting sqref="AQ29">
    <cfRule type="containsText" dxfId="135" priority="226" operator="containsText" text="EN PROCESO">
      <formula>NOT(ISERROR(SEARCH("EN PROCESO",AQ29)))</formula>
    </cfRule>
  </conditionalFormatting>
  <conditionalFormatting sqref="AS29">
    <cfRule type="containsText" dxfId="134" priority="225" operator="containsText" text="SIN INICIAR">
      <formula>NOT(ISERROR(SEARCH("SIN INICIAR",AS29)))</formula>
    </cfRule>
  </conditionalFormatting>
  <conditionalFormatting sqref="AS29">
    <cfRule type="containsText" dxfId="133" priority="224" operator="containsText" text="INCUMPLIDA">
      <formula>NOT(ISERROR(SEARCH("INCUMPLIDA",AS29)))</formula>
    </cfRule>
  </conditionalFormatting>
  <conditionalFormatting sqref="AS29">
    <cfRule type="containsText" dxfId="132" priority="223" operator="containsText" text="ABIERTA">
      <formula>NOT(ISERROR(SEARCH("ABIERTA",AS29)))</formula>
    </cfRule>
  </conditionalFormatting>
  <conditionalFormatting sqref="AS29">
    <cfRule type="containsText" dxfId="131" priority="222" operator="containsText" text="PENDIENTE">
      <formula>NOT(ISERROR(SEARCH("PENDIENTE",AS29)))</formula>
    </cfRule>
  </conditionalFormatting>
  <conditionalFormatting sqref="AS29">
    <cfRule type="containsText" dxfId="130" priority="221" operator="containsText" text="TERMINADA">
      <formula>NOT(ISERROR(SEARCH("TERMINADA",AS29)))</formula>
    </cfRule>
  </conditionalFormatting>
  <conditionalFormatting sqref="AS29">
    <cfRule type="containsText" dxfId="129" priority="220" operator="containsText" text="TERMINADA EXTEMPORÁNEA">
      <formula>NOT(ISERROR(SEARCH("TERMINADA EXTEMPORÁNEA",AS29)))</formula>
    </cfRule>
  </conditionalFormatting>
  <conditionalFormatting sqref="AS29">
    <cfRule type="containsText" dxfId="128" priority="219" operator="containsText" text="CERRADA">
      <formula>NOT(ISERROR(SEARCH("CERRADA",AS29)))</formula>
    </cfRule>
  </conditionalFormatting>
  <conditionalFormatting sqref="AS29">
    <cfRule type="containsText" dxfId="127" priority="218" operator="containsText" text="CUMPLIDA">
      <formula>NOT(ISERROR(SEARCH("CUMPLIDA",AS29)))</formula>
    </cfRule>
  </conditionalFormatting>
  <conditionalFormatting sqref="AS29">
    <cfRule type="containsText" dxfId="126" priority="217" operator="containsText" text="EN PROCESO">
      <formula>NOT(ISERROR(SEARCH("EN PROCESO",AS29)))</formula>
    </cfRule>
  </conditionalFormatting>
  <conditionalFormatting sqref="AQ30">
    <cfRule type="containsText" dxfId="125" priority="216" operator="containsText" text="SIN INICIAR">
      <formula>NOT(ISERROR(SEARCH("SIN INICIAR",AQ30)))</formula>
    </cfRule>
  </conditionalFormatting>
  <conditionalFormatting sqref="AQ30">
    <cfRule type="containsText" dxfId="124" priority="215" operator="containsText" text="INCUMPLIDA">
      <formula>NOT(ISERROR(SEARCH("INCUMPLIDA",AQ30)))</formula>
    </cfRule>
  </conditionalFormatting>
  <conditionalFormatting sqref="AQ30">
    <cfRule type="containsText" dxfId="123" priority="214" operator="containsText" text="ABIERTA">
      <formula>NOT(ISERROR(SEARCH("ABIERTA",AQ30)))</formula>
    </cfRule>
  </conditionalFormatting>
  <conditionalFormatting sqref="AQ30">
    <cfRule type="containsText" dxfId="122" priority="213" operator="containsText" text="PENDIENTE">
      <formula>NOT(ISERROR(SEARCH("PENDIENTE",AQ30)))</formula>
    </cfRule>
  </conditionalFormatting>
  <conditionalFormatting sqref="AQ30">
    <cfRule type="containsText" dxfId="121" priority="212" operator="containsText" text="TERMINADA">
      <formula>NOT(ISERROR(SEARCH("TERMINADA",AQ30)))</formula>
    </cfRule>
  </conditionalFormatting>
  <conditionalFormatting sqref="AQ30">
    <cfRule type="containsText" dxfId="120" priority="211" operator="containsText" text="TERMINADA EXTEMPORÁNEA">
      <formula>NOT(ISERROR(SEARCH("TERMINADA EXTEMPORÁNEA",AQ30)))</formula>
    </cfRule>
  </conditionalFormatting>
  <conditionalFormatting sqref="AQ30">
    <cfRule type="containsText" dxfId="119" priority="210" operator="containsText" text="CERRADA">
      <formula>NOT(ISERROR(SEARCH("CERRADA",AQ30)))</formula>
    </cfRule>
  </conditionalFormatting>
  <conditionalFormatting sqref="AQ30">
    <cfRule type="containsText" dxfId="118" priority="209" operator="containsText" text="CUMPLIDA">
      <formula>NOT(ISERROR(SEARCH("CUMPLIDA",AQ30)))</formula>
    </cfRule>
  </conditionalFormatting>
  <conditionalFormatting sqref="AQ30">
    <cfRule type="containsText" dxfId="117" priority="208" operator="containsText" text="EN PROCESO">
      <formula>NOT(ISERROR(SEARCH("EN PROCESO",AQ30)))</formula>
    </cfRule>
  </conditionalFormatting>
  <conditionalFormatting sqref="AS30">
    <cfRule type="containsText" dxfId="116" priority="207" operator="containsText" text="SIN INICIAR">
      <formula>NOT(ISERROR(SEARCH("SIN INICIAR",AS30)))</formula>
    </cfRule>
  </conditionalFormatting>
  <conditionalFormatting sqref="AS30">
    <cfRule type="containsText" dxfId="115" priority="206" operator="containsText" text="INCUMPLIDA">
      <formula>NOT(ISERROR(SEARCH("INCUMPLIDA",AS30)))</formula>
    </cfRule>
  </conditionalFormatting>
  <conditionalFormatting sqref="AS30">
    <cfRule type="containsText" dxfId="114" priority="205" operator="containsText" text="ABIERTA">
      <formula>NOT(ISERROR(SEARCH("ABIERTA",AS30)))</formula>
    </cfRule>
  </conditionalFormatting>
  <conditionalFormatting sqref="AS30">
    <cfRule type="containsText" dxfId="113" priority="204" operator="containsText" text="PENDIENTE">
      <formula>NOT(ISERROR(SEARCH("PENDIENTE",AS30)))</formula>
    </cfRule>
  </conditionalFormatting>
  <conditionalFormatting sqref="AS30">
    <cfRule type="containsText" dxfId="112" priority="203" operator="containsText" text="TERMINADA">
      <formula>NOT(ISERROR(SEARCH("TERMINADA",AS30)))</formula>
    </cfRule>
  </conditionalFormatting>
  <conditionalFormatting sqref="AS30">
    <cfRule type="containsText" dxfId="111" priority="202" operator="containsText" text="TERMINADA EXTEMPORÁNEA">
      <formula>NOT(ISERROR(SEARCH("TERMINADA EXTEMPORÁNEA",AS30)))</formula>
    </cfRule>
  </conditionalFormatting>
  <conditionalFormatting sqref="AS30">
    <cfRule type="containsText" dxfId="110" priority="201" operator="containsText" text="CERRADA">
      <formula>NOT(ISERROR(SEARCH("CERRADA",AS30)))</formula>
    </cfRule>
  </conditionalFormatting>
  <conditionalFormatting sqref="AS30">
    <cfRule type="containsText" dxfId="109" priority="200" operator="containsText" text="CUMPLIDA">
      <formula>NOT(ISERROR(SEARCH("CUMPLIDA",AS30)))</formula>
    </cfRule>
  </conditionalFormatting>
  <conditionalFormatting sqref="AS30">
    <cfRule type="containsText" dxfId="108" priority="199" operator="containsText" text="EN PROCESO">
      <formula>NOT(ISERROR(SEARCH("EN PROCESO",AS30)))</formula>
    </cfRule>
  </conditionalFormatting>
  <conditionalFormatting sqref="AN45">
    <cfRule type="containsText" dxfId="107" priority="193" operator="containsText" text="INCUMPLIDA">
      <formula>NOT(ISERROR(SEARCH("INCUMPLIDA",AN45)))</formula>
    </cfRule>
    <cfRule type="containsText" dxfId="106" priority="194" operator="containsText" text="TERMINADA EXTEMPORÁNEA">
      <formula>NOT(ISERROR(SEARCH("TERMINADA EXTEMPORÁNEA",AN45)))</formula>
    </cfRule>
    <cfRule type="containsText" dxfId="105" priority="195" operator="containsText" text="TERMINADA">
      <formula>NOT(ISERROR(SEARCH("TERMINADA",AN45)))</formula>
    </cfRule>
    <cfRule type="containsText" dxfId="104" priority="196" operator="containsText" text="EN PROCESO">
      <formula>NOT(ISERROR(SEARCH("EN PROCESO",AN45)))</formula>
    </cfRule>
    <cfRule type="containsText" dxfId="103" priority="197" operator="containsText" text="SIN INICIAR">
      <formula>NOT(ISERROR(SEARCH("SIN INICIAR",AN45)))</formula>
    </cfRule>
    <cfRule type="containsText" dxfId="102" priority="198" operator="containsText" text="INCUMPLIDA">
      <formula>NOT(ISERROR(SEARCH("INCUMPLIDA",AN45)))</formula>
    </cfRule>
  </conditionalFormatting>
  <conditionalFormatting sqref="AN46">
    <cfRule type="containsText" dxfId="101" priority="187" operator="containsText" text="INCUMPLIDA">
      <formula>NOT(ISERROR(SEARCH("INCUMPLIDA",AN46)))</formula>
    </cfRule>
    <cfRule type="containsText" dxfId="100" priority="188" operator="containsText" text="TERMINADA EXTEMPORÁNEA">
      <formula>NOT(ISERROR(SEARCH("TERMINADA EXTEMPORÁNEA",AN46)))</formula>
    </cfRule>
    <cfRule type="containsText" dxfId="99" priority="189" operator="containsText" text="TERMINADA">
      <formula>NOT(ISERROR(SEARCH("TERMINADA",AN46)))</formula>
    </cfRule>
    <cfRule type="containsText" dxfId="98" priority="190" operator="containsText" text="EN PROCESO">
      <formula>NOT(ISERROR(SEARCH("EN PROCESO",AN46)))</formula>
    </cfRule>
    <cfRule type="containsText" dxfId="97" priority="191" operator="containsText" text="SIN INICIAR">
      <formula>NOT(ISERROR(SEARCH("SIN INICIAR",AN46)))</formula>
    </cfRule>
    <cfRule type="containsText" dxfId="96" priority="192" operator="containsText" text="INCUMPLIDA">
      <formula>NOT(ISERROR(SEARCH("INCUMPLIDA",AN46)))</formula>
    </cfRule>
  </conditionalFormatting>
  <conditionalFormatting sqref="AN48">
    <cfRule type="containsText" dxfId="95" priority="175" operator="containsText" text="INCUMPLIDA">
      <formula>NOT(ISERROR(SEARCH("INCUMPLIDA",AN48)))</formula>
    </cfRule>
    <cfRule type="containsText" dxfId="94" priority="176" operator="containsText" text="TERMINADA EXTEMPORÁNEA">
      <formula>NOT(ISERROR(SEARCH("TERMINADA EXTEMPORÁNEA",AN48)))</formula>
    </cfRule>
    <cfRule type="containsText" dxfId="93" priority="177" operator="containsText" text="TERMINADA">
      <formula>NOT(ISERROR(SEARCH("TERMINADA",AN48)))</formula>
    </cfRule>
    <cfRule type="containsText" dxfId="92" priority="178" operator="containsText" text="EN PROCESO">
      <formula>NOT(ISERROR(SEARCH("EN PROCESO",AN48)))</formula>
    </cfRule>
    <cfRule type="containsText" dxfId="91" priority="179" operator="containsText" text="SIN INICIAR">
      <formula>NOT(ISERROR(SEARCH("SIN INICIAR",AN48)))</formula>
    </cfRule>
    <cfRule type="containsText" dxfId="90" priority="180" operator="containsText" text="INCUMPLIDA">
      <formula>NOT(ISERROR(SEARCH("INCUMPLIDA",AN48)))</formula>
    </cfRule>
  </conditionalFormatting>
  <conditionalFormatting sqref="AS49">
    <cfRule type="containsText" dxfId="89" priority="174" operator="containsText" text="SIN INICIAR">
      <formula>NOT(ISERROR(SEARCH("SIN INICIAR",AS49)))</formula>
    </cfRule>
  </conditionalFormatting>
  <conditionalFormatting sqref="AS49">
    <cfRule type="containsText" dxfId="88" priority="173" operator="containsText" text="INCUMPLIDA">
      <formula>NOT(ISERROR(SEARCH("INCUMPLIDA",AS49)))</formula>
    </cfRule>
  </conditionalFormatting>
  <conditionalFormatting sqref="AS49">
    <cfRule type="containsText" dxfId="87" priority="172" operator="containsText" text="ABIERTA">
      <formula>NOT(ISERROR(SEARCH("ABIERTA",AS49)))</formula>
    </cfRule>
  </conditionalFormatting>
  <conditionalFormatting sqref="AS49">
    <cfRule type="containsText" dxfId="86" priority="171" operator="containsText" text="PENDIENTE">
      <formula>NOT(ISERROR(SEARCH("PENDIENTE",AS49)))</formula>
    </cfRule>
  </conditionalFormatting>
  <conditionalFormatting sqref="AS49">
    <cfRule type="containsText" dxfId="85" priority="170" operator="containsText" text="TERMINADA">
      <formula>NOT(ISERROR(SEARCH("TERMINADA",AS49)))</formula>
    </cfRule>
  </conditionalFormatting>
  <conditionalFormatting sqref="AS49">
    <cfRule type="containsText" dxfId="84" priority="169" operator="containsText" text="TERMINADA EXTEMPORÁNEA">
      <formula>NOT(ISERROR(SEARCH("TERMINADA EXTEMPORÁNEA",AS49)))</formula>
    </cfRule>
  </conditionalFormatting>
  <conditionalFormatting sqref="AS49">
    <cfRule type="containsText" dxfId="83" priority="168" operator="containsText" text="CERRADA">
      <formula>NOT(ISERROR(SEARCH("CERRADA",AS49)))</formula>
    </cfRule>
  </conditionalFormatting>
  <conditionalFormatting sqref="AS49">
    <cfRule type="containsText" dxfId="82" priority="167" operator="containsText" text="CUMPLIDA">
      <formula>NOT(ISERROR(SEARCH("CUMPLIDA",AS49)))</formula>
    </cfRule>
  </conditionalFormatting>
  <conditionalFormatting sqref="AS49">
    <cfRule type="containsText" dxfId="81" priority="166" operator="containsText" text="EN PROCESO">
      <formula>NOT(ISERROR(SEARCH("EN PROCESO",AS49)))</formula>
    </cfRule>
  </conditionalFormatting>
  <conditionalFormatting sqref="AN52">
    <cfRule type="containsText" dxfId="80" priority="148" operator="containsText" text="INCUMPLIDA">
      <formula>NOT(ISERROR(SEARCH("INCUMPLIDA",AN52)))</formula>
    </cfRule>
    <cfRule type="containsText" dxfId="79" priority="149" operator="containsText" text="TERMINADA EXTEMPORÁNEA">
      <formula>NOT(ISERROR(SEARCH("TERMINADA EXTEMPORÁNEA",AN52)))</formula>
    </cfRule>
    <cfRule type="containsText" dxfId="78" priority="150" operator="containsText" text="TERMINADA">
      <formula>NOT(ISERROR(SEARCH("TERMINADA",AN52)))</formula>
    </cfRule>
    <cfRule type="containsText" dxfId="77" priority="151" operator="containsText" text="EN PROCESO">
      <formula>NOT(ISERROR(SEARCH("EN PROCESO",AN52)))</formula>
    </cfRule>
    <cfRule type="containsText" dxfId="76" priority="152" operator="containsText" text="SIN INICIAR">
      <formula>NOT(ISERROR(SEARCH("SIN INICIAR",AN52)))</formula>
    </cfRule>
    <cfRule type="containsText" dxfId="75" priority="153" operator="containsText" text="INCUMPLIDA">
      <formula>NOT(ISERROR(SEARCH("INCUMPLIDA",AN52)))</formula>
    </cfRule>
  </conditionalFormatting>
  <conditionalFormatting sqref="AN53">
    <cfRule type="containsText" dxfId="74" priority="142" operator="containsText" text="INCUMPLIDA">
      <formula>NOT(ISERROR(SEARCH("INCUMPLIDA",AN53)))</formula>
    </cfRule>
    <cfRule type="containsText" dxfId="73" priority="143" operator="containsText" text="TERMINADA EXTEMPORÁNEA">
      <formula>NOT(ISERROR(SEARCH("TERMINADA EXTEMPORÁNEA",AN53)))</formula>
    </cfRule>
    <cfRule type="containsText" dxfId="72" priority="144" operator="containsText" text="TERMINADA">
      <formula>NOT(ISERROR(SEARCH("TERMINADA",AN53)))</formula>
    </cfRule>
    <cfRule type="containsText" dxfId="71" priority="145" operator="containsText" text="EN PROCESO">
      <formula>NOT(ISERROR(SEARCH("EN PROCESO",AN53)))</formula>
    </cfRule>
    <cfRule type="containsText" dxfId="70" priority="146" operator="containsText" text="SIN INICIAR">
      <formula>NOT(ISERROR(SEARCH("SIN INICIAR",AN53)))</formula>
    </cfRule>
    <cfRule type="containsText" dxfId="69" priority="147" operator="containsText" text="INCUMPLIDA">
      <formula>NOT(ISERROR(SEARCH("INCUMPLIDA",AN53)))</formula>
    </cfRule>
  </conditionalFormatting>
  <conditionalFormatting sqref="AN55">
    <cfRule type="containsText" dxfId="68" priority="130" operator="containsText" text="INCUMPLIDA">
      <formula>NOT(ISERROR(SEARCH("INCUMPLIDA",AN55)))</formula>
    </cfRule>
    <cfRule type="containsText" dxfId="67" priority="131" operator="containsText" text="TERMINADA EXTEMPORÁNEA">
      <formula>NOT(ISERROR(SEARCH("TERMINADA EXTEMPORÁNEA",AN55)))</formula>
    </cfRule>
    <cfRule type="containsText" dxfId="66" priority="132" operator="containsText" text="TERMINADA">
      <formula>NOT(ISERROR(SEARCH("TERMINADA",AN55)))</formula>
    </cfRule>
    <cfRule type="containsText" dxfId="65" priority="133" operator="containsText" text="EN PROCESO">
      <formula>NOT(ISERROR(SEARCH("EN PROCESO",AN55)))</formula>
    </cfRule>
    <cfRule type="containsText" dxfId="64" priority="134" operator="containsText" text="SIN INICIAR">
      <formula>NOT(ISERROR(SEARCH("SIN INICIAR",AN55)))</formula>
    </cfRule>
    <cfRule type="containsText" dxfId="63" priority="135" operator="containsText" text="INCUMPLIDA">
      <formula>NOT(ISERROR(SEARCH("INCUMPLIDA",AN55)))</formula>
    </cfRule>
  </conditionalFormatting>
  <conditionalFormatting sqref="AN56">
    <cfRule type="containsText" dxfId="62" priority="124" operator="containsText" text="INCUMPLIDA">
      <formula>NOT(ISERROR(SEARCH("INCUMPLIDA",AN56)))</formula>
    </cfRule>
    <cfRule type="containsText" dxfId="61" priority="125" operator="containsText" text="TERMINADA EXTEMPORÁNEA">
      <formula>NOT(ISERROR(SEARCH("TERMINADA EXTEMPORÁNEA",AN56)))</formula>
    </cfRule>
    <cfRule type="containsText" dxfId="60" priority="126" operator="containsText" text="TERMINADA">
      <formula>NOT(ISERROR(SEARCH("TERMINADA",AN56)))</formula>
    </cfRule>
    <cfRule type="containsText" dxfId="59" priority="127" operator="containsText" text="EN PROCESO">
      <formula>NOT(ISERROR(SEARCH("EN PROCESO",AN56)))</formula>
    </cfRule>
    <cfRule type="containsText" dxfId="58" priority="128" operator="containsText" text="SIN INICIAR">
      <formula>NOT(ISERROR(SEARCH("SIN INICIAR",AN56)))</formula>
    </cfRule>
    <cfRule type="containsText" dxfId="57" priority="129" operator="containsText" text="INCUMPLIDA">
      <formula>NOT(ISERROR(SEARCH("INCUMPLIDA",AN56)))</formula>
    </cfRule>
  </conditionalFormatting>
  <conditionalFormatting sqref="AN81">
    <cfRule type="containsText" dxfId="56" priority="118" operator="containsText" text="INCUMPLIDA">
      <formula>NOT(ISERROR(SEARCH("INCUMPLIDA",AN81)))</formula>
    </cfRule>
    <cfRule type="containsText" dxfId="55" priority="119" operator="containsText" text="TERMINADA EXTEMPORÁNEA">
      <formula>NOT(ISERROR(SEARCH("TERMINADA EXTEMPORÁNEA",AN81)))</formula>
    </cfRule>
    <cfRule type="containsText" dxfId="54" priority="120" operator="containsText" text="TERMINADA">
      <formula>NOT(ISERROR(SEARCH("TERMINADA",AN81)))</formula>
    </cfRule>
    <cfRule type="containsText" dxfId="53" priority="121" operator="containsText" text="EN PROCESO">
      <formula>NOT(ISERROR(SEARCH("EN PROCESO",AN81)))</formula>
    </cfRule>
    <cfRule type="containsText" dxfId="52" priority="122" operator="containsText" text="SIN INICIAR">
      <formula>NOT(ISERROR(SEARCH("SIN INICIAR",AN81)))</formula>
    </cfRule>
    <cfRule type="containsText" dxfId="51" priority="123" operator="containsText" text="INCUMPLIDA">
      <formula>NOT(ISERROR(SEARCH("INCUMPLIDA",AN81)))</formula>
    </cfRule>
  </conditionalFormatting>
  <conditionalFormatting sqref="AN85">
    <cfRule type="containsText" dxfId="50" priority="88" operator="containsText" text="INCUMPLIDA">
      <formula>NOT(ISERROR(SEARCH("INCUMPLIDA",AN85)))</formula>
    </cfRule>
    <cfRule type="containsText" dxfId="49" priority="89" operator="containsText" text="TERMINADA EXTEMPORÁNEA">
      <formula>NOT(ISERROR(SEARCH("TERMINADA EXTEMPORÁNEA",AN85)))</formula>
    </cfRule>
    <cfRule type="containsText" dxfId="48" priority="90" operator="containsText" text="TERMINADA">
      <formula>NOT(ISERROR(SEARCH("TERMINADA",AN85)))</formula>
    </cfRule>
    <cfRule type="containsText" dxfId="47" priority="91" operator="containsText" text="EN PROCESO">
      <formula>NOT(ISERROR(SEARCH("EN PROCESO",AN85)))</formula>
    </cfRule>
    <cfRule type="containsText" dxfId="46" priority="92" operator="containsText" text="SIN INICIAR">
      <formula>NOT(ISERROR(SEARCH("SIN INICIAR",AN85)))</formula>
    </cfRule>
    <cfRule type="containsText" dxfId="45" priority="93" operator="containsText" text="INCUMPLIDA">
      <formula>NOT(ISERROR(SEARCH("INCUMPLIDA",AN85)))</formula>
    </cfRule>
  </conditionalFormatting>
  <conditionalFormatting sqref="AN86">
    <cfRule type="containsText" dxfId="44" priority="76" operator="containsText" text="INCUMPLIDA">
      <formula>NOT(ISERROR(SEARCH("INCUMPLIDA",AN86)))</formula>
    </cfRule>
    <cfRule type="containsText" dxfId="43" priority="77" operator="containsText" text="TERMINADA EXTEMPORÁNEA">
      <formula>NOT(ISERROR(SEARCH("TERMINADA EXTEMPORÁNEA",AN86)))</formula>
    </cfRule>
    <cfRule type="containsText" dxfId="42" priority="78" operator="containsText" text="TERMINADA">
      <formula>NOT(ISERROR(SEARCH("TERMINADA",AN86)))</formula>
    </cfRule>
    <cfRule type="containsText" dxfId="41" priority="79" operator="containsText" text="EN PROCESO">
      <formula>NOT(ISERROR(SEARCH("EN PROCESO",AN86)))</formula>
    </cfRule>
    <cfRule type="containsText" dxfId="40" priority="80" operator="containsText" text="SIN INICIAR">
      <formula>NOT(ISERROR(SEARCH("SIN INICIAR",AN86)))</formula>
    </cfRule>
    <cfRule type="containsText" dxfId="39" priority="81" operator="containsText" text="INCUMPLIDA">
      <formula>NOT(ISERROR(SEARCH("INCUMPLIDA",AN86)))</formula>
    </cfRule>
  </conditionalFormatting>
  <conditionalFormatting sqref="AN83">
    <cfRule type="containsText" dxfId="38" priority="70" operator="containsText" text="INCUMPLIDA">
      <formula>NOT(ISERROR(SEARCH("INCUMPLIDA",AN83)))</formula>
    </cfRule>
    <cfRule type="containsText" dxfId="37" priority="71" operator="containsText" text="TERMINADA EXTEMPORÁNEA">
      <formula>NOT(ISERROR(SEARCH("TERMINADA EXTEMPORÁNEA",AN83)))</formula>
    </cfRule>
    <cfRule type="containsText" dxfId="36" priority="72" operator="containsText" text="TERMINADA">
      <formula>NOT(ISERROR(SEARCH("TERMINADA",AN83)))</formula>
    </cfRule>
    <cfRule type="containsText" dxfId="35" priority="73" operator="containsText" text="EN PROCESO">
      <formula>NOT(ISERROR(SEARCH("EN PROCESO",AN83)))</formula>
    </cfRule>
    <cfRule type="containsText" dxfId="34" priority="74" operator="containsText" text="SIN INICIAR">
      <formula>NOT(ISERROR(SEARCH("SIN INICIAR",AN83)))</formula>
    </cfRule>
    <cfRule type="containsText" dxfId="33" priority="75" operator="containsText" text="INCUMPLIDA">
      <formula>NOT(ISERROR(SEARCH("INCUMPLIDA",AN83)))</formula>
    </cfRule>
  </conditionalFormatting>
  <conditionalFormatting sqref="AN88">
    <cfRule type="containsText" dxfId="32" priority="52" operator="containsText" text="INCUMPLIDA">
      <formula>NOT(ISERROR(SEARCH("INCUMPLIDA",AN88)))</formula>
    </cfRule>
    <cfRule type="containsText" dxfId="31" priority="53" operator="containsText" text="TERMINADA EXTEMPORÁNEA">
      <formula>NOT(ISERROR(SEARCH("TERMINADA EXTEMPORÁNEA",AN88)))</formula>
    </cfRule>
    <cfRule type="containsText" dxfId="30" priority="54" operator="containsText" text="TERMINADA">
      <formula>NOT(ISERROR(SEARCH("TERMINADA",AN88)))</formula>
    </cfRule>
    <cfRule type="containsText" dxfId="29" priority="55" operator="containsText" text="EN PROCESO">
      <formula>NOT(ISERROR(SEARCH("EN PROCESO",AN88)))</formula>
    </cfRule>
    <cfRule type="containsText" dxfId="28" priority="56" operator="containsText" text="SIN INICIAR">
      <formula>NOT(ISERROR(SEARCH("SIN INICIAR",AN88)))</formula>
    </cfRule>
    <cfRule type="containsText" dxfId="27" priority="57" operator="containsText" text="INCUMPLIDA">
      <formula>NOT(ISERROR(SEARCH("INCUMPLIDA",AN88)))</formula>
    </cfRule>
  </conditionalFormatting>
  <conditionalFormatting sqref="AN89">
    <cfRule type="containsText" dxfId="26" priority="40" operator="containsText" text="INCUMPLIDA">
      <formula>NOT(ISERROR(SEARCH("INCUMPLIDA",AN89)))</formula>
    </cfRule>
    <cfRule type="containsText" dxfId="25" priority="41" operator="containsText" text="TERMINADA EXTEMPORÁNEA">
      <formula>NOT(ISERROR(SEARCH("TERMINADA EXTEMPORÁNEA",AN89)))</formula>
    </cfRule>
    <cfRule type="containsText" dxfId="24" priority="42" operator="containsText" text="TERMINADA">
      <formula>NOT(ISERROR(SEARCH("TERMINADA",AN89)))</formula>
    </cfRule>
    <cfRule type="containsText" dxfId="23" priority="43" operator="containsText" text="EN PROCESO">
      <formula>NOT(ISERROR(SEARCH("EN PROCESO",AN89)))</formula>
    </cfRule>
    <cfRule type="containsText" dxfId="22" priority="44" operator="containsText" text="SIN INICIAR">
      <formula>NOT(ISERROR(SEARCH("SIN INICIAR",AN89)))</formula>
    </cfRule>
    <cfRule type="containsText" dxfId="21" priority="45" operator="containsText" text="INCUMPLIDA">
      <formula>NOT(ISERROR(SEARCH("INCUMPLIDA",AN89)))</formula>
    </cfRule>
  </conditionalFormatting>
  <conditionalFormatting sqref="AN91">
    <cfRule type="containsText" dxfId="20" priority="16" operator="containsText" text="INCUMPLIDA">
      <formula>NOT(ISERROR(SEARCH("INCUMPLIDA",AN91)))</formula>
    </cfRule>
    <cfRule type="containsText" dxfId="19" priority="17" operator="containsText" text="TERMINADA EXTEMPORÁNEA">
      <formula>NOT(ISERROR(SEARCH("TERMINADA EXTEMPORÁNEA",AN91)))</formula>
    </cfRule>
    <cfRule type="containsText" dxfId="18" priority="18" operator="containsText" text="TERMINADA">
      <formula>NOT(ISERROR(SEARCH("TERMINADA",AN91)))</formula>
    </cfRule>
    <cfRule type="containsText" dxfId="17" priority="19" operator="containsText" text="EN PROCESO">
      <formula>NOT(ISERROR(SEARCH("EN PROCESO",AN91)))</formula>
    </cfRule>
    <cfRule type="containsText" dxfId="16" priority="20" operator="containsText" text="SIN INICIAR">
      <formula>NOT(ISERROR(SEARCH("SIN INICIAR",AN91)))</formula>
    </cfRule>
    <cfRule type="containsText" dxfId="15" priority="21" operator="containsText" text="INCUMPLIDA">
      <formula>NOT(ISERROR(SEARCH("INCUMPLIDA",AN91)))</formula>
    </cfRule>
  </conditionalFormatting>
  <conditionalFormatting sqref="AN92:AN101">
    <cfRule type="containsText" dxfId="14" priority="10" operator="containsText" text="INCUMPLIDA">
      <formula>NOT(ISERROR(SEARCH("INCUMPLIDA",AN92)))</formula>
    </cfRule>
    <cfRule type="containsText" dxfId="13" priority="11" operator="containsText" text="TERMINADA EXTEMPORÁNEA">
      <formula>NOT(ISERROR(SEARCH("TERMINADA EXTEMPORÁNEA",AN92)))</formula>
    </cfRule>
    <cfRule type="containsText" dxfId="12" priority="12" operator="containsText" text="TERMINADA">
      <formula>NOT(ISERROR(SEARCH("TERMINADA",AN92)))</formula>
    </cfRule>
    <cfRule type="containsText" dxfId="11" priority="13" operator="containsText" text="EN PROCESO">
      <formula>NOT(ISERROR(SEARCH("EN PROCESO",AN92)))</formula>
    </cfRule>
    <cfRule type="containsText" dxfId="10" priority="14" operator="containsText" text="SIN INICIAR">
      <formula>NOT(ISERROR(SEARCH("SIN INICIAR",AN92)))</formula>
    </cfRule>
    <cfRule type="containsText" dxfId="9" priority="15" operator="containsText" text="INCUMPLIDA">
      <formula>NOT(ISERROR(SEARCH("INCUMPLIDA",AN92)))</formula>
    </cfRule>
  </conditionalFormatting>
  <conditionalFormatting sqref="AS15">
    <cfRule type="containsText" dxfId="8" priority="9" operator="containsText" text="SIN INICIAR">
      <formula>NOT(ISERROR(SEARCH("SIN INICIAR",AS15)))</formula>
    </cfRule>
  </conditionalFormatting>
  <conditionalFormatting sqref="AS15">
    <cfRule type="containsText" dxfId="7" priority="8" operator="containsText" text="INCUMPLIDA">
      <formula>NOT(ISERROR(SEARCH("INCUMPLIDA",AS15)))</formula>
    </cfRule>
  </conditionalFormatting>
  <conditionalFormatting sqref="AS15">
    <cfRule type="containsText" dxfId="6" priority="7" operator="containsText" text="ABIERTA">
      <formula>NOT(ISERROR(SEARCH("ABIERTA",AS15)))</formula>
    </cfRule>
  </conditionalFormatting>
  <conditionalFormatting sqref="AS15">
    <cfRule type="containsText" dxfId="5" priority="6" operator="containsText" text="PENDIENTE">
      <formula>NOT(ISERROR(SEARCH("PENDIENTE",AS15)))</formula>
    </cfRule>
  </conditionalFormatting>
  <conditionalFormatting sqref="AS15">
    <cfRule type="containsText" dxfId="4" priority="5" operator="containsText" text="TERMINADA">
      <formula>NOT(ISERROR(SEARCH("TERMINADA",AS15)))</formula>
    </cfRule>
  </conditionalFormatting>
  <conditionalFormatting sqref="AS15">
    <cfRule type="containsText" dxfId="3" priority="4" operator="containsText" text="TERMINADA EXTEMPORÁNEA">
      <formula>NOT(ISERROR(SEARCH("TERMINADA EXTEMPORÁNEA",AS15)))</formula>
    </cfRule>
  </conditionalFormatting>
  <conditionalFormatting sqref="AS15">
    <cfRule type="containsText" dxfId="2" priority="3" operator="containsText" text="CERRADA">
      <formula>NOT(ISERROR(SEARCH("CERRADA",AS15)))</formula>
    </cfRule>
  </conditionalFormatting>
  <conditionalFormatting sqref="AS15">
    <cfRule type="containsText" dxfId="1" priority="2" operator="containsText" text="CUMPLIDA">
      <formula>NOT(ISERROR(SEARCH("CUMPLIDA",AS15)))</formula>
    </cfRule>
  </conditionalFormatting>
  <conditionalFormatting sqref="AS15">
    <cfRule type="containsText" dxfId="0" priority="1" operator="containsText" text="EN PROCESO">
      <formula>NOT(ISERROR(SEARCH("EN PROCESO",AS15)))</formula>
    </cfRule>
  </conditionalFormatting>
  <dataValidations count="17">
    <dataValidation type="date" operator="greaterThan" allowBlank="1" showInputMessage="1" showErrorMessage="1" prompt="Fecha debe ser posterior a la del hallazgo (Columna E)" sqref="O88:O106" xr:uid="{00000000-0002-0000-0000-000000000000}">
      <formula1>XEH88</formula1>
    </dataValidation>
    <dataValidation type="date" operator="greaterThan" allowBlank="1" showInputMessage="1" showErrorMessage="1" error="Fecha debe ser posterior a la del hallazgo (Columna E)" sqref="O69:O79" xr:uid="{00000000-0002-0000-0000-000001000000}">
      <formula1>XEI69</formula1>
    </dataValidation>
    <dataValidation type="date" operator="greaterThan" allowBlank="1" showInputMessage="1" showErrorMessage="1" error="Fecha debe ser posterior a la del hallazgo (Columna E)" sqref="O40:O41" xr:uid="{00000000-0002-0000-0000-000002000000}">
      <formula1>XDR40</formula1>
    </dataValidation>
    <dataValidation type="date" operator="greaterThan" allowBlank="1" showInputMessage="1" showErrorMessage="1" error="Fecha debe ser posterior a la del hallazgo (Columna E)" sqref="O38:O39" xr:uid="{00000000-0002-0000-0000-000003000000}">
      <formula1>XEA38</formula1>
    </dataValidation>
    <dataValidation type="date" operator="greaterThan" allowBlank="1" showInputMessage="1" showErrorMessage="1" prompt="Fecha debe ser posterior a la del hallazgo (Columna E)" sqref="O31:O37" xr:uid="{00000000-0002-0000-0000-000004000000}">
      <formula1>XDO31</formula1>
    </dataValidation>
    <dataValidation type="date" operator="greaterThan" allowBlank="1" showInputMessage="1" showErrorMessage="1" prompt="Fecha debe ser posterior a la del hallazgo (Columna E)" sqref="O19:O23" xr:uid="{00000000-0002-0000-0000-000005000000}">
      <formula1>XDX19</formula1>
    </dataValidation>
    <dataValidation type="date" operator="greaterThan" allowBlank="1" showInputMessage="1" showErrorMessage="1" error="Fecha debe ser posterior a la del hallazgo (Columna E)" sqref="O12" xr:uid="{00000000-0002-0000-0000-000006000000}">
      <formula1>E12</formula1>
    </dataValidation>
    <dataValidation type="list" allowBlank="1" showInputMessage="1" showErrorMessage="1" sqref="K10:K12 T10:T12" xr:uid="{00000000-0002-0000-0000-000007000000}">
      <formula1>#REF!</formula1>
    </dataValidation>
    <dataValidation type="date" operator="greaterThan" allowBlank="1" showInputMessage="1" showErrorMessage="1" error="Fecha debe ser posterior a la del hallazgo (Columna E)" sqref="O62" xr:uid="{00000000-0002-0000-0000-000008000000}">
      <formula1>XDM62</formula1>
    </dataValidation>
    <dataValidation type="date" operator="greaterThan" allowBlank="1" showInputMessage="1" showErrorMessage="1" error="Fecha debe ser posterior a la del hallazgo (Columna E)" sqref="O63:O68 O107:O109 O59:O61" xr:uid="{00000000-0002-0000-0000-000009000000}">
      <formula1>XEH59</formula1>
    </dataValidation>
    <dataValidation type="date" operator="greaterThan" allowBlank="1" showInputMessage="1" showErrorMessage="1" error="Fecha debe ser posterior a la del hallazgo (Columna E)" sqref="O52:O58" xr:uid="{00000000-0002-0000-0000-00000A000000}">
      <formula1>XEB52</formula1>
    </dataValidation>
    <dataValidation type="date" operator="greaterThan" allowBlank="1" showErrorMessage="1" sqref="B19:B23 E19:E23 B31:B37 E31:E37 B88:B106 E88:E106" xr:uid="{00000000-0002-0000-0000-00000B000000}">
      <formula1>36892</formula1>
    </dataValidation>
    <dataValidation type="date" operator="greaterThan" allowBlank="1" showInputMessage="1" showErrorMessage="1" error="Fecha debe ser posterior a la del hallazgo (Columna E)" sqref="O24:O30 O13:O18 O45:O51" xr:uid="{00000000-0002-0000-0000-00000C000000}">
      <formula1>#REF!</formula1>
    </dataValidation>
    <dataValidation type="date" operator="greaterThan" allowBlank="1" showInputMessage="1" showErrorMessage="1" prompt="Fecha debe ser posterior a la de inicio (Columna U)" sqref="P19:P23 P31:P37 P88:P106" xr:uid="{00000000-0002-0000-0000-00000D000000}">
      <formula1>O19</formula1>
    </dataValidation>
    <dataValidation type="date" operator="greaterThan" allowBlank="1" showInputMessage="1" showErrorMessage="1" sqref="B12:B18 E12:E18 B24:B30 E24:E30 E38:E41 B38:B41 O80:O87 B52:B87 E52:E87 B107:B114 E107:E114" xr:uid="{00000000-0002-0000-0000-00000E000000}">
      <formula1>36892</formula1>
    </dataValidation>
    <dataValidation type="date" operator="greaterThan" allowBlank="1" showInputMessage="1" showErrorMessage="1" error="Fecha debe ser posterior a la de inicio (Columna U)" sqref="P12:P18 P24:P30 P38:P41 P107:P114 P45:P87" xr:uid="{00000000-0002-0000-0000-00000F000000}">
      <formula1>O12</formula1>
    </dataValidation>
    <dataValidation type="date" operator="greaterThan" allowBlank="1" showInputMessage="1" showErrorMessage="1" error="Fecha debe ser posterior a la del hallazgo (Columna E)" sqref="O110:O114" xr:uid="{00000000-0002-0000-0000-000010000000}">
      <formula1>XEQ110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N44 AN47 AN54"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1000000}">
          <x14:formula1>
            <xm:f>Datos!$N$3:$N$4</xm:f>
          </x14:formula1>
          <xm:sqref>AS10:AS114</xm:sqref>
        </x14:dataValidation>
        <x14:dataValidation type="list" allowBlank="1" showInputMessage="1" showErrorMessage="1" xr:uid="{00000000-0002-0000-0000-000012000000}">
          <x14:formula1>
            <xm:f>Datos!$P$3:$P$65</xm:f>
          </x14:formula1>
          <xm:sqref>AI10:AI114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1" workbookViewId="0">
      <selection activeCell="L20" sqref="L20"/>
    </sheetView>
  </sheetViews>
  <sheetFormatPr baseColWidth="10" defaultColWidth="11.44140625" defaultRowHeight="13.2" x14ac:dyDescent="0.25"/>
  <cols>
    <col min="1" max="1" width="1.44140625" style="3" customWidth="1"/>
    <col min="2" max="2" width="19.109375" style="3" customWidth="1"/>
    <col min="3" max="3" width="47.5546875" style="4" customWidth="1"/>
    <col min="4" max="4" width="18.88671875" style="3" customWidth="1"/>
    <col min="5" max="5" width="27.109375" style="3" customWidth="1"/>
    <col min="6" max="7" width="42.109375" style="5" customWidth="1"/>
    <col min="8" max="8" width="42.109375" style="6" customWidth="1"/>
    <col min="9" max="9" width="44.109375" style="8" customWidth="1"/>
    <col min="10" max="10" width="9.88671875" style="8" customWidth="1"/>
    <col min="11" max="11" width="16" style="8" customWidth="1"/>
    <col min="12" max="12" width="17.5546875" style="3" customWidth="1"/>
    <col min="13" max="13" width="27.33203125" style="3" customWidth="1"/>
    <col min="14" max="14" width="17.88671875" style="3" customWidth="1"/>
    <col min="15" max="16384" width="11.44140625" style="3"/>
  </cols>
  <sheetData>
    <row r="1" spans="2:16" x14ac:dyDescent="0.25">
      <c r="I1" s="7"/>
      <c r="J1" s="7"/>
      <c r="K1" s="7"/>
      <c r="L1" s="8"/>
    </row>
    <row r="2" spans="2:16" s="9" customFormat="1" x14ac:dyDescent="0.3">
      <c r="B2" s="9" t="s">
        <v>86</v>
      </c>
      <c r="C2" s="9" t="s">
        <v>87</v>
      </c>
      <c r="D2" s="9" t="s">
        <v>88</v>
      </c>
      <c r="E2" s="9" t="s">
        <v>89</v>
      </c>
      <c r="F2" s="9" t="s">
        <v>90</v>
      </c>
      <c r="G2" s="9" t="s">
        <v>91</v>
      </c>
      <c r="H2" s="9" t="s">
        <v>92</v>
      </c>
      <c r="I2" s="10" t="s">
        <v>93</v>
      </c>
      <c r="J2" s="10" t="s">
        <v>37</v>
      </c>
      <c r="L2" s="9" t="s">
        <v>94</v>
      </c>
      <c r="M2" s="9" t="s">
        <v>95</v>
      </c>
      <c r="N2" s="9" t="s">
        <v>96</v>
      </c>
      <c r="P2" s="10" t="s">
        <v>97</v>
      </c>
    </row>
    <row r="3" spans="2:16" x14ac:dyDescent="0.25">
      <c r="B3" s="3" t="s">
        <v>98</v>
      </c>
      <c r="C3" s="11" t="s">
        <v>99</v>
      </c>
      <c r="D3" s="12" t="s">
        <v>18</v>
      </c>
      <c r="E3" s="13" t="s">
        <v>48</v>
      </c>
      <c r="F3" s="14" t="s">
        <v>100</v>
      </c>
      <c r="G3" s="13" t="s">
        <v>101</v>
      </c>
      <c r="H3" s="13" t="s">
        <v>48</v>
      </c>
      <c r="I3" s="7">
        <v>0.5</v>
      </c>
      <c r="J3" s="8">
        <v>0</v>
      </c>
      <c r="K3" s="3"/>
      <c r="L3" s="8" t="s">
        <v>102</v>
      </c>
      <c r="M3" s="3" t="s">
        <v>17</v>
      </c>
      <c r="N3" s="8" t="s">
        <v>103</v>
      </c>
      <c r="P3" s="8">
        <v>0</v>
      </c>
    </row>
    <row r="4" spans="2:16" x14ac:dyDescent="0.25">
      <c r="B4" s="3" t="s">
        <v>16</v>
      </c>
      <c r="C4" s="11" t="s">
        <v>104</v>
      </c>
      <c r="D4" s="12" t="s">
        <v>19</v>
      </c>
      <c r="E4" s="13" t="s">
        <v>48</v>
      </c>
      <c r="F4" s="14" t="s">
        <v>105</v>
      </c>
      <c r="G4" s="13" t="s">
        <v>106</v>
      </c>
      <c r="H4" s="13" t="s">
        <v>49</v>
      </c>
      <c r="I4" s="7">
        <v>0.55000000000000004</v>
      </c>
      <c r="J4" s="15">
        <v>1</v>
      </c>
      <c r="K4" s="3"/>
      <c r="L4" s="8" t="s">
        <v>107</v>
      </c>
      <c r="M4" s="3" t="s">
        <v>108</v>
      </c>
      <c r="N4" s="8" t="s">
        <v>109</v>
      </c>
      <c r="P4" s="8">
        <v>0.3</v>
      </c>
    </row>
    <row r="5" spans="2:16" x14ac:dyDescent="0.25">
      <c r="C5" s="16" t="s">
        <v>110</v>
      </c>
      <c r="D5" s="17" t="s">
        <v>36</v>
      </c>
      <c r="E5" s="13" t="s">
        <v>39</v>
      </c>
      <c r="F5" s="14" t="s">
        <v>57</v>
      </c>
      <c r="G5" s="13" t="s">
        <v>111</v>
      </c>
      <c r="H5" s="13" t="s">
        <v>112</v>
      </c>
      <c r="I5" s="7">
        <v>0.6</v>
      </c>
      <c r="J5" s="15">
        <v>2</v>
      </c>
      <c r="K5" s="3"/>
      <c r="L5" s="8"/>
      <c r="M5" s="3" t="s">
        <v>113</v>
      </c>
      <c r="P5" s="8">
        <v>0.5</v>
      </c>
    </row>
    <row r="6" spans="2:16" x14ac:dyDescent="0.25">
      <c r="C6" s="11" t="s">
        <v>114</v>
      </c>
      <c r="E6" s="13" t="s">
        <v>39</v>
      </c>
      <c r="F6" s="14" t="s">
        <v>115</v>
      </c>
      <c r="G6" s="13" t="s">
        <v>116</v>
      </c>
      <c r="H6" s="13" t="s">
        <v>67</v>
      </c>
      <c r="I6" s="7">
        <v>0.65</v>
      </c>
      <c r="J6" s="15">
        <v>3</v>
      </c>
      <c r="K6" s="3"/>
      <c r="L6" s="8"/>
      <c r="M6" s="3" t="s">
        <v>117</v>
      </c>
      <c r="P6" s="15">
        <v>1</v>
      </c>
    </row>
    <row r="7" spans="2:16" x14ac:dyDescent="0.25">
      <c r="C7" s="11" t="s">
        <v>118</v>
      </c>
      <c r="E7" s="13" t="s">
        <v>39</v>
      </c>
      <c r="F7" s="14" t="s">
        <v>55</v>
      </c>
      <c r="G7" s="13" t="s">
        <v>119</v>
      </c>
      <c r="H7" s="13" t="s">
        <v>39</v>
      </c>
      <c r="I7" s="7">
        <v>0.7</v>
      </c>
      <c r="J7" s="15">
        <v>4</v>
      </c>
      <c r="K7" s="3"/>
      <c r="L7" s="8"/>
      <c r="M7" s="3" t="s">
        <v>120</v>
      </c>
      <c r="P7" s="15">
        <v>2</v>
      </c>
    </row>
    <row r="8" spans="2:16" x14ac:dyDescent="0.25">
      <c r="C8" s="11" t="s">
        <v>121</v>
      </c>
      <c r="E8" s="13" t="s">
        <v>39</v>
      </c>
      <c r="F8" s="14" t="s">
        <v>56</v>
      </c>
      <c r="G8" s="14" t="s">
        <v>122</v>
      </c>
      <c r="H8" s="14" t="s">
        <v>44</v>
      </c>
      <c r="I8" s="7">
        <v>0.75</v>
      </c>
      <c r="J8" s="15">
        <v>5</v>
      </c>
      <c r="K8" s="3"/>
      <c r="L8" s="8"/>
      <c r="M8" s="3" t="s">
        <v>69</v>
      </c>
      <c r="P8" s="15">
        <v>3</v>
      </c>
    </row>
    <row r="9" spans="2:16" x14ac:dyDescent="0.25">
      <c r="C9" s="11" t="s">
        <v>123</v>
      </c>
      <c r="E9" s="13" t="s">
        <v>40</v>
      </c>
      <c r="F9" s="14" t="s">
        <v>59</v>
      </c>
      <c r="G9" s="13" t="s">
        <v>124</v>
      </c>
      <c r="H9" s="14" t="s">
        <v>63</v>
      </c>
      <c r="I9" s="7">
        <v>0.8</v>
      </c>
      <c r="J9" s="15">
        <v>6</v>
      </c>
      <c r="K9" s="3"/>
      <c r="L9" s="8"/>
      <c r="P9" s="15">
        <v>4</v>
      </c>
    </row>
    <row r="10" spans="2:16" x14ac:dyDescent="0.25">
      <c r="C10" s="11" t="s">
        <v>125</v>
      </c>
      <c r="E10" s="14" t="s">
        <v>44</v>
      </c>
      <c r="F10" s="14" t="s">
        <v>126</v>
      </c>
      <c r="G10" s="13" t="s">
        <v>127</v>
      </c>
      <c r="H10" s="13" t="s">
        <v>45</v>
      </c>
      <c r="I10" s="7">
        <v>0.85</v>
      </c>
      <c r="J10" s="15">
        <v>7</v>
      </c>
      <c r="K10" s="3"/>
      <c r="L10" s="8"/>
      <c r="P10" s="15">
        <v>5</v>
      </c>
    </row>
    <row r="11" spans="2:16" ht="12.75" customHeight="1" x14ac:dyDescent="0.25">
      <c r="C11" s="16" t="s">
        <v>128</v>
      </c>
      <c r="E11" s="14" t="s">
        <v>42</v>
      </c>
      <c r="F11" s="14" t="s">
        <v>129</v>
      </c>
      <c r="G11" s="13" t="s">
        <v>130</v>
      </c>
      <c r="H11" s="13" t="s">
        <v>46</v>
      </c>
      <c r="I11" s="7">
        <v>0.9</v>
      </c>
      <c r="J11" s="15">
        <v>8</v>
      </c>
      <c r="K11" s="3"/>
      <c r="L11" s="8"/>
      <c r="P11" s="15">
        <v>6</v>
      </c>
    </row>
    <row r="12" spans="2:16" x14ac:dyDescent="0.25">
      <c r="C12" s="11" t="s">
        <v>131</v>
      </c>
      <c r="E12" s="14" t="s">
        <v>42</v>
      </c>
      <c r="F12" s="14" t="s">
        <v>30</v>
      </c>
      <c r="G12" s="13" t="s">
        <v>132</v>
      </c>
      <c r="H12" s="14" t="s">
        <v>133</v>
      </c>
      <c r="I12" s="7">
        <v>0.95</v>
      </c>
      <c r="J12" s="15">
        <v>9</v>
      </c>
      <c r="K12" s="3"/>
      <c r="L12" s="8"/>
      <c r="P12" s="15">
        <v>7</v>
      </c>
    </row>
    <row r="13" spans="2:16" x14ac:dyDescent="0.25">
      <c r="C13" s="11" t="s">
        <v>134</v>
      </c>
      <c r="E13" s="14" t="s">
        <v>44</v>
      </c>
      <c r="F13" s="14" t="s">
        <v>71</v>
      </c>
      <c r="G13" s="14" t="s">
        <v>135</v>
      </c>
      <c r="H13" s="14" t="s">
        <v>41</v>
      </c>
      <c r="I13" s="7">
        <v>1</v>
      </c>
      <c r="J13" s="15">
        <v>10</v>
      </c>
      <c r="K13" s="3"/>
      <c r="L13" s="8"/>
      <c r="P13" s="15">
        <v>8</v>
      </c>
    </row>
    <row r="14" spans="2:16" x14ac:dyDescent="0.25">
      <c r="C14" s="16" t="s">
        <v>136</v>
      </c>
      <c r="E14" s="13" t="s">
        <v>49</v>
      </c>
      <c r="F14" s="14" t="s">
        <v>137</v>
      </c>
      <c r="G14" s="14" t="s">
        <v>68</v>
      </c>
      <c r="H14" s="14" t="s">
        <v>40</v>
      </c>
      <c r="I14" s="7"/>
      <c r="J14" s="15"/>
      <c r="K14" s="3"/>
      <c r="L14" s="8"/>
      <c r="P14" s="15">
        <v>9</v>
      </c>
    </row>
    <row r="15" spans="2:16" ht="15" customHeight="1" x14ac:dyDescent="0.25">
      <c r="C15" s="16"/>
      <c r="E15" s="14"/>
      <c r="F15" s="14"/>
      <c r="G15" s="14" t="s">
        <v>138</v>
      </c>
      <c r="H15" s="14" t="s">
        <v>42</v>
      </c>
      <c r="I15" s="7"/>
      <c r="J15" s="15"/>
      <c r="K15" s="3"/>
      <c r="L15" s="8"/>
      <c r="P15" s="15">
        <v>10</v>
      </c>
    </row>
    <row r="16" spans="2:16" ht="14.25" customHeight="1" x14ac:dyDescent="0.25">
      <c r="C16" s="16"/>
      <c r="E16" s="13"/>
      <c r="F16" s="14"/>
      <c r="G16" s="14"/>
      <c r="H16" s="13" t="s">
        <v>139</v>
      </c>
      <c r="I16" s="7"/>
      <c r="J16" s="15"/>
      <c r="K16" s="3"/>
      <c r="L16" s="8"/>
      <c r="P16" s="15">
        <v>11</v>
      </c>
    </row>
    <row r="17" spans="3:16" x14ac:dyDescent="0.25">
      <c r="F17" s="14"/>
      <c r="G17" s="14"/>
      <c r="H17" s="14" t="s">
        <v>140</v>
      </c>
      <c r="I17" s="7"/>
      <c r="J17" s="15"/>
      <c r="K17" s="3"/>
      <c r="L17" s="8"/>
      <c r="P17" s="15">
        <v>12</v>
      </c>
    </row>
    <row r="18" spans="3:16" x14ac:dyDescent="0.25">
      <c r="F18" s="14"/>
      <c r="G18" s="14"/>
      <c r="H18" s="14" t="s">
        <v>141</v>
      </c>
      <c r="I18" s="7"/>
      <c r="J18" s="15"/>
      <c r="K18" s="3"/>
      <c r="L18" s="8"/>
      <c r="P18" s="15">
        <v>13</v>
      </c>
    </row>
    <row r="19" spans="3:16" x14ac:dyDescent="0.25">
      <c r="F19" s="14"/>
      <c r="G19" s="14"/>
      <c r="H19" s="14" t="s">
        <v>142</v>
      </c>
      <c r="I19" s="7"/>
      <c r="J19" s="15"/>
      <c r="K19" s="3"/>
      <c r="L19" s="8"/>
      <c r="P19" s="15">
        <v>14</v>
      </c>
    </row>
    <row r="20" spans="3:16" x14ac:dyDescent="0.25">
      <c r="F20" s="14"/>
      <c r="G20" s="14"/>
      <c r="H20" s="14" t="s">
        <v>135</v>
      </c>
      <c r="I20" s="7"/>
      <c r="J20" s="15"/>
      <c r="K20" s="3"/>
      <c r="L20" s="8"/>
      <c r="P20" s="15">
        <v>15</v>
      </c>
    </row>
    <row r="21" spans="3:16" x14ac:dyDescent="0.25">
      <c r="F21" s="14"/>
      <c r="G21" s="14"/>
      <c r="H21" s="14" t="s">
        <v>143</v>
      </c>
      <c r="I21" s="7"/>
      <c r="J21" s="15"/>
      <c r="K21" s="3"/>
      <c r="L21" s="8"/>
      <c r="P21" s="15">
        <v>16</v>
      </c>
    </row>
    <row r="22" spans="3:16" x14ac:dyDescent="0.25">
      <c r="F22" s="14"/>
      <c r="G22" s="14"/>
      <c r="H22" s="14" t="s">
        <v>43</v>
      </c>
      <c r="I22" s="7"/>
      <c r="J22" s="15"/>
      <c r="K22" s="3"/>
      <c r="L22" s="8"/>
      <c r="P22" s="15">
        <v>17</v>
      </c>
    </row>
    <row r="23" spans="3:16" x14ac:dyDescent="0.25">
      <c r="F23" s="14"/>
      <c r="G23" s="14"/>
      <c r="H23" s="14" t="s">
        <v>68</v>
      </c>
      <c r="J23" s="15"/>
      <c r="K23" s="3"/>
      <c r="P23" s="15">
        <v>18</v>
      </c>
    </row>
    <row r="24" spans="3:16" x14ac:dyDescent="0.25">
      <c r="F24" s="14"/>
      <c r="G24" s="14"/>
      <c r="H24" s="13" t="s">
        <v>144</v>
      </c>
      <c r="J24" s="15"/>
      <c r="K24" s="3"/>
      <c r="P24" s="15">
        <v>19</v>
      </c>
    </row>
    <row r="25" spans="3:16" x14ac:dyDescent="0.25">
      <c r="J25" s="15"/>
      <c r="K25" s="15"/>
      <c r="P25" s="15">
        <v>20</v>
      </c>
    </row>
    <row r="26" spans="3:16" x14ac:dyDescent="0.25">
      <c r="J26" s="15"/>
      <c r="K26" s="15"/>
      <c r="P26" s="15">
        <v>21</v>
      </c>
    </row>
    <row r="27" spans="3:16" x14ac:dyDescent="0.25">
      <c r="C27" s="9" t="s">
        <v>87</v>
      </c>
      <c r="D27" s="9" t="s">
        <v>89</v>
      </c>
      <c r="F27" s="18" t="s">
        <v>145</v>
      </c>
      <c r="G27" s="9" t="s">
        <v>89</v>
      </c>
      <c r="H27" s="18" t="s">
        <v>146</v>
      </c>
      <c r="J27" s="15"/>
      <c r="K27" s="15"/>
      <c r="P27" s="15">
        <v>22</v>
      </c>
    </row>
    <row r="28" spans="3:16" x14ac:dyDescent="0.25">
      <c r="C28" s="11" t="s">
        <v>99</v>
      </c>
      <c r="D28" s="13" t="s">
        <v>48</v>
      </c>
      <c r="F28" s="2" t="s">
        <v>50</v>
      </c>
      <c r="G28" s="13" t="s">
        <v>48</v>
      </c>
      <c r="H28" s="1" t="s">
        <v>48</v>
      </c>
      <c r="I28" s="2" t="s">
        <v>50</v>
      </c>
      <c r="J28" s="1" t="s">
        <v>48</v>
      </c>
      <c r="K28" s="15"/>
      <c r="P28" s="15">
        <v>23</v>
      </c>
    </row>
    <row r="29" spans="3:16" x14ac:dyDescent="0.25">
      <c r="C29" s="11" t="s">
        <v>147</v>
      </c>
      <c r="D29" s="13" t="s">
        <v>48</v>
      </c>
      <c r="F29" s="2" t="s">
        <v>51</v>
      </c>
      <c r="G29" s="13" t="s">
        <v>49</v>
      </c>
      <c r="H29" s="1" t="s">
        <v>49</v>
      </c>
      <c r="I29" s="2" t="s">
        <v>51</v>
      </c>
      <c r="J29" s="1" t="s">
        <v>49</v>
      </c>
      <c r="K29" s="15"/>
      <c r="P29" s="15">
        <v>24</v>
      </c>
    </row>
    <row r="30" spans="3:16" x14ac:dyDescent="0.25">
      <c r="C30" s="16" t="s">
        <v>110</v>
      </c>
      <c r="D30" s="13" t="s">
        <v>39</v>
      </c>
      <c r="F30" s="2" t="s">
        <v>29</v>
      </c>
      <c r="G30" s="13" t="s">
        <v>48</v>
      </c>
      <c r="H30" s="1" t="s">
        <v>112</v>
      </c>
      <c r="I30" s="2" t="s">
        <v>29</v>
      </c>
      <c r="J30" s="1" t="s">
        <v>112</v>
      </c>
      <c r="K30" s="15"/>
      <c r="P30" s="15">
        <v>25</v>
      </c>
    </row>
    <row r="31" spans="3:16" x14ac:dyDescent="0.25">
      <c r="C31" s="11" t="s">
        <v>114</v>
      </c>
      <c r="D31" s="13" t="s">
        <v>39</v>
      </c>
      <c r="F31" s="1" t="s">
        <v>52</v>
      </c>
      <c r="G31" s="13" t="s">
        <v>48</v>
      </c>
      <c r="H31" s="1" t="s">
        <v>67</v>
      </c>
      <c r="I31" s="1" t="s">
        <v>52</v>
      </c>
      <c r="J31" s="1" t="s">
        <v>67</v>
      </c>
      <c r="K31" s="15"/>
      <c r="P31" s="15">
        <v>26</v>
      </c>
    </row>
    <row r="32" spans="3:16" x14ac:dyDescent="0.25">
      <c r="C32" s="11" t="s">
        <v>118</v>
      </c>
      <c r="D32" s="13" t="s">
        <v>39</v>
      </c>
      <c r="F32" s="1" t="s">
        <v>53</v>
      </c>
      <c r="G32" s="13" t="s">
        <v>39</v>
      </c>
      <c r="H32" s="1" t="s">
        <v>39</v>
      </c>
      <c r="I32" s="1" t="s">
        <v>53</v>
      </c>
      <c r="J32" s="1" t="s">
        <v>39</v>
      </c>
      <c r="K32" s="15"/>
      <c r="P32" s="15">
        <v>27</v>
      </c>
    </row>
    <row r="33" spans="3:16" x14ac:dyDescent="0.25">
      <c r="C33" s="11" t="s">
        <v>121</v>
      </c>
      <c r="D33" s="13" t="s">
        <v>39</v>
      </c>
      <c r="F33" s="1" t="s">
        <v>55</v>
      </c>
      <c r="G33" s="13" t="s">
        <v>39</v>
      </c>
      <c r="H33" s="1" t="s">
        <v>63</v>
      </c>
      <c r="I33" s="1" t="s">
        <v>55</v>
      </c>
      <c r="J33" s="1" t="s">
        <v>63</v>
      </c>
      <c r="P33" s="15">
        <v>28</v>
      </c>
    </row>
    <row r="34" spans="3:16" x14ac:dyDescent="0.25">
      <c r="C34" s="11" t="s">
        <v>123</v>
      </c>
      <c r="D34" s="13" t="s">
        <v>40</v>
      </c>
      <c r="F34" s="1" t="s">
        <v>56</v>
      </c>
      <c r="G34" s="13" t="s">
        <v>39</v>
      </c>
      <c r="H34" s="1" t="s">
        <v>45</v>
      </c>
      <c r="I34" s="1" t="s">
        <v>56</v>
      </c>
      <c r="J34" s="1" t="s">
        <v>45</v>
      </c>
      <c r="P34" s="15">
        <v>29</v>
      </c>
    </row>
    <row r="35" spans="3:16" x14ac:dyDescent="0.25">
      <c r="C35" s="11" t="s">
        <v>125</v>
      </c>
      <c r="D35" s="14" t="s">
        <v>44</v>
      </c>
      <c r="F35" s="1" t="s">
        <v>57</v>
      </c>
      <c r="G35" s="13" t="s">
        <v>39</v>
      </c>
      <c r="H35" s="1" t="s">
        <v>46</v>
      </c>
      <c r="I35" s="1" t="s">
        <v>57</v>
      </c>
      <c r="J35" s="1" t="s">
        <v>46</v>
      </c>
      <c r="P35" s="15">
        <v>30</v>
      </c>
    </row>
    <row r="36" spans="3:16" ht="26.4" x14ac:dyDescent="0.25">
      <c r="C36" s="16" t="s">
        <v>128</v>
      </c>
      <c r="D36" s="14" t="s">
        <v>42</v>
      </c>
      <c r="F36" s="1" t="s">
        <v>58</v>
      </c>
      <c r="G36" s="13" t="s">
        <v>39</v>
      </c>
      <c r="H36" s="1" t="s">
        <v>133</v>
      </c>
      <c r="I36" s="1" t="s">
        <v>58</v>
      </c>
      <c r="J36" s="1" t="s">
        <v>133</v>
      </c>
      <c r="P36" s="15">
        <v>31</v>
      </c>
    </row>
    <row r="37" spans="3:16" x14ac:dyDescent="0.25">
      <c r="C37" s="11" t="s">
        <v>131</v>
      </c>
      <c r="D37" s="14" t="s">
        <v>42</v>
      </c>
      <c r="F37" s="1" t="s">
        <v>54</v>
      </c>
      <c r="G37" s="13" t="s">
        <v>44</v>
      </c>
      <c r="H37" s="1" t="s">
        <v>44</v>
      </c>
      <c r="I37" s="1" t="s">
        <v>54</v>
      </c>
      <c r="J37" s="1" t="s">
        <v>44</v>
      </c>
      <c r="P37" s="15">
        <v>32</v>
      </c>
    </row>
    <row r="38" spans="3:16" x14ac:dyDescent="0.25">
      <c r="C38" s="11" t="s">
        <v>148</v>
      </c>
      <c r="D38" s="14" t="s">
        <v>44</v>
      </c>
      <c r="F38" s="1" t="s">
        <v>70</v>
      </c>
      <c r="G38" s="14" t="s">
        <v>44</v>
      </c>
      <c r="H38" s="1" t="s">
        <v>41</v>
      </c>
      <c r="I38" s="1" t="s">
        <v>70</v>
      </c>
      <c r="J38" s="1" t="s">
        <v>41</v>
      </c>
      <c r="P38" s="15">
        <v>33</v>
      </c>
    </row>
    <row r="39" spans="3:16" x14ac:dyDescent="0.25">
      <c r="C39" s="16" t="s">
        <v>136</v>
      </c>
      <c r="D39" s="13" t="s">
        <v>49</v>
      </c>
      <c r="F39" s="1" t="s">
        <v>71</v>
      </c>
      <c r="G39" s="14" t="s">
        <v>44</v>
      </c>
      <c r="H39" s="1" t="s">
        <v>68</v>
      </c>
      <c r="I39" s="1" t="s">
        <v>71</v>
      </c>
      <c r="J39" s="1" t="s">
        <v>68</v>
      </c>
      <c r="P39" s="15">
        <v>34</v>
      </c>
    </row>
    <row r="40" spans="3:16" x14ac:dyDescent="0.25">
      <c r="C40" s="16" t="s">
        <v>149</v>
      </c>
      <c r="D40" s="13" t="s">
        <v>48</v>
      </c>
      <c r="F40" s="1" t="s">
        <v>60</v>
      </c>
      <c r="G40" s="14" t="s">
        <v>42</v>
      </c>
      <c r="H40" s="1" t="s">
        <v>64</v>
      </c>
      <c r="I40" s="1" t="s">
        <v>60</v>
      </c>
      <c r="J40" s="1" t="s">
        <v>64</v>
      </c>
      <c r="P40" s="15">
        <v>35</v>
      </c>
    </row>
    <row r="41" spans="3:16" x14ac:dyDescent="0.25">
      <c r="C41" s="16" t="s">
        <v>150</v>
      </c>
      <c r="D41" s="13" t="s">
        <v>39</v>
      </c>
      <c r="F41" s="1" t="s">
        <v>30</v>
      </c>
      <c r="G41" s="14" t="s">
        <v>42</v>
      </c>
      <c r="H41" s="1" t="s">
        <v>151</v>
      </c>
      <c r="I41" s="1" t="s">
        <v>30</v>
      </c>
      <c r="J41" s="1" t="s">
        <v>151</v>
      </c>
      <c r="P41" s="15">
        <v>36</v>
      </c>
    </row>
    <row r="42" spans="3:16" x14ac:dyDescent="0.25">
      <c r="F42" s="1" t="s">
        <v>28</v>
      </c>
      <c r="G42" s="14" t="s">
        <v>42</v>
      </c>
      <c r="H42" s="1" t="s">
        <v>143</v>
      </c>
      <c r="I42" s="1" t="s">
        <v>28</v>
      </c>
      <c r="J42" s="1" t="s">
        <v>143</v>
      </c>
      <c r="P42" s="15">
        <v>37</v>
      </c>
    </row>
    <row r="43" spans="3:16" x14ac:dyDescent="0.25">
      <c r="F43" s="1" t="s">
        <v>61</v>
      </c>
      <c r="G43" s="14" t="s">
        <v>42</v>
      </c>
      <c r="H43" s="1" t="s">
        <v>43</v>
      </c>
      <c r="I43" s="1" t="s">
        <v>61</v>
      </c>
      <c r="J43" s="1" t="s">
        <v>43</v>
      </c>
      <c r="P43" s="15">
        <v>38</v>
      </c>
    </row>
    <row r="44" spans="3:16" x14ac:dyDescent="0.25">
      <c r="F44" s="1" t="s">
        <v>62</v>
      </c>
      <c r="G44" s="14" t="s">
        <v>42</v>
      </c>
      <c r="H44" s="1" t="s">
        <v>152</v>
      </c>
      <c r="I44" s="1" t="s">
        <v>62</v>
      </c>
      <c r="J44" s="1" t="s">
        <v>152</v>
      </c>
      <c r="P44" s="15">
        <v>39</v>
      </c>
    </row>
    <row r="45" spans="3:16" x14ac:dyDescent="0.25">
      <c r="F45" s="1" t="s">
        <v>59</v>
      </c>
      <c r="G45" s="1" t="s">
        <v>40</v>
      </c>
      <c r="H45" s="1" t="s">
        <v>40</v>
      </c>
      <c r="I45" s="1" t="s">
        <v>59</v>
      </c>
      <c r="J45" s="1" t="s">
        <v>40</v>
      </c>
      <c r="P45" s="15">
        <v>40</v>
      </c>
    </row>
    <row r="46" spans="3:16" x14ac:dyDescent="0.25">
      <c r="F46" s="1" t="s">
        <v>25</v>
      </c>
      <c r="G46" s="1" t="s">
        <v>40</v>
      </c>
      <c r="H46" s="1" t="s">
        <v>139</v>
      </c>
      <c r="I46" s="1" t="s">
        <v>25</v>
      </c>
      <c r="J46" s="1" t="s">
        <v>139</v>
      </c>
      <c r="P46" s="15">
        <v>41</v>
      </c>
    </row>
    <row r="47" spans="3:16" x14ac:dyDescent="0.25">
      <c r="F47" s="1" t="s">
        <v>26</v>
      </c>
      <c r="G47" s="1" t="s">
        <v>40</v>
      </c>
      <c r="H47" s="1" t="s">
        <v>140</v>
      </c>
      <c r="I47" s="1" t="s">
        <v>26</v>
      </c>
      <c r="J47" s="1" t="s">
        <v>140</v>
      </c>
      <c r="P47" s="15">
        <v>42</v>
      </c>
    </row>
    <row r="48" spans="3:16" x14ac:dyDescent="0.25">
      <c r="F48" s="1" t="s">
        <v>27</v>
      </c>
      <c r="G48" s="1" t="s">
        <v>40</v>
      </c>
      <c r="H48" s="1" t="s">
        <v>141</v>
      </c>
      <c r="I48" s="1" t="s">
        <v>27</v>
      </c>
      <c r="J48" s="1" t="s">
        <v>141</v>
      </c>
      <c r="P48" s="15">
        <v>43</v>
      </c>
    </row>
    <row r="49" spans="6:16" x14ac:dyDescent="0.25">
      <c r="F49" s="1" t="s">
        <v>72</v>
      </c>
      <c r="G49" s="1" t="s">
        <v>40</v>
      </c>
      <c r="H49" s="1" t="s">
        <v>153</v>
      </c>
      <c r="I49" s="1" t="s">
        <v>72</v>
      </c>
      <c r="J49" s="1" t="s">
        <v>153</v>
      </c>
      <c r="P49" s="15">
        <v>44</v>
      </c>
    </row>
    <row r="50" spans="6:16" x14ac:dyDescent="0.25">
      <c r="F50" s="1" t="s">
        <v>73</v>
      </c>
      <c r="G50" s="1" t="s">
        <v>154</v>
      </c>
      <c r="H50" s="1" t="s">
        <v>154</v>
      </c>
      <c r="I50" s="1" t="s">
        <v>73</v>
      </c>
      <c r="J50" s="1" t="s">
        <v>154</v>
      </c>
      <c r="P50" s="15">
        <v>45</v>
      </c>
    </row>
    <row r="51" spans="6:16" x14ac:dyDescent="0.25">
      <c r="F51" s="1"/>
      <c r="G51" s="1"/>
      <c r="P51" s="15">
        <v>46</v>
      </c>
    </row>
    <row r="52" spans="6:16" x14ac:dyDescent="0.25">
      <c r="F52" s="1"/>
      <c r="G52" s="1"/>
      <c r="P52" s="15">
        <v>47</v>
      </c>
    </row>
    <row r="53" spans="6:16" x14ac:dyDescent="0.25">
      <c r="F53" s="1"/>
      <c r="G53" s="1"/>
      <c r="P53" s="15">
        <v>48</v>
      </c>
    </row>
    <row r="54" spans="6:16" x14ac:dyDescent="0.25">
      <c r="F54" s="1"/>
      <c r="G54" s="1"/>
      <c r="P54" s="15">
        <v>49</v>
      </c>
    </row>
    <row r="55" spans="6:16" x14ac:dyDescent="0.25">
      <c r="F55" s="1"/>
      <c r="G55" s="1"/>
      <c r="P55" s="15">
        <v>50</v>
      </c>
    </row>
    <row r="56" spans="6:16" x14ac:dyDescent="0.25">
      <c r="F56" s="1"/>
      <c r="P56" s="15">
        <v>51</v>
      </c>
    </row>
    <row r="57" spans="6:16" ht="14.4" x14ac:dyDescent="0.3">
      <c r="F57"/>
      <c r="G57"/>
      <c r="P57" s="15">
        <v>52</v>
      </c>
    </row>
    <row r="58" spans="6:16" x14ac:dyDescent="0.25">
      <c r="P58" s="15">
        <v>53</v>
      </c>
    </row>
    <row r="59" spans="6:16" x14ac:dyDescent="0.25">
      <c r="P59" s="15">
        <v>54</v>
      </c>
    </row>
    <row r="60" spans="6:16" x14ac:dyDescent="0.25">
      <c r="P60" s="15">
        <v>55</v>
      </c>
    </row>
    <row r="61" spans="6:16" x14ac:dyDescent="0.25">
      <c r="P61" s="15">
        <v>56</v>
      </c>
    </row>
    <row r="62" spans="6:16" x14ac:dyDescent="0.25">
      <c r="P62" s="15">
        <v>57</v>
      </c>
    </row>
    <row r="63" spans="6:16" x14ac:dyDescent="0.25">
      <c r="P63" s="15">
        <v>58</v>
      </c>
    </row>
    <row r="64" spans="6:16" x14ac:dyDescent="0.25">
      <c r="P64" s="15">
        <v>59</v>
      </c>
    </row>
    <row r="65" spans="16:16" x14ac:dyDescent="0.25">
      <c r="P65" s="15">
        <v>60</v>
      </c>
    </row>
    <row r="66" spans="16:16" x14ac:dyDescent="0.25">
      <c r="P66" s="15"/>
    </row>
    <row r="67" spans="16:16" x14ac:dyDescent="0.25">
      <c r="P67" s="15"/>
    </row>
    <row r="68" spans="16:16" x14ac:dyDescent="0.25">
      <c r="P68" s="15"/>
    </row>
    <row r="69" spans="16:16" x14ac:dyDescent="0.25">
      <c r="P69" s="15"/>
    </row>
    <row r="70" spans="16:16" x14ac:dyDescent="0.25">
      <c r="P70" s="15"/>
    </row>
    <row r="71" spans="16:16" x14ac:dyDescent="0.25">
      <c r="P71" s="15"/>
    </row>
    <row r="72" spans="16:16" x14ac:dyDescent="0.25">
      <c r="P72"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2018-04-04T18:48:31Z</cp:lastPrinted>
  <dcterms:created xsi:type="dcterms:W3CDTF">2013-10-03T17:21:56Z</dcterms:created>
  <dcterms:modified xsi:type="dcterms:W3CDTF">2022-03-02T16:30:04Z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